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120" windowWidth="9555" windowHeight="7500"/>
  </bookViews>
  <sheets>
    <sheet name="RAB" sheetId="1" r:id="rId1"/>
    <sheet name="Gambar Pohon" sheetId="2" r:id="rId2"/>
  </sheets>
  <definedNames>
    <definedName name="_xlnm.Print_Area" localSheetId="0">RAB!$A$1:$J$70</definedName>
    <definedName name="_xlnm.Print_Titles" localSheetId="0">RAB!$4:$6</definedName>
  </definedNames>
  <calcPr calcId="145621"/>
</workbook>
</file>

<file path=xl/calcChain.xml><?xml version="1.0" encoding="utf-8"?>
<calcChain xmlns="http://schemas.openxmlformats.org/spreadsheetml/2006/main">
  <c r="I58" i="1" l="1"/>
  <c r="I11" i="1"/>
  <c r="I10" i="1"/>
  <c r="D21" i="1"/>
  <c r="C16" i="2" l="1"/>
  <c r="C17" i="2"/>
  <c r="C18" i="2"/>
  <c r="C19" i="2"/>
  <c r="C20" i="2"/>
  <c r="C23" i="2"/>
  <c r="C24" i="2"/>
  <c r="C25" i="2"/>
  <c r="C26" i="2"/>
  <c r="C27" i="2"/>
  <c r="C15" i="2"/>
  <c r="C8" i="2"/>
  <c r="C9" i="2"/>
  <c r="C10" i="2"/>
  <c r="C11" i="2"/>
  <c r="C12" i="2"/>
  <c r="C13" i="2"/>
  <c r="C14" i="2"/>
  <c r="C7" i="2"/>
  <c r="G31" i="1" l="1"/>
  <c r="I31" i="1" s="1"/>
  <c r="G42" i="1"/>
  <c r="I42" i="1" s="1"/>
  <c r="G38" i="1"/>
  <c r="I38" i="1" s="1"/>
  <c r="G36" i="1"/>
  <c r="I36" i="1" s="1"/>
  <c r="G33" i="1"/>
  <c r="I33" i="1" s="1"/>
  <c r="I48" i="1"/>
  <c r="I47" i="1"/>
  <c r="I46" i="1"/>
  <c r="I45" i="1"/>
  <c r="G44" i="1"/>
  <c r="I44" i="1" s="1"/>
  <c r="I43" i="1"/>
  <c r="I41" i="1"/>
  <c r="I40" i="1"/>
  <c r="G39" i="1"/>
  <c r="I39" i="1" s="1"/>
  <c r="G37" i="1"/>
  <c r="I37" i="1" s="1"/>
  <c r="I26" i="1"/>
  <c r="I25" i="1"/>
  <c r="I24" i="1"/>
  <c r="G10" i="1"/>
  <c r="G12" i="1"/>
  <c r="I12" i="1" s="1"/>
  <c r="G23" i="1"/>
  <c r="I23" i="1" s="1"/>
  <c r="G21" i="1"/>
  <c r="I21" i="1" s="1"/>
  <c r="G20" i="1"/>
  <c r="I20" i="1" s="1"/>
  <c r="G19" i="1"/>
  <c r="I19" i="1" s="1"/>
  <c r="G18" i="1"/>
  <c r="G17" i="1"/>
  <c r="I17" i="1" s="1"/>
  <c r="G16" i="1"/>
  <c r="I16" i="1" s="1"/>
  <c r="G15" i="1"/>
  <c r="I15" i="1" s="1"/>
  <c r="G22" i="1"/>
  <c r="I22" i="1" s="1"/>
  <c r="G11" i="1" l="1"/>
  <c r="G32" i="1"/>
  <c r="I32" i="1" s="1"/>
  <c r="I49" i="1" s="1"/>
  <c r="I18" i="1" l="1"/>
  <c r="I52" i="1" l="1"/>
  <c r="I53" i="1" s="1"/>
  <c r="I27" i="1"/>
  <c r="I56" i="1" l="1"/>
  <c r="I57" i="1"/>
</calcChain>
</file>

<file path=xl/sharedStrings.xml><?xml version="1.0" encoding="utf-8"?>
<sst xmlns="http://schemas.openxmlformats.org/spreadsheetml/2006/main" count="156" uniqueCount="110">
  <si>
    <t>PT. Sinar Bahana Mulya</t>
  </si>
  <si>
    <t>BOQ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</si>
  <si>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</si>
  <si>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</si>
  <si>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</si>
  <si>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</si>
  <si>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</si>
  <si>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</si>
  <si>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</si>
  <si>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Total</t>
  </si>
  <si>
    <t>Grand Total</t>
  </si>
  <si>
    <t>Nama Penanggung Jawab</t>
  </si>
  <si>
    <t>Jabatan</t>
  </si>
  <si>
    <t>Jakarta,          Maret 2020</t>
  </si>
  <si>
    <t>I</t>
  </si>
  <si>
    <t>A</t>
  </si>
  <si>
    <t>LANDSCAPE TAMAN BERBANG BLOK DD</t>
  </si>
  <si>
    <t>B</t>
  </si>
  <si>
    <t>Pekerjaan Persiapan</t>
  </si>
  <si>
    <t>C</t>
  </si>
  <si>
    <t>PEMELIHARAAN</t>
  </si>
  <si>
    <t>LANDSCAPE TAMAN GATE DAN DANAU BLOK DD</t>
  </si>
  <si>
    <t>SPESIFIKASI</t>
  </si>
  <si>
    <t>bln</t>
  </si>
  <si>
    <t>Pengolahan Lahan dan Pembentukan Lahan (Bebas dari Puing, Kontur, dan Rumput Liar)</t>
  </si>
  <si>
    <t>Pemeliharaan (Penyiraman, Pengendalihan Hama dan Penyakit, Pangkas Bentuk, Dangir)</t>
  </si>
  <si>
    <t>Gali Lubang Tanam</t>
  </si>
  <si>
    <t>Untuk Tanaman Tinggi</t>
  </si>
  <si>
    <t>Pupuk Organik (Ex. Sapi), 50 kg/Karung</t>
  </si>
  <si>
    <t>1 karung = 6 m2</t>
  </si>
  <si>
    <t>Bakung Lele</t>
  </si>
  <si>
    <t>Haliconia Ladydi</t>
  </si>
  <si>
    <t>Calathe Lutea</t>
  </si>
  <si>
    <t>Heliconia Golden</t>
  </si>
  <si>
    <t>Nenas Merah</t>
  </si>
  <si>
    <t>Philodendron Selloum</t>
  </si>
  <si>
    <t>Bakung Besar</t>
  </si>
  <si>
    <t>Rumput Paking</t>
  </si>
  <si>
    <t>Tanaman Rambat, Air Mata Pengantin</t>
  </si>
  <si>
    <t>Eucalypthus Deglupta, Eucaltyphus Rainbow</t>
  </si>
  <si>
    <t>Livistonia Rotundifolia, Palem Sedang</t>
  </si>
  <si>
    <t>Tabebuia Argentea, Tabebuya Kuning</t>
  </si>
  <si>
    <t>T = 3 m, Batang Keras</t>
  </si>
  <si>
    <t>T = 3-4 m, D = 5-6 cm</t>
  </si>
  <si>
    <t>T = 4 m, D = 10-12 cm</t>
  </si>
  <si>
    <t>plbg</t>
  </si>
  <si>
    <t>m2</t>
  </si>
  <si>
    <t>ttk</t>
  </si>
  <si>
    <t>krg</t>
  </si>
  <si>
    <t>II</t>
  </si>
  <si>
    <t>Pekerjaan Penanaman</t>
  </si>
  <si>
    <t>LANDSCAPE DANAU BLOK DD</t>
  </si>
  <si>
    <t>TOTAL A</t>
  </si>
  <si>
    <t>TOTAL B</t>
  </si>
  <si>
    <t>Jamburan Hijau</t>
  </si>
  <si>
    <t>Pandan Kuning</t>
  </si>
  <si>
    <t>Dianella</t>
  </si>
  <si>
    <t>Agave Besar</t>
  </si>
  <si>
    <t>Talas Batang Coklat</t>
  </si>
  <si>
    <t>Lie Kuan Yu</t>
  </si>
  <si>
    <t>Batu Taman Bulat Jumbo</t>
  </si>
  <si>
    <t>Livistona Rotundifolia, Palem Sedang</t>
  </si>
  <si>
    <t>Terminalia Manataly, Ketapang Mini</t>
  </si>
  <si>
    <t>Salix Babylonica, Liang Liu</t>
  </si>
  <si>
    <t>T = 4-5 m, D = 7-8 cm</t>
  </si>
  <si>
    <t>T = 3-3.50 m, D 6-8 cm</t>
  </si>
  <si>
    <t>bh</t>
  </si>
  <si>
    <t>phn</t>
  </si>
  <si>
    <t>TOTAL C</t>
  </si>
  <si>
    <t>PPN 10%</t>
  </si>
  <si>
    <t>Rumput Peking</t>
  </si>
  <si>
    <t>POHON RENDAH</t>
  </si>
  <si>
    <t>RUMPUT</t>
  </si>
  <si>
    <t>POHON TINGGI</t>
  </si>
  <si>
    <t>NAMA POHON + GAMBAR</t>
  </si>
  <si>
    <t>Nama Perusahaan</t>
  </si>
  <si>
    <t>T = 25-35 cm @30 plbg/m2</t>
  </si>
  <si>
    <t>T = 100-120 cm @25 plbg/m2</t>
  </si>
  <si>
    <t>T = 25-35 cm     @30 plbg/m2</t>
  </si>
  <si>
    <t>T = 80-100 cm @35 plbg/m2</t>
  </si>
  <si>
    <t>T = 80-100 cm     @35 plbg/m2</t>
  </si>
  <si>
    <t>T = 40-60 cm @9 plbg/m2</t>
  </si>
  <si>
    <t>T = 40-60 cm          @9 plbg/m2</t>
  </si>
  <si>
    <t>T = 40-50 cm    @32 plbg/m2</t>
  </si>
  <si>
    <t>T = 30-40 cm     @25 plbg/m2</t>
  </si>
  <si>
    <t>Bibit, @15 plbg/m2</t>
  </si>
  <si>
    <t>T = 3-4 m,               D = 5-6 cm</t>
  </si>
  <si>
    <t>T = 3 m,               Batang Keras</t>
  </si>
  <si>
    <t>T = 4 m,                 D = 10-12 cm</t>
  </si>
  <si>
    <t>T = 3 m,              Batang Keras</t>
  </si>
  <si>
    <t>T = 4 m,                          D = 10-12 cm</t>
  </si>
  <si>
    <t>T = 4-5 m,                    D = 7-8 cm</t>
  </si>
  <si>
    <t>T = 3-3.50 m,            D = 6-8 cm</t>
  </si>
  <si>
    <t>Bibit,                                     @35 plbg/m2</t>
  </si>
  <si>
    <t>Bibit,                              @15 plbg/m2</t>
  </si>
  <si>
    <t>T = 25-35 cm             @32 plbg/m2</t>
  </si>
  <si>
    <t>T = 25-30 cm             @35 plbg/m2</t>
  </si>
  <si>
    <t>T = 25 - 30 cm        @30 plbg/m2</t>
  </si>
  <si>
    <t>T = 25-30 cm              @35 plbg/m2</t>
  </si>
  <si>
    <t>T = 40-50 cm</t>
  </si>
  <si>
    <t>T = 120-140 cm</t>
  </si>
  <si>
    <t>T = 40-50 cm @32 plbg/m2</t>
  </si>
  <si>
    <t>T = 30-40 cm @25 plbg/m2</t>
  </si>
  <si>
    <t>T = 25-30 cm @35 plbg/m2</t>
  </si>
  <si>
    <t>T = 25 - 30 cm @30 plbg/m2</t>
  </si>
  <si>
    <t>Bibit, @35 plbg/m2</t>
  </si>
  <si>
    <t>Dia. = 40-60 cm, Warna Natural</t>
  </si>
  <si>
    <t>1 karung = 6 m2 @50 kg/Karung</t>
  </si>
  <si>
    <t>Pupuk Organik (Ex. Sapi)</t>
  </si>
  <si>
    <t>LUAS                               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</si>
</sst>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.00_);_(* \(#,##0.00\);_(* \-_);_(@_)"/>
    <numFmt numFmtId="165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double">
        <color indexed="8"/>
      </right>
      <top/>
      <bottom style="hair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106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NumberFormat="1" applyFont="1" applyFill="1" applyBorder="1" applyAlignment="1" applyProtection="1">
      <alignment vertical="center"/>
    </xf>
    <xf numFmtId="165" fontId="5" fillId="0" borderId="0" xfId="1" applyNumberFormat="1" applyFont="1" applyFill="1" applyBorder="1" applyAlignment="1" applyProtection="1">
      <alignment vertical="center"/>
    </xf>
    <xf numFmtId="165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5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 applyProtection="1">
      <alignment horizontal="right" vertical="center"/>
    </xf>
    <xf numFmtId="165" fontId="7" fillId="0" borderId="8" xfId="1" applyNumberFormat="1" applyFont="1" applyFill="1" applyBorder="1" applyAlignment="1" applyProtection="1">
      <alignment horizontal="center" vertical="center"/>
    </xf>
    <xf numFmtId="165" fontId="7" fillId="0" borderId="9" xfId="1" applyNumberFormat="1" applyFont="1" applyFill="1" applyBorder="1" applyAlignment="1" applyProtection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64" fontId="6" fillId="0" borderId="11" xfId="1" applyNumberFormat="1" applyFont="1" applyFill="1" applyBorder="1" applyAlignment="1" applyProtection="1">
      <alignment horizontal="right" vertical="center"/>
    </xf>
    <xf numFmtId="165" fontId="7" fillId="0" borderId="11" xfId="1" applyNumberFormat="1" applyFont="1" applyFill="1" applyBorder="1" applyAlignment="1" applyProtection="1">
      <alignment horizontal="center" vertical="center"/>
    </xf>
    <xf numFmtId="165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/>
    </xf>
    <xf numFmtId="165" fontId="5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5" fontId="7" fillId="0" borderId="8" xfId="1" applyNumberFormat="1" applyFont="1" applyFill="1" applyBorder="1" applyAlignment="1" applyProtection="1">
      <alignment vertical="center"/>
    </xf>
    <xf numFmtId="0" fontId="6" fillId="0" borderId="11" xfId="0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165" fontId="5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Fill="1" applyBorder="1" applyAlignment="1" applyProtection="1">
      <alignment horizontal="right" vertical="center"/>
    </xf>
    <xf numFmtId="165" fontId="7" fillId="0" borderId="6" xfId="1" applyNumberFormat="1" applyFont="1" applyFill="1" applyBorder="1" applyAlignment="1" applyProtection="1">
      <alignment vertical="center"/>
    </xf>
    <xf numFmtId="165" fontId="7" fillId="0" borderId="14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6" fillId="0" borderId="0" xfId="0" applyNumberFormat="1" applyFont="1"/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/>
    </xf>
    <xf numFmtId="164" fontId="6" fillId="0" borderId="16" xfId="1" applyNumberFormat="1" applyFont="1" applyFill="1" applyBorder="1" applyAlignment="1" applyProtection="1">
      <alignment horizontal="right" vertical="center"/>
    </xf>
    <xf numFmtId="165" fontId="7" fillId="0" borderId="16" xfId="1" applyNumberFormat="1" applyFont="1" applyFill="1" applyBorder="1" applyAlignment="1" applyProtection="1">
      <alignment horizontal="center" vertical="center"/>
    </xf>
    <xf numFmtId="165" fontId="7" fillId="0" borderId="17" xfId="1" applyNumberFormat="1" applyFont="1" applyFill="1" applyBorder="1" applyAlignment="1" applyProtection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0" fontId="6" fillId="0" borderId="15" xfId="2" applyFont="1" applyFill="1" applyBorder="1" applyAlignment="1">
      <alignment horizontal="right" vertical="center"/>
    </xf>
    <xf numFmtId="0" fontId="6" fillId="0" borderId="16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center" vertical="center" wrapText="1"/>
    </xf>
    <xf numFmtId="2" fontId="4" fillId="0" borderId="0" xfId="2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2" fontId="6" fillId="0" borderId="8" xfId="2" applyNumberFormat="1" applyFont="1" applyFill="1" applyBorder="1" applyAlignment="1">
      <alignment horizontal="center" vertical="center"/>
    </xf>
    <xf numFmtId="2" fontId="4" fillId="0" borderId="16" xfId="2" applyNumberFormat="1" applyFont="1" applyFill="1" applyBorder="1" applyAlignment="1">
      <alignment horizontal="center" vertical="center"/>
    </xf>
    <xf numFmtId="2" fontId="6" fillId="0" borderId="16" xfId="2" applyNumberFormat="1" applyFont="1" applyFill="1" applyBorder="1" applyAlignment="1">
      <alignment horizontal="center" vertical="center"/>
    </xf>
    <xf numFmtId="2" fontId="6" fillId="0" borderId="11" xfId="2" applyNumberFormat="1" applyFont="1" applyFill="1" applyBorder="1" applyAlignment="1">
      <alignment horizontal="center" vertical="center" wrapText="1"/>
    </xf>
    <xf numFmtId="2" fontId="6" fillId="0" borderId="11" xfId="2" applyNumberFormat="1" applyFont="1" applyFill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65" fontId="5" fillId="0" borderId="16" xfId="1" applyNumberFormat="1" applyFont="1" applyFill="1" applyBorder="1" applyAlignment="1" applyProtection="1">
      <alignment horizontal="center" vertical="center"/>
    </xf>
    <xf numFmtId="165" fontId="5" fillId="0" borderId="17" xfId="1" applyNumberFormat="1" applyFont="1" applyFill="1" applyBorder="1" applyAlignment="1" applyProtection="1">
      <alignment horizontal="center" vertical="center"/>
    </xf>
    <xf numFmtId="165" fontId="5" fillId="2" borderId="16" xfId="1" applyNumberFormat="1" applyFont="1" applyFill="1" applyBorder="1" applyAlignment="1" applyProtection="1">
      <alignment horizontal="center" vertical="center"/>
    </xf>
    <xf numFmtId="165" fontId="5" fillId="2" borderId="17" xfId="1" applyNumberFormat="1" applyFont="1" applyFill="1" applyBorder="1" applyAlignment="1" applyProtection="1">
      <alignment horizontal="center" vertical="center"/>
    </xf>
    <xf numFmtId="165" fontId="7" fillId="0" borderId="11" xfId="1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5" fontId="6" fillId="0" borderId="0" xfId="0" applyNumberFormat="1" applyFont="1" applyAlignment="1">
      <alignment horizontal="center" vertical="center"/>
    </xf>
    <xf numFmtId="165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 wrapText="1"/>
    </xf>
    <xf numFmtId="165" fontId="5" fillId="0" borderId="6" xfId="1" applyNumberFormat="1" applyFont="1" applyFill="1" applyBorder="1" applyAlignment="1" applyProtection="1">
      <alignment horizontal="center" vertical="center" wrapText="1"/>
    </xf>
    <xf numFmtId="2" fontId="4" fillId="0" borderId="4" xfId="2" applyNumberFormat="1" applyFont="1" applyBorder="1" applyAlignment="1">
      <alignment horizontal="center" vertical="center" wrapText="1"/>
    </xf>
    <xf numFmtId="2" fontId="4" fillId="0" borderId="6" xfId="2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microsoft.com/office/2007/relationships/hdphoto" Target="../media/hdphoto3.wdp"/><Relationship Id="rId18" Type="http://schemas.openxmlformats.org/officeDocument/2006/relationships/image" Target="../media/image14.jpeg"/><Relationship Id="rId26" Type="http://schemas.openxmlformats.org/officeDocument/2006/relationships/image" Target="../media/image20.png"/><Relationship Id="rId3" Type="http://schemas.openxmlformats.org/officeDocument/2006/relationships/image" Target="../media/image3.jpeg"/><Relationship Id="rId21" Type="http://schemas.openxmlformats.org/officeDocument/2006/relationships/image" Target="../media/image17.jpeg"/><Relationship Id="rId7" Type="http://schemas.openxmlformats.org/officeDocument/2006/relationships/image" Target="../media/image6.jpeg"/><Relationship Id="rId12" Type="http://schemas.openxmlformats.org/officeDocument/2006/relationships/image" Target="../media/image10.jpeg"/><Relationship Id="rId17" Type="http://schemas.openxmlformats.org/officeDocument/2006/relationships/image" Target="../media/image13.png"/><Relationship Id="rId25" Type="http://schemas.microsoft.com/office/2007/relationships/hdphoto" Target="../media/hdphoto6.wdp"/><Relationship Id="rId2" Type="http://schemas.openxmlformats.org/officeDocument/2006/relationships/image" Target="../media/image2.jpeg"/><Relationship Id="rId16" Type="http://schemas.microsoft.com/office/2007/relationships/hdphoto" Target="../media/hdphoto4.wdp"/><Relationship Id="rId20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9.jpeg"/><Relationship Id="rId24" Type="http://schemas.openxmlformats.org/officeDocument/2006/relationships/image" Target="../media/image19.jpeg"/><Relationship Id="rId5" Type="http://schemas.microsoft.com/office/2007/relationships/hdphoto" Target="../media/hdphoto1.wdp"/><Relationship Id="rId15" Type="http://schemas.openxmlformats.org/officeDocument/2006/relationships/image" Target="../media/image12.jpeg"/><Relationship Id="rId23" Type="http://schemas.openxmlformats.org/officeDocument/2006/relationships/image" Target="../media/image18.jpeg"/><Relationship Id="rId10" Type="http://schemas.openxmlformats.org/officeDocument/2006/relationships/image" Target="../media/image8.png"/><Relationship Id="rId19" Type="http://schemas.openxmlformats.org/officeDocument/2006/relationships/image" Target="../media/image15.jpe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openxmlformats.org/officeDocument/2006/relationships/image" Target="../media/image11.png"/><Relationship Id="rId22" Type="http://schemas.microsoft.com/office/2007/relationships/hdphoto" Target="../media/hdphoto5.wdp"/><Relationship Id="rId27" Type="http://schemas.microsoft.com/office/2007/relationships/hdphoto" Target="../media/hdphoto7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619124</xdr:colOff>
      <xdr:row>3</xdr:row>
      <xdr:rowOff>238124</xdr:rowOff>
    </xdr:from>
    <xdr:to>
      <xdr:col>2</xdr:col>
      <xdr:colOff>1627124</xdr:colOff>
      <xdr:row>3</xdr:row>
      <xdr:rowOff>1246124</xdr:rowOff>
    </xdr:to>
    <xdr:pic>
      <xdr:nvPicPr>
        <xdr:cNvPr id="3" name="Picture 2" descr="Image result for rumput peki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" y="923924"/>
          <a:ext cx="100800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619124</xdr:colOff>
      <xdr:row>6</xdr:row>
      <xdr:rowOff>228600</xdr:rowOff>
    </xdr:from>
    <xdr:to>
      <xdr:col>2</xdr:col>
      <xdr:colOff>1624764</xdr:colOff>
      <xdr:row>6</xdr:row>
      <xdr:rowOff>1236600</xdr:rowOff>
    </xdr:to>
    <xdr:pic>
      <xdr:nvPicPr>
        <xdr:cNvPr id="4" name="Picture 3" descr="Image result for bakung lel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86" r="15857" b="4260"/>
        <a:stretch/>
      </xdr:blipFill>
      <xdr:spPr bwMode="auto">
        <a:xfrm>
          <a:off x="1142999" y="2628900"/>
          <a:ext cx="100564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600076</xdr:colOff>
      <xdr:row>7</xdr:row>
      <xdr:rowOff>238125</xdr:rowOff>
    </xdr:from>
    <xdr:to>
      <xdr:col>2</xdr:col>
      <xdr:colOff>1614841</xdr:colOff>
      <xdr:row>7</xdr:row>
      <xdr:rowOff>1246125</xdr:rowOff>
    </xdr:to>
    <xdr:pic>
      <xdr:nvPicPr>
        <xdr:cNvPr id="5" name="Picture 4" descr="Image result for Haliconia ladydi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4"/>
        <a:stretch/>
      </xdr:blipFill>
      <xdr:spPr bwMode="auto">
        <a:xfrm>
          <a:off x="1123951" y="3971925"/>
          <a:ext cx="101476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8</xdr:row>
      <xdr:rowOff>228600</xdr:rowOff>
    </xdr:from>
    <xdr:to>
      <xdr:col>2</xdr:col>
      <xdr:colOff>1598550</xdr:colOff>
      <xdr:row>8</xdr:row>
      <xdr:rowOff>1236600</xdr:rowOff>
    </xdr:to>
    <xdr:pic>
      <xdr:nvPicPr>
        <xdr:cNvPr id="6" name="Picture 5" descr="Image result for Calathe Lutea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250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295900"/>
          <a:ext cx="100800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571502</xdr:colOff>
      <xdr:row>9</xdr:row>
      <xdr:rowOff>238126</xdr:rowOff>
    </xdr:from>
    <xdr:to>
      <xdr:col>2</xdr:col>
      <xdr:colOff>1534355</xdr:colOff>
      <xdr:row>9</xdr:row>
      <xdr:rowOff>1246126</xdr:rowOff>
    </xdr:to>
    <xdr:pic>
      <xdr:nvPicPr>
        <xdr:cNvPr id="8" name="Picture 7" descr="Image result for heliconia gold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14"/>
        <a:stretch/>
      </xdr:blipFill>
      <xdr:spPr bwMode="auto">
        <a:xfrm>
          <a:off x="1095377" y="7969251"/>
          <a:ext cx="962853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531812</xdr:colOff>
      <xdr:row>10</xdr:row>
      <xdr:rowOff>232558</xdr:rowOff>
    </xdr:from>
    <xdr:to>
      <xdr:col>2</xdr:col>
      <xdr:colOff>1541663</xdr:colOff>
      <xdr:row>10</xdr:row>
      <xdr:rowOff>1240558</xdr:rowOff>
    </xdr:to>
    <xdr:pic>
      <xdr:nvPicPr>
        <xdr:cNvPr id="9" name="Picture 8" descr="Image result for nenas merah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96" r="16897"/>
        <a:stretch/>
      </xdr:blipFill>
      <xdr:spPr bwMode="auto">
        <a:xfrm>
          <a:off x="1055687" y="9297183"/>
          <a:ext cx="1009851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530155</xdr:colOff>
      <xdr:row>11</xdr:row>
      <xdr:rowOff>230188</xdr:rowOff>
    </xdr:from>
    <xdr:to>
      <xdr:col>2</xdr:col>
      <xdr:colOff>1533889</xdr:colOff>
      <xdr:row>11</xdr:row>
      <xdr:rowOff>1238188</xdr:rowOff>
    </xdr:to>
    <xdr:pic>
      <xdr:nvPicPr>
        <xdr:cNvPr id="10" name="Picture 9" descr="Image result for philodendron sellou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5751" b="8724"/>
        <a:stretch/>
      </xdr:blipFill>
      <xdr:spPr bwMode="auto">
        <a:xfrm>
          <a:off x="1054030" y="10628313"/>
          <a:ext cx="100373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500607</xdr:colOff>
      <xdr:row>12</xdr:row>
      <xdr:rowOff>219807</xdr:rowOff>
    </xdr:from>
    <xdr:to>
      <xdr:col>2</xdr:col>
      <xdr:colOff>1537364</xdr:colOff>
      <xdr:row>12</xdr:row>
      <xdr:rowOff>1227807</xdr:rowOff>
    </xdr:to>
    <xdr:pic>
      <xdr:nvPicPr>
        <xdr:cNvPr id="11" name="Picture 10" descr="Image result for bakung besa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767" b="5936"/>
        <a:stretch/>
      </xdr:blipFill>
      <xdr:spPr bwMode="auto">
        <a:xfrm flipH="1">
          <a:off x="1020819" y="11957538"/>
          <a:ext cx="1036757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517341</xdr:colOff>
      <xdr:row>13</xdr:row>
      <xdr:rowOff>212481</xdr:rowOff>
    </xdr:from>
    <xdr:to>
      <xdr:col>2</xdr:col>
      <xdr:colOff>1523126</xdr:colOff>
      <xdr:row>13</xdr:row>
      <xdr:rowOff>1220481</xdr:rowOff>
    </xdr:to>
    <xdr:pic>
      <xdr:nvPicPr>
        <xdr:cNvPr id="12" name="Picture 11" descr="Image result for tanaman air mata pengantin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553" y="13283712"/>
          <a:ext cx="100578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522999</xdr:colOff>
      <xdr:row>14</xdr:row>
      <xdr:rowOff>241789</xdr:rowOff>
    </xdr:from>
    <xdr:to>
      <xdr:col>2</xdr:col>
      <xdr:colOff>1537254</xdr:colOff>
      <xdr:row>14</xdr:row>
      <xdr:rowOff>1249789</xdr:rowOff>
    </xdr:to>
    <xdr:pic>
      <xdr:nvPicPr>
        <xdr:cNvPr id="13" name="Picture 12" descr="Image result for jamburan hija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" r="24365"/>
        <a:stretch/>
      </xdr:blipFill>
      <xdr:spPr bwMode="auto">
        <a:xfrm>
          <a:off x="1043211" y="14646520"/>
          <a:ext cx="101425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523281</xdr:colOff>
      <xdr:row>15</xdr:row>
      <xdr:rowOff>241788</xdr:rowOff>
    </xdr:from>
    <xdr:to>
      <xdr:col>2</xdr:col>
      <xdr:colOff>1537867</xdr:colOff>
      <xdr:row>15</xdr:row>
      <xdr:rowOff>1249788</xdr:rowOff>
    </xdr:to>
    <xdr:pic>
      <xdr:nvPicPr>
        <xdr:cNvPr id="14" name="Picture 13" descr="Image result for pandan kuni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69" r="4620"/>
        <a:stretch/>
      </xdr:blipFill>
      <xdr:spPr bwMode="auto">
        <a:xfrm>
          <a:off x="1043493" y="15980019"/>
          <a:ext cx="1014586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518233</xdr:colOff>
      <xdr:row>16</xdr:row>
      <xdr:rowOff>234462</xdr:rowOff>
    </xdr:from>
    <xdr:to>
      <xdr:col>2</xdr:col>
      <xdr:colOff>1524018</xdr:colOff>
      <xdr:row>16</xdr:row>
      <xdr:rowOff>1242462</xdr:rowOff>
    </xdr:to>
    <xdr:pic>
      <xdr:nvPicPr>
        <xdr:cNvPr id="15" name="Picture 14" descr="Image result for dianella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445" y="17306193"/>
          <a:ext cx="100578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17</xdr:row>
      <xdr:rowOff>234461</xdr:rowOff>
    </xdr:from>
    <xdr:to>
      <xdr:col>2</xdr:col>
      <xdr:colOff>1481924</xdr:colOff>
      <xdr:row>17</xdr:row>
      <xdr:rowOff>1242461</xdr:rowOff>
    </xdr:to>
    <xdr:pic>
      <xdr:nvPicPr>
        <xdr:cNvPr id="17" name="Picture 16" descr="Image result for agave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462" y="18639692"/>
          <a:ext cx="100567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479661</xdr:colOff>
      <xdr:row>18</xdr:row>
      <xdr:rowOff>219808</xdr:rowOff>
    </xdr:from>
    <xdr:to>
      <xdr:col>2</xdr:col>
      <xdr:colOff>1486645</xdr:colOff>
      <xdr:row>18</xdr:row>
      <xdr:rowOff>1227808</xdr:rowOff>
    </xdr:to>
    <xdr:pic>
      <xdr:nvPicPr>
        <xdr:cNvPr id="18" name="Picture 17" descr="Image result for talas batang cokla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62" b="21439"/>
        <a:stretch/>
      </xdr:blipFill>
      <xdr:spPr bwMode="auto">
        <a:xfrm>
          <a:off x="999873" y="19958539"/>
          <a:ext cx="100698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19</xdr:row>
      <xdr:rowOff>304800</xdr:rowOff>
    </xdr:to>
    <xdr:sp macro="" textlink="">
      <xdr:nvSpPr>
        <xdr:cNvPr id="2066" name="AutoShape 18" descr="Image result for lie kuan yu"/>
        <xdr:cNvSpPr>
          <a:spLocks noChangeAspect="1" noChangeArrowheads="1"/>
        </xdr:cNvSpPr>
      </xdr:nvSpPr>
      <xdr:spPr bwMode="auto">
        <a:xfrm>
          <a:off x="3914775" y="210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18</xdr:row>
      <xdr:rowOff>304800</xdr:rowOff>
    </xdr:to>
    <xdr:sp macro="" textlink="">
      <xdr:nvSpPr>
        <xdr:cNvPr id="2067" name="AutoShape 19" descr="Image result for lie kuan yu"/>
        <xdr:cNvSpPr>
          <a:spLocks noChangeAspect="1" noChangeArrowheads="1"/>
        </xdr:cNvSpPr>
      </xdr:nvSpPr>
      <xdr:spPr bwMode="auto">
        <a:xfrm>
          <a:off x="4524375" y="197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483576</xdr:colOff>
      <xdr:row>19</xdr:row>
      <xdr:rowOff>234461</xdr:rowOff>
    </xdr:from>
    <xdr:to>
      <xdr:col>2</xdr:col>
      <xdr:colOff>1484164</xdr:colOff>
      <xdr:row>19</xdr:row>
      <xdr:rowOff>1242461</xdr:rowOff>
    </xdr:to>
    <xdr:pic>
      <xdr:nvPicPr>
        <xdr:cNvPr id="24" name="Picture 23" descr="Image result for lie kuan y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19" b="5751"/>
        <a:stretch/>
      </xdr:blipFill>
      <xdr:spPr bwMode="auto">
        <a:xfrm>
          <a:off x="1003788" y="21306692"/>
          <a:ext cx="1000588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446944</xdr:colOff>
      <xdr:row>22</xdr:row>
      <xdr:rowOff>234460</xdr:rowOff>
    </xdr:from>
    <xdr:to>
      <xdr:col>2</xdr:col>
      <xdr:colOff>1455505</xdr:colOff>
      <xdr:row>22</xdr:row>
      <xdr:rowOff>1242460</xdr:rowOff>
    </xdr:to>
    <xdr:pic>
      <xdr:nvPicPr>
        <xdr:cNvPr id="25" name="Picture 24" descr="Image result for eucalyptus rainbow jual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93" r="19835"/>
        <a:stretch/>
      </xdr:blipFill>
      <xdr:spPr bwMode="auto">
        <a:xfrm>
          <a:off x="967156" y="23021191"/>
          <a:ext cx="1008561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447917</xdr:colOff>
      <xdr:row>23</xdr:row>
      <xdr:rowOff>248143</xdr:rowOff>
    </xdr:from>
    <xdr:to>
      <xdr:col>2</xdr:col>
      <xdr:colOff>1449845</xdr:colOff>
      <xdr:row>23</xdr:row>
      <xdr:rowOff>1256143</xdr:rowOff>
    </xdr:to>
    <xdr:pic>
      <xdr:nvPicPr>
        <xdr:cNvPr id="26" name="Picture 25" descr="Image result for livistona rotundifoli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7718"/>
        <a:stretch/>
      </xdr:blipFill>
      <xdr:spPr bwMode="auto">
        <a:xfrm>
          <a:off x="968129" y="24368374"/>
          <a:ext cx="1001928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439614</xdr:colOff>
      <xdr:row>24</xdr:row>
      <xdr:rowOff>234461</xdr:rowOff>
    </xdr:from>
    <xdr:to>
      <xdr:col>2</xdr:col>
      <xdr:colOff>1445546</xdr:colOff>
      <xdr:row>24</xdr:row>
      <xdr:rowOff>1242461</xdr:rowOff>
    </xdr:to>
    <xdr:pic>
      <xdr:nvPicPr>
        <xdr:cNvPr id="28" name="Picture 27" descr="Image result for tabebuya kuni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826" y="25688192"/>
          <a:ext cx="1005932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424962</xdr:colOff>
      <xdr:row>25</xdr:row>
      <xdr:rowOff>241789</xdr:rowOff>
    </xdr:from>
    <xdr:to>
      <xdr:col>2</xdr:col>
      <xdr:colOff>1432396</xdr:colOff>
      <xdr:row>25</xdr:row>
      <xdr:rowOff>1249789</xdr:rowOff>
    </xdr:to>
    <xdr:pic>
      <xdr:nvPicPr>
        <xdr:cNvPr id="30" name="Picture 29" descr="Image result for terminalia mantal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BEBA8EAE-BF5A-486C-A8C5-ECC9F3942E4B}">
              <a14:imgProps xmlns:a14="http://schemas.microsoft.com/office/drawing/2010/main">
                <a14:imgLayer r:embed="rId25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16058"/>
        <a:stretch/>
      </xdr:blipFill>
      <xdr:spPr bwMode="auto">
        <a:xfrm>
          <a:off x="945174" y="28362520"/>
          <a:ext cx="100743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439616</xdr:colOff>
      <xdr:row>26</xdr:row>
      <xdr:rowOff>249115</xdr:rowOff>
    </xdr:from>
    <xdr:to>
      <xdr:col>2</xdr:col>
      <xdr:colOff>1439420</xdr:colOff>
      <xdr:row>26</xdr:row>
      <xdr:rowOff>1257115</xdr:rowOff>
    </xdr:to>
    <xdr:pic>
      <xdr:nvPicPr>
        <xdr:cNvPr id="31" name="Picture 30" descr="Image result for salix babylonic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6105" b="8819"/>
        <a:stretch/>
      </xdr:blipFill>
      <xdr:spPr bwMode="auto">
        <a:xfrm>
          <a:off x="959828" y="29703346"/>
          <a:ext cx="99980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IR73"/>
  <sheetViews>
    <sheetView tabSelected="1" zoomScale="80" zoomScaleNormal="80" workbookViewId="0">
      <selection activeCell="M16" sqref="M16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61.7109375" style="6" customWidth="1"/>
    <col min="4" max="4" width="9.5703125" style="65" customWidth="1"/>
    <col min="5" max="5" width="18.5703125" style="101" customWidth="1"/>
    <col min="6" max="6" width="6.5703125" style="6" customWidth="1"/>
    <col min="7" max="7" width="12" style="10" customWidth="1"/>
    <col min="8" max="9" width="19.42578125" style="11" customWidth="1"/>
    <col min="10" max="10" width="1.85546875" style="6" customWidth="1"/>
    <col min="11" max="252" width="8.85546875" style="6" customWidth="1"/>
    <col min="253" max="256" width="8.85546875" style="7"/>
    <col min="257" max="257" width="3.7109375" style="7" customWidth="1"/>
    <col min="258" max="258" width="58.7109375" style="7" customWidth="1"/>
    <col min="259" max="259" width="5.42578125" style="7" bestFit="1" customWidth="1"/>
    <col min="260" max="260" width="12.42578125" style="7" bestFit="1" customWidth="1"/>
    <col min="261" max="261" width="19.7109375" style="7" bestFit="1" customWidth="1"/>
    <col min="262" max="262" width="14.140625" style="7" customWidth="1"/>
    <col min="263" max="508" width="8.85546875" style="7" customWidth="1"/>
    <col min="509" max="512" width="8.85546875" style="7"/>
    <col min="513" max="513" width="3.7109375" style="7" customWidth="1"/>
    <col min="514" max="514" width="58.7109375" style="7" customWidth="1"/>
    <col min="515" max="515" width="5.42578125" style="7" bestFit="1" customWidth="1"/>
    <col min="516" max="516" width="12.42578125" style="7" bestFit="1" customWidth="1"/>
    <col min="517" max="517" width="19.7109375" style="7" bestFit="1" customWidth="1"/>
    <col min="518" max="518" width="14.140625" style="7" customWidth="1"/>
    <col min="519" max="764" width="8.85546875" style="7" customWidth="1"/>
    <col min="765" max="768" width="8.85546875" style="7"/>
    <col min="769" max="769" width="3.7109375" style="7" customWidth="1"/>
    <col min="770" max="770" width="58.7109375" style="7" customWidth="1"/>
    <col min="771" max="771" width="5.42578125" style="7" bestFit="1" customWidth="1"/>
    <col min="772" max="772" width="12.42578125" style="7" bestFit="1" customWidth="1"/>
    <col min="773" max="773" width="19.7109375" style="7" bestFit="1" customWidth="1"/>
    <col min="774" max="774" width="14.140625" style="7" customWidth="1"/>
    <col min="775" max="1020" width="8.85546875" style="7" customWidth="1"/>
    <col min="1021" max="1024" width="8.85546875" style="7"/>
    <col min="1025" max="1025" width="3.7109375" style="7" customWidth="1"/>
    <col min="1026" max="1026" width="58.7109375" style="7" customWidth="1"/>
    <col min="1027" max="1027" width="5.42578125" style="7" bestFit="1" customWidth="1"/>
    <col min="1028" max="1028" width="12.42578125" style="7" bestFit="1" customWidth="1"/>
    <col min="1029" max="1029" width="19.7109375" style="7" bestFit="1" customWidth="1"/>
    <col min="1030" max="1030" width="14.140625" style="7" customWidth="1"/>
    <col min="1031" max="1276" width="8.85546875" style="7" customWidth="1"/>
    <col min="1277" max="1280" width="8.85546875" style="7"/>
    <col min="1281" max="1281" width="3.7109375" style="7" customWidth="1"/>
    <col min="1282" max="1282" width="58.7109375" style="7" customWidth="1"/>
    <col min="1283" max="1283" width="5.42578125" style="7" bestFit="1" customWidth="1"/>
    <col min="1284" max="1284" width="12.42578125" style="7" bestFit="1" customWidth="1"/>
    <col min="1285" max="1285" width="19.7109375" style="7" bestFit="1" customWidth="1"/>
    <col min="1286" max="1286" width="14.140625" style="7" customWidth="1"/>
    <col min="1287" max="1532" width="8.85546875" style="7" customWidth="1"/>
    <col min="1533" max="1536" width="8.85546875" style="7"/>
    <col min="1537" max="1537" width="3.7109375" style="7" customWidth="1"/>
    <col min="1538" max="1538" width="58.7109375" style="7" customWidth="1"/>
    <col min="1539" max="1539" width="5.42578125" style="7" bestFit="1" customWidth="1"/>
    <col min="1540" max="1540" width="12.42578125" style="7" bestFit="1" customWidth="1"/>
    <col min="1541" max="1541" width="19.7109375" style="7" bestFit="1" customWidth="1"/>
    <col min="1542" max="1542" width="14.140625" style="7" customWidth="1"/>
    <col min="1543" max="1788" width="8.85546875" style="7" customWidth="1"/>
    <col min="1789" max="1792" width="8.85546875" style="7"/>
    <col min="1793" max="1793" width="3.7109375" style="7" customWidth="1"/>
    <col min="1794" max="1794" width="58.7109375" style="7" customWidth="1"/>
    <col min="1795" max="1795" width="5.42578125" style="7" bestFit="1" customWidth="1"/>
    <col min="1796" max="1796" width="12.42578125" style="7" bestFit="1" customWidth="1"/>
    <col min="1797" max="1797" width="19.7109375" style="7" bestFit="1" customWidth="1"/>
    <col min="1798" max="1798" width="14.140625" style="7" customWidth="1"/>
    <col min="1799" max="2044" width="8.85546875" style="7" customWidth="1"/>
    <col min="2045" max="2048" width="8.85546875" style="7"/>
    <col min="2049" max="2049" width="3.7109375" style="7" customWidth="1"/>
    <col min="2050" max="2050" width="58.7109375" style="7" customWidth="1"/>
    <col min="2051" max="2051" width="5.42578125" style="7" bestFit="1" customWidth="1"/>
    <col min="2052" max="2052" width="12.42578125" style="7" bestFit="1" customWidth="1"/>
    <col min="2053" max="2053" width="19.7109375" style="7" bestFit="1" customWidth="1"/>
    <col min="2054" max="2054" width="14.140625" style="7" customWidth="1"/>
    <col min="2055" max="2300" width="8.85546875" style="7" customWidth="1"/>
    <col min="2301" max="2304" width="8.85546875" style="7"/>
    <col min="2305" max="2305" width="3.7109375" style="7" customWidth="1"/>
    <col min="2306" max="2306" width="58.7109375" style="7" customWidth="1"/>
    <col min="2307" max="2307" width="5.42578125" style="7" bestFit="1" customWidth="1"/>
    <col min="2308" max="2308" width="12.42578125" style="7" bestFit="1" customWidth="1"/>
    <col min="2309" max="2309" width="19.7109375" style="7" bestFit="1" customWidth="1"/>
    <col min="2310" max="2310" width="14.140625" style="7" customWidth="1"/>
    <col min="2311" max="2556" width="8.85546875" style="7" customWidth="1"/>
    <col min="2557" max="2560" width="8.85546875" style="7"/>
    <col min="2561" max="2561" width="3.7109375" style="7" customWidth="1"/>
    <col min="2562" max="2562" width="58.7109375" style="7" customWidth="1"/>
    <col min="2563" max="2563" width="5.42578125" style="7" bestFit="1" customWidth="1"/>
    <col min="2564" max="2564" width="12.42578125" style="7" bestFit="1" customWidth="1"/>
    <col min="2565" max="2565" width="19.7109375" style="7" bestFit="1" customWidth="1"/>
    <col min="2566" max="2566" width="14.140625" style="7" customWidth="1"/>
    <col min="2567" max="2812" width="8.85546875" style="7" customWidth="1"/>
    <col min="2813" max="2816" width="8.85546875" style="7"/>
    <col min="2817" max="2817" width="3.7109375" style="7" customWidth="1"/>
    <col min="2818" max="2818" width="58.7109375" style="7" customWidth="1"/>
    <col min="2819" max="2819" width="5.42578125" style="7" bestFit="1" customWidth="1"/>
    <col min="2820" max="2820" width="12.42578125" style="7" bestFit="1" customWidth="1"/>
    <col min="2821" max="2821" width="19.7109375" style="7" bestFit="1" customWidth="1"/>
    <col min="2822" max="2822" width="14.140625" style="7" customWidth="1"/>
    <col min="2823" max="3068" width="8.85546875" style="7" customWidth="1"/>
    <col min="3069" max="3072" width="8.85546875" style="7"/>
    <col min="3073" max="3073" width="3.7109375" style="7" customWidth="1"/>
    <col min="3074" max="3074" width="58.7109375" style="7" customWidth="1"/>
    <col min="3075" max="3075" width="5.42578125" style="7" bestFit="1" customWidth="1"/>
    <col min="3076" max="3076" width="12.42578125" style="7" bestFit="1" customWidth="1"/>
    <col min="3077" max="3077" width="19.7109375" style="7" bestFit="1" customWidth="1"/>
    <col min="3078" max="3078" width="14.140625" style="7" customWidth="1"/>
    <col min="3079" max="3324" width="8.85546875" style="7" customWidth="1"/>
    <col min="3325" max="3328" width="8.85546875" style="7"/>
    <col min="3329" max="3329" width="3.7109375" style="7" customWidth="1"/>
    <col min="3330" max="3330" width="58.7109375" style="7" customWidth="1"/>
    <col min="3331" max="3331" width="5.42578125" style="7" bestFit="1" customWidth="1"/>
    <col min="3332" max="3332" width="12.42578125" style="7" bestFit="1" customWidth="1"/>
    <col min="3333" max="3333" width="19.7109375" style="7" bestFit="1" customWidth="1"/>
    <col min="3334" max="3334" width="14.140625" style="7" customWidth="1"/>
    <col min="3335" max="3580" width="8.85546875" style="7" customWidth="1"/>
    <col min="3581" max="3584" width="8.85546875" style="7"/>
    <col min="3585" max="3585" width="3.7109375" style="7" customWidth="1"/>
    <col min="3586" max="3586" width="58.7109375" style="7" customWidth="1"/>
    <col min="3587" max="3587" width="5.42578125" style="7" bestFit="1" customWidth="1"/>
    <col min="3588" max="3588" width="12.42578125" style="7" bestFit="1" customWidth="1"/>
    <col min="3589" max="3589" width="19.7109375" style="7" bestFit="1" customWidth="1"/>
    <col min="3590" max="3590" width="14.140625" style="7" customWidth="1"/>
    <col min="3591" max="3836" width="8.85546875" style="7" customWidth="1"/>
    <col min="3837" max="3840" width="8.85546875" style="7"/>
    <col min="3841" max="3841" width="3.7109375" style="7" customWidth="1"/>
    <col min="3842" max="3842" width="58.7109375" style="7" customWidth="1"/>
    <col min="3843" max="3843" width="5.42578125" style="7" bestFit="1" customWidth="1"/>
    <col min="3844" max="3844" width="12.42578125" style="7" bestFit="1" customWidth="1"/>
    <col min="3845" max="3845" width="19.7109375" style="7" bestFit="1" customWidth="1"/>
    <col min="3846" max="3846" width="14.140625" style="7" customWidth="1"/>
    <col min="3847" max="4092" width="8.85546875" style="7" customWidth="1"/>
    <col min="4093" max="4096" width="8.85546875" style="7"/>
    <col min="4097" max="4097" width="3.7109375" style="7" customWidth="1"/>
    <col min="4098" max="4098" width="58.7109375" style="7" customWidth="1"/>
    <col min="4099" max="4099" width="5.42578125" style="7" bestFit="1" customWidth="1"/>
    <col min="4100" max="4100" width="12.42578125" style="7" bestFit="1" customWidth="1"/>
    <col min="4101" max="4101" width="19.7109375" style="7" bestFit="1" customWidth="1"/>
    <col min="4102" max="4102" width="14.140625" style="7" customWidth="1"/>
    <col min="4103" max="4348" width="8.85546875" style="7" customWidth="1"/>
    <col min="4349" max="4352" width="8.85546875" style="7"/>
    <col min="4353" max="4353" width="3.7109375" style="7" customWidth="1"/>
    <col min="4354" max="4354" width="58.7109375" style="7" customWidth="1"/>
    <col min="4355" max="4355" width="5.42578125" style="7" bestFit="1" customWidth="1"/>
    <col min="4356" max="4356" width="12.42578125" style="7" bestFit="1" customWidth="1"/>
    <col min="4357" max="4357" width="19.7109375" style="7" bestFit="1" customWidth="1"/>
    <col min="4358" max="4358" width="14.140625" style="7" customWidth="1"/>
    <col min="4359" max="4604" width="8.85546875" style="7" customWidth="1"/>
    <col min="4605" max="4608" width="8.85546875" style="7"/>
    <col min="4609" max="4609" width="3.7109375" style="7" customWidth="1"/>
    <col min="4610" max="4610" width="58.7109375" style="7" customWidth="1"/>
    <col min="4611" max="4611" width="5.42578125" style="7" bestFit="1" customWidth="1"/>
    <col min="4612" max="4612" width="12.42578125" style="7" bestFit="1" customWidth="1"/>
    <col min="4613" max="4613" width="19.7109375" style="7" bestFit="1" customWidth="1"/>
    <col min="4614" max="4614" width="14.140625" style="7" customWidth="1"/>
    <col min="4615" max="4860" width="8.85546875" style="7" customWidth="1"/>
    <col min="4861" max="4864" width="8.85546875" style="7"/>
    <col min="4865" max="4865" width="3.7109375" style="7" customWidth="1"/>
    <col min="4866" max="4866" width="58.7109375" style="7" customWidth="1"/>
    <col min="4867" max="4867" width="5.42578125" style="7" bestFit="1" customWidth="1"/>
    <col min="4868" max="4868" width="12.42578125" style="7" bestFit="1" customWidth="1"/>
    <col min="4869" max="4869" width="19.7109375" style="7" bestFit="1" customWidth="1"/>
    <col min="4870" max="4870" width="14.140625" style="7" customWidth="1"/>
    <col min="4871" max="5116" width="8.85546875" style="7" customWidth="1"/>
    <col min="5117" max="5120" width="8.85546875" style="7"/>
    <col min="5121" max="5121" width="3.7109375" style="7" customWidth="1"/>
    <col min="5122" max="5122" width="58.7109375" style="7" customWidth="1"/>
    <col min="5123" max="5123" width="5.42578125" style="7" bestFit="1" customWidth="1"/>
    <col min="5124" max="5124" width="12.42578125" style="7" bestFit="1" customWidth="1"/>
    <col min="5125" max="5125" width="19.7109375" style="7" bestFit="1" customWidth="1"/>
    <col min="5126" max="5126" width="14.140625" style="7" customWidth="1"/>
    <col min="5127" max="5372" width="8.85546875" style="7" customWidth="1"/>
    <col min="5373" max="5376" width="8.85546875" style="7"/>
    <col min="5377" max="5377" width="3.7109375" style="7" customWidth="1"/>
    <col min="5378" max="5378" width="58.7109375" style="7" customWidth="1"/>
    <col min="5379" max="5379" width="5.42578125" style="7" bestFit="1" customWidth="1"/>
    <col min="5380" max="5380" width="12.42578125" style="7" bestFit="1" customWidth="1"/>
    <col min="5381" max="5381" width="19.7109375" style="7" bestFit="1" customWidth="1"/>
    <col min="5382" max="5382" width="14.140625" style="7" customWidth="1"/>
    <col min="5383" max="5628" width="8.85546875" style="7" customWidth="1"/>
    <col min="5629" max="5632" width="8.85546875" style="7"/>
    <col min="5633" max="5633" width="3.7109375" style="7" customWidth="1"/>
    <col min="5634" max="5634" width="58.7109375" style="7" customWidth="1"/>
    <col min="5635" max="5635" width="5.42578125" style="7" bestFit="1" customWidth="1"/>
    <col min="5636" max="5636" width="12.42578125" style="7" bestFit="1" customWidth="1"/>
    <col min="5637" max="5637" width="19.7109375" style="7" bestFit="1" customWidth="1"/>
    <col min="5638" max="5638" width="14.140625" style="7" customWidth="1"/>
    <col min="5639" max="5884" width="8.85546875" style="7" customWidth="1"/>
    <col min="5885" max="5888" width="8.85546875" style="7"/>
    <col min="5889" max="5889" width="3.7109375" style="7" customWidth="1"/>
    <col min="5890" max="5890" width="58.7109375" style="7" customWidth="1"/>
    <col min="5891" max="5891" width="5.42578125" style="7" bestFit="1" customWidth="1"/>
    <col min="5892" max="5892" width="12.42578125" style="7" bestFit="1" customWidth="1"/>
    <col min="5893" max="5893" width="19.7109375" style="7" bestFit="1" customWidth="1"/>
    <col min="5894" max="5894" width="14.140625" style="7" customWidth="1"/>
    <col min="5895" max="6140" width="8.85546875" style="7" customWidth="1"/>
    <col min="6141" max="6144" width="8.85546875" style="7"/>
    <col min="6145" max="6145" width="3.7109375" style="7" customWidth="1"/>
    <col min="6146" max="6146" width="58.7109375" style="7" customWidth="1"/>
    <col min="6147" max="6147" width="5.42578125" style="7" bestFit="1" customWidth="1"/>
    <col min="6148" max="6148" width="12.42578125" style="7" bestFit="1" customWidth="1"/>
    <col min="6149" max="6149" width="19.7109375" style="7" bestFit="1" customWidth="1"/>
    <col min="6150" max="6150" width="14.140625" style="7" customWidth="1"/>
    <col min="6151" max="6396" width="8.85546875" style="7" customWidth="1"/>
    <col min="6397" max="6400" width="8.85546875" style="7"/>
    <col min="6401" max="6401" width="3.7109375" style="7" customWidth="1"/>
    <col min="6402" max="6402" width="58.7109375" style="7" customWidth="1"/>
    <col min="6403" max="6403" width="5.42578125" style="7" bestFit="1" customWidth="1"/>
    <col min="6404" max="6404" width="12.42578125" style="7" bestFit="1" customWidth="1"/>
    <col min="6405" max="6405" width="19.7109375" style="7" bestFit="1" customWidth="1"/>
    <col min="6406" max="6406" width="14.140625" style="7" customWidth="1"/>
    <col min="6407" max="6652" width="8.85546875" style="7" customWidth="1"/>
    <col min="6653" max="6656" width="8.85546875" style="7"/>
    <col min="6657" max="6657" width="3.7109375" style="7" customWidth="1"/>
    <col min="6658" max="6658" width="58.7109375" style="7" customWidth="1"/>
    <col min="6659" max="6659" width="5.42578125" style="7" bestFit="1" customWidth="1"/>
    <col min="6660" max="6660" width="12.42578125" style="7" bestFit="1" customWidth="1"/>
    <col min="6661" max="6661" width="19.7109375" style="7" bestFit="1" customWidth="1"/>
    <col min="6662" max="6662" width="14.140625" style="7" customWidth="1"/>
    <col min="6663" max="6908" width="8.85546875" style="7" customWidth="1"/>
    <col min="6909" max="6912" width="8.85546875" style="7"/>
    <col min="6913" max="6913" width="3.7109375" style="7" customWidth="1"/>
    <col min="6914" max="6914" width="58.7109375" style="7" customWidth="1"/>
    <col min="6915" max="6915" width="5.42578125" style="7" bestFit="1" customWidth="1"/>
    <col min="6916" max="6916" width="12.42578125" style="7" bestFit="1" customWidth="1"/>
    <col min="6917" max="6917" width="19.7109375" style="7" bestFit="1" customWidth="1"/>
    <col min="6918" max="6918" width="14.140625" style="7" customWidth="1"/>
    <col min="6919" max="7164" width="8.85546875" style="7" customWidth="1"/>
    <col min="7165" max="7168" width="8.85546875" style="7"/>
    <col min="7169" max="7169" width="3.7109375" style="7" customWidth="1"/>
    <col min="7170" max="7170" width="58.7109375" style="7" customWidth="1"/>
    <col min="7171" max="7171" width="5.42578125" style="7" bestFit="1" customWidth="1"/>
    <col min="7172" max="7172" width="12.42578125" style="7" bestFit="1" customWidth="1"/>
    <col min="7173" max="7173" width="19.7109375" style="7" bestFit="1" customWidth="1"/>
    <col min="7174" max="7174" width="14.140625" style="7" customWidth="1"/>
    <col min="7175" max="7420" width="8.85546875" style="7" customWidth="1"/>
    <col min="7421" max="7424" width="8.85546875" style="7"/>
    <col min="7425" max="7425" width="3.7109375" style="7" customWidth="1"/>
    <col min="7426" max="7426" width="58.7109375" style="7" customWidth="1"/>
    <col min="7427" max="7427" width="5.42578125" style="7" bestFit="1" customWidth="1"/>
    <col min="7428" max="7428" width="12.42578125" style="7" bestFit="1" customWidth="1"/>
    <col min="7429" max="7429" width="19.7109375" style="7" bestFit="1" customWidth="1"/>
    <col min="7430" max="7430" width="14.140625" style="7" customWidth="1"/>
    <col min="7431" max="7676" width="8.85546875" style="7" customWidth="1"/>
    <col min="7677" max="7680" width="8.85546875" style="7"/>
    <col min="7681" max="7681" width="3.7109375" style="7" customWidth="1"/>
    <col min="7682" max="7682" width="58.7109375" style="7" customWidth="1"/>
    <col min="7683" max="7683" width="5.42578125" style="7" bestFit="1" customWidth="1"/>
    <col min="7684" max="7684" width="12.42578125" style="7" bestFit="1" customWidth="1"/>
    <col min="7685" max="7685" width="19.7109375" style="7" bestFit="1" customWidth="1"/>
    <col min="7686" max="7686" width="14.140625" style="7" customWidth="1"/>
    <col min="7687" max="7932" width="8.85546875" style="7" customWidth="1"/>
    <col min="7933" max="7936" width="8.85546875" style="7"/>
    <col min="7937" max="7937" width="3.7109375" style="7" customWidth="1"/>
    <col min="7938" max="7938" width="58.7109375" style="7" customWidth="1"/>
    <col min="7939" max="7939" width="5.42578125" style="7" bestFit="1" customWidth="1"/>
    <col min="7940" max="7940" width="12.42578125" style="7" bestFit="1" customWidth="1"/>
    <col min="7941" max="7941" width="19.7109375" style="7" bestFit="1" customWidth="1"/>
    <col min="7942" max="7942" width="14.140625" style="7" customWidth="1"/>
    <col min="7943" max="8188" width="8.85546875" style="7" customWidth="1"/>
    <col min="8189" max="8192" width="8.85546875" style="7"/>
    <col min="8193" max="8193" width="3.7109375" style="7" customWidth="1"/>
    <col min="8194" max="8194" width="58.7109375" style="7" customWidth="1"/>
    <col min="8195" max="8195" width="5.42578125" style="7" bestFit="1" customWidth="1"/>
    <col min="8196" max="8196" width="12.42578125" style="7" bestFit="1" customWidth="1"/>
    <col min="8197" max="8197" width="19.7109375" style="7" bestFit="1" customWidth="1"/>
    <col min="8198" max="8198" width="14.140625" style="7" customWidth="1"/>
    <col min="8199" max="8444" width="8.85546875" style="7" customWidth="1"/>
    <col min="8445" max="8448" width="8.85546875" style="7"/>
    <col min="8449" max="8449" width="3.7109375" style="7" customWidth="1"/>
    <col min="8450" max="8450" width="58.7109375" style="7" customWidth="1"/>
    <col min="8451" max="8451" width="5.42578125" style="7" bestFit="1" customWidth="1"/>
    <col min="8452" max="8452" width="12.42578125" style="7" bestFit="1" customWidth="1"/>
    <col min="8453" max="8453" width="19.7109375" style="7" bestFit="1" customWidth="1"/>
    <col min="8454" max="8454" width="14.140625" style="7" customWidth="1"/>
    <col min="8455" max="8700" width="8.85546875" style="7" customWidth="1"/>
    <col min="8701" max="8704" width="8.85546875" style="7"/>
    <col min="8705" max="8705" width="3.7109375" style="7" customWidth="1"/>
    <col min="8706" max="8706" width="58.7109375" style="7" customWidth="1"/>
    <col min="8707" max="8707" width="5.42578125" style="7" bestFit="1" customWidth="1"/>
    <col min="8708" max="8708" width="12.42578125" style="7" bestFit="1" customWidth="1"/>
    <col min="8709" max="8709" width="19.7109375" style="7" bestFit="1" customWidth="1"/>
    <col min="8710" max="8710" width="14.140625" style="7" customWidth="1"/>
    <col min="8711" max="8956" width="8.85546875" style="7" customWidth="1"/>
    <col min="8957" max="8960" width="8.85546875" style="7"/>
    <col min="8961" max="8961" width="3.7109375" style="7" customWidth="1"/>
    <col min="8962" max="8962" width="58.7109375" style="7" customWidth="1"/>
    <col min="8963" max="8963" width="5.42578125" style="7" bestFit="1" customWidth="1"/>
    <col min="8964" max="8964" width="12.42578125" style="7" bestFit="1" customWidth="1"/>
    <col min="8965" max="8965" width="19.7109375" style="7" bestFit="1" customWidth="1"/>
    <col min="8966" max="8966" width="14.140625" style="7" customWidth="1"/>
    <col min="8967" max="9212" width="8.85546875" style="7" customWidth="1"/>
    <col min="9213" max="9216" width="8.85546875" style="7"/>
    <col min="9217" max="9217" width="3.7109375" style="7" customWidth="1"/>
    <col min="9218" max="9218" width="58.7109375" style="7" customWidth="1"/>
    <col min="9219" max="9219" width="5.42578125" style="7" bestFit="1" customWidth="1"/>
    <col min="9220" max="9220" width="12.42578125" style="7" bestFit="1" customWidth="1"/>
    <col min="9221" max="9221" width="19.7109375" style="7" bestFit="1" customWidth="1"/>
    <col min="9222" max="9222" width="14.140625" style="7" customWidth="1"/>
    <col min="9223" max="9468" width="8.85546875" style="7" customWidth="1"/>
    <col min="9469" max="9472" width="8.85546875" style="7"/>
    <col min="9473" max="9473" width="3.7109375" style="7" customWidth="1"/>
    <col min="9474" max="9474" width="58.7109375" style="7" customWidth="1"/>
    <col min="9475" max="9475" width="5.42578125" style="7" bestFit="1" customWidth="1"/>
    <col min="9476" max="9476" width="12.42578125" style="7" bestFit="1" customWidth="1"/>
    <col min="9477" max="9477" width="19.7109375" style="7" bestFit="1" customWidth="1"/>
    <col min="9478" max="9478" width="14.140625" style="7" customWidth="1"/>
    <col min="9479" max="9724" width="8.85546875" style="7" customWidth="1"/>
    <col min="9725" max="9728" width="8.85546875" style="7"/>
    <col min="9729" max="9729" width="3.7109375" style="7" customWidth="1"/>
    <col min="9730" max="9730" width="58.7109375" style="7" customWidth="1"/>
    <col min="9731" max="9731" width="5.42578125" style="7" bestFit="1" customWidth="1"/>
    <col min="9732" max="9732" width="12.42578125" style="7" bestFit="1" customWidth="1"/>
    <col min="9733" max="9733" width="19.7109375" style="7" bestFit="1" customWidth="1"/>
    <col min="9734" max="9734" width="14.140625" style="7" customWidth="1"/>
    <col min="9735" max="9980" width="8.85546875" style="7" customWidth="1"/>
    <col min="9981" max="9984" width="8.85546875" style="7"/>
    <col min="9985" max="9985" width="3.7109375" style="7" customWidth="1"/>
    <col min="9986" max="9986" width="58.7109375" style="7" customWidth="1"/>
    <col min="9987" max="9987" width="5.42578125" style="7" bestFit="1" customWidth="1"/>
    <col min="9988" max="9988" width="12.42578125" style="7" bestFit="1" customWidth="1"/>
    <col min="9989" max="9989" width="19.7109375" style="7" bestFit="1" customWidth="1"/>
    <col min="9990" max="9990" width="14.140625" style="7" customWidth="1"/>
    <col min="9991" max="10236" width="8.85546875" style="7" customWidth="1"/>
    <col min="10237" max="10240" width="8.85546875" style="7"/>
    <col min="10241" max="10241" width="3.7109375" style="7" customWidth="1"/>
    <col min="10242" max="10242" width="58.7109375" style="7" customWidth="1"/>
    <col min="10243" max="10243" width="5.42578125" style="7" bestFit="1" customWidth="1"/>
    <col min="10244" max="10244" width="12.42578125" style="7" bestFit="1" customWidth="1"/>
    <col min="10245" max="10245" width="19.7109375" style="7" bestFit="1" customWidth="1"/>
    <col min="10246" max="10246" width="14.140625" style="7" customWidth="1"/>
    <col min="10247" max="10492" width="8.85546875" style="7" customWidth="1"/>
    <col min="10493" max="10496" width="8.85546875" style="7"/>
    <col min="10497" max="10497" width="3.7109375" style="7" customWidth="1"/>
    <col min="10498" max="10498" width="58.7109375" style="7" customWidth="1"/>
    <col min="10499" max="10499" width="5.42578125" style="7" bestFit="1" customWidth="1"/>
    <col min="10500" max="10500" width="12.42578125" style="7" bestFit="1" customWidth="1"/>
    <col min="10501" max="10501" width="19.7109375" style="7" bestFit="1" customWidth="1"/>
    <col min="10502" max="10502" width="14.140625" style="7" customWidth="1"/>
    <col min="10503" max="10748" width="8.85546875" style="7" customWidth="1"/>
    <col min="10749" max="10752" width="8.85546875" style="7"/>
    <col min="10753" max="10753" width="3.7109375" style="7" customWidth="1"/>
    <col min="10754" max="10754" width="58.7109375" style="7" customWidth="1"/>
    <col min="10755" max="10755" width="5.42578125" style="7" bestFit="1" customWidth="1"/>
    <col min="10756" max="10756" width="12.42578125" style="7" bestFit="1" customWidth="1"/>
    <col min="10757" max="10757" width="19.7109375" style="7" bestFit="1" customWidth="1"/>
    <col min="10758" max="10758" width="14.140625" style="7" customWidth="1"/>
    <col min="10759" max="11004" width="8.85546875" style="7" customWidth="1"/>
    <col min="11005" max="11008" width="8.85546875" style="7"/>
    <col min="11009" max="11009" width="3.7109375" style="7" customWidth="1"/>
    <col min="11010" max="11010" width="58.7109375" style="7" customWidth="1"/>
    <col min="11011" max="11011" width="5.42578125" style="7" bestFit="1" customWidth="1"/>
    <col min="11012" max="11012" width="12.42578125" style="7" bestFit="1" customWidth="1"/>
    <col min="11013" max="11013" width="19.7109375" style="7" bestFit="1" customWidth="1"/>
    <col min="11014" max="11014" width="14.140625" style="7" customWidth="1"/>
    <col min="11015" max="11260" width="8.85546875" style="7" customWidth="1"/>
    <col min="11261" max="11264" width="8.85546875" style="7"/>
    <col min="11265" max="11265" width="3.7109375" style="7" customWidth="1"/>
    <col min="11266" max="11266" width="58.7109375" style="7" customWidth="1"/>
    <col min="11267" max="11267" width="5.42578125" style="7" bestFit="1" customWidth="1"/>
    <col min="11268" max="11268" width="12.42578125" style="7" bestFit="1" customWidth="1"/>
    <col min="11269" max="11269" width="19.7109375" style="7" bestFit="1" customWidth="1"/>
    <col min="11270" max="11270" width="14.140625" style="7" customWidth="1"/>
    <col min="11271" max="11516" width="8.85546875" style="7" customWidth="1"/>
    <col min="11517" max="11520" width="8.85546875" style="7"/>
    <col min="11521" max="11521" width="3.7109375" style="7" customWidth="1"/>
    <col min="11522" max="11522" width="58.7109375" style="7" customWidth="1"/>
    <col min="11523" max="11523" width="5.42578125" style="7" bestFit="1" customWidth="1"/>
    <col min="11524" max="11524" width="12.42578125" style="7" bestFit="1" customWidth="1"/>
    <col min="11525" max="11525" width="19.7109375" style="7" bestFit="1" customWidth="1"/>
    <col min="11526" max="11526" width="14.140625" style="7" customWidth="1"/>
    <col min="11527" max="11772" width="8.85546875" style="7" customWidth="1"/>
    <col min="11773" max="11776" width="8.85546875" style="7"/>
    <col min="11777" max="11777" width="3.7109375" style="7" customWidth="1"/>
    <col min="11778" max="11778" width="58.7109375" style="7" customWidth="1"/>
    <col min="11779" max="11779" width="5.42578125" style="7" bestFit="1" customWidth="1"/>
    <col min="11780" max="11780" width="12.42578125" style="7" bestFit="1" customWidth="1"/>
    <col min="11781" max="11781" width="19.7109375" style="7" bestFit="1" customWidth="1"/>
    <col min="11782" max="11782" width="14.140625" style="7" customWidth="1"/>
    <col min="11783" max="12028" width="8.85546875" style="7" customWidth="1"/>
    <col min="12029" max="12032" width="8.85546875" style="7"/>
    <col min="12033" max="12033" width="3.7109375" style="7" customWidth="1"/>
    <col min="12034" max="12034" width="58.7109375" style="7" customWidth="1"/>
    <col min="12035" max="12035" width="5.42578125" style="7" bestFit="1" customWidth="1"/>
    <col min="12036" max="12036" width="12.42578125" style="7" bestFit="1" customWidth="1"/>
    <col min="12037" max="12037" width="19.7109375" style="7" bestFit="1" customWidth="1"/>
    <col min="12038" max="12038" width="14.140625" style="7" customWidth="1"/>
    <col min="12039" max="12284" width="8.85546875" style="7" customWidth="1"/>
    <col min="12285" max="12288" width="8.85546875" style="7"/>
    <col min="12289" max="12289" width="3.7109375" style="7" customWidth="1"/>
    <col min="12290" max="12290" width="58.7109375" style="7" customWidth="1"/>
    <col min="12291" max="12291" width="5.42578125" style="7" bestFit="1" customWidth="1"/>
    <col min="12292" max="12292" width="12.42578125" style="7" bestFit="1" customWidth="1"/>
    <col min="12293" max="12293" width="19.7109375" style="7" bestFit="1" customWidth="1"/>
    <col min="12294" max="12294" width="14.140625" style="7" customWidth="1"/>
    <col min="12295" max="12540" width="8.85546875" style="7" customWidth="1"/>
    <col min="12541" max="12544" width="8.85546875" style="7"/>
    <col min="12545" max="12545" width="3.7109375" style="7" customWidth="1"/>
    <col min="12546" max="12546" width="58.7109375" style="7" customWidth="1"/>
    <col min="12547" max="12547" width="5.42578125" style="7" bestFit="1" customWidth="1"/>
    <col min="12548" max="12548" width="12.42578125" style="7" bestFit="1" customWidth="1"/>
    <col min="12549" max="12549" width="19.7109375" style="7" bestFit="1" customWidth="1"/>
    <col min="12550" max="12550" width="14.140625" style="7" customWidth="1"/>
    <col min="12551" max="12796" width="8.85546875" style="7" customWidth="1"/>
    <col min="12797" max="12800" width="8.85546875" style="7"/>
    <col min="12801" max="12801" width="3.7109375" style="7" customWidth="1"/>
    <col min="12802" max="12802" width="58.7109375" style="7" customWidth="1"/>
    <col min="12803" max="12803" width="5.42578125" style="7" bestFit="1" customWidth="1"/>
    <col min="12804" max="12804" width="12.42578125" style="7" bestFit="1" customWidth="1"/>
    <col min="12805" max="12805" width="19.7109375" style="7" bestFit="1" customWidth="1"/>
    <col min="12806" max="12806" width="14.140625" style="7" customWidth="1"/>
    <col min="12807" max="13052" width="8.85546875" style="7" customWidth="1"/>
    <col min="13053" max="13056" width="8.85546875" style="7"/>
    <col min="13057" max="13057" width="3.7109375" style="7" customWidth="1"/>
    <col min="13058" max="13058" width="58.7109375" style="7" customWidth="1"/>
    <col min="13059" max="13059" width="5.42578125" style="7" bestFit="1" customWidth="1"/>
    <col min="13060" max="13060" width="12.42578125" style="7" bestFit="1" customWidth="1"/>
    <col min="13061" max="13061" width="19.7109375" style="7" bestFit="1" customWidth="1"/>
    <col min="13062" max="13062" width="14.140625" style="7" customWidth="1"/>
    <col min="13063" max="13308" width="8.85546875" style="7" customWidth="1"/>
    <col min="13309" max="13312" width="8.85546875" style="7"/>
    <col min="13313" max="13313" width="3.7109375" style="7" customWidth="1"/>
    <col min="13314" max="13314" width="58.7109375" style="7" customWidth="1"/>
    <col min="13315" max="13315" width="5.42578125" style="7" bestFit="1" customWidth="1"/>
    <col min="13316" max="13316" width="12.42578125" style="7" bestFit="1" customWidth="1"/>
    <col min="13317" max="13317" width="19.7109375" style="7" bestFit="1" customWidth="1"/>
    <col min="13318" max="13318" width="14.140625" style="7" customWidth="1"/>
    <col min="13319" max="13564" width="8.85546875" style="7" customWidth="1"/>
    <col min="13565" max="13568" width="8.85546875" style="7"/>
    <col min="13569" max="13569" width="3.7109375" style="7" customWidth="1"/>
    <col min="13570" max="13570" width="58.7109375" style="7" customWidth="1"/>
    <col min="13571" max="13571" width="5.42578125" style="7" bestFit="1" customWidth="1"/>
    <col min="13572" max="13572" width="12.42578125" style="7" bestFit="1" customWidth="1"/>
    <col min="13573" max="13573" width="19.7109375" style="7" bestFit="1" customWidth="1"/>
    <col min="13574" max="13574" width="14.140625" style="7" customWidth="1"/>
    <col min="13575" max="13820" width="8.85546875" style="7" customWidth="1"/>
    <col min="13821" max="13824" width="8.85546875" style="7"/>
    <col min="13825" max="13825" width="3.7109375" style="7" customWidth="1"/>
    <col min="13826" max="13826" width="58.7109375" style="7" customWidth="1"/>
    <col min="13827" max="13827" width="5.42578125" style="7" bestFit="1" customWidth="1"/>
    <col min="13828" max="13828" width="12.42578125" style="7" bestFit="1" customWidth="1"/>
    <col min="13829" max="13829" width="19.7109375" style="7" bestFit="1" customWidth="1"/>
    <col min="13830" max="13830" width="14.140625" style="7" customWidth="1"/>
    <col min="13831" max="14076" width="8.85546875" style="7" customWidth="1"/>
    <col min="14077" max="14080" width="8.85546875" style="7"/>
    <col min="14081" max="14081" width="3.7109375" style="7" customWidth="1"/>
    <col min="14082" max="14082" width="58.7109375" style="7" customWidth="1"/>
    <col min="14083" max="14083" width="5.42578125" style="7" bestFit="1" customWidth="1"/>
    <col min="14084" max="14084" width="12.42578125" style="7" bestFit="1" customWidth="1"/>
    <col min="14085" max="14085" width="19.7109375" style="7" bestFit="1" customWidth="1"/>
    <col min="14086" max="14086" width="14.140625" style="7" customWidth="1"/>
    <col min="14087" max="14332" width="8.85546875" style="7" customWidth="1"/>
    <col min="14333" max="14336" width="8.85546875" style="7"/>
    <col min="14337" max="14337" width="3.7109375" style="7" customWidth="1"/>
    <col min="14338" max="14338" width="58.7109375" style="7" customWidth="1"/>
    <col min="14339" max="14339" width="5.42578125" style="7" bestFit="1" customWidth="1"/>
    <col min="14340" max="14340" width="12.42578125" style="7" bestFit="1" customWidth="1"/>
    <col min="14341" max="14341" width="19.7109375" style="7" bestFit="1" customWidth="1"/>
    <col min="14342" max="14342" width="14.140625" style="7" customWidth="1"/>
    <col min="14343" max="14588" width="8.85546875" style="7" customWidth="1"/>
    <col min="14589" max="14592" width="8.85546875" style="7"/>
    <col min="14593" max="14593" width="3.7109375" style="7" customWidth="1"/>
    <col min="14594" max="14594" width="58.7109375" style="7" customWidth="1"/>
    <col min="14595" max="14595" width="5.42578125" style="7" bestFit="1" customWidth="1"/>
    <col min="14596" max="14596" width="12.42578125" style="7" bestFit="1" customWidth="1"/>
    <col min="14597" max="14597" width="19.7109375" style="7" bestFit="1" customWidth="1"/>
    <col min="14598" max="14598" width="14.140625" style="7" customWidth="1"/>
    <col min="14599" max="14844" width="8.85546875" style="7" customWidth="1"/>
    <col min="14845" max="14848" width="8.85546875" style="7"/>
    <col min="14849" max="14849" width="3.7109375" style="7" customWidth="1"/>
    <col min="14850" max="14850" width="58.7109375" style="7" customWidth="1"/>
    <col min="14851" max="14851" width="5.42578125" style="7" bestFit="1" customWidth="1"/>
    <col min="14852" max="14852" width="12.42578125" style="7" bestFit="1" customWidth="1"/>
    <col min="14853" max="14853" width="19.7109375" style="7" bestFit="1" customWidth="1"/>
    <col min="14854" max="14854" width="14.140625" style="7" customWidth="1"/>
    <col min="14855" max="15100" width="8.85546875" style="7" customWidth="1"/>
    <col min="15101" max="15104" width="8.85546875" style="7"/>
    <col min="15105" max="15105" width="3.7109375" style="7" customWidth="1"/>
    <col min="15106" max="15106" width="58.7109375" style="7" customWidth="1"/>
    <col min="15107" max="15107" width="5.42578125" style="7" bestFit="1" customWidth="1"/>
    <col min="15108" max="15108" width="12.42578125" style="7" bestFit="1" customWidth="1"/>
    <col min="15109" max="15109" width="19.7109375" style="7" bestFit="1" customWidth="1"/>
    <col min="15110" max="15110" width="14.140625" style="7" customWidth="1"/>
    <col min="15111" max="15356" width="8.85546875" style="7" customWidth="1"/>
    <col min="15357" max="15360" width="8.85546875" style="7"/>
    <col min="15361" max="15361" width="3.7109375" style="7" customWidth="1"/>
    <col min="15362" max="15362" width="58.7109375" style="7" customWidth="1"/>
    <col min="15363" max="15363" width="5.42578125" style="7" bestFit="1" customWidth="1"/>
    <col min="15364" max="15364" width="12.42578125" style="7" bestFit="1" customWidth="1"/>
    <col min="15365" max="15365" width="19.7109375" style="7" bestFit="1" customWidth="1"/>
    <col min="15366" max="15366" width="14.140625" style="7" customWidth="1"/>
    <col min="15367" max="15612" width="8.85546875" style="7" customWidth="1"/>
    <col min="15613" max="15616" width="8.85546875" style="7"/>
    <col min="15617" max="15617" width="3.7109375" style="7" customWidth="1"/>
    <col min="15618" max="15618" width="58.7109375" style="7" customWidth="1"/>
    <col min="15619" max="15619" width="5.42578125" style="7" bestFit="1" customWidth="1"/>
    <col min="15620" max="15620" width="12.42578125" style="7" bestFit="1" customWidth="1"/>
    <col min="15621" max="15621" width="19.7109375" style="7" bestFit="1" customWidth="1"/>
    <col min="15622" max="15622" width="14.140625" style="7" customWidth="1"/>
    <col min="15623" max="15868" width="8.85546875" style="7" customWidth="1"/>
    <col min="15869" max="15872" width="8.85546875" style="7"/>
    <col min="15873" max="15873" width="3.7109375" style="7" customWidth="1"/>
    <col min="15874" max="15874" width="58.7109375" style="7" customWidth="1"/>
    <col min="15875" max="15875" width="5.42578125" style="7" bestFit="1" customWidth="1"/>
    <col min="15876" max="15876" width="12.42578125" style="7" bestFit="1" customWidth="1"/>
    <col min="15877" max="15877" width="19.7109375" style="7" bestFit="1" customWidth="1"/>
    <col min="15878" max="15878" width="14.140625" style="7" customWidth="1"/>
    <col min="15879" max="16124" width="8.85546875" style="7" customWidth="1"/>
    <col min="16125" max="16128" width="8.85546875" style="7"/>
    <col min="16129" max="16129" width="3.7109375" style="7" customWidth="1"/>
    <col min="16130" max="16130" width="58.7109375" style="7" customWidth="1"/>
    <col min="16131" max="16131" width="5.42578125" style="7" bestFit="1" customWidth="1"/>
    <col min="16132" max="16132" width="12.42578125" style="7" bestFit="1" customWidth="1"/>
    <col min="16133" max="16133" width="19.7109375" style="7" bestFit="1" customWidth="1"/>
    <col min="16134" max="16134" width="14.140625" style="7" customWidth="1"/>
    <col min="16135" max="16380" width="8.85546875" style="7" customWidth="1"/>
    <col min="16381" max="16384" width="8.85546875" style="7"/>
  </cols>
  <sheetData>
    <row r="1" spans="2:252" ht="17.25" thickBot="1" x14ac:dyDescent="0.35">
      <c r="B1" s="1" t="s">
        <v>0</v>
      </c>
      <c r="C1" s="2"/>
      <c r="D1" s="55"/>
      <c r="E1" s="91"/>
      <c r="F1" s="2"/>
      <c r="G1" s="3"/>
      <c r="H1" s="4"/>
      <c r="I1" s="5" t="s">
        <v>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</row>
    <row r="2" spans="2:252" x14ac:dyDescent="0.3">
      <c r="B2" s="1" t="s">
        <v>2</v>
      </c>
      <c r="C2" s="2"/>
      <c r="D2" s="55"/>
      <c r="E2" s="91"/>
      <c r="F2" s="2"/>
      <c r="G2" s="3"/>
      <c r="H2" s="4"/>
      <c r="I2" s="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</row>
    <row r="3" spans="2:252" x14ac:dyDescent="0.3">
      <c r="B3" s="9"/>
      <c r="C3" s="9"/>
      <c r="D3" s="56"/>
      <c r="E3" s="92"/>
      <c r="F3" s="9"/>
      <c r="I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</row>
    <row r="4" spans="2:252" ht="17.25" thickBot="1" x14ac:dyDescent="0.35">
      <c r="B4" s="9"/>
      <c r="C4" s="9"/>
      <c r="D4" s="56"/>
      <c r="E4" s="92"/>
      <c r="F4" s="9"/>
      <c r="I4" s="8" t="s">
        <v>21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</row>
    <row r="5" spans="2:252" ht="18" customHeight="1" thickTop="1" thickBot="1" x14ac:dyDescent="0.35">
      <c r="B5" s="84" t="s">
        <v>3</v>
      </c>
      <c r="C5" s="85" t="s">
        <v>4</v>
      </c>
      <c r="D5" s="89" t="s">
        <v>109</v>
      </c>
      <c r="E5" s="93" t="s">
        <v>22</v>
      </c>
      <c r="F5" s="85" t="s">
        <v>5</v>
      </c>
      <c r="G5" s="86" t="s">
        <v>6</v>
      </c>
      <c r="H5" s="87" t="s">
        <v>7</v>
      </c>
      <c r="I5" s="83" t="s">
        <v>8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</row>
    <row r="6" spans="2:252" ht="18" thickTop="1" thickBot="1" x14ac:dyDescent="0.35">
      <c r="B6" s="84"/>
      <c r="C6" s="85"/>
      <c r="D6" s="90"/>
      <c r="E6" s="94"/>
      <c r="F6" s="85"/>
      <c r="G6" s="86"/>
      <c r="H6" s="88"/>
      <c r="I6" s="83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</row>
    <row r="7" spans="2:252" ht="17.25" thickTop="1" x14ac:dyDescent="0.3">
      <c r="B7" s="12"/>
      <c r="C7" s="13"/>
      <c r="D7" s="57"/>
      <c r="E7" s="95"/>
      <c r="F7" s="14"/>
      <c r="G7" s="15"/>
      <c r="H7" s="16"/>
      <c r="I7" s="1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</row>
    <row r="8" spans="2:252" x14ac:dyDescent="0.3">
      <c r="B8" s="50" t="s">
        <v>15</v>
      </c>
      <c r="C8" s="51" t="s">
        <v>16</v>
      </c>
      <c r="D8" s="58"/>
      <c r="E8" s="96"/>
      <c r="F8" s="46"/>
      <c r="G8" s="47"/>
      <c r="H8" s="48"/>
      <c r="I8" s="4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</row>
    <row r="9" spans="2:252" x14ac:dyDescent="0.3">
      <c r="B9" s="50" t="s">
        <v>14</v>
      </c>
      <c r="C9" s="51" t="s">
        <v>18</v>
      </c>
      <c r="D9" s="58"/>
      <c r="E9" s="96"/>
      <c r="F9" s="46"/>
      <c r="G9" s="47"/>
      <c r="H9" s="48"/>
      <c r="I9" s="4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</row>
    <row r="10" spans="2:252" ht="33" x14ac:dyDescent="0.3">
      <c r="B10" s="52">
        <v>1</v>
      </c>
      <c r="C10" s="53" t="s">
        <v>24</v>
      </c>
      <c r="D10" s="59"/>
      <c r="E10" s="97"/>
      <c r="F10" s="46" t="s">
        <v>46</v>
      </c>
      <c r="G10" s="47">
        <f>SUM(D15:D23)</f>
        <v>806.74</v>
      </c>
      <c r="H10" s="48"/>
      <c r="I10" s="49">
        <f>H10*G10</f>
        <v>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</row>
    <row r="11" spans="2:252" x14ac:dyDescent="0.3">
      <c r="B11" s="52">
        <v>2</v>
      </c>
      <c r="C11" s="45" t="s">
        <v>28</v>
      </c>
      <c r="D11" s="59"/>
      <c r="E11" s="97" t="s">
        <v>29</v>
      </c>
      <c r="F11" s="46" t="s">
        <v>48</v>
      </c>
      <c r="G11" s="47">
        <f>ROUNDUP((G10/6),0)</f>
        <v>135</v>
      </c>
      <c r="H11" s="48"/>
      <c r="I11" s="49">
        <f>H11*G11</f>
        <v>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</row>
    <row r="12" spans="2:252" ht="33" x14ac:dyDescent="0.3">
      <c r="B12" s="52">
        <v>3</v>
      </c>
      <c r="C12" s="45" t="s">
        <v>26</v>
      </c>
      <c r="D12" s="59"/>
      <c r="E12" s="97" t="s">
        <v>27</v>
      </c>
      <c r="F12" s="46" t="s">
        <v>67</v>
      </c>
      <c r="G12" s="47">
        <f>SUM(G24:G26)</f>
        <v>13</v>
      </c>
      <c r="H12" s="48"/>
      <c r="I12" s="49">
        <f t="shared" ref="I10:I12" si="0">H12*G12</f>
        <v>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</row>
    <row r="13" spans="2:252" x14ac:dyDescent="0.3">
      <c r="B13" s="44"/>
      <c r="C13" s="45"/>
      <c r="D13" s="59"/>
      <c r="E13" s="97"/>
      <c r="F13" s="46"/>
      <c r="G13" s="47"/>
      <c r="H13" s="48"/>
      <c r="I13" s="4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</row>
    <row r="14" spans="2:252" x14ac:dyDescent="0.3">
      <c r="B14" s="50" t="s">
        <v>49</v>
      </c>
      <c r="C14" s="51" t="s">
        <v>50</v>
      </c>
      <c r="D14" s="58"/>
      <c r="E14" s="96"/>
      <c r="F14" s="46"/>
      <c r="G14" s="47"/>
      <c r="H14" s="48"/>
      <c r="I14" s="4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</row>
    <row r="15" spans="2:252" ht="33" x14ac:dyDescent="0.3">
      <c r="B15" s="52">
        <v>1</v>
      </c>
      <c r="C15" s="45" t="s">
        <v>30</v>
      </c>
      <c r="D15" s="59">
        <v>44.12</v>
      </c>
      <c r="E15" s="97" t="s">
        <v>78</v>
      </c>
      <c r="F15" s="46" t="s">
        <v>45</v>
      </c>
      <c r="G15" s="47">
        <f>ROUNDUP((D15*30),0)</f>
        <v>1324</v>
      </c>
      <c r="H15" s="48"/>
      <c r="I15" s="49">
        <f t="shared" ref="I15:I17" si="1">H15*G15</f>
        <v>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</row>
    <row r="16" spans="2:252" ht="33" x14ac:dyDescent="0.3">
      <c r="B16" s="52">
        <v>2</v>
      </c>
      <c r="C16" s="45" t="s">
        <v>31</v>
      </c>
      <c r="D16" s="59">
        <v>14.69</v>
      </c>
      <c r="E16" s="97" t="s">
        <v>80</v>
      </c>
      <c r="F16" s="46" t="s">
        <v>45</v>
      </c>
      <c r="G16" s="47">
        <f>ROUNDUP((D16*35),0)</f>
        <v>515</v>
      </c>
      <c r="H16" s="48"/>
      <c r="I16" s="49">
        <f t="shared" si="1"/>
        <v>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</row>
    <row r="17" spans="2:252" ht="33" x14ac:dyDescent="0.3">
      <c r="B17" s="52">
        <v>3</v>
      </c>
      <c r="C17" s="45" t="s">
        <v>32</v>
      </c>
      <c r="D17" s="59">
        <v>53.45</v>
      </c>
      <c r="E17" s="97" t="s">
        <v>77</v>
      </c>
      <c r="F17" s="46" t="s">
        <v>45</v>
      </c>
      <c r="G17" s="47">
        <f>ROUNDUP((D17*25),0)</f>
        <v>1337</v>
      </c>
      <c r="H17" s="48"/>
      <c r="I17" s="49">
        <f t="shared" si="1"/>
        <v>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</row>
    <row r="18" spans="2:252" ht="33" x14ac:dyDescent="0.3">
      <c r="B18" s="52">
        <v>4</v>
      </c>
      <c r="C18" s="45" t="s">
        <v>33</v>
      </c>
      <c r="D18" s="59">
        <v>11.6</v>
      </c>
      <c r="E18" s="97" t="s">
        <v>80</v>
      </c>
      <c r="F18" s="46" t="s">
        <v>45</v>
      </c>
      <c r="G18" s="47">
        <f>ROUNDUP((D18*35),0)</f>
        <v>406</v>
      </c>
      <c r="H18" s="48"/>
      <c r="I18" s="49">
        <f t="shared" ref="I18:I52" si="2">H18*G18</f>
        <v>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</row>
    <row r="19" spans="2:252" ht="33" x14ac:dyDescent="0.3">
      <c r="B19" s="52">
        <v>5</v>
      </c>
      <c r="C19" s="45" t="s">
        <v>34</v>
      </c>
      <c r="D19" s="59">
        <v>15.18</v>
      </c>
      <c r="E19" s="97" t="s">
        <v>82</v>
      </c>
      <c r="F19" s="46" t="s">
        <v>45</v>
      </c>
      <c r="G19" s="47">
        <f>ROUNDUP((D19*9),0)</f>
        <v>137</v>
      </c>
      <c r="H19" s="48"/>
      <c r="I19" s="49">
        <f t="shared" si="2"/>
        <v>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</row>
    <row r="20" spans="2:252" ht="33" x14ac:dyDescent="0.3">
      <c r="B20" s="52">
        <v>6</v>
      </c>
      <c r="C20" s="45" t="s">
        <v>35</v>
      </c>
      <c r="D20" s="59">
        <v>34.15</v>
      </c>
      <c r="E20" s="97" t="s">
        <v>83</v>
      </c>
      <c r="F20" s="46" t="s">
        <v>45</v>
      </c>
      <c r="G20" s="47">
        <f>ROUNDUP((D20*32),0)</f>
        <v>1093</v>
      </c>
      <c r="H20" s="48"/>
      <c r="I20" s="49">
        <f t="shared" si="2"/>
        <v>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</row>
    <row r="21" spans="2:252" ht="33" x14ac:dyDescent="0.3">
      <c r="B21" s="52">
        <v>7</v>
      </c>
      <c r="C21" s="45" t="s">
        <v>36</v>
      </c>
      <c r="D21" s="59">
        <f>10.3+25.45</f>
        <v>35.75</v>
      </c>
      <c r="E21" s="97" t="s">
        <v>84</v>
      </c>
      <c r="F21" s="46" t="s">
        <v>45</v>
      </c>
      <c r="G21" s="47">
        <f>ROUNDUP((D21*25),0)</f>
        <v>894</v>
      </c>
      <c r="H21" s="48"/>
      <c r="I21" s="49">
        <f t="shared" si="2"/>
        <v>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</row>
    <row r="22" spans="2:252" x14ac:dyDescent="0.3">
      <c r="B22" s="52">
        <v>8</v>
      </c>
      <c r="C22" s="45" t="s">
        <v>37</v>
      </c>
      <c r="D22" s="59">
        <v>594.79999999999995</v>
      </c>
      <c r="E22" s="97"/>
      <c r="F22" s="46" t="s">
        <v>46</v>
      </c>
      <c r="G22" s="47">
        <f>D22</f>
        <v>594.79999999999995</v>
      </c>
      <c r="H22" s="48"/>
      <c r="I22" s="49">
        <f t="shared" si="2"/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</row>
    <row r="23" spans="2:252" ht="33" x14ac:dyDescent="0.3">
      <c r="B23" s="52">
        <v>9</v>
      </c>
      <c r="C23" s="45" t="s">
        <v>38</v>
      </c>
      <c r="D23" s="59">
        <v>3</v>
      </c>
      <c r="E23" s="97" t="s">
        <v>94</v>
      </c>
      <c r="F23" s="46" t="s">
        <v>45</v>
      </c>
      <c r="G23" s="47">
        <f>ROUNDUP((D23*15),0)</f>
        <v>45</v>
      </c>
      <c r="H23" s="48"/>
      <c r="I23" s="49">
        <f t="shared" si="2"/>
        <v>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</row>
    <row r="24" spans="2:252" ht="33" x14ac:dyDescent="0.3">
      <c r="B24" s="52">
        <v>10</v>
      </c>
      <c r="C24" s="45" t="s">
        <v>39</v>
      </c>
      <c r="D24" s="59"/>
      <c r="E24" s="97" t="s">
        <v>86</v>
      </c>
      <c r="F24" s="46" t="s">
        <v>67</v>
      </c>
      <c r="G24" s="47">
        <v>4</v>
      </c>
      <c r="H24" s="48"/>
      <c r="I24" s="49">
        <f t="shared" si="2"/>
        <v>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</row>
    <row r="25" spans="2:252" ht="33" x14ac:dyDescent="0.3">
      <c r="B25" s="52">
        <v>11</v>
      </c>
      <c r="C25" s="45" t="s">
        <v>40</v>
      </c>
      <c r="D25" s="59"/>
      <c r="E25" s="97" t="s">
        <v>87</v>
      </c>
      <c r="F25" s="46" t="s">
        <v>67</v>
      </c>
      <c r="G25" s="47">
        <v>6</v>
      </c>
      <c r="H25" s="48"/>
      <c r="I25" s="49">
        <f t="shared" si="2"/>
        <v>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</row>
    <row r="26" spans="2:252" ht="33" x14ac:dyDescent="0.3">
      <c r="B26" s="52">
        <v>12</v>
      </c>
      <c r="C26" s="45" t="s">
        <v>41</v>
      </c>
      <c r="D26" s="59"/>
      <c r="E26" s="97" t="s">
        <v>88</v>
      </c>
      <c r="F26" s="46" t="s">
        <v>67</v>
      </c>
      <c r="G26" s="47">
        <v>3</v>
      </c>
      <c r="H26" s="48"/>
      <c r="I26" s="49">
        <f t="shared" si="2"/>
        <v>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</row>
    <row r="27" spans="2:252" x14ac:dyDescent="0.3">
      <c r="B27" s="52"/>
      <c r="C27" s="45"/>
      <c r="D27" s="59"/>
      <c r="E27" s="97"/>
      <c r="F27" s="46"/>
      <c r="G27" s="47"/>
      <c r="H27" s="70" t="s">
        <v>52</v>
      </c>
      <c r="I27" s="71">
        <f>SUM(I10:I26)</f>
        <v>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</row>
    <row r="28" spans="2:252" x14ac:dyDescent="0.3">
      <c r="B28" s="52"/>
      <c r="C28" s="45"/>
      <c r="D28" s="59"/>
      <c r="E28" s="97"/>
      <c r="F28" s="46"/>
      <c r="G28" s="47"/>
      <c r="H28" s="68"/>
      <c r="I28" s="6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</row>
    <row r="29" spans="2:252" x14ac:dyDescent="0.3">
      <c r="B29" s="50" t="s">
        <v>17</v>
      </c>
      <c r="C29" s="51" t="s">
        <v>51</v>
      </c>
      <c r="D29" s="58"/>
      <c r="E29" s="96"/>
      <c r="F29" s="46"/>
      <c r="G29" s="47"/>
      <c r="H29" s="48"/>
      <c r="I29" s="4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</row>
    <row r="30" spans="2:252" x14ac:dyDescent="0.3">
      <c r="B30" s="50" t="s">
        <v>14</v>
      </c>
      <c r="C30" s="51" t="s">
        <v>18</v>
      </c>
      <c r="D30" s="58"/>
      <c r="E30" s="96"/>
      <c r="F30" s="46"/>
      <c r="G30" s="47"/>
      <c r="H30" s="48"/>
      <c r="I30" s="49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</row>
    <row r="31" spans="2:252" ht="33" x14ac:dyDescent="0.3">
      <c r="B31" s="52">
        <v>1</v>
      </c>
      <c r="C31" s="53" t="s">
        <v>24</v>
      </c>
      <c r="D31" s="59"/>
      <c r="E31" s="97"/>
      <c r="F31" s="46" t="s">
        <v>46</v>
      </c>
      <c r="G31" s="47">
        <f>SUM(D36:D44)</f>
        <v>558.22</v>
      </c>
      <c r="H31" s="48"/>
      <c r="I31" s="49">
        <f t="shared" ref="I31:I33" si="3">H31*G31</f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</row>
    <row r="32" spans="2:252" ht="33" x14ac:dyDescent="0.3">
      <c r="B32" s="52">
        <v>2</v>
      </c>
      <c r="C32" s="45" t="s">
        <v>108</v>
      </c>
      <c r="D32" s="59"/>
      <c r="E32" s="97" t="s">
        <v>107</v>
      </c>
      <c r="F32" s="46" t="s">
        <v>48</v>
      </c>
      <c r="G32" s="47">
        <f>ROUNDUP((G31/6),0)</f>
        <v>94</v>
      </c>
      <c r="H32" s="48"/>
      <c r="I32" s="49">
        <f t="shared" si="3"/>
        <v>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</row>
    <row r="33" spans="2:252" ht="33" x14ac:dyDescent="0.3">
      <c r="B33" s="52">
        <v>3</v>
      </c>
      <c r="C33" s="45" t="s">
        <v>26</v>
      </c>
      <c r="D33" s="59"/>
      <c r="E33" s="97" t="s">
        <v>27</v>
      </c>
      <c r="F33" s="46" t="s">
        <v>47</v>
      </c>
      <c r="G33" s="47">
        <f>SUM(G45:G48)</f>
        <v>27</v>
      </c>
      <c r="H33" s="48"/>
      <c r="I33" s="49">
        <f t="shared" si="3"/>
        <v>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</row>
    <row r="34" spans="2:252" x14ac:dyDescent="0.3">
      <c r="B34" s="44"/>
      <c r="C34" s="45"/>
      <c r="D34" s="59"/>
      <c r="E34" s="97"/>
      <c r="F34" s="46"/>
      <c r="G34" s="47"/>
      <c r="H34" s="48"/>
      <c r="I34" s="4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</row>
    <row r="35" spans="2:252" x14ac:dyDescent="0.3">
      <c r="B35" s="50" t="s">
        <v>49</v>
      </c>
      <c r="C35" s="51" t="s">
        <v>50</v>
      </c>
      <c r="D35" s="58"/>
      <c r="E35" s="96"/>
      <c r="F35" s="46"/>
      <c r="G35" s="47"/>
      <c r="H35" s="48"/>
      <c r="I35" s="4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</row>
    <row r="36" spans="2:252" ht="33" x14ac:dyDescent="0.3">
      <c r="B36" s="52">
        <v>1</v>
      </c>
      <c r="C36" s="45" t="s">
        <v>30</v>
      </c>
      <c r="D36" s="59">
        <v>36.450000000000003</v>
      </c>
      <c r="E36" s="97" t="s">
        <v>95</v>
      </c>
      <c r="F36" s="46" t="s">
        <v>45</v>
      </c>
      <c r="G36" s="47">
        <f>ROUNDUP((D36*32),0)</f>
        <v>1167</v>
      </c>
      <c r="H36" s="48"/>
      <c r="I36" s="49">
        <f t="shared" ref="I36:I46" si="4">H36*G36</f>
        <v>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</row>
    <row r="37" spans="2:252" ht="33" x14ac:dyDescent="0.3">
      <c r="B37" s="52">
        <v>2</v>
      </c>
      <c r="C37" s="45" t="s">
        <v>54</v>
      </c>
      <c r="D37" s="59">
        <v>5.71</v>
      </c>
      <c r="E37" s="97" t="s">
        <v>96</v>
      </c>
      <c r="F37" s="46" t="s">
        <v>45</v>
      </c>
      <c r="G37" s="47">
        <f>ROUNDUP((D37*35),0)</f>
        <v>200</v>
      </c>
      <c r="H37" s="48"/>
      <c r="I37" s="49">
        <f t="shared" si="4"/>
        <v>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</row>
    <row r="38" spans="2:252" ht="33" x14ac:dyDescent="0.3">
      <c r="B38" s="52">
        <v>3</v>
      </c>
      <c r="C38" s="45" t="s">
        <v>55</v>
      </c>
      <c r="D38" s="59">
        <v>22.14</v>
      </c>
      <c r="E38" s="97" t="s">
        <v>97</v>
      </c>
      <c r="F38" s="46" t="s">
        <v>45</v>
      </c>
      <c r="G38" s="47">
        <f>ROUNDUP((D38*30),0)</f>
        <v>665</v>
      </c>
      <c r="H38" s="48"/>
      <c r="I38" s="49">
        <f t="shared" si="4"/>
        <v>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</row>
    <row r="39" spans="2:252" ht="33" x14ac:dyDescent="0.3">
      <c r="B39" s="52">
        <v>4</v>
      </c>
      <c r="C39" s="45" t="s">
        <v>56</v>
      </c>
      <c r="D39" s="59">
        <v>13.86</v>
      </c>
      <c r="E39" s="97" t="s">
        <v>98</v>
      </c>
      <c r="F39" s="46" t="s">
        <v>45</v>
      </c>
      <c r="G39" s="47">
        <f>ROUNDUP((D39*35),0)</f>
        <v>486</v>
      </c>
      <c r="H39" s="48"/>
      <c r="I39" s="49">
        <f t="shared" si="4"/>
        <v>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</row>
    <row r="40" spans="2:252" x14ac:dyDescent="0.3">
      <c r="B40" s="52">
        <v>5</v>
      </c>
      <c r="C40" s="45" t="s">
        <v>57</v>
      </c>
      <c r="D40" s="59"/>
      <c r="E40" s="97" t="s">
        <v>99</v>
      </c>
      <c r="F40" s="46" t="s">
        <v>67</v>
      </c>
      <c r="G40" s="47">
        <v>22</v>
      </c>
      <c r="H40" s="48"/>
      <c r="I40" s="49">
        <f t="shared" si="4"/>
        <v>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</row>
    <row r="41" spans="2:252" x14ac:dyDescent="0.3">
      <c r="B41" s="52">
        <v>6</v>
      </c>
      <c r="C41" s="45" t="s">
        <v>58</v>
      </c>
      <c r="D41" s="59"/>
      <c r="E41" s="97" t="s">
        <v>100</v>
      </c>
      <c r="F41" s="46" t="s">
        <v>67</v>
      </c>
      <c r="G41" s="47">
        <v>25</v>
      </c>
      <c r="H41" s="48"/>
      <c r="I41" s="49">
        <f t="shared" si="4"/>
        <v>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</row>
    <row r="42" spans="2:252" ht="33" x14ac:dyDescent="0.3">
      <c r="B42" s="52">
        <v>7</v>
      </c>
      <c r="C42" s="45" t="s">
        <v>59</v>
      </c>
      <c r="D42" s="59">
        <v>1.62</v>
      </c>
      <c r="E42" s="97" t="s">
        <v>93</v>
      </c>
      <c r="F42" s="46" t="s">
        <v>45</v>
      </c>
      <c r="G42" s="47">
        <f>ROUNDUP((D42*35),0)</f>
        <v>57</v>
      </c>
      <c r="H42" s="48"/>
      <c r="I42" s="49">
        <f t="shared" si="4"/>
        <v>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</row>
    <row r="43" spans="2:252" ht="33" x14ac:dyDescent="0.3">
      <c r="B43" s="52">
        <v>8</v>
      </c>
      <c r="C43" s="45" t="s">
        <v>60</v>
      </c>
      <c r="D43" s="59"/>
      <c r="E43" s="97" t="s">
        <v>106</v>
      </c>
      <c r="F43" s="46" t="s">
        <v>66</v>
      </c>
      <c r="G43" s="47">
        <v>50</v>
      </c>
      <c r="H43" s="48"/>
      <c r="I43" s="49">
        <f t="shared" si="4"/>
        <v>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</row>
    <row r="44" spans="2:252" x14ac:dyDescent="0.3">
      <c r="B44" s="52">
        <v>9</v>
      </c>
      <c r="C44" s="45" t="s">
        <v>37</v>
      </c>
      <c r="D44" s="59">
        <v>478.44</v>
      </c>
      <c r="E44" s="97"/>
      <c r="F44" s="46" t="s">
        <v>46</v>
      </c>
      <c r="G44" s="47">
        <f>D44</f>
        <v>478.44</v>
      </c>
      <c r="H44" s="48"/>
      <c r="I44" s="49">
        <f t="shared" si="4"/>
        <v>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</row>
    <row r="45" spans="2:252" ht="33" x14ac:dyDescent="0.3">
      <c r="B45" s="52">
        <v>10</v>
      </c>
      <c r="C45" s="45" t="s">
        <v>61</v>
      </c>
      <c r="D45" s="59"/>
      <c r="E45" s="97" t="s">
        <v>89</v>
      </c>
      <c r="F45" s="46" t="s">
        <v>67</v>
      </c>
      <c r="G45" s="47">
        <v>5</v>
      </c>
      <c r="H45" s="48"/>
      <c r="I45" s="49">
        <f t="shared" si="4"/>
        <v>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</row>
    <row r="46" spans="2:252" ht="33" x14ac:dyDescent="0.3">
      <c r="B46" s="52">
        <v>11</v>
      </c>
      <c r="C46" s="45" t="s">
        <v>41</v>
      </c>
      <c r="D46" s="59"/>
      <c r="E46" s="97" t="s">
        <v>90</v>
      </c>
      <c r="F46" s="46" t="s">
        <v>67</v>
      </c>
      <c r="G46" s="47">
        <v>8</v>
      </c>
      <c r="H46" s="48"/>
      <c r="I46" s="49">
        <f t="shared" si="4"/>
        <v>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</row>
    <row r="47" spans="2:252" ht="33" x14ac:dyDescent="0.3">
      <c r="B47" s="52">
        <v>12</v>
      </c>
      <c r="C47" s="45" t="s">
        <v>62</v>
      </c>
      <c r="D47" s="59"/>
      <c r="E47" s="97" t="s">
        <v>91</v>
      </c>
      <c r="F47" s="46" t="s">
        <v>67</v>
      </c>
      <c r="G47" s="47">
        <v>2</v>
      </c>
      <c r="H47" s="48"/>
      <c r="I47" s="49">
        <f t="shared" ref="I47:I48" si="5">H47*G47</f>
        <v>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</row>
    <row r="48" spans="2:252" ht="33" x14ac:dyDescent="0.3">
      <c r="B48" s="52">
        <v>13</v>
      </c>
      <c r="C48" s="45" t="s">
        <v>63</v>
      </c>
      <c r="D48" s="59"/>
      <c r="E48" s="97" t="s">
        <v>92</v>
      </c>
      <c r="F48" s="46" t="s">
        <v>67</v>
      </c>
      <c r="G48" s="47">
        <v>12</v>
      </c>
      <c r="H48" s="48"/>
      <c r="I48" s="49">
        <f t="shared" si="5"/>
        <v>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</row>
    <row r="49" spans="2:252" x14ac:dyDescent="0.3">
      <c r="B49" s="52"/>
      <c r="C49" s="45"/>
      <c r="D49" s="59"/>
      <c r="E49" s="97"/>
      <c r="F49" s="46"/>
      <c r="G49" s="47"/>
      <c r="H49" s="70" t="s">
        <v>53</v>
      </c>
      <c r="I49" s="71">
        <f>SUM(I31:I48)</f>
        <v>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</row>
    <row r="50" spans="2:252" x14ac:dyDescent="0.3">
      <c r="B50" s="52"/>
      <c r="C50" s="45"/>
      <c r="D50" s="59"/>
      <c r="E50" s="97"/>
      <c r="F50" s="46"/>
      <c r="G50" s="47"/>
      <c r="H50" s="48"/>
      <c r="I50" s="4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</row>
    <row r="51" spans="2:252" x14ac:dyDescent="0.3">
      <c r="B51" s="50" t="s">
        <v>19</v>
      </c>
      <c r="C51" s="51" t="s">
        <v>20</v>
      </c>
      <c r="D51" s="58"/>
      <c r="E51" s="96"/>
      <c r="F51" s="46"/>
      <c r="G51" s="47"/>
      <c r="H51" s="48"/>
      <c r="I51" s="4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</row>
    <row r="52" spans="2:252" ht="33" x14ac:dyDescent="0.3">
      <c r="B52" s="22">
        <v>1</v>
      </c>
      <c r="C52" s="23" t="s">
        <v>25</v>
      </c>
      <c r="D52" s="60"/>
      <c r="E52" s="54"/>
      <c r="F52" s="18" t="s">
        <v>23</v>
      </c>
      <c r="G52" s="19">
        <v>6</v>
      </c>
      <c r="H52" s="20"/>
      <c r="I52" s="49">
        <f t="shared" si="2"/>
        <v>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</row>
    <row r="53" spans="2:252" x14ac:dyDescent="0.3">
      <c r="B53" s="22"/>
      <c r="C53" s="23"/>
      <c r="D53" s="60"/>
      <c r="E53" s="54"/>
      <c r="F53" s="18"/>
      <c r="G53" s="19"/>
      <c r="H53" s="70" t="s">
        <v>68</v>
      </c>
      <c r="I53" s="71">
        <f>SUM(I39:I52)</f>
        <v>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</row>
    <row r="54" spans="2:252" ht="17.25" thickBot="1" x14ac:dyDescent="0.35">
      <c r="B54" s="26"/>
      <c r="C54" s="24"/>
      <c r="D54" s="61"/>
      <c r="E54" s="54"/>
      <c r="F54" s="18"/>
      <c r="G54" s="19"/>
      <c r="H54" s="20"/>
      <c r="I54" s="21"/>
      <c r="J54" s="7"/>
    </row>
    <row r="55" spans="2:252" ht="17.25" thickTop="1" x14ac:dyDescent="0.3">
      <c r="B55" s="12"/>
      <c r="C55" s="27"/>
      <c r="D55" s="62"/>
      <c r="E55" s="98"/>
      <c r="F55" s="28"/>
      <c r="G55" s="15"/>
      <c r="H55" s="29"/>
      <c r="I55" s="1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</row>
    <row r="56" spans="2:252" x14ac:dyDescent="0.3">
      <c r="B56" s="22"/>
      <c r="C56" s="30"/>
      <c r="D56" s="63"/>
      <c r="E56" s="99"/>
      <c r="F56" s="31"/>
      <c r="G56" s="19"/>
      <c r="H56" s="32" t="s">
        <v>9</v>
      </c>
      <c r="I56" s="25">
        <f>I27+I49+I53</f>
        <v>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</row>
    <row r="57" spans="2:252" x14ac:dyDescent="0.3">
      <c r="B57" s="26"/>
      <c r="C57" s="30"/>
      <c r="D57" s="63"/>
      <c r="E57" s="99"/>
      <c r="F57" s="31"/>
      <c r="G57" s="19"/>
      <c r="H57" s="72" t="s">
        <v>69</v>
      </c>
      <c r="I57" s="21">
        <f>0.1*I56</f>
        <v>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</row>
    <row r="58" spans="2:252" x14ac:dyDescent="0.3">
      <c r="B58" s="26"/>
      <c r="C58" s="30"/>
      <c r="D58" s="63"/>
      <c r="E58" s="99"/>
      <c r="F58" s="31"/>
      <c r="G58" s="19"/>
      <c r="H58" s="32" t="s">
        <v>10</v>
      </c>
      <c r="I58" s="25">
        <f>SUM(I56:I57)</f>
        <v>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</row>
    <row r="59" spans="2:252" ht="17.25" thickBot="1" x14ac:dyDescent="0.35">
      <c r="B59" s="33"/>
      <c r="C59" s="34"/>
      <c r="D59" s="64"/>
      <c r="E59" s="100"/>
      <c r="F59" s="35"/>
      <c r="G59" s="36"/>
      <c r="H59" s="37"/>
      <c r="I59" s="3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</row>
    <row r="60" spans="2:252" ht="17.25" thickTop="1" x14ac:dyDescent="0.3"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</row>
    <row r="61" spans="2:252" x14ac:dyDescent="0.3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</row>
    <row r="62" spans="2:252" x14ac:dyDescent="0.3">
      <c r="B62" s="39" t="s">
        <v>13</v>
      </c>
      <c r="C62" s="40"/>
      <c r="D62" s="66"/>
      <c r="E62" s="102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</row>
    <row r="63" spans="2:252" x14ac:dyDescent="0.3">
      <c r="B63" s="6" t="s">
        <v>75</v>
      </c>
    </row>
    <row r="65" spans="2:252" x14ac:dyDescent="0.3">
      <c r="B65" s="41"/>
      <c r="K65" s="82"/>
      <c r="L65" s="82"/>
    </row>
    <row r="68" spans="2:252" x14ac:dyDescent="0.3">
      <c r="B68" s="42" t="s">
        <v>11</v>
      </c>
      <c r="C68" s="7"/>
      <c r="D68" s="67"/>
      <c r="E68" s="103"/>
      <c r="F68" s="7"/>
      <c r="G68" s="7"/>
      <c r="H68" s="4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</row>
    <row r="69" spans="2:252" x14ac:dyDescent="0.3">
      <c r="B69" s="40" t="s">
        <v>12</v>
      </c>
      <c r="C69" s="7"/>
      <c r="D69" s="67"/>
      <c r="E69" s="103"/>
      <c r="F69" s="7"/>
      <c r="G69" s="7"/>
      <c r="H69" s="43"/>
      <c r="J69" s="7"/>
      <c r="K69" s="82"/>
      <c r="L69" s="82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</row>
    <row r="73" spans="2:252" x14ac:dyDescent="0.3">
      <c r="K73" s="82"/>
      <c r="L73" s="82"/>
    </row>
  </sheetData>
  <mergeCells count="11">
    <mergeCell ref="K65:L65"/>
    <mergeCell ref="K69:L69"/>
    <mergeCell ref="K73:L73"/>
    <mergeCell ref="I5:I6"/>
    <mergeCell ref="B5:B6"/>
    <mergeCell ref="C5:C6"/>
    <mergeCell ref="F5:F6"/>
    <mergeCell ref="G5:G6"/>
    <mergeCell ref="H5:H6"/>
    <mergeCell ref="E5:E6"/>
    <mergeCell ref="D5:D6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49" orientation="portrait" horizontalDpi="1200" verticalDpi="1200" r:id="rId1"/>
  <ignoredErrors>
    <ignoredError sqref="G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2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defaultRowHeight="15" x14ac:dyDescent="0.25"/>
  <cols>
    <col min="1" max="1" width="2.42578125" customWidth="1"/>
    <col min="2" max="2" width="5.42578125" style="73" customWidth="1"/>
    <col min="3" max="3" width="40.42578125" style="77" customWidth="1"/>
    <col min="4" max="4" width="26" style="104" customWidth="1"/>
  </cols>
  <sheetData>
    <row r="2" spans="2:9" s="74" customFormat="1" ht="24" customHeight="1" x14ac:dyDescent="0.25">
      <c r="B2" s="74" t="s">
        <v>3</v>
      </c>
      <c r="C2" s="76" t="s">
        <v>74</v>
      </c>
      <c r="D2" s="76" t="s">
        <v>22</v>
      </c>
    </row>
    <row r="3" spans="2:9" x14ac:dyDescent="0.25">
      <c r="B3" s="75" t="s">
        <v>15</v>
      </c>
      <c r="C3" s="78" t="s">
        <v>72</v>
      </c>
    </row>
    <row r="4" spans="2:9" s="81" customFormat="1" ht="105" customHeight="1" x14ac:dyDescent="0.25">
      <c r="B4" s="79">
        <v>1</v>
      </c>
      <c r="C4" s="80" t="s">
        <v>70</v>
      </c>
      <c r="D4" s="105"/>
      <c r="G4"/>
    </row>
    <row r="6" spans="2:9" x14ac:dyDescent="0.25">
      <c r="B6" s="75" t="s">
        <v>17</v>
      </c>
      <c r="C6" s="78" t="s">
        <v>71</v>
      </c>
    </row>
    <row r="7" spans="2:9" s="81" customFormat="1" ht="105" customHeight="1" x14ac:dyDescent="0.25">
      <c r="B7" s="79">
        <v>1</v>
      </c>
      <c r="C7" s="80" t="str">
        <f>RAB!C15</f>
        <v>Bakung Lele</v>
      </c>
      <c r="D7" s="80" t="s">
        <v>76</v>
      </c>
    </row>
    <row r="8" spans="2:9" s="81" customFormat="1" ht="105" customHeight="1" x14ac:dyDescent="0.25">
      <c r="B8" s="79">
        <v>2</v>
      </c>
      <c r="C8" s="80" t="str">
        <f>RAB!C16</f>
        <v>Haliconia Ladydi</v>
      </c>
      <c r="D8" s="80" t="s">
        <v>79</v>
      </c>
    </row>
    <row r="9" spans="2:9" s="81" customFormat="1" ht="105" customHeight="1" x14ac:dyDescent="0.25">
      <c r="B9" s="79">
        <v>3</v>
      </c>
      <c r="C9" s="80" t="str">
        <f>RAB!C17</f>
        <v>Calathe Lutea</v>
      </c>
      <c r="D9" s="80" t="s">
        <v>77</v>
      </c>
      <c r="F9"/>
      <c r="G9"/>
      <c r="H9"/>
    </row>
    <row r="10" spans="2:9" s="81" customFormat="1" ht="105" customHeight="1" x14ac:dyDescent="0.25">
      <c r="B10" s="79">
        <v>4</v>
      </c>
      <c r="C10" s="80" t="str">
        <f>RAB!C18</f>
        <v>Heliconia Golden</v>
      </c>
      <c r="D10" s="80" t="s">
        <v>79</v>
      </c>
      <c r="E10"/>
      <c r="I10"/>
    </row>
    <row r="11" spans="2:9" s="81" customFormat="1" ht="105" customHeight="1" x14ac:dyDescent="0.25">
      <c r="B11" s="79">
        <v>5</v>
      </c>
      <c r="C11" s="80" t="str">
        <f>RAB!C19</f>
        <v>Nenas Merah</v>
      </c>
      <c r="D11" s="80" t="s">
        <v>81</v>
      </c>
      <c r="F11"/>
    </row>
    <row r="12" spans="2:9" s="81" customFormat="1" ht="105" customHeight="1" x14ac:dyDescent="0.25">
      <c r="B12" s="79">
        <v>6</v>
      </c>
      <c r="C12" s="80" t="str">
        <f>RAB!C20</f>
        <v>Philodendron Selloum</v>
      </c>
      <c r="D12" s="80" t="s">
        <v>101</v>
      </c>
      <c r="F12"/>
    </row>
    <row r="13" spans="2:9" s="81" customFormat="1" ht="105" customHeight="1" x14ac:dyDescent="0.25">
      <c r="B13" s="79">
        <v>7</v>
      </c>
      <c r="C13" s="80" t="str">
        <f>RAB!C21</f>
        <v>Bakung Besar</v>
      </c>
      <c r="D13" s="80" t="s">
        <v>102</v>
      </c>
      <c r="F13"/>
    </row>
    <row r="14" spans="2:9" s="81" customFormat="1" ht="105" customHeight="1" x14ac:dyDescent="0.25">
      <c r="B14" s="79">
        <v>8</v>
      </c>
      <c r="C14" s="80" t="str">
        <f>RAB!C23</f>
        <v>Tanaman Rambat, Air Mata Pengantin</v>
      </c>
      <c r="D14" s="105" t="s">
        <v>85</v>
      </c>
      <c r="E14"/>
    </row>
    <row r="15" spans="2:9" s="81" customFormat="1" ht="105" customHeight="1" x14ac:dyDescent="0.25">
      <c r="B15" s="79">
        <v>9</v>
      </c>
      <c r="C15" s="80" t="str">
        <f>RAB!C37</f>
        <v>Jamburan Hijau</v>
      </c>
      <c r="D15" s="105" t="s">
        <v>103</v>
      </c>
    </row>
    <row r="16" spans="2:9" s="81" customFormat="1" ht="105" customHeight="1" x14ac:dyDescent="0.25">
      <c r="B16" s="79">
        <v>10</v>
      </c>
      <c r="C16" s="80" t="str">
        <f>RAB!C38</f>
        <v>Pandan Kuning</v>
      </c>
      <c r="D16" s="105" t="s">
        <v>104</v>
      </c>
      <c r="E16"/>
    </row>
    <row r="17" spans="2:8" s="81" customFormat="1" ht="105" customHeight="1" x14ac:dyDescent="0.25">
      <c r="B17" s="79">
        <v>11</v>
      </c>
      <c r="C17" s="80" t="str">
        <f>RAB!C39</f>
        <v>Dianella</v>
      </c>
      <c r="D17" s="105" t="s">
        <v>103</v>
      </c>
      <c r="E17"/>
    </row>
    <row r="18" spans="2:8" s="81" customFormat="1" ht="105" customHeight="1" x14ac:dyDescent="0.25">
      <c r="B18" s="79">
        <v>12</v>
      </c>
      <c r="C18" s="80" t="str">
        <f>RAB!C40</f>
        <v>Agave Besar</v>
      </c>
      <c r="D18" s="105" t="s">
        <v>99</v>
      </c>
      <c r="H18"/>
    </row>
    <row r="19" spans="2:8" s="81" customFormat="1" ht="105" customHeight="1" x14ac:dyDescent="0.25">
      <c r="B19" s="79">
        <v>13</v>
      </c>
      <c r="C19" s="80" t="str">
        <f>RAB!C41</f>
        <v>Talas Batang Coklat</v>
      </c>
      <c r="D19" s="105" t="s">
        <v>100</v>
      </c>
      <c r="G19"/>
    </row>
    <row r="20" spans="2:8" s="81" customFormat="1" ht="105" customHeight="1" x14ac:dyDescent="0.25">
      <c r="B20" s="79">
        <v>14</v>
      </c>
      <c r="C20" s="80" t="str">
        <f>RAB!C42</f>
        <v>Lie Kuan Yu</v>
      </c>
      <c r="D20" s="105" t="s">
        <v>105</v>
      </c>
      <c r="E20"/>
      <c r="F20"/>
    </row>
    <row r="22" spans="2:8" x14ac:dyDescent="0.25">
      <c r="B22" s="75" t="s">
        <v>19</v>
      </c>
      <c r="C22" s="78" t="s">
        <v>73</v>
      </c>
    </row>
    <row r="23" spans="2:8" s="81" customFormat="1" ht="105" customHeight="1" x14ac:dyDescent="0.25">
      <c r="B23" s="79">
        <v>1</v>
      </c>
      <c r="C23" s="80" t="str">
        <f>RAB!C24</f>
        <v>Eucalypthus Deglupta, Eucaltyphus Rainbow</v>
      </c>
      <c r="D23" s="105" t="s">
        <v>43</v>
      </c>
      <c r="F23"/>
    </row>
    <row r="24" spans="2:8" s="81" customFormat="1" ht="105" customHeight="1" x14ac:dyDescent="0.25">
      <c r="B24" s="79">
        <v>2</v>
      </c>
      <c r="C24" s="80" t="str">
        <f>RAB!C25</f>
        <v>Livistonia Rotundifolia, Palem Sedang</v>
      </c>
      <c r="D24" s="105" t="s">
        <v>42</v>
      </c>
      <c r="H24"/>
    </row>
    <row r="25" spans="2:8" s="81" customFormat="1" ht="105" customHeight="1" x14ac:dyDescent="0.25">
      <c r="B25" s="79">
        <v>3</v>
      </c>
      <c r="C25" s="80" t="str">
        <f>RAB!C26</f>
        <v>Tabebuia Argentea, Tabebuya Kuning</v>
      </c>
      <c r="D25" s="105" t="s">
        <v>44</v>
      </c>
      <c r="G25"/>
    </row>
    <row r="26" spans="2:8" s="81" customFormat="1" ht="105" customHeight="1" x14ac:dyDescent="0.25">
      <c r="B26" s="79">
        <v>4</v>
      </c>
      <c r="C26" s="80" t="str">
        <f>RAB!C47</f>
        <v>Terminalia Manataly, Ketapang Mini</v>
      </c>
      <c r="D26" s="105" t="s">
        <v>64</v>
      </c>
      <c r="G26"/>
    </row>
    <row r="27" spans="2:8" s="81" customFormat="1" ht="105" customHeight="1" x14ac:dyDescent="0.25">
      <c r="B27" s="79">
        <v>5</v>
      </c>
      <c r="C27" s="80" t="str">
        <f>RAB!C48</f>
        <v>Salix Babylonica, Liang Liu</v>
      </c>
      <c r="D27" s="105" t="s">
        <v>65</v>
      </c>
      <c r="G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RAB</vt:lpstr>
      <vt:lpstr>Gambar Pohon</vt:lpstr>
      <vt:lpstr>RAB!Print_Area</vt:lpstr>
      <vt:lpstr>RAB!Print_Titles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Yasmin SR</cp:lastModifiedBy>
  <cp:lastPrinted>2020-03-17T09:44:55Z</cp:lastPrinted>
  <dcterms:created xsi:type="dcterms:W3CDTF">2020-02-05T07:12:47Z</dcterms:created>
  <dcterms:modified xsi:type="dcterms:W3CDTF">2020-03-17T09:59:31Z</dcterms:modified>
</cp:coreProperties>
</file>