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nasea Mekarasri\infra struktur\jalan saluran\jln saluran thp I\jal sal tahap II\"/>
    </mc:Choice>
  </mc:AlternateContent>
  <bookViews>
    <workbookView xWindow="0" yWindow="0" windowWidth="20490" windowHeight="7155" activeTab="1"/>
  </bookViews>
  <sheets>
    <sheet name="BQ" sheetId="1" r:id="rId1"/>
    <sheet name="BQ tender 2" sheetId="3" r:id="rId2"/>
    <sheet name="Sheet2" sheetId="2" r:id="rId3"/>
  </sheets>
  <definedNames>
    <definedName name="_xlnm.Print_Area" localSheetId="0">BQ!$A$1:$G$32</definedName>
    <definedName name="_xlnm.Print_Area" localSheetId="1">'BQ tender 2'!$B$1:$Q$37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3" l="1"/>
  <c r="J18" i="3" l="1"/>
  <c r="P18" i="3" s="1"/>
  <c r="P19" i="3" s="1"/>
  <c r="P27" i="3" s="1"/>
  <c r="J13" i="3"/>
  <c r="J9" i="3"/>
  <c r="P9" i="3" s="1"/>
  <c r="P10" i="3" s="1"/>
  <c r="P25" i="3" s="1"/>
  <c r="Q27" i="3"/>
  <c r="Q30" i="3" s="1"/>
  <c r="O27" i="3"/>
  <c r="N27" i="3"/>
  <c r="M27" i="3"/>
  <c r="M30" i="3" s="1"/>
  <c r="Q26" i="3"/>
  <c r="O26" i="3"/>
  <c r="N26" i="3"/>
  <c r="N30" i="3" s="1"/>
  <c r="M26" i="3"/>
  <c r="Q25" i="3"/>
  <c r="O25" i="3"/>
  <c r="O30" i="3" s="1"/>
  <c r="N25" i="3"/>
  <c r="M25" i="3"/>
  <c r="F13" i="3"/>
  <c r="Q19" i="3"/>
  <c r="O19" i="3"/>
  <c r="Q15" i="3"/>
  <c r="O15" i="3"/>
  <c r="Q10" i="3"/>
  <c r="O10" i="3"/>
  <c r="Q18" i="3"/>
  <c r="O18" i="3"/>
  <c r="N18" i="3"/>
  <c r="N19" i="3" s="1"/>
  <c r="M18" i="3"/>
  <c r="M19" i="3" s="1"/>
  <c r="Q17" i="3"/>
  <c r="P17" i="3"/>
  <c r="O17" i="3"/>
  <c r="N17" i="3"/>
  <c r="M17" i="3"/>
  <c r="Q16" i="3"/>
  <c r="P16" i="3"/>
  <c r="O16" i="3"/>
  <c r="N16" i="3"/>
  <c r="M16" i="3"/>
  <c r="Q14" i="3"/>
  <c r="P14" i="3"/>
  <c r="O14" i="3"/>
  <c r="N14" i="3"/>
  <c r="M14" i="3"/>
  <c r="Q13" i="3"/>
  <c r="P13" i="3"/>
  <c r="P15" i="3" s="1"/>
  <c r="P26" i="3" s="1"/>
  <c r="O13" i="3"/>
  <c r="N13" i="3"/>
  <c r="N15" i="3" s="1"/>
  <c r="M13" i="3"/>
  <c r="M15" i="3" s="1"/>
  <c r="Q12" i="3"/>
  <c r="P12" i="3"/>
  <c r="O12" i="3"/>
  <c r="N12" i="3"/>
  <c r="M12" i="3"/>
  <c r="Q11" i="3"/>
  <c r="P11" i="3"/>
  <c r="O11" i="3"/>
  <c r="N11" i="3"/>
  <c r="M11" i="3"/>
  <c r="Q9" i="3"/>
  <c r="O9" i="3"/>
  <c r="N9" i="3"/>
  <c r="N10" i="3" s="1"/>
  <c r="M9" i="3"/>
  <c r="M10" i="3" s="1"/>
  <c r="I18" i="3"/>
  <c r="I13" i="3"/>
  <c r="I9" i="3"/>
  <c r="F18" i="3"/>
  <c r="F9" i="3"/>
  <c r="P30" i="3" l="1"/>
  <c r="P31" i="3" s="1"/>
  <c r="P32" i="3" s="1"/>
  <c r="O31" i="3"/>
  <c r="O32" i="3" s="1"/>
  <c r="N31" i="3"/>
  <c r="N32" i="3"/>
  <c r="M31" i="3"/>
  <c r="M32" i="3" s="1"/>
  <c r="Q31" i="3"/>
  <c r="Q32" i="3" s="1"/>
  <c r="E18" i="3"/>
  <c r="E13" i="3"/>
  <c r="C27" i="3"/>
  <c r="C26" i="3"/>
  <c r="C25" i="3"/>
  <c r="L18" i="3"/>
  <c r="L19" i="3" s="1"/>
  <c r="L27" i="3" s="1"/>
  <c r="L13" i="3"/>
  <c r="L15" i="3" s="1"/>
  <c r="L26" i="3" s="1"/>
  <c r="E9" i="3"/>
  <c r="L9" i="3" s="1"/>
  <c r="L10" i="3" s="1"/>
  <c r="L25" i="3" s="1"/>
  <c r="L30" i="3" l="1"/>
  <c r="E9" i="1"/>
  <c r="M65" i="2"/>
  <c r="J65" i="2"/>
  <c r="M8" i="2"/>
  <c r="M64" i="2"/>
  <c r="M62" i="2"/>
  <c r="M60" i="2"/>
  <c r="M58" i="2"/>
  <c r="M56" i="2"/>
  <c r="M54" i="2"/>
  <c r="M52" i="2"/>
  <c r="M50" i="2"/>
  <c r="M48" i="2"/>
  <c r="M46" i="2"/>
  <c r="M44" i="2"/>
  <c r="M42" i="2"/>
  <c r="M40" i="2"/>
  <c r="M38" i="2"/>
  <c r="M36" i="2"/>
  <c r="M34" i="2"/>
  <c r="M28" i="2"/>
  <c r="M26" i="2"/>
  <c r="M24" i="2"/>
  <c r="M22" i="2"/>
  <c r="M20" i="2"/>
  <c r="M18" i="2"/>
  <c r="M16" i="2"/>
  <c r="M14" i="2"/>
  <c r="M12" i="2"/>
  <c r="M10" i="2"/>
  <c r="J7" i="2"/>
  <c r="J63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27" i="2"/>
  <c r="J25" i="2"/>
  <c r="J23" i="2"/>
  <c r="J21" i="2"/>
  <c r="J19" i="2"/>
  <c r="J17" i="2"/>
  <c r="J15" i="2"/>
  <c r="J13" i="2"/>
  <c r="J11" i="2"/>
  <c r="J9" i="2"/>
  <c r="L31" i="3" l="1"/>
  <c r="L32" i="3" s="1"/>
  <c r="F65" i="2"/>
  <c r="F29" i="2"/>
  <c r="C27" i="1" l="1"/>
  <c r="G18" i="1"/>
  <c r="G19" i="1" s="1"/>
  <c r="G27" i="1" s="1"/>
  <c r="G13" i="1" l="1"/>
  <c r="C26" i="1"/>
  <c r="C25" i="1"/>
  <c r="G9" i="1"/>
  <c r="G15" i="1" l="1"/>
  <c r="G26" i="1" s="1"/>
  <c r="G10" i="1"/>
  <c r="G25" i="1" s="1"/>
  <c r="G30" i="1" l="1"/>
  <c r="F27" i="1" s="1"/>
  <c r="F26" i="1"/>
  <c r="G31" i="1" l="1"/>
  <c r="G32" i="1" s="1"/>
  <c r="F25" i="1"/>
  <c r="F28" i="1" s="1"/>
</calcChain>
</file>

<file path=xl/sharedStrings.xml><?xml version="1.0" encoding="utf-8"?>
<sst xmlns="http://schemas.openxmlformats.org/spreadsheetml/2006/main" count="156" uniqueCount="83">
  <si>
    <t>RENCANA  ANGGARAN  BIAYA</t>
  </si>
  <si>
    <t>PERUMAHAN CITRA LAND CIBUBUR</t>
  </si>
  <si>
    <t>NO</t>
  </si>
  <si>
    <t>URAIAN  PEKERJAAN</t>
  </si>
  <si>
    <t>SAT.</t>
  </si>
  <si>
    <t>Volume</t>
  </si>
  <si>
    <t xml:space="preserve">Harga </t>
  </si>
  <si>
    <t>Jumlah</t>
  </si>
  <si>
    <t>Satuan</t>
  </si>
  <si>
    <t>I</t>
  </si>
  <si>
    <t>M2</t>
  </si>
  <si>
    <t>Sub Total I</t>
  </si>
  <si>
    <t>II</t>
  </si>
  <si>
    <t>M'</t>
  </si>
  <si>
    <t>Sub Total III</t>
  </si>
  <si>
    <t>REKAPITULASI</t>
  </si>
  <si>
    <t xml:space="preserve"> </t>
  </si>
  <si>
    <t>Prosentasi</t>
  </si>
  <si>
    <t xml:space="preserve">Total </t>
  </si>
  <si>
    <t>PPN 10 %</t>
  </si>
  <si>
    <t>GrandTotal</t>
  </si>
  <si>
    <t>PEKERJAAN DRIVEWAY</t>
  </si>
  <si>
    <t>GALIAN MANUAL</t>
  </si>
  <si>
    <t>Perapihan tanah incl. pemadatan manual</t>
  </si>
  <si>
    <t>III</t>
  </si>
  <si>
    <t>PEKERJAAN PAVING BLOCK T.6 CM</t>
  </si>
  <si>
    <t>Kanstin jepit ex. Cisangkan uk. 10x20x40</t>
  </si>
  <si>
    <t>PEKERJAAN KANSTIN JEPIT</t>
  </si>
  <si>
    <t>Sub Total II</t>
  </si>
  <si>
    <t>PT. PANASIA GRIYA MEKARASRI</t>
  </si>
  <si>
    <t>Perumahan CitraLand Cibubur</t>
  </si>
  <si>
    <t>Cluster Monteverde</t>
  </si>
  <si>
    <t>TIPE RUMAH</t>
  </si>
  <si>
    <t>LUAS</t>
  </si>
  <si>
    <t>JUMLAH</t>
  </si>
  <si>
    <t>BANGUNAN</t>
  </si>
  <si>
    <t>TANAH</t>
  </si>
  <si>
    <t>5 X 12</t>
  </si>
  <si>
    <t>6 X 12</t>
  </si>
  <si>
    <t>6 X 15</t>
  </si>
  <si>
    <t>6 X 16</t>
  </si>
  <si>
    <t>6 X 17</t>
  </si>
  <si>
    <t>7 X 15</t>
  </si>
  <si>
    <t>7 X 17</t>
  </si>
  <si>
    <t>TOTAL</t>
  </si>
  <si>
    <t>ATTALEYA 3</t>
  </si>
  <si>
    <t>CARYOTA 2A</t>
  </si>
  <si>
    <t>ATTALEYA 2A</t>
  </si>
  <si>
    <t>7 X 16</t>
  </si>
  <si>
    <t>CARYOTA 2B</t>
  </si>
  <si>
    <t>CARYOTA 2C</t>
  </si>
  <si>
    <t>ATTALEYA 2B</t>
  </si>
  <si>
    <t>8 X VAR</t>
  </si>
  <si>
    <t>VAR</t>
  </si>
  <si>
    <t>CARYOTA 1</t>
  </si>
  <si>
    <t>8 X 17</t>
  </si>
  <si>
    <t>ATTALEYA 1</t>
  </si>
  <si>
    <t>CARYOTA 5</t>
  </si>
  <si>
    <t>10 X 20</t>
  </si>
  <si>
    <t>APHANDRA 1</t>
  </si>
  <si>
    <t>12 X 21</t>
  </si>
  <si>
    <t>12 X 22 VAR</t>
  </si>
  <si>
    <t>CARYOTA 4</t>
  </si>
  <si>
    <t>LIVISTONA</t>
  </si>
  <si>
    <t>CARYOTA 3</t>
  </si>
  <si>
    <t>KANSTIN JEPIT</t>
  </si>
  <si>
    <t>AREA PAVING</t>
  </si>
  <si>
    <t>LIVISTONA 1</t>
  </si>
  <si>
    <t>LIVISTONA 2B</t>
  </si>
  <si>
    <t>LIVISTONA 2A</t>
  </si>
  <si>
    <t>LIVISTONA 3</t>
  </si>
  <si>
    <t>Pasang paving block t. 6cm ex. Cisangkan ( incl. Makadam</t>
  </si>
  <si>
    <t>t. 10cm dan abu batu t. 5 cm)</t>
  </si>
  <si>
    <t>Total (incld Fee)</t>
  </si>
  <si>
    <t>PGM</t>
  </si>
  <si>
    <t>LKU tndr</t>
  </si>
  <si>
    <t>Lku add.</t>
  </si>
  <si>
    <t xml:space="preserve">ADDEL </t>
  </si>
  <si>
    <t>CV. INTAN</t>
  </si>
  <si>
    <t>Darmono</t>
  </si>
  <si>
    <t>Jumlah PgM</t>
  </si>
  <si>
    <t>jumlah</t>
  </si>
  <si>
    <t xml:space="preserve">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</si>
</sst>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Monotype Corsiva"/>
      <family val="4"/>
    </font>
    <font>
      <b/>
      <sz val="12"/>
      <name val="Arial"/>
      <family val="2"/>
    </font>
    <font>
      <b/>
      <sz val="8"/>
      <name val="Arial"/>
      <family val="2"/>
    </font>
    <font>
      <sz val="8"/>
      <color rgb="FF0000FF"/>
      <name val="Arial"/>
      <family val="2"/>
    </font>
    <font>
      <sz val="10"/>
      <color rgb="FFFFFFFF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1" applyFont="1" applyFill="1" applyBorder="1"/>
    <xf numFmtId="0" fontId="3" fillId="0" borderId="0" xfId="1" applyFont="1" applyFill="1" applyBorder="1"/>
    <xf numFmtId="0" fontId="1" fillId="0" borderId="0" xfId="1" applyFont="1" applyFill="1" applyBorder="1"/>
    <xf numFmtId="43" fontId="1" fillId="0" borderId="0" xfId="2" applyFont="1" applyFill="1" applyBorder="1"/>
    <xf numFmtId="164" fontId="3" fillId="0" borderId="0" xfId="1" applyNumberFormat="1" applyFont="1" applyFill="1" applyBorder="1"/>
    <xf numFmtId="43" fontId="4" fillId="0" borderId="0" xfId="2" applyFont="1" applyFill="1" applyBorder="1"/>
    <xf numFmtId="43" fontId="5" fillId="0" borderId="0" xfId="2" applyFont="1" applyFill="1" applyBorder="1" applyAlignment="1">
      <alignment horizontal="right"/>
    </xf>
    <xf numFmtId="43" fontId="3" fillId="0" borderId="1" xfId="2" applyFont="1" applyFill="1" applyBorder="1" applyAlignment="1">
      <alignment horizontal="center" vertical="center"/>
    </xf>
    <xf numFmtId="43" fontId="3" fillId="0" borderId="2" xfId="2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left" vertical="center"/>
    </xf>
    <xf numFmtId="0" fontId="1" fillId="2" borderId="3" xfId="1" applyFont="1" applyFill="1" applyBorder="1" applyAlignment="1">
      <alignment horizontal="center" vertical="center"/>
    </xf>
    <xf numFmtId="43" fontId="1" fillId="0" borderId="3" xfId="2" applyFont="1" applyFill="1" applyBorder="1" applyAlignment="1">
      <alignment horizontal="center" vertical="center"/>
    </xf>
    <xf numFmtId="43" fontId="1" fillId="2" borderId="3" xfId="2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left" vertical="center"/>
    </xf>
    <xf numFmtId="0" fontId="1" fillId="2" borderId="4" xfId="1" applyFont="1" applyFill="1" applyBorder="1" applyAlignment="1">
      <alignment horizontal="center" vertical="center"/>
    </xf>
    <xf numFmtId="43" fontId="1" fillId="0" borderId="4" xfId="2" applyFont="1" applyFill="1" applyBorder="1" applyAlignment="1">
      <alignment horizontal="right" vertical="center"/>
    </xf>
    <xf numFmtId="43" fontId="1" fillId="2" borderId="4" xfId="2" applyFont="1" applyFill="1" applyBorder="1" applyAlignment="1">
      <alignment horizontal="right" vertical="center"/>
    </xf>
    <xf numFmtId="0" fontId="4" fillId="0" borderId="4" xfId="1" applyFont="1" applyFill="1" applyBorder="1" applyAlignment="1">
      <alignment horizontal="right"/>
    </xf>
    <xf numFmtId="0" fontId="4" fillId="0" borderId="4" xfId="1" applyFont="1" applyFill="1" applyBorder="1"/>
    <xf numFmtId="0" fontId="4" fillId="0" borderId="4" xfId="1" applyFont="1" applyFill="1" applyBorder="1" applyAlignment="1">
      <alignment horizontal="center"/>
    </xf>
    <xf numFmtId="43" fontId="4" fillId="0" borderId="4" xfId="2" applyFont="1" applyFill="1" applyBorder="1" applyAlignment="1">
      <alignment horizontal="right"/>
    </xf>
    <xf numFmtId="43" fontId="4" fillId="2" borderId="4" xfId="2" applyFont="1" applyFill="1" applyBorder="1" applyAlignment="1">
      <alignment horizontal="right"/>
    </xf>
    <xf numFmtId="43" fontId="4" fillId="0" borderId="5" xfId="2" applyFont="1" applyFill="1" applyBorder="1" applyAlignment="1">
      <alignment horizontal="right"/>
    </xf>
    <xf numFmtId="0" fontId="7" fillId="0" borderId="4" xfId="1" applyFont="1" applyFill="1" applyBorder="1" applyAlignment="1">
      <alignment horizontal="right"/>
    </xf>
    <xf numFmtId="43" fontId="8" fillId="0" borderId="4" xfId="2" applyFont="1" applyFill="1" applyBorder="1" applyAlignment="1">
      <alignment horizontal="right"/>
    </xf>
    <xf numFmtId="43" fontId="7" fillId="2" borderId="6" xfId="2" applyFont="1" applyFill="1" applyBorder="1" applyAlignment="1">
      <alignment horizontal="right"/>
    </xf>
    <xf numFmtId="0" fontId="7" fillId="0" borderId="4" xfId="1" applyFont="1" applyFill="1" applyBorder="1" applyAlignment="1">
      <alignment horizontal="center"/>
    </xf>
    <xf numFmtId="0" fontId="7" fillId="0" borderId="4" xfId="1" applyFont="1" applyFill="1" applyBorder="1"/>
    <xf numFmtId="43" fontId="7" fillId="2" borderId="4" xfId="2" applyFont="1" applyFill="1" applyBorder="1" applyAlignment="1">
      <alignment horizontal="right"/>
    </xf>
    <xf numFmtId="0" fontId="4" fillId="0" borderId="0" xfId="1" applyFont="1" applyFill="1" applyBorder="1" applyAlignment="1">
      <alignment horizontal="right"/>
    </xf>
    <xf numFmtId="0" fontId="4" fillId="0" borderId="0" xfId="1" applyFont="1" applyFill="1" applyBorder="1"/>
    <xf numFmtId="0" fontId="4" fillId="0" borderId="0" xfId="1" applyFont="1" applyFill="1" applyBorder="1" applyAlignment="1">
      <alignment horizontal="center"/>
    </xf>
    <xf numFmtId="43" fontId="4" fillId="0" borderId="7" xfId="2" applyFont="1" applyFill="1" applyBorder="1"/>
    <xf numFmtId="43" fontId="4" fillId="2" borderId="0" xfId="2" applyFont="1" applyFill="1" applyBorder="1" applyAlignment="1">
      <alignment horizontal="right"/>
    </xf>
    <xf numFmtId="43" fontId="1" fillId="2" borderId="0" xfId="2" applyFont="1" applyFill="1" applyBorder="1"/>
    <xf numFmtId="0" fontId="4" fillId="2" borderId="4" xfId="1" applyFont="1" applyFill="1" applyBorder="1" applyAlignment="1">
      <alignment horizontal="right" vertical="center"/>
    </xf>
    <xf numFmtId="0" fontId="1" fillId="0" borderId="1" xfId="1" applyFont="1" applyFill="1" applyBorder="1"/>
    <xf numFmtId="43" fontId="1" fillId="0" borderId="1" xfId="2" applyFont="1" applyFill="1" applyBorder="1" applyAlignment="1">
      <alignment horizontal="center"/>
    </xf>
    <xf numFmtId="43" fontId="7" fillId="2" borderId="1" xfId="2" applyFont="1" applyFill="1" applyBorder="1" applyAlignment="1">
      <alignment horizontal="center"/>
    </xf>
    <xf numFmtId="43" fontId="1" fillId="2" borderId="1" xfId="2" applyFont="1" applyFill="1" applyBorder="1" applyAlignment="1">
      <alignment horizontal="center"/>
    </xf>
    <xf numFmtId="0" fontId="1" fillId="0" borderId="4" xfId="1" applyFont="1" applyFill="1" applyBorder="1"/>
    <xf numFmtId="43" fontId="4" fillId="0" borderId="4" xfId="2" applyFont="1" applyFill="1" applyBorder="1"/>
    <xf numFmtId="43" fontId="4" fillId="2" borderId="4" xfId="2" applyFont="1" applyFill="1" applyBorder="1"/>
    <xf numFmtId="43" fontId="7" fillId="2" borderId="4" xfId="2" applyFont="1" applyFill="1" applyBorder="1"/>
    <xf numFmtId="0" fontId="7" fillId="0" borderId="0" xfId="1" applyFont="1" applyFill="1" applyBorder="1" applyAlignment="1">
      <alignment horizontal="right"/>
    </xf>
    <xf numFmtId="0" fontId="7" fillId="0" borderId="0" xfId="1" applyFont="1" applyFill="1" applyBorder="1"/>
    <xf numFmtId="43" fontId="4" fillId="2" borderId="0" xfId="2" applyFont="1" applyFill="1" applyBorder="1"/>
    <xf numFmtId="43" fontId="7" fillId="2" borderId="0" xfId="2" applyFont="1" applyFill="1" applyBorder="1"/>
    <xf numFmtId="43" fontId="3" fillId="0" borderId="0" xfId="2" applyFont="1" applyFill="1" applyBorder="1" applyAlignment="1">
      <alignment horizontal="left"/>
    </xf>
    <xf numFmtId="41" fontId="3" fillId="2" borderId="0" xfId="2" applyNumberFormat="1" applyFont="1" applyFill="1" applyBorder="1"/>
    <xf numFmtId="43" fontId="3" fillId="0" borderId="0" xfId="2" applyFont="1" applyFill="1" applyBorder="1"/>
    <xf numFmtId="165" fontId="1" fillId="2" borderId="0" xfId="2" applyNumberFormat="1" applyFont="1" applyFill="1" applyBorder="1"/>
    <xf numFmtId="43" fontId="9" fillId="0" borderId="0" xfId="2" applyFont="1" applyFill="1" applyBorder="1"/>
    <xf numFmtId="165" fontId="1" fillId="0" borderId="0" xfId="2" applyNumberFormat="1" applyFont="1" applyFill="1" applyBorder="1"/>
    <xf numFmtId="43" fontId="3" fillId="0" borderId="2" xfId="2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12" xfId="0" applyFont="1" applyBorder="1" applyAlignment="1">
      <alignment horizontal="center"/>
    </xf>
    <xf numFmtId="0" fontId="12" fillId="4" borderId="0" xfId="0" applyFont="1" applyFill="1"/>
    <xf numFmtId="0" fontId="12" fillId="5" borderId="0" xfId="0" applyFont="1" applyFill="1"/>
    <xf numFmtId="0" fontId="12" fillId="0" borderId="0" xfId="0" applyFont="1" applyFill="1"/>
    <xf numFmtId="43" fontId="4" fillId="2" borderId="6" xfId="2" applyFont="1" applyFill="1" applyBorder="1" applyAlignment="1">
      <alignment horizontal="right"/>
    </xf>
    <xf numFmtId="43" fontId="3" fillId="0" borderId="2" xfId="2" applyFont="1" applyFill="1" applyBorder="1" applyAlignment="1">
      <alignment horizontal="center" vertical="center"/>
    </xf>
    <xf numFmtId="43" fontId="3" fillId="0" borderId="0" xfId="2" applyFont="1" applyFill="1" applyBorder="1" applyAlignment="1">
      <alignment horizontal="right"/>
    </xf>
    <xf numFmtId="43" fontId="1" fillId="0" borderId="0" xfId="2" applyFont="1" applyFill="1" applyBorder="1" applyAlignment="1">
      <alignment horizontal="right"/>
    </xf>
    <xf numFmtId="43" fontId="4" fillId="0" borderId="6" xfId="2" applyFont="1" applyFill="1" applyBorder="1" applyAlignment="1">
      <alignment horizontal="right"/>
    </xf>
    <xf numFmtId="43" fontId="4" fillId="0" borderId="18" xfId="2" applyFont="1" applyFill="1" applyBorder="1" applyAlignment="1">
      <alignment horizontal="right"/>
    </xf>
    <xf numFmtId="0" fontId="3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43" fontId="3" fillId="0" borderId="1" xfId="2" applyFont="1" applyFill="1" applyBorder="1" applyAlignment="1">
      <alignment horizontal="center" vertical="center"/>
    </xf>
    <xf numFmtId="43" fontId="3" fillId="0" borderId="2" xfId="2" applyFont="1" applyFill="1" applyBorder="1" applyAlignment="1">
      <alignment horizontal="center" vertical="center"/>
    </xf>
    <xf numFmtId="43" fontId="3" fillId="0" borderId="5" xfId="2" applyFont="1" applyFill="1" applyBorder="1" applyAlignment="1">
      <alignment horizontal="center" vertical="center"/>
    </xf>
    <xf numFmtId="43" fontId="3" fillId="0" borderId="23" xfId="2" applyFont="1" applyFill="1" applyBorder="1" applyAlignment="1">
      <alignment horizontal="center" vertical="center"/>
    </xf>
    <xf numFmtId="43" fontId="3" fillId="0" borderId="24" xfId="2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6" xfId="3" applyNumberFormat="1" applyFont="1" applyFill="1" applyBorder="1" applyAlignment="1">
      <alignment horizontal="center" vertical="center"/>
    </xf>
    <xf numFmtId="0" fontId="12" fillId="3" borderId="4" xfId="3" applyNumberFormat="1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1" xfId="3" applyNumberFormat="1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6" xfId="3" applyNumberFormat="1" applyFont="1" applyBorder="1" applyAlignment="1">
      <alignment horizontal="center" vertical="center"/>
    </xf>
    <xf numFmtId="0" fontId="12" fillId="0" borderId="4" xfId="3" applyNumberFormat="1" applyFont="1" applyBorder="1" applyAlignment="1">
      <alignment horizontal="center" vertical="center"/>
    </xf>
  </cellXfs>
  <cellStyles count="4">
    <cellStyle name="Comma" xfId="3" builtinId="3"/>
    <cellStyle name="Comma 3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view="pageBreakPreview" zoomScaleNormal="100" zoomScaleSheetLayoutView="100" workbookViewId="0">
      <selection activeCell="F9" sqref="F9:F18"/>
    </sheetView>
  </sheetViews>
  <sheetFormatPr defaultRowHeight="12.75" x14ac:dyDescent="0.2"/>
  <cols>
    <col min="1" max="1" width="1" style="3" customWidth="1"/>
    <col min="2" max="2" width="3.5703125" style="3" customWidth="1"/>
    <col min="3" max="3" width="44.7109375" style="3" customWidth="1"/>
    <col min="4" max="4" width="5.140625" style="3" customWidth="1"/>
    <col min="5" max="5" width="10.42578125" style="4" customWidth="1"/>
    <col min="6" max="6" width="13" style="4" customWidth="1"/>
    <col min="7" max="7" width="14.28515625" style="4" customWidth="1"/>
    <col min="8" max="246" width="9.140625" style="3"/>
    <col min="247" max="247" width="1" style="3" customWidth="1"/>
    <col min="248" max="248" width="3.5703125" style="3" customWidth="1"/>
    <col min="249" max="249" width="52.140625" style="3" customWidth="1"/>
    <col min="250" max="250" width="5.140625" style="3" customWidth="1"/>
    <col min="251" max="251" width="10.42578125" style="3" customWidth="1"/>
    <col min="252" max="252" width="13" style="3" customWidth="1"/>
    <col min="253" max="253" width="12.85546875" style="3" customWidth="1"/>
    <col min="254" max="254" width="14.28515625" style="3" customWidth="1"/>
    <col min="255" max="255" width="13.42578125" style="3" customWidth="1"/>
    <col min="256" max="502" width="9.140625" style="3"/>
    <col min="503" max="503" width="1" style="3" customWidth="1"/>
    <col min="504" max="504" width="3.5703125" style="3" customWidth="1"/>
    <col min="505" max="505" width="52.140625" style="3" customWidth="1"/>
    <col min="506" max="506" width="5.140625" style="3" customWidth="1"/>
    <col min="507" max="507" width="10.42578125" style="3" customWidth="1"/>
    <col min="508" max="508" width="13" style="3" customWidth="1"/>
    <col min="509" max="509" width="12.85546875" style="3" customWidth="1"/>
    <col min="510" max="510" width="14.28515625" style="3" customWidth="1"/>
    <col min="511" max="511" width="13.42578125" style="3" customWidth="1"/>
    <col min="512" max="758" width="9.140625" style="3"/>
    <col min="759" max="759" width="1" style="3" customWidth="1"/>
    <col min="760" max="760" width="3.5703125" style="3" customWidth="1"/>
    <col min="761" max="761" width="52.140625" style="3" customWidth="1"/>
    <col min="762" max="762" width="5.140625" style="3" customWidth="1"/>
    <col min="763" max="763" width="10.42578125" style="3" customWidth="1"/>
    <col min="764" max="764" width="13" style="3" customWidth="1"/>
    <col min="765" max="765" width="12.85546875" style="3" customWidth="1"/>
    <col min="766" max="766" width="14.28515625" style="3" customWidth="1"/>
    <col min="767" max="767" width="13.42578125" style="3" customWidth="1"/>
    <col min="768" max="1014" width="9.140625" style="3"/>
    <col min="1015" max="1015" width="1" style="3" customWidth="1"/>
    <col min="1016" max="1016" width="3.5703125" style="3" customWidth="1"/>
    <col min="1017" max="1017" width="52.140625" style="3" customWidth="1"/>
    <col min="1018" max="1018" width="5.140625" style="3" customWidth="1"/>
    <col min="1019" max="1019" width="10.42578125" style="3" customWidth="1"/>
    <col min="1020" max="1020" width="13" style="3" customWidth="1"/>
    <col min="1021" max="1021" width="12.85546875" style="3" customWidth="1"/>
    <col min="1022" max="1022" width="14.28515625" style="3" customWidth="1"/>
    <col min="1023" max="1023" width="13.42578125" style="3" customWidth="1"/>
    <col min="1024" max="1270" width="9.140625" style="3"/>
    <col min="1271" max="1271" width="1" style="3" customWidth="1"/>
    <col min="1272" max="1272" width="3.5703125" style="3" customWidth="1"/>
    <col min="1273" max="1273" width="52.140625" style="3" customWidth="1"/>
    <col min="1274" max="1274" width="5.140625" style="3" customWidth="1"/>
    <col min="1275" max="1275" width="10.42578125" style="3" customWidth="1"/>
    <col min="1276" max="1276" width="13" style="3" customWidth="1"/>
    <col min="1277" max="1277" width="12.85546875" style="3" customWidth="1"/>
    <col min="1278" max="1278" width="14.28515625" style="3" customWidth="1"/>
    <col min="1279" max="1279" width="13.42578125" style="3" customWidth="1"/>
    <col min="1280" max="1526" width="9.140625" style="3"/>
    <col min="1527" max="1527" width="1" style="3" customWidth="1"/>
    <col min="1528" max="1528" width="3.5703125" style="3" customWidth="1"/>
    <col min="1529" max="1529" width="52.140625" style="3" customWidth="1"/>
    <col min="1530" max="1530" width="5.140625" style="3" customWidth="1"/>
    <col min="1531" max="1531" width="10.42578125" style="3" customWidth="1"/>
    <col min="1532" max="1532" width="13" style="3" customWidth="1"/>
    <col min="1533" max="1533" width="12.85546875" style="3" customWidth="1"/>
    <col min="1534" max="1534" width="14.28515625" style="3" customWidth="1"/>
    <col min="1535" max="1535" width="13.42578125" style="3" customWidth="1"/>
    <col min="1536" max="1782" width="9.140625" style="3"/>
    <col min="1783" max="1783" width="1" style="3" customWidth="1"/>
    <col min="1784" max="1784" width="3.5703125" style="3" customWidth="1"/>
    <col min="1785" max="1785" width="52.140625" style="3" customWidth="1"/>
    <col min="1786" max="1786" width="5.140625" style="3" customWidth="1"/>
    <col min="1787" max="1787" width="10.42578125" style="3" customWidth="1"/>
    <col min="1788" max="1788" width="13" style="3" customWidth="1"/>
    <col min="1789" max="1789" width="12.85546875" style="3" customWidth="1"/>
    <col min="1790" max="1790" width="14.28515625" style="3" customWidth="1"/>
    <col min="1791" max="1791" width="13.42578125" style="3" customWidth="1"/>
    <col min="1792" max="2038" width="9.140625" style="3"/>
    <col min="2039" max="2039" width="1" style="3" customWidth="1"/>
    <col min="2040" max="2040" width="3.5703125" style="3" customWidth="1"/>
    <col min="2041" max="2041" width="52.140625" style="3" customWidth="1"/>
    <col min="2042" max="2042" width="5.140625" style="3" customWidth="1"/>
    <col min="2043" max="2043" width="10.42578125" style="3" customWidth="1"/>
    <col min="2044" max="2044" width="13" style="3" customWidth="1"/>
    <col min="2045" max="2045" width="12.85546875" style="3" customWidth="1"/>
    <col min="2046" max="2046" width="14.28515625" style="3" customWidth="1"/>
    <col min="2047" max="2047" width="13.42578125" style="3" customWidth="1"/>
    <col min="2048" max="2294" width="9.140625" style="3"/>
    <col min="2295" max="2295" width="1" style="3" customWidth="1"/>
    <col min="2296" max="2296" width="3.5703125" style="3" customWidth="1"/>
    <col min="2297" max="2297" width="52.140625" style="3" customWidth="1"/>
    <col min="2298" max="2298" width="5.140625" style="3" customWidth="1"/>
    <col min="2299" max="2299" width="10.42578125" style="3" customWidth="1"/>
    <col min="2300" max="2300" width="13" style="3" customWidth="1"/>
    <col min="2301" max="2301" width="12.85546875" style="3" customWidth="1"/>
    <col min="2302" max="2302" width="14.28515625" style="3" customWidth="1"/>
    <col min="2303" max="2303" width="13.42578125" style="3" customWidth="1"/>
    <col min="2304" max="2550" width="9.140625" style="3"/>
    <col min="2551" max="2551" width="1" style="3" customWidth="1"/>
    <col min="2552" max="2552" width="3.5703125" style="3" customWidth="1"/>
    <col min="2553" max="2553" width="52.140625" style="3" customWidth="1"/>
    <col min="2554" max="2554" width="5.140625" style="3" customWidth="1"/>
    <col min="2555" max="2555" width="10.42578125" style="3" customWidth="1"/>
    <col min="2556" max="2556" width="13" style="3" customWidth="1"/>
    <col min="2557" max="2557" width="12.85546875" style="3" customWidth="1"/>
    <col min="2558" max="2558" width="14.28515625" style="3" customWidth="1"/>
    <col min="2559" max="2559" width="13.42578125" style="3" customWidth="1"/>
    <col min="2560" max="2806" width="9.140625" style="3"/>
    <col min="2807" max="2807" width="1" style="3" customWidth="1"/>
    <col min="2808" max="2808" width="3.5703125" style="3" customWidth="1"/>
    <col min="2809" max="2809" width="52.140625" style="3" customWidth="1"/>
    <col min="2810" max="2810" width="5.140625" style="3" customWidth="1"/>
    <col min="2811" max="2811" width="10.42578125" style="3" customWidth="1"/>
    <col min="2812" max="2812" width="13" style="3" customWidth="1"/>
    <col min="2813" max="2813" width="12.85546875" style="3" customWidth="1"/>
    <col min="2814" max="2814" width="14.28515625" style="3" customWidth="1"/>
    <col min="2815" max="2815" width="13.42578125" style="3" customWidth="1"/>
    <col min="2816" max="3062" width="9.140625" style="3"/>
    <col min="3063" max="3063" width="1" style="3" customWidth="1"/>
    <col min="3064" max="3064" width="3.5703125" style="3" customWidth="1"/>
    <col min="3065" max="3065" width="52.140625" style="3" customWidth="1"/>
    <col min="3066" max="3066" width="5.140625" style="3" customWidth="1"/>
    <col min="3067" max="3067" width="10.42578125" style="3" customWidth="1"/>
    <col min="3068" max="3068" width="13" style="3" customWidth="1"/>
    <col min="3069" max="3069" width="12.85546875" style="3" customWidth="1"/>
    <col min="3070" max="3070" width="14.28515625" style="3" customWidth="1"/>
    <col min="3071" max="3071" width="13.42578125" style="3" customWidth="1"/>
    <col min="3072" max="3318" width="9.140625" style="3"/>
    <col min="3319" max="3319" width="1" style="3" customWidth="1"/>
    <col min="3320" max="3320" width="3.5703125" style="3" customWidth="1"/>
    <col min="3321" max="3321" width="52.140625" style="3" customWidth="1"/>
    <col min="3322" max="3322" width="5.140625" style="3" customWidth="1"/>
    <col min="3323" max="3323" width="10.42578125" style="3" customWidth="1"/>
    <col min="3324" max="3324" width="13" style="3" customWidth="1"/>
    <col min="3325" max="3325" width="12.85546875" style="3" customWidth="1"/>
    <col min="3326" max="3326" width="14.28515625" style="3" customWidth="1"/>
    <col min="3327" max="3327" width="13.42578125" style="3" customWidth="1"/>
    <col min="3328" max="3574" width="9.140625" style="3"/>
    <col min="3575" max="3575" width="1" style="3" customWidth="1"/>
    <col min="3576" max="3576" width="3.5703125" style="3" customWidth="1"/>
    <col min="3577" max="3577" width="52.140625" style="3" customWidth="1"/>
    <col min="3578" max="3578" width="5.140625" style="3" customWidth="1"/>
    <col min="3579" max="3579" width="10.42578125" style="3" customWidth="1"/>
    <col min="3580" max="3580" width="13" style="3" customWidth="1"/>
    <col min="3581" max="3581" width="12.85546875" style="3" customWidth="1"/>
    <col min="3582" max="3582" width="14.28515625" style="3" customWidth="1"/>
    <col min="3583" max="3583" width="13.42578125" style="3" customWidth="1"/>
    <col min="3584" max="3830" width="9.140625" style="3"/>
    <col min="3831" max="3831" width="1" style="3" customWidth="1"/>
    <col min="3832" max="3832" width="3.5703125" style="3" customWidth="1"/>
    <col min="3833" max="3833" width="52.140625" style="3" customWidth="1"/>
    <col min="3834" max="3834" width="5.140625" style="3" customWidth="1"/>
    <col min="3835" max="3835" width="10.42578125" style="3" customWidth="1"/>
    <col min="3836" max="3836" width="13" style="3" customWidth="1"/>
    <col min="3837" max="3837" width="12.85546875" style="3" customWidth="1"/>
    <col min="3838" max="3838" width="14.28515625" style="3" customWidth="1"/>
    <col min="3839" max="3839" width="13.42578125" style="3" customWidth="1"/>
    <col min="3840" max="4086" width="9.140625" style="3"/>
    <col min="4087" max="4087" width="1" style="3" customWidth="1"/>
    <col min="4088" max="4088" width="3.5703125" style="3" customWidth="1"/>
    <col min="4089" max="4089" width="52.140625" style="3" customWidth="1"/>
    <col min="4090" max="4090" width="5.140625" style="3" customWidth="1"/>
    <col min="4091" max="4091" width="10.42578125" style="3" customWidth="1"/>
    <col min="4092" max="4092" width="13" style="3" customWidth="1"/>
    <col min="4093" max="4093" width="12.85546875" style="3" customWidth="1"/>
    <col min="4094" max="4094" width="14.28515625" style="3" customWidth="1"/>
    <col min="4095" max="4095" width="13.42578125" style="3" customWidth="1"/>
    <col min="4096" max="4342" width="9.140625" style="3"/>
    <col min="4343" max="4343" width="1" style="3" customWidth="1"/>
    <col min="4344" max="4344" width="3.5703125" style="3" customWidth="1"/>
    <col min="4345" max="4345" width="52.140625" style="3" customWidth="1"/>
    <col min="4346" max="4346" width="5.140625" style="3" customWidth="1"/>
    <col min="4347" max="4347" width="10.42578125" style="3" customWidth="1"/>
    <col min="4348" max="4348" width="13" style="3" customWidth="1"/>
    <col min="4349" max="4349" width="12.85546875" style="3" customWidth="1"/>
    <col min="4350" max="4350" width="14.28515625" style="3" customWidth="1"/>
    <col min="4351" max="4351" width="13.42578125" style="3" customWidth="1"/>
    <col min="4352" max="4598" width="9.140625" style="3"/>
    <col min="4599" max="4599" width="1" style="3" customWidth="1"/>
    <col min="4600" max="4600" width="3.5703125" style="3" customWidth="1"/>
    <col min="4601" max="4601" width="52.140625" style="3" customWidth="1"/>
    <col min="4602" max="4602" width="5.140625" style="3" customWidth="1"/>
    <col min="4603" max="4603" width="10.42578125" style="3" customWidth="1"/>
    <col min="4604" max="4604" width="13" style="3" customWidth="1"/>
    <col min="4605" max="4605" width="12.85546875" style="3" customWidth="1"/>
    <col min="4606" max="4606" width="14.28515625" style="3" customWidth="1"/>
    <col min="4607" max="4607" width="13.42578125" style="3" customWidth="1"/>
    <col min="4608" max="4854" width="9.140625" style="3"/>
    <col min="4855" max="4855" width="1" style="3" customWidth="1"/>
    <col min="4856" max="4856" width="3.5703125" style="3" customWidth="1"/>
    <col min="4857" max="4857" width="52.140625" style="3" customWidth="1"/>
    <col min="4858" max="4858" width="5.140625" style="3" customWidth="1"/>
    <col min="4859" max="4859" width="10.42578125" style="3" customWidth="1"/>
    <col min="4860" max="4860" width="13" style="3" customWidth="1"/>
    <col min="4861" max="4861" width="12.85546875" style="3" customWidth="1"/>
    <col min="4862" max="4862" width="14.28515625" style="3" customWidth="1"/>
    <col min="4863" max="4863" width="13.42578125" style="3" customWidth="1"/>
    <col min="4864" max="5110" width="9.140625" style="3"/>
    <col min="5111" max="5111" width="1" style="3" customWidth="1"/>
    <col min="5112" max="5112" width="3.5703125" style="3" customWidth="1"/>
    <col min="5113" max="5113" width="52.140625" style="3" customWidth="1"/>
    <col min="5114" max="5114" width="5.140625" style="3" customWidth="1"/>
    <col min="5115" max="5115" width="10.42578125" style="3" customWidth="1"/>
    <col min="5116" max="5116" width="13" style="3" customWidth="1"/>
    <col min="5117" max="5117" width="12.85546875" style="3" customWidth="1"/>
    <col min="5118" max="5118" width="14.28515625" style="3" customWidth="1"/>
    <col min="5119" max="5119" width="13.42578125" style="3" customWidth="1"/>
    <col min="5120" max="5366" width="9.140625" style="3"/>
    <col min="5367" max="5367" width="1" style="3" customWidth="1"/>
    <col min="5368" max="5368" width="3.5703125" style="3" customWidth="1"/>
    <col min="5369" max="5369" width="52.140625" style="3" customWidth="1"/>
    <col min="5370" max="5370" width="5.140625" style="3" customWidth="1"/>
    <col min="5371" max="5371" width="10.42578125" style="3" customWidth="1"/>
    <col min="5372" max="5372" width="13" style="3" customWidth="1"/>
    <col min="5373" max="5373" width="12.85546875" style="3" customWidth="1"/>
    <col min="5374" max="5374" width="14.28515625" style="3" customWidth="1"/>
    <col min="5375" max="5375" width="13.42578125" style="3" customWidth="1"/>
    <col min="5376" max="5622" width="9.140625" style="3"/>
    <col min="5623" max="5623" width="1" style="3" customWidth="1"/>
    <col min="5624" max="5624" width="3.5703125" style="3" customWidth="1"/>
    <col min="5625" max="5625" width="52.140625" style="3" customWidth="1"/>
    <col min="5626" max="5626" width="5.140625" style="3" customWidth="1"/>
    <col min="5627" max="5627" width="10.42578125" style="3" customWidth="1"/>
    <col min="5628" max="5628" width="13" style="3" customWidth="1"/>
    <col min="5629" max="5629" width="12.85546875" style="3" customWidth="1"/>
    <col min="5630" max="5630" width="14.28515625" style="3" customWidth="1"/>
    <col min="5631" max="5631" width="13.42578125" style="3" customWidth="1"/>
    <col min="5632" max="5878" width="9.140625" style="3"/>
    <col min="5879" max="5879" width="1" style="3" customWidth="1"/>
    <col min="5880" max="5880" width="3.5703125" style="3" customWidth="1"/>
    <col min="5881" max="5881" width="52.140625" style="3" customWidth="1"/>
    <col min="5882" max="5882" width="5.140625" style="3" customWidth="1"/>
    <col min="5883" max="5883" width="10.42578125" style="3" customWidth="1"/>
    <col min="5884" max="5884" width="13" style="3" customWidth="1"/>
    <col min="5885" max="5885" width="12.85546875" style="3" customWidth="1"/>
    <col min="5886" max="5886" width="14.28515625" style="3" customWidth="1"/>
    <col min="5887" max="5887" width="13.42578125" style="3" customWidth="1"/>
    <col min="5888" max="6134" width="9.140625" style="3"/>
    <col min="6135" max="6135" width="1" style="3" customWidth="1"/>
    <col min="6136" max="6136" width="3.5703125" style="3" customWidth="1"/>
    <col min="6137" max="6137" width="52.140625" style="3" customWidth="1"/>
    <col min="6138" max="6138" width="5.140625" style="3" customWidth="1"/>
    <col min="6139" max="6139" width="10.42578125" style="3" customWidth="1"/>
    <col min="6140" max="6140" width="13" style="3" customWidth="1"/>
    <col min="6141" max="6141" width="12.85546875" style="3" customWidth="1"/>
    <col min="6142" max="6142" width="14.28515625" style="3" customWidth="1"/>
    <col min="6143" max="6143" width="13.42578125" style="3" customWidth="1"/>
    <col min="6144" max="6390" width="9.140625" style="3"/>
    <col min="6391" max="6391" width="1" style="3" customWidth="1"/>
    <col min="6392" max="6392" width="3.5703125" style="3" customWidth="1"/>
    <col min="6393" max="6393" width="52.140625" style="3" customWidth="1"/>
    <col min="6394" max="6394" width="5.140625" style="3" customWidth="1"/>
    <col min="6395" max="6395" width="10.42578125" style="3" customWidth="1"/>
    <col min="6396" max="6396" width="13" style="3" customWidth="1"/>
    <col min="6397" max="6397" width="12.85546875" style="3" customWidth="1"/>
    <col min="6398" max="6398" width="14.28515625" style="3" customWidth="1"/>
    <col min="6399" max="6399" width="13.42578125" style="3" customWidth="1"/>
    <col min="6400" max="6646" width="9.140625" style="3"/>
    <col min="6647" max="6647" width="1" style="3" customWidth="1"/>
    <col min="6648" max="6648" width="3.5703125" style="3" customWidth="1"/>
    <col min="6649" max="6649" width="52.140625" style="3" customWidth="1"/>
    <col min="6650" max="6650" width="5.140625" style="3" customWidth="1"/>
    <col min="6651" max="6651" width="10.42578125" style="3" customWidth="1"/>
    <col min="6652" max="6652" width="13" style="3" customWidth="1"/>
    <col min="6653" max="6653" width="12.85546875" style="3" customWidth="1"/>
    <col min="6654" max="6654" width="14.28515625" style="3" customWidth="1"/>
    <col min="6655" max="6655" width="13.42578125" style="3" customWidth="1"/>
    <col min="6656" max="6902" width="9.140625" style="3"/>
    <col min="6903" max="6903" width="1" style="3" customWidth="1"/>
    <col min="6904" max="6904" width="3.5703125" style="3" customWidth="1"/>
    <col min="6905" max="6905" width="52.140625" style="3" customWidth="1"/>
    <col min="6906" max="6906" width="5.140625" style="3" customWidth="1"/>
    <col min="6907" max="6907" width="10.42578125" style="3" customWidth="1"/>
    <col min="6908" max="6908" width="13" style="3" customWidth="1"/>
    <col min="6909" max="6909" width="12.85546875" style="3" customWidth="1"/>
    <col min="6910" max="6910" width="14.28515625" style="3" customWidth="1"/>
    <col min="6911" max="6911" width="13.42578125" style="3" customWidth="1"/>
    <col min="6912" max="7158" width="9.140625" style="3"/>
    <col min="7159" max="7159" width="1" style="3" customWidth="1"/>
    <col min="7160" max="7160" width="3.5703125" style="3" customWidth="1"/>
    <col min="7161" max="7161" width="52.140625" style="3" customWidth="1"/>
    <col min="7162" max="7162" width="5.140625" style="3" customWidth="1"/>
    <col min="7163" max="7163" width="10.42578125" style="3" customWidth="1"/>
    <col min="7164" max="7164" width="13" style="3" customWidth="1"/>
    <col min="7165" max="7165" width="12.85546875" style="3" customWidth="1"/>
    <col min="7166" max="7166" width="14.28515625" style="3" customWidth="1"/>
    <col min="7167" max="7167" width="13.42578125" style="3" customWidth="1"/>
    <col min="7168" max="7414" width="9.140625" style="3"/>
    <col min="7415" max="7415" width="1" style="3" customWidth="1"/>
    <col min="7416" max="7416" width="3.5703125" style="3" customWidth="1"/>
    <col min="7417" max="7417" width="52.140625" style="3" customWidth="1"/>
    <col min="7418" max="7418" width="5.140625" style="3" customWidth="1"/>
    <col min="7419" max="7419" width="10.42578125" style="3" customWidth="1"/>
    <col min="7420" max="7420" width="13" style="3" customWidth="1"/>
    <col min="7421" max="7421" width="12.85546875" style="3" customWidth="1"/>
    <col min="7422" max="7422" width="14.28515625" style="3" customWidth="1"/>
    <col min="7423" max="7423" width="13.42578125" style="3" customWidth="1"/>
    <col min="7424" max="7670" width="9.140625" style="3"/>
    <col min="7671" max="7671" width="1" style="3" customWidth="1"/>
    <col min="7672" max="7672" width="3.5703125" style="3" customWidth="1"/>
    <col min="7673" max="7673" width="52.140625" style="3" customWidth="1"/>
    <col min="7674" max="7674" width="5.140625" style="3" customWidth="1"/>
    <col min="7675" max="7675" width="10.42578125" style="3" customWidth="1"/>
    <col min="7676" max="7676" width="13" style="3" customWidth="1"/>
    <col min="7677" max="7677" width="12.85546875" style="3" customWidth="1"/>
    <col min="7678" max="7678" width="14.28515625" style="3" customWidth="1"/>
    <col min="7679" max="7679" width="13.42578125" style="3" customWidth="1"/>
    <col min="7680" max="7926" width="9.140625" style="3"/>
    <col min="7927" max="7927" width="1" style="3" customWidth="1"/>
    <col min="7928" max="7928" width="3.5703125" style="3" customWidth="1"/>
    <col min="7929" max="7929" width="52.140625" style="3" customWidth="1"/>
    <col min="7930" max="7930" width="5.140625" style="3" customWidth="1"/>
    <col min="7931" max="7931" width="10.42578125" style="3" customWidth="1"/>
    <col min="7932" max="7932" width="13" style="3" customWidth="1"/>
    <col min="7933" max="7933" width="12.85546875" style="3" customWidth="1"/>
    <col min="7934" max="7934" width="14.28515625" style="3" customWidth="1"/>
    <col min="7935" max="7935" width="13.42578125" style="3" customWidth="1"/>
    <col min="7936" max="8182" width="9.140625" style="3"/>
    <col min="8183" max="8183" width="1" style="3" customWidth="1"/>
    <col min="8184" max="8184" width="3.5703125" style="3" customWidth="1"/>
    <col min="8185" max="8185" width="52.140625" style="3" customWidth="1"/>
    <col min="8186" max="8186" width="5.140625" style="3" customWidth="1"/>
    <col min="8187" max="8187" width="10.42578125" style="3" customWidth="1"/>
    <col min="8188" max="8188" width="13" style="3" customWidth="1"/>
    <col min="8189" max="8189" width="12.85546875" style="3" customWidth="1"/>
    <col min="8190" max="8190" width="14.28515625" style="3" customWidth="1"/>
    <col min="8191" max="8191" width="13.42578125" style="3" customWidth="1"/>
    <col min="8192" max="8438" width="9.140625" style="3"/>
    <col min="8439" max="8439" width="1" style="3" customWidth="1"/>
    <col min="8440" max="8440" width="3.5703125" style="3" customWidth="1"/>
    <col min="8441" max="8441" width="52.140625" style="3" customWidth="1"/>
    <col min="8442" max="8442" width="5.140625" style="3" customWidth="1"/>
    <col min="8443" max="8443" width="10.42578125" style="3" customWidth="1"/>
    <col min="8444" max="8444" width="13" style="3" customWidth="1"/>
    <col min="8445" max="8445" width="12.85546875" style="3" customWidth="1"/>
    <col min="8446" max="8446" width="14.28515625" style="3" customWidth="1"/>
    <col min="8447" max="8447" width="13.42578125" style="3" customWidth="1"/>
    <col min="8448" max="8694" width="9.140625" style="3"/>
    <col min="8695" max="8695" width="1" style="3" customWidth="1"/>
    <col min="8696" max="8696" width="3.5703125" style="3" customWidth="1"/>
    <col min="8697" max="8697" width="52.140625" style="3" customWidth="1"/>
    <col min="8698" max="8698" width="5.140625" style="3" customWidth="1"/>
    <col min="8699" max="8699" width="10.42578125" style="3" customWidth="1"/>
    <col min="8700" max="8700" width="13" style="3" customWidth="1"/>
    <col min="8701" max="8701" width="12.85546875" style="3" customWidth="1"/>
    <col min="8702" max="8702" width="14.28515625" style="3" customWidth="1"/>
    <col min="8703" max="8703" width="13.42578125" style="3" customWidth="1"/>
    <col min="8704" max="8950" width="9.140625" style="3"/>
    <col min="8951" max="8951" width="1" style="3" customWidth="1"/>
    <col min="8952" max="8952" width="3.5703125" style="3" customWidth="1"/>
    <col min="8953" max="8953" width="52.140625" style="3" customWidth="1"/>
    <col min="8954" max="8954" width="5.140625" style="3" customWidth="1"/>
    <col min="8955" max="8955" width="10.42578125" style="3" customWidth="1"/>
    <col min="8956" max="8956" width="13" style="3" customWidth="1"/>
    <col min="8957" max="8957" width="12.85546875" style="3" customWidth="1"/>
    <col min="8958" max="8958" width="14.28515625" style="3" customWidth="1"/>
    <col min="8959" max="8959" width="13.42578125" style="3" customWidth="1"/>
    <col min="8960" max="9206" width="9.140625" style="3"/>
    <col min="9207" max="9207" width="1" style="3" customWidth="1"/>
    <col min="9208" max="9208" width="3.5703125" style="3" customWidth="1"/>
    <col min="9209" max="9209" width="52.140625" style="3" customWidth="1"/>
    <col min="9210" max="9210" width="5.140625" style="3" customWidth="1"/>
    <col min="9211" max="9211" width="10.42578125" style="3" customWidth="1"/>
    <col min="9212" max="9212" width="13" style="3" customWidth="1"/>
    <col min="9213" max="9213" width="12.85546875" style="3" customWidth="1"/>
    <col min="9214" max="9214" width="14.28515625" style="3" customWidth="1"/>
    <col min="9215" max="9215" width="13.42578125" style="3" customWidth="1"/>
    <col min="9216" max="9462" width="9.140625" style="3"/>
    <col min="9463" max="9463" width="1" style="3" customWidth="1"/>
    <col min="9464" max="9464" width="3.5703125" style="3" customWidth="1"/>
    <col min="9465" max="9465" width="52.140625" style="3" customWidth="1"/>
    <col min="9466" max="9466" width="5.140625" style="3" customWidth="1"/>
    <col min="9467" max="9467" width="10.42578125" style="3" customWidth="1"/>
    <col min="9468" max="9468" width="13" style="3" customWidth="1"/>
    <col min="9469" max="9469" width="12.85546875" style="3" customWidth="1"/>
    <col min="9470" max="9470" width="14.28515625" style="3" customWidth="1"/>
    <col min="9471" max="9471" width="13.42578125" style="3" customWidth="1"/>
    <col min="9472" max="9718" width="9.140625" style="3"/>
    <col min="9719" max="9719" width="1" style="3" customWidth="1"/>
    <col min="9720" max="9720" width="3.5703125" style="3" customWidth="1"/>
    <col min="9721" max="9721" width="52.140625" style="3" customWidth="1"/>
    <col min="9722" max="9722" width="5.140625" style="3" customWidth="1"/>
    <col min="9723" max="9723" width="10.42578125" style="3" customWidth="1"/>
    <col min="9724" max="9724" width="13" style="3" customWidth="1"/>
    <col min="9725" max="9725" width="12.85546875" style="3" customWidth="1"/>
    <col min="9726" max="9726" width="14.28515625" style="3" customWidth="1"/>
    <col min="9727" max="9727" width="13.42578125" style="3" customWidth="1"/>
    <col min="9728" max="9974" width="9.140625" style="3"/>
    <col min="9975" max="9975" width="1" style="3" customWidth="1"/>
    <col min="9976" max="9976" width="3.5703125" style="3" customWidth="1"/>
    <col min="9977" max="9977" width="52.140625" style="3" customWidth="1"/>
    <col min="9978" max="9978" width="5.140625" style="3" customWidth="1"/>
    <col min="9979" max="9979" width="10.42578125" style="3" customWidth="1"/>
    <col min="9980" max="9980" width="13" style="3" customWidth="1"/>
    <col min="9981" max="9981" width="12.85546875" style="3" customWidth="1"/>
    <col min="9982" max="9982" width="14.28515625" style="3" customWidth="1"/>
    <col min="9983" max="9983" width="13.42578125" style="3" customWidth="1"/>
    <col min="9984" max="10230" width="9.140625" style="3"/>
    <col min="10231" max="10231" width="1" style="3" customWidth="1"/>
    <col min="10232" max="10232" width="3.5703125" style="3" customWidth="1"/>
    <col min="10233" max="10233" width="52.140625" style="3" customWidth="1"/>
    <col min="10234" max="10234" width="5.140625" style="3" customWidth="1"/>
    <col min="10235" max="10235" width="10.42578125" style="3" customWidth="1"/>
    <col min="10236" max="10236" width="13" style="3" customWidth="1"/>
    <col min="10237" max="10237" width="12.85546875" style="3" customWidth="1"/>
    <col min="10238" max="10238" width="14.28515625" style="3" customWidth="1"/>
    <col min="10239" max="10239" width="13.42578125" style="3" customWidth="1"/>
    <col min="10240" max="10486" width="9.140625" style="3"/>
    <col min="10487" max="10487" width="1" style="3" customWidth="1"/>
    <col min="10488" max="10488" width="3.5703125" style="3" customWidth="1"/>
    <col min="10489" max="10489" width="52.140625" style="3" customWidth="1"/>
    <col min="10490" max="10490" width="5.140625" style="3" customWidth="1"/>
    <col min="10491" max="10491" width="10.42578125" style="3" customWidth="1"/>
    <col min="10492" max="10492" width="13" style="3" customWidth="1"/>
    <col min="10493" max="10493" width="12.85546875" style="3" customWidth="1"/>
    <col min="10494" max="10494" width="14.28515625" style="3" customWidth="1"/>
    <col min="10495" max="10495" width="13.42578125" style="3" customWidth="1"/>
    <col min="10496" max="10742" width="9.140625" style="3"/>
    <col min="10743" max="10743" width="1" style="3" customWidth="1"/>
    <col min="10744" max="10744" width="3.5703125" style="3" customWidth="1"/>
    <col min="10745" max="10745" width="52.140625" style="3" customWidth="1"/>
    <col min="10746" max="10746" width="5.140625" style="3" customWidth="1"/>
    <col min="10747" max="10747" width="10.42578125" style="3" customWidth="1"/>
    <col min="10748" max="10748" width="13" style="3" customWidth="1"/>
    <col min="10749" max="10749" width="12.85546875" style="3" customWidth="1"/>
    <col min="10750" max="10750" width="14.28515625" style="3" customWidth="1"/>
    <col min="10751" max="10751" width="13.42578125" style="3" customWidth="1"/>
    <col min="10752" max="10998" width="9.140625" style="3"/>
    <col min="10999" max="10999" width="1" style="3" customWidth="1"/>
    <col min="11000" max="11000" width="3.5703125" style="3" customWidth="1"/>
    <col min="11001" max="11001" width="52.140625" style="3" customWidth="1"/>
    <col min="11002" max="11002" width="5.140625" style="3" customWidth="1"/>
    <col min="11003" max="11003" width="10.42578125" style="3" customWidth="1"/>
    <col min="11004" max="11004" width="13" style="3" customWidth="1"/>
    <col min="11005" max="11005" width="12.85546875" style="3" customWidth="1"/>
    <col min="11006" max="11006" width="14.28515625" style="3" customWidth="1"/>
    <col min="11007" max="11007" width="13.42578125" style="3" customWidth="1"/>
    <col min="11008" max="11254" width="9.140625" style="3"/>
    <col min="11255" max="11255" width="1" style="3" customWidth="1"/>
    <col min="11256" max="11256" width="3.5703125" style="3" customWidth="1"/>
    <col min="11257" max="11257" width="52.140625" style="3" customWidth="1"/>
    <col min="11258" max="11258" width="5.140625" style="3" customWidth="1"/>
    <col min="11259" max="11259" width="10.42578125" style="3" customWidth="1"/>
    <col min="11260" max="11260" width="13" style="3" customWidth="1"/>
    <col min="11261" max="11261" width="12.85546875" style="3" customWidth="1"/>
    <col min="11262" max="11262" width="14.28515625" style="3" customWidth="1"/>
    <col min="11263" max="11263" width="13.42578125" style="3" customWidth="1"/>
    <col min="11264" max="11510" width="9.140625" style="3"/>
    <col min="11511" max="11511" width="1" style="3" customWidth="1"/>
    <col min="11512" max="11512" width="3.5703125" style="3" customWidth="1"/>
    <col min="11513" max="11513" width="52.140625" style="3" customWidth="1"/>
    <col min="11514" max="11514" width="5.140625" style="3" customWidth="1"/>
    <col min="11515" max="11515" width="10.42578125" style="3" customWidth="1"/>
    <col min="11516" max="11516" width="13" style="3" customWidth="1"/>
    <col min="11517" max="11517" width="12.85546875" style="3" customWidth="1"/>
    <col min="11518" max="11518" width="14.28515625" style="3" customWidth="1"/>
    <col min="11519" max="11519" width="13.42578125" style="3" customWidth="1"/>
    <col min="11520" max="11766" width="9.140625" style="3"/>
    <col min="11767" max="11767" width="1" style="3" customWidth="1"/>
    <col min="11768" max="11768" width="3.5703125" style="3" customWidth="1"/>
    <col min="11769" max="11769" width="52.140625" style="3" customWidth="1"/>
    <col min="11770" max="11770" width="5.140625" style="3" customWidth="1"/>
    <col min="11771" max="11771" width="10.42578125" style="3" customWidth="1"/>
    <col min="11772" max="11772" width="13" style="3" customWidth="1"/>
    <col min="11773" max="11773" width="12.85546875" style="3" customWidth="1"/>
    <col min="11774" max="11774" width="14.28515625" style="3" customWidth="1"/>
    <col min="11775" max="11775" width="13.42578125" style="3" customWidth="1"/>
    <col min="11776" max="12022" width="9.140625" style="3"/>
    <col min="12023" max="12023" width="1" style="3" customWidth="1"/>
    <col min="12024" max="12024" width="3.5703125" style="3" customWidth="1"/>
    <col min="12025" max="12025" width="52.140625" style="3" customWidth="1"/>
    <col min="12026" max="12026" width="5.140625" style="3" customWidth="1"/>
    <col min="12027" max="12027" width="10.42578125" style="3" customWidth="1"/>
    <col min="12028" max="12028" width="13" style="3" customWidth="1"/>
    <col min="12029" max="12029" width="12.85546875" style="3" customWidth="1"/>
    <col min="12030" max="12030" width="14.28515625" style="3" customWidth="1"/>
    <col min="12031" max="12031" width="13.42578125" style="3" customWidth="1"/>
    <col min="12032" max="12278" width="9.140625" style="3"/>
    <col min="12279" max="12279" width="1" style="3" customWidth="1"/>
    <col min="12280" max="12280" width="3.5703125" style="3" customWidth="1"/>
    <col min="12281" max="12281" width="52.140625" style="3" customWidth="1"/>
    <col min="12282" max="12282" width="5.140625" style="3" customWidth="1"/>
    <col min="12283" max="12283" width="10.42578125" style="3" customWidth="1"/>
    <col min="12284" max="12284" width="13" style="3" customWidth="1"/>
    <col min="12285" max="12285" width="12.85546875" style="3" customWidth="1"/>
    <col min="12286" max="12286" width="14.28515625" style="3" customWidth="1"/>
    <col min="12287" max="12287" width="13.42578125" style="3" customWidth="1"/>
    <col min="12288" max="12534" width="9.140625" style="3"/>
    <col min="12535" max="12535" width="1" style="3" customWidth="1"/>
    <col min="12536" max="12536" width="3.5703125" style="3" customWidth="1"/>
    <col min="12537" max="12537" width="52.140625" style="3" customWidth="1"/>
    <col min="12538" max="12538" width="5.140625" style="3" customWidth="1"/>
    <col min="12539" max="12539" width="10.42578125" style="3" customWidth="1"/>
    <col min="12540" max="12540" width="13" style="3" customWidth="1"/>
    <col min="12541" max="12541" width="12.85546875" style="3" customWidth="1"/>
    <col min="12542" max="12542" width="14.28515625" style="3" customWidth="1"/>
    <col min="12543" max="12543" width="13.42578125" style="3" customWidth="1"/>
    <col min="12544" max="12790" width="9.140625" style="3"/>
    <col min="12791" max="12791" width="1" style="3" customWidth="1"/>
    <col min="12792" max="12792" width="3.5703125" style="3" customWidth="1"/>
    <col min="12793" max="12793" width="52.140625" style="3" customWidth="1"/>
    <col min="12794" max="12794" width="5.140625" style="3" customWidth="1"/>
    <col min="12795" max="12795" width="10.42578125" style="3" customWidth="1"/>
    <col min="12796" max="12796" width="13" style="3" customWidth="1"/>
    <col min="12797" max="12797" width="12.85546875" style="3" customWidth="1"/>
    <col min="12798" max="12798" width="14.28515625" style="3" customWidth="1"/>
    <col min="12799" max="12799" width="13.42578125" style="3" customWidth="1"/>
    <col min="12800" max="13046" width="9.140625" style="3"/>
    <col min="13047" max="13047" width="1" style="3" customWidth="1"/>
    <col min="13048" max="13048" width="3.5703125" style="3" customWidth="1"/>
    <col min="13049" max="13049" width="52.140625" style="3" customWidth="1"/>
    <col min="13050" max="13050" width="5.140625" style="3" customWidth="1"/>
    <col min="13051" max="13051" width="10.42578125" style="3" customWidth="1"/>
    <col min="13052" max="13052" width="13" style="3" customWidth="1"/>
    <col min="13053" max="13053" width="12.85546875" style="3" customWidth="1"/>
    <col min="13054" max="13054" width="14.28515625" style="3" customWidth="1"/>
    <col min="13055" max="13055" width="13.42578125" style="3" customWidth="1"/>
    <col min="13056" max="13302" width="9.140625" style="3"/>
    <col min="13303" max="13303" width="1" style="3" customWidth="1"/>
    <col min="13304" max="13304" width="3.5703125" style="3" customWidth="1"/>
    <col min="13305" max="13305" width="52.140625" style="3" customWidth="1"/>
    <col min="13306" max="13306" width="5.140625" style="3" customWidth="1"/>
    <col min="13307" max="13307" width="10.42578125" style="3" customWidth="1"/>
    <col min="13308" max="13308" width="13" style="3" customWidth="1"/>
    <col min="13309" max="13309" width="12.85546875" style="3" customWidth="1"/>
    <col min="13310" max="13310" width="14.28515625" style="3" customWidth="1"/>
    <col min="13311" max="13311" width="13.42578125" style="3" customWidth="1"/>
    <col min="13312" max="13558" width="9.140625" style="3"/>
    <col min="13559" max="13559" width="1" style="3" customWidth="1"/>
    <col min="13560" max="13560" width="3.5703125" style="3" customWidth="1"/>
    <col min="13561" max="13561" width="52.140625" style="3" customWidth="1"/>
    <col min="13562" max="13562" width="5.140625" style="3" customWidth="1"/>
    <col min="13563" max="13563" width="10.42578125" style="3" customWidth="1"/>
    <col min="13564" max="13564" width="13" style="3" customWidth="1"/>
    <col min="13565" max="13565" width="12.85546875" style="3" customWidth="1"/>
    <col min="13566" max="13566" width="14.28515625" style="3" customWidth="1"/>
    <col min="13567" max="13567" width="13.42578125" style="3" customWidth="1"/>
    <col min="13568" max="13814" width="9.140625" style="3"/>
    <col min="13815" max="13815" width="1" style="3" customWidth="1"/>
    <col min="13816" max="13816" width="3.5703125" style="3" customWidth="1"/>
    <col min="13817" max="13817" width="52.140625" style="3" customWidth="1"/>
    <col min="13818" max="13818" width="5.140625" style="3" customWidth="1"/>
    <col min="13819" max="13819" width="10.42578125" style="3" customWidth="1"/>
    <col min="13820" max="13820" width="13" style="3" customWidth="1"/>
    <col min="13821" max="13821" width="12.85546875" style="3" customWidth="1"/>
    <col min="13822" max="13822" width="14.28515625" style="3" customWidth="1"/>
    <col min="13823" max="13823" width="13.42578125" style="3" customWidth="1"/>
    <col min="13824" max="14070" width="9.140625" style="3"/>
    <col min="14071" max="14071" width="1" style="3" customWidth="1"/>
    <col min="14072" max="14072" width="3.5703125" style="3" customWidth="1"/>
    <col min="14073" max="14073" width="52.140625" style="3" customWidth="1"/>
    <col min="14074" max="14074" width="5.140625" style="3" customWidth="1"/>
    <col min="14075" max="14075" width="10.42578125" style="3" customWidth="1"/>
    <col min="14076" max="14076" width="13" style="3" customWidth="1"/>
    <col min="14077" max="14077" width="12.85546875" style="3" customWidth="1"/>
    <col min="14078" max="14078" width="14.28515625" style="3" customWidth="1"/>
    <col min="14079" max="14079" width="13.42578125" style="3" customWidth="1"/>
    <col min="14080" max="14326" width="9.140625" style="3"/>
    <col min="14327" max="14327" width="1" style="3" customWidth="1"/>
    <col min="14328" max="14328" width="3.5703125" style="3" customWidth="1"/>
    <col min="14329" max="14329" width="52.140625" style="3" customWidth="1"/>
    <col min="14330" max="14330" width="5.140625" style="3" customWidth="1"/>
    <col min="14331" max="14331" width="10.42578125" style="3" customWidth="1"/>
    <col min="14332" max="14332" width="13" style="3" customWidth="1"/>
    <col min="14333" max="14333" width="12.85546875" style="3" customWidth="1"/>
    <col min="14334" max="14334" width="14.28515625" style="3" customWidth="1"/>
    <col min="14335" max="14335" width="13.42578125" style="3" customWidth="1"/>
    <col min="14336" max="14582" width="9.140625" style="3"/>
    <col min="14583" max="14583" width="1" style="3" customWidth="1"/>
    <col min="14584" max="14584" width="3.5703125" style="3" customWidth="1"/>
    <col min="14585" max="14585" width="52.140625" style="3" customWidth="1"/>
    <col min="14586" max="14586" width="5.140625" style="3" customWidth="1"/>
    <col min="14587" max="14587" width="10.42578125" style="3" customWidth="1"/>
    <col min="14588" max="14588" width="13" style="3" customWidth="1"/>
    <col min="14589" max="14589" width="12.85546875" style="3" customWidth="1"/>
    <col min="14590" max="14590" width="14.28515625" style="3" customWidth="1"/>
    <col min="14591" max="14591" width="13.42578125" style="3" customWidth="1"/>
    <col min="14592" max="14838" width="9.140625" style="3"/>
    <col min="14839" max="14839" width="1" style="3" customWidth="1"/>
    <col min="14840" max="14840" width="3.5703125" style="3" customWidth="1"/>
    <col min="14841" max="14841" width="52.140625" style="3" customWidth="1"/>
    <col min="14842" max="14842" width="5.140625" style="3" customWidth="1"/>
    <col min="14843" max="14843" width="10.42578125" style="3" customWidth="1"/>
    <col min="14844" max="14844" width="13" style="3" customWidth="1"/>
    <col min="14845" max="14845" width="12.85546875" style="3" customWidth="1"/>
    <col min="14846" max="14846" width="14.28515625" style="3" customWidth="1"/>
    <col min="14847" max="14847" width="13.42578125" style="3" customWidth="1"/>
    <col min="14848" max="15094" width="9.140625" style="3"/>
    <col min="15095" max="15095" width="1" style="3" customWidth="1"/>
    <col min="15096" max="15096" width="3.5703125" style="3" customWidth="1"/>
    <col min="15097" max="15097" width="52.140625" style="3" customWidth="1"/>
    <col min="15098" max="15098" width="5.140625" style="3" customWidth="1"/>
    <col min="15099" max="15099" width="10.42578125" style="3" customWidth="1"/>
    <col min="15100" max="15100" width="13" style="3" customWidth="1"/>
    <col min="15101" max="15101" width="12.85546875" style="3" customWidth="1"/>
    <col min="15102" max="15102" width="14.28515625" style="3" customWidth="1"/>
    <col min="15103" max="15103" width="13.42578125" style="3" customWidth="1"/>
    <col min="15104" max="15350" width="9.140625" style="3"/>
    <col min="15351" max="15351" width="1" style="3" customWidth="1"/>
    <col min="15352" max="15352" width="3.5703125" style="3" customWidth="1"/>
    <col min="15353" max="15353" width="52.140625" style="3" customWidth="1"/>
    <col min="15354" max="15354" width="5.140625" style="3" customWidth="1"/>
    <col min="15355" max="15355" width="10.42578125" style="3" customWidth="1"/>
    <col min="15356" max="15356" width="13" style="3" customWidth="1"/>
    <col min="15357" max="15357" width="12.85546875" style="3" customWidth="1"/>
    <col min="15358" max="15358" width="14.28515625" style="3" customWidth="1"/>
    <col min="15359" max="15359" width="13.42578125" style="3" customWidth="1"/>
    <col min="15360" max="15606" width="9.140625" style="3"/>
    <col min="15607" max="15607" width="1" style="3" customWidth="1"/>
    <col min="15608" max="15608" width="3.5703125" style="3" customWidth="1"/>
    <col min="15609" max="15609" width="52.140625" style="3" customWidth="1"/>
    <col min="15610" max="15610" width="5.140625" style="3" customWidth="1"/>
    <col min="15611" max="15611" width="10.42578125" style="3" customWidth="1"/>
    <col min="15612" max="15612" width="13" style="3" customWidth="1"/>
    <col min="15613" max="15613" width="12.85546875" style="3" customWidth="1"/>
    <col min="15614" max="15614" width="14.28515625" style="3" customWidth="1"/>
    <col min="15615" max="15615" width="13.42578125" style="3" customWidth="1"/>
    <col min="15616" max="15862" width="9.140625" style="3"/>
    <col min="15863" max="15863" width="1" style="3" customWidth="1"/>
    <col min="15864" max="15864" width="3.5703125" style="3" customWidth="1"/>
    <col min="15865" max="15865" width="52.140625" style="3" customWidth="1"/>
    <col min="15866" max="15866" width="5.140625" style="3" customWidth="1"/>
    <col min="15867" max="15867" width="10.42578125" style="3" customWidth="1"/>
    <col min="15868" max="15868" width="13" style="3" customWidth="1"/>
    <col min="15869" max="15869" width="12.85546875" style="3" customWidth="1"/>
    <col min="15870" max="15870" width="14.28515625" style="3" customWidth="1"/>
    <col min="15871" max="15871" width="13.42578125" style="3" customWidth="1"/>
    <col min="15872" max="16118" width="9.140625" style="3"/>
    <col min="16119" max="16119" width="1" style="3" customWidth="1"/>
    <col min="16120" max="16120" width="3.5703125" style="3" customWidth="1"/>
    <col min="16121" max="16121" width="52.140625" style="3" customWidth="1"/>
    <col min="16122" max="16122" width="5.140625" style="3" customWidth="1"/>
    <col min="16123" max="16123" width="10.42578125" style="3" customWidth="1"/>
    <col min="16124" max="16124" width="13" style="3" customWidth="1"/>
    <col min="16125" max="16125" width="12.85546875" style="3" customWidth="1"/>
    <col min="16126" max="16126" width="14.28515625" style="3" customWidth="1"/>
    <col min="16127" max="16127" width="13.42578125" style="3" customWidth="1"/>
    <col min="16128" max="16384" width="9.140625" style="3"/>
  </cols>
  <sheetData>
    <row r="1" spans="2:7" ht="18" x14ac:dyDescent="0.25">
      <c r="B1" s="1" t="s">
        <v>0</v>
      </c>
      <c r="C1" s="2"/>
    </row>
    <row r="2" spans="2:7" ht="18" x14ac:dyDescent="0.25">
      <c r="B2" s="1" t="s">
        <v>21</v>
      </c>
      <c r="C2" s="2"/>
    </row>
    <row r="3" spans="2:7" ht="18" x14ac:dyDescent="0.25">
      <c r="B3" s="1" t="s">
        <v>1</v>
      </c>
      <c r="C3" s="2"/>
    </row>
    <row r="4" spans="2:7" ht="18.75" x14ac:dyDescent="0.3">
      <c r="C4" s="5"/>
      <c r="E4" s="6"/>
      <c r="F4" s="6"/>
      <c r="G4" s="7"/>
    </row>
    <row r="5" spans="2:7" x14ac:dyDescent="0.2">
      <c r="B5" s="71" t="s">
        <v>2</v>
      </c>
      <c r="C5" s="71" t="s">
        <v>3</v>
      </c>
      <c r="D5" s="71" t="s">
        <v>4</v>
      </c>
      <c r="E5" s="73" t="s">
        <v>5</v>
      </c>
      <c r="F5" s="8" t="s">
        <v>6</v>
      </c>
      <c r="G5" s="73" t="s">
        <v>7</v>
      </c>
    </row>
    <row r="6" spans="2:7" ht="13.5" thickBot="1" x14ac:dyDescent="0.25">
      <c r="B6" s="72"/>
      <c r="C6" s="72"/>
      <c r="D6" s="72"/>
      <c r="E6" s="74"/>
      <c r="F6" s="9" t="s">
        <v>8</v>
      </c>
      <c r="G6" s="74"/>
    </row>
    <row r="7" spans="2:7" ht="16.5" thickTop="1" x14ac:dyDescent="0.2">
      <c r="B7" s="10"/>
      <c r="C7" s="11"/>
      <c r="D7" s="12"/>
      <c r="E7" s="13"/>
      <c r="F7" s="14"/>
      <c r="G7" s="14"/>
    </row>
    <row r="8" spans="2:7" x14ac:dyDescent="0.2">
      <c r="B8" s="15" t="s">
        <v>9</v>
      </c>
      <c r="C8" s="16" t="s">
        <v>22</v>
      </c>
      <c r="D8" s="17"/>
      <c r="E8" s="18"/>
      <c r="F8" s="19"/>
      <c r="G8" s="19"/>
    </row>
    <row r="9" spans="2:7" x14ac:dyDescent="0.2">
      <c r="B9" s="20">
        <v>1</v>
      </c>
      <c r="C9" s="21" t="s">
        <v>23</v>
      </c>
      <c r="D9" s="22" t="s">
        <v>10</v>
      </c>
      <c r="E9" s="23">
        <f>E13</f>
        <v>5624.2</v>
      </c>
      <c r="F9" s="23">
        <v>24200</v>
      </c>
      <c r="G9" s="24">
        <f>F9*E9</f>
        <v>136105640</v>
      </c>
    </row>
    <row r="10" spans="2:7" x14ac:dyDescent="0.2">
      <c r="B10" s="21"/>
      <c r="C10" s="26" t="s">
        <v>11</v>
      </c>
      <c r="D10" s="22"/>
      <c r="E10" s="27"/>
      <c r="F10" s="23"/>
      <c r="G10" s="28">
        <f>SUM(G9:G9)</f>
        <v>136105640</v>
      </c>
    </row>
    <row r="11" spans="2:7" x14ac:dyDescent="0.2">
      <c r="B11" s="21"/>
      <c r="C11" s="26"/>
      <c r="D11" s="22"/>
      <c r="E11" s="27"/>
      <c r="F11" s="23"/>
      <c r="G11" s="28"/>
    </row>
    <row r="12" spans="2:7" x14ac:dyDescent="0.2">
      <c r="B12" s="29" t="s">
        <v>12</v>
      </c>
      <c r="C12" s="30" t="s">
        <v>25</v>
      </c>
      <c r="D12" s="22"/>
      <c r="E12" s="27"/>
      <c r="F12" s="23"/>
      <c r="G12" s="31"/>
    </row>
    <row r="13" spans="2:7" x14ac:dyDescent="0.2">
      <c r="B13" s="20">
        <v>1</v>
      </c>
      <c r="C13" s="21" t="s">
        <v>71</v>
      </c>
      <c r="D13" s="22" t="s">
        <v>10</v>
      </c>
      <c r="E13" s="23">
        <v>5624.2</v>
      </c>
      <c r="F13" s="23">
        <v>230643</v>
      </c>
      <c r="G13" s="24">
        <f>F13*E13</f>
        <v>1297182360.5999999</v>
      </c>
    </row>
    <row r="14" spans="2:7" x14ac:dyDescent="0.2">
      <c r="B14" s="20"/>
      <c r="C14" s="21" t="s">
        <v>72</v>
      </c>
      <c r="D14" s="22"/>
      <c r="E14" s="23"/>
      <c r="F14" s="25"/>
      <c r="G14" s="65"/>
    </row>
    <row r="15" spans="2:7" x14ac:dyDescent="0.2">
      <c r="B15" s="20"/>
      <c r="C15" s="26" t="s">
        <v>28</v>
      </c>
      <c r="D15" s="22"/>
      <c r="E15" s="27"/>
      <c r="F15" s="25"/>
      <c r="G15" s="28">
        <f>SUM(G13:G13)</f>
        <v>1297182360.5999999</v>
      </c>
    </row>
    <row r="16" spans="2:7" x14ac:dyDescent="0.2">
      <c r="B16" s="20"/>
      <c r="C16" s="26"/>
      <c r="D16" s="22"/>
      <c r="E16" s="27"/>
      <c r="F16" s="25"/>
      <c r="G16" s="28"/>
    </row>
    <row r="17" spans="2:7" x14ac:dyDescent="0.2">
      <c r="B17" s="29" t="s">
        <v>24</v>
      </c>
      <c r="C17" s="30" t="s">
        <v>27</v>
      </c>
      <c r="D17" s="22"/>
      <c r="E17" s="27"/>
      <c r="F17" s="23"/>
      <c r="G17" s="31"/>
    </row>
    <row r="18" spans="2:7" x14ac:dyDescent="0.2">
      <c r="B18" s="20">
        <v>1</v>
      </c>
      <c r="C18" s="21" t="s">
        <v>26</v>
      </c>
      <c r="D18" s="22" t="s">
        <v>13</v>
      </c>
      <c r="E18" s="23">
        <v>2230.8000000000002</v>
      </c>
      <c r="F18" s="23">
        <v>79750</v>
      </c>
      <c r="G18" s="24">
        <f>F18*E18</f>
        <v>177906300</v>
      </c>
    </row>
    <row r="19" spans="2:7" x14ac:dyDescent="0.2">
      <c r="B19" s="20"/>
      <c r="C19" s="26" t="s">
        <v>14</v>
      </c>
      <c r="D19" s="22"/>
      <c r="E19" s="27"/>
      <c r="F19" s="25"/>
      <c r="G19" s="28">
        <f>SUM(G18:G18)</f>
        <v>177906300</v>
      </c>
    </row>
    <row r="20" spans="2:7" x14ac:dyDescent="0.2">
      <c r="B20" s="20"/>
      <c r="C20" s="26"/>
      <c r="D20" s="22"/>
      <c r="E20" s="27"/>
      <c r="F20" s="25"/>
      <c r="G20" s="28"/>
    </row>
    <row r="21" spans="2:7" x14ac:dyDescent="0.2">
      <c r="B21" s="32"/>
      <c r="C21" s="33"/>
      <c r="D21" s="34"/>
      <c r="E21" s="35"/>
      <c r="F21" s="36"/>
      <c r="G21" s="36"/>
    </row>
    <row r="22" spans="2:7" x14ac:dyDescent="0.2">
      <c r="C22" s="33"/>
      <c r="D22" s="33"/>
      <c r="E22" s="6"/>
      <c r="F22" s="36"/>
      <c r="G22" s="36"/>
    </row>
    <row r="23" spans="2:7" x14ac:dyDescent="0.2">
      <c r="B23" s="2" t="s">
        <v>15</v>
      </c>
      <c r="F23" s="37" t="s">
        <v>16</v>
      </c>
      <c r="G23" s="37"/>
    </row>
    <row r="24" spans="2:7" x14ac:dyDescent="0.2">
      <c r="B24" s="38"/>
      <c r="C24" s="39"/>
      <c r="D24" s="39"/>
      <c r="E24" s="40"/>
      <c r="F24" s="41" t="s">
        <v>17</v>
      </c>
      <c r="G24" s="42"/>
    </row>
    <row r="25" spans="2:7" x14ac:dyDescent="0.2">
      <c r="B25" s="15" t="s">
        <v>9</v>
      </c>
      <c r="C25" s="16" t="str">
        <f>C8</f>
        <v>GALIAN MANUAL</v>
      </c>
      <c r="D25" s="43"/>
      <c r="E25" s="44"/>
      <c r="F25" s="45">
        <f>G25/G30*100</f>
        <v>8.4475000904183322</v>
      </c>
      <c r="G25" s="31">
        <f>G10</f>
        <v>136105640</v>
      </c>
    </row>
    <row r="26" spans="2:7" x14ac:dyDescent="0.2">
      <c r="B26" s="29" t="s">
        <v>12</v>
      </c>
      <c r="C26" s="30" t="str">
        <f>C12</f>
        <v>PEKERJAAN PAVING BLOCK T.6 CM</v>
      </c>
      <c r="D26" s="43"/>
      <c r="E26" s="44"/>
      <c r="F26" s="45">
        <f>G26/G30*100</f>
        <v>80.510610055965088</v>
      </c>
      <c r="G26" s="46">
        <f>G15</f>
        <v>1297182360.5999999</v>
      </c>
    </row>
    <row r="27" spans="2:7" x14ac:dyDescent="0.2">
      <c r="B27" s="29" t="s">
        <v>24</v>
      </c>
      <c r="C27" s="30" t="str">
        <f>C17</f>
        <v>PEKERJAAN KANSTIN JEPIT</v>
      </c>
      <c r="D27" s="43"/>
      <c r="E27" s="44"/>
      <c r="F27" s="45">
        <f>G27/G30*100</f>
        <v>11.041889853616579</v>
      </c>
      <c r="G27" s="46">
        <f>G19</f>
        <v>177906300</v>
      </c>
    </row>
    <row r="28" spans="2:7" x14ac:dyDescent="0.2">
      <c r="B28" s="47"/>
      <c r="C28" s="48"/>
      <c r="E28" s="6"/>
      <c r="F28" s="49">
        <f>SUM(F25:F27)</f>
        <v>100</v>
      </c>
      <c r="G28" s="50"/>
    </row>
    <row r="29" spans="2:7" x14ac:dyDescent="0.2">
      <c r="F29" s="37"/>
      <c r="G29" s="49"/>
    </row>
    <row r="30" spans="2:7" x14ac:dyDescent="0.2">
      <c r="F30" s="51" t="s">
        <v>18</v>
      </c>
      <c r="G30" s="52">
        <f>SUM(G25:G27)</f>
        <v>1611194300.5999999</v>
      </c>
    </row>
    <row r="31" spans="2:7" x14ac:dyDescent="0.2">
      <c r="E31" s="55"/>
      <c r="F31" s="4" t="s">
        <v>19</v>
      </c>
      <c r="G31" s="54">
        <f>0.1*G30</f>
        <v>161119430.06</v>
      </c>
    </row>
    <row r="32" spans="2:7" x14ac:dyDescent="0.2">
      <c r="E32" s="55"/>
      <c r="F32" s="53" t="s">
        <v>20</v>
      </c>
      <c r="G32" s="52">
        <f>G30+G31</f>
        <v>1772313730.6599998</v>
      </c>
    </row>
    <row r="33" spans="7:7" x14ac:dyDescent="0.2">
      <c r="G33" s="56"/>
    </row>
  </sheetData>
  <mergeCells count="5">
    <mergeCell ref="B5:B6"/>
    <mergeCell ref="C5:C6"/>
    <mergeCell ref="D5:D6"/>
    <mergeCell ref="E5:E6"/>
    <mergeCell ref="G5:G6"/>
  </mergeCells>
  <pageMargins left="0.7" right="0.7" top="0.75" bottom="0.75" header="0.3" footer="0.3"/>
  <pageSetup scale="98"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tabSelected="1" topLeftCell="A18" workbookViewId="0">
      <selection activeCell="C27" sqref="C27"/>
    </sheetView>
  </sheetViews>
  <sheetFormatPr defaultRowHeight="12.75" x14ac:dyDescent="0.2"/>
  <cols>
    <col min="1" max="1" width="1" style="3" customWidth="1"/>
    <col min="2" max="2" width="3.5703125" style="3" customWidth="1"/>
    <col min="3" max="3" width="44.7109375" style="3" customWidth="1"/>
    <col min="4" max="4" width="5.140625" style="3" customWidth="1"/>
    <col min="5" max="5" width="9.140625" style="4" customWidth="1"/>
    <col min="6" max="11" width="11.28515625" style="4" customWidth="1"/>
    <col min="12" max="12" width="12.28515625" style="4" customWidth="1"/>
    <col min="13" max="13" width="13.42578125" style="3" customWidth="1"/>
    <col min="14" max="14" width="12.7109375" style="3" customWidth="1"/>
    <col min="15" max="15" width="13.42578125" style="3" customWidth="1"/>
    <col min="16" max="16" width="14.42578125" style="3" customWidth="1"/>
    <col min="17" max="17" width="12.140625" style="3" customWidth="1"/>
    <col min="18" max="252" width="9.140625" style="3"/>
    <col min="253" max="253" width="1" style="3" customWidth="1"/>
    <col min="254" max="254" width="3.5703125" style="3" customWidth="1"/>
    <col min="255" max="255" width="52.140625" style="3" customWidth="1"/>
    <col min="256" max="256" width="5.140625" style="3" customWidth="1"/>
    <col min="257" max="257" width="10.42578125" style="3" customWidth="1"/>
    <col min="258" max="258" width="13" style="3" customWidth="1"/>
    <col min="259" max="259" width="12.85546875" style="3" customWidth="1"/>
    <col min="260" max="260" width="14.28515625" style="3" customWidth="1"/>
    <col min="261" max="261" width="13.42578125" style="3" customWidth="1"/>
    <col min="262" max="508" width="9.140625" style="3"/>
    <col min="509" max="509" width="1" style="3" customWidth="1"/>
    <col min="510" max="510" width="3.5703125" style="3" customWidth="1"/>
    <col min="511" max="511" width="52.140625" style="3" customWidth="1"/>
    <col min="512" max="512" width="5.140625" style="3" customWidth="1"/>
    <col min="513" max="513" width="10.42578125" style="3" customWidth="1"/>
    <col min="514" max="514" width="13" style="3" customWidth="1"/>
    <col min="515" max="515" width="12.85546875" style="3" customWidth="1"/>
    <col min="516" max="516" width="14.28515625" style="3" customWidth="1"/>
    <col min="517" max="517" width="13.42578125" style="3" customWidth="1"/>
    <col min="518" max="764" width="9.140625" style="3"/>
    <col min="765" max="765" width="1" style="3" customWidth="1"/>
    <col min="766" max="766" width="3.5703125" style="3" customWidth="1"/>
    <col min="767" max="767" width="52.140625" style="3" customWidth="1"/>
    <col min="768" max="768" width="5.140625" style="3" customWidth="1"/>
    <col min="769" max="769" width="10.42578125" style="3" customWidth="1"/>
    <col min="770" max="770" width="13" style="3" customWidth="1"/>
    <col min="771" max="771" width="12.85546875" style="3" customWidth="1"/>
    <col min="772" max="772" width="14.28515625" style="3" customWidth="1"/>
    <col min="773" max="773" width="13.42578125" style="3" customWidth="1"/>
    <col min="774" max="1020" width="9.140625" style="3"/>
    <col min="1021" max="1021" width="1" style="3" customWidth="1"/>
    <col min="1022" max="1022" width="3.5703125" style="3" customWidth="1"/>
    <col min="1023" max="1023" width="52.140625" style="3" customWidth="1"/>
    <col min="1024" max="1024" width="5.140625" style="3" customWidth="1"/>
    <col min="1025" max="1025" width="10.42578125" style="3" customWidth="1"/>
    <col min="1026" max="1026" width="13" style="3" customWidth="1"/>
    <col min="1027" max="1027" width="12.85546875" style="3" customWidth="1"/>
    <col min="1028" max="1028" width="14.28515625" style="3" customWidth="1"/>
    <col min="1029" max="1029" width="13.42578125" style="3" customWidth="1"/>
    <col min="1030" max="1276" width="9.140625" style="3"/>
    <col min="1277" max="1277" width="1" style="3" customWidth="1"/>
    <col min="1278" max="1278" width="3.5703125" style="3" customWidth="1"/>
    <col min="1279" max="1279" width="52.140625" style="3" customWidth="1"/>
    <col min="1280" max="1280" width="5.140625" style="3" customWidth="1"/>
    <col min="1281" max="1281" width="10.42578125" style="3" customWidth="1"/>
    <col min="1282" max="1282" width="13" style="3" customWidth="1"/>
    <col min="1283" max="1283" width="12.85546875" style="3" customWidth="1"/>
    <col min="1284" max="1284" width="14.28515625" style="3" customWidth="1"/>
    <col min="1285" max="1285" width="13.42578125" style="3" customWidth="1"/>
    <col min="1286" max="1532" width="9.140625" style="3"/>
    <col min="1533" max="1533" width="1" style="3" customWidth="1"/>
    <col min="1534" max="1534" width="3.5703125" style="3" customWidth="1"/>
    <col min="1535" max="1535" width="52.140625" style="3" customWidth="1"/>
    <col min="1536" max="1536" width="5.140625" style="3" customWidth="1"/>
    <col min="1537" max="1537" width="10.42578125" style="3" customWidth="1"/>
    <col min="1538" max="1538" width="13" style="3" customWidth="1"/>
    <col min="1539" max="1539" width="12.85546875" style="3" customWidth="1"/>
    <col min="1540" max="1540" width="14.28515625" style="3" customWidth="1"/>
    <col min="1541" max="1541" width="13.42578125" style="3" customWidth="1"/>
    <col min="1542" max="1788" width="9.140625" style="3"/>
    <col min="1789" max="1789" width="1" style="3" customWidth="1"/>
    <col min="1790" max="1790" width="3.5703125" style="3" customWidth="1"/>
    <col min="1791" max="1791" width="52.140625" style="3" customWidth="1"/>
    <col min="1792" max="1792" width="5.140625" style="3" customWidth="1"/>
    <col min="1793" max="1793" width="10.42578125" style="3" customWidth="1"/>
    <col min="1794" max="1794" width="13" style="3" customWidth="1"/>
    <col min="1795" max="1795" width="12.85546875" style="3" customWidth="1"/>
    <col min="1796" max="1796" width="14.28515625" style="3" customWidth="1"/>
    <col min="1797" max="1797" width="13.42578125" style="3" customWidth="1"/>
    <col min="1798" max="2044" width="9.140625" style="3"/>
    <col min="2045" max="2045" width="1" style="3" customWidth="1"/>
    <col min="2046" max="2046" width="3.5703125" style="3" customWidth="1"/>
    <col min="2047" max="2047" width="52.140625" style="3" customWidth="1"/>
    <col min="2048" max="2048" width="5.140625" style="3" customWidth="1"/>
    <col min="2049" max="2049" width="10.42578125" style="3" customWidth="1"/>
    <col min="2050" max="2050" width="13" style="3" customWidth="1"/>
    <col min="2051" max="2051" width="12.85546875" style="3" customWidth="1"/>
    <col min="2052" max="2052" width="14.28515625" style="3" customWidth="1"/>
    <col min="2053" max="2053" width="13.42578125" style="3" customWidth="1"/>
    <col min="2054" max="2300" width="9.140625" style="3"/>
    <col min="2301" max="2301" width="1" style="3" customWidth="1"/>
    <col min="2302" max="2302" width="3.5703125" style="3" customWidth="1"/>
    <col min="2303" max="2303" width="52.140625" style="3" customWidth="1"/>
    <col min="2304" max="2304" width="5.140625" style="3" customWidth="1"/>
    <col min="2305" max="2305" width="10.42578125" style="3" customWidth="1"/>
    <col min="2306" max="2306" width="13" style="3" customWidth="1"/>
    <col min="2307" max="2307" width="12.85546875" style="3" customWidth="1"/>
    <col min="2308" max="2308" width="14.28515625" style="3" customWidth="1"/>
    <col min="2309" max="2309" width="13.42578125" style="3" customWidth="1"/>
    <col min="2310" max="2556" width="9.140625" style="3"/>
    <col min="2557" max="2557" width="1" style="3" customWidth="1"/>
    <col min="2558" max="2558" width="3.5703125" style="3" customWidth="1"/>
    <col min="2559" max="2559" width="52.140625" style="3" customWidth="1"/>
    <col min="2560" max="2560" width="5.140625" style="3" customWidth="1"/>
    <col min="2561" max="2561" width="10.42578125" style="3" customWidth="1"/>
    <col min="2562" max="2562" width="13" style="3" customWidth="1"/>
    <col min="2563" max="2563" width="12.85546875" style="3" customWidth="1"/>
    <col min="2564" max="2564" width="14.28515625" style="3" customWidth="1"/>
    <col min="2565" max="2565" width="13.42578125" style="3" customWidth="1"/>
    <col min="2566" max="2812" width="9.140625" style="3"/>
    <col min="2813" max="2813" width="1" style="3" customWidth="1"/>
    <col min="2814" max="2814" width="3.5703125" style="3" customWidth="1"/>
    <col min="2815" max="2815" width="52.140625" style="3" customWidth="1"/>
    <col min="2816" max="2816" width="5.140625" style="3" customWidth="1"/>
    <col min="2817" max="2817" width="10.42578125" style="3" customWidth="1"/>
    <col min="2818" max="2818" width="13" style="3" customWidth="1"/>
    <col min="2819" max="2819" width="12.85546875" style="3" customWidth="1"/>
    <col min="2820" max="2820" width="14.28515625" style="3" customWidth="1"/>
    <col min="2821" max="2821" width="13.42578125" style="3" customWidth="1"/>
    <col min="2822" max="3068" width="9.140625" style="3"/>
    <col min="3069" max="3069" width="1" style="3" customWidth="1"/>
    <col min="3070" max="3070" width="3.5703125" style="3" customWidth="1"/>
    <col min="3071" max="3071" width="52.140625" style="3" customWidth="1"/>
    <col min="3072" max="3072" width="5.140625" style="3" customWidth="1"/>
    <col min="3073" max="3073" width="10.42578125" style="3" customWidth="1"/>
    <col min="3074" max="3074" width="13" style="3" customWidth="1"/>
    <col min="3075" max="3075" width="12.85546875" style="3" customWidth="1"/>
    <col min="3076" max="3076" width="14.28515625" style="3" customWidth="1"/>
    <col min="3077" max="3077" width="13.42578125" style="3" customWidth="1"/>
    <col min="3078" max="3324" width="9.140625" style="3"/>
    <col min="3325" max="3325" width="1" style="3" customWidth="1"/>
    <col min="3326" max="3326" width="3.5703125" style="3" customWidth="1"/>
    <col min="3327" max="3327" width="52.140625" style="3" customWidth="1"/>
    <col min="3328" max="3328" width="5.140625" style="3" customWidth="1"/>
    <col min="3329" max="3329" width="10.42578125" style="3" customWidth="1"/>
    <col min="3330" max="3330" width="13" style="3" customWidth="1"/>
    <col min="3331" max="3331" width="12.85546875" style="3" customWidth="1"/>
    <col min="3332" max="3332" width="14.28515625" style="3" customWidth="1"/>
    <col min="3333" max="3333" width="13.42578125" style="3" customWidth="1"/>
    <col min="3334" max="3580" width="9.140625" style="3"/>
    <col min="3581" max="3581" width="1" style="3" customWidth="1"/>
    <col min="3582" max="3582" width="3.5703125" style="3" customWidth="1"/>
    <col min="3583" max="3583" width="52.140625" style="3" customWidth="1"/>
    <col min="3584" max="3584" width="5.140625" style="3" customWidth="1"/>
    <col min="3585" max="3585" width="10.42578125" style="3" customWidth="1"/>
    <col min="3586" max="3586" width="13" style="3" customWidth="1"/>
    <col min="3587" max="3587" width="12.85546875" style="3" customWidth="1"/>
    <col min="3588" max="3588" width="14.28515625" style="3" customWidth="1"/>
    <col min="3589" max="3589" width="13.42578125" style="3" customWidth="1"/>
    <col min="3590" max="3836" width="9.140625" style="3"/>
    <col min="3837" max="3837" width="1" style="3" customWidth="1"/>
    <col min="3838" max="3838" width="3.5703125" style="3" customWidth="1"/>
    <col min="3839" max="3839" width="52.140625" style="3" customWidth="1"/>
    <col min="3840" max="3840" width="5.140625" style="3" customWidth="1"/>
    <col min="3841" max="3841" width="10.42578125" style="3" customWidth="1"/>
    <col min="3842" max="3842" width="13" style="3" customWidth="1"/>
    <col min="3843" max="3843" width="12.85546875" style="3" customWidth="1"/>
    <col min="3844" max="3844" width="14.28515625" style="3" customWidth="1"/>
    <col min="3845" max="3845" width="13.42578125" style="3" customWidth="1"/>
    <col min="3846" max="4092" width="9.140625" style="3"/>
    <col min="4093" max="4093" width="1" style="3" customWidth="1"/>
    <col min="4094" max="4094" width="3.5703125" style="3" customWidth="1"/>
    <col min="4095" max="4095" width="52.140625" style="3" customWidth="1"/>
    <col min="4096" max="4096" width="5.140625" style="3" customWidth="1"/>
    <col min="4097" max="4097" width="10.42578125" style="3" customWidth="1"/>
    <col min="4098" max="4098" width="13" style="3" customWidth="1"/>
    <col min="4099" max="4099" width="12.85546875" style="3" customWidth="1"/>
    <col min="4100" max="4100" width="14.28515625" style="3" customWidth="1"/>
    <col min="4101" max="4101" width="13.42578125" style="3" customWidth="1"/>
    <col min="4102" max="4348" width="9.140625" style="3"/>
    <col min="4349" max="4349" width="1" style="3" customWidth="1"/>
    <col min="4350" max="4350" width="3.5703125" style="3" customWidth="1"/>
    <col min="4351" max="4351" width="52.140625" style="3" customWidth="1"/>
    <col min="4352" max="4352" width="5.140625" style="3" customWidth="1"/>
    <col min="4353" max="4353" width="10.42578125" style="3" customWidth="1"/>
    <col min="4354" max="4354" width="13" style="3" customWidth="1"/>
    <col min="4355" max="4355" width="12.85546875" style="3" customWidth="1"/>
    <col min="4356" max="4356" width="14.28515625" style="3" customWidth="1"/>
    <col min="4357" max="4357" width="13.42578125" style="3" customWidth="1"/>
    <col min="4358" max="4604" width="9.140625" style="3"/>
    <col min="4605" max="4605" width="1" style="3" customWidth="1"/>
    <col min="4606" max="4606" width="3.5703125" style="3" customWidth="1"/>
    <col min="4607" max="4607" width="52.140625" style="3" customWidth="1"/>
    <col min="4608" max="4608" width="5.140625" style="3" customWidth="1"/>
    <col min="4609" max="4609" width="10.42578125" style="3" customWidth="1"/>
    <col min="4610" max="4610" width="13" style="3" customWidth="1"/>
    <col min="4611" max="4611" width="12.85546875" style="3" customWidth="1"/>
    <col min="4612" max="4612" width="14.28515625" style="3" customWidth="1"/>
    <col min="4613" max="4613" width="13.42578125" style="3" customWidth="1"/>
    <col min="4614" max="4860" width="9.140625" style="3"/>
    <col min="4861" max="4861" width="1" style="3" customWidth="1"/>
    <col min="4862" max="4862" width="3.5703125" style="3" customWidth="1"/>
    <col min="4863" max="4863" width="52.140625" style="3" customWidth="1"/>
    <col min="4864" max="4864" width="5.140625" style="3" customWidth="1"/>
    <col min="4865" max="4865" width="10.42578125" style="3" customWidth="1"/>
    <col min="4866" max="4866" width="13" style="3" customWidth="1"/>
    <col min="4867" max="4867" width="12.85546875" style="3" customWidth="1"/>
    <col min="4868" max="4868" width="14.28515625" style="3" customWidth="1"/>
    <col min="4869" max="4869" width="13.42578125" style="3" customWidth="1"/>
    <col min="4870" max="5116" width="9.140625" style="3"/>
    <col min="5117" max="5117" width="1" style="3" customWidth="1"/>
    <col min="5118" max="5118" width="3.5703125" style="3" customWidth="1"/>
    <col min="5119" max="5119" width="52.140625" style="3" customWidth="1"/>
    <col min="5120" max="5120" width="5.140625" style="3" customWidth="1"/>
    <col min="5121" max="5121" width="10.42578125" style="3" customWidth="1"/>
    <col min="5122" max="5122" width="13" style="3" customWidth="1"/>
    <col min="5123" max="5123" width="12.85546875" style="3" customWidth="1"/>
    <col min="5124" max="5124" width="14.28515625" style="3" customWidth="1"/>
    <col min="5125" max="5125" width="13.42578125" style="3" customWidth="1"/>
    <col min="5126" max="5372" width="9.140625" style="3"/>
    <col min="5373" max="5373" width="1" style="3" customWidth="1"/>
    <col min="5374" max="5374" width="3.5703125" style="3" customWidth="1"/>
    <col min="5375" max="5375" width="52.140625" style="3" customWidth="1"/>
    <col min="5376" max="5376" width="5.140625" style="3" customWidth="1"/>
    <col min="5377" max="5377" width="10.42578125" style="3" customWidth="1"/>
    <col min="5378" max="5378" width="13" style="3" customWidth="1"/>
    <col min="5379" max="5379" width="12.85546875" style="3" customWidth="1"/>
    <col min="5380" max="5380" width="14.28515625" style="3" customWidth="1"/>
    <col min="5381" max="5381" width="13.42578125" style="3" customWidth="1"/>
    <col min="5382" max="5628" width="9.140625" style="3"/>
    <col min="5629" max="5629" width="1" style="3" customWidth="1"/>
    <col min="5630" max="5630" width="3.5703125" style="3" customWidth="1"/>
    <col min="5631" max="5631" width="52.140625" style="3" customWidth="1"/>
    <col min="5632" max="5632" width="5.140625" style="3" customWidth="1"/>
    <col min="5633" max="5633" width="10.42578125" style="3" customWidth="1"/>
    <col min="5634" max="5634" width="13" style="3" customWidth="1"/>
    <col min="5635" max="5635" width="12.85546875" style="3" customWidth="1"/>
    <col min="5636" max="5636" width="14.28515625" style="3" customWidth="1"/>
    <col min="5637" max="5637" width="13.42578125" style="3" customWidth="1"/>
    <col min="5638" max="5884" width="9.140625" style="3"/>
    <col min="5885" max="5885" width="1" style="3" customWidth="1"/>
    <col min="5886" max="5886" width="3.5703125" style="3" customWidth="1"/>
    <col min="5887" max="5887" width="52.140625" style="3" customWidth="1"/>
    <col min="5888" max="5888" width="5.140625" style="3" customWidth="1"/>
    <col min="5889" max="5889" width="10.42578125" style="3" customWidth="1"/>
    <col min="5890" max="5890" width="13" style="3" customWidth="1"/>
    <col min="5891" max="5891" width="12.85546875" style="3" customWidth="1"/>
    <col min="5892" max="5892" width="14.28515625" style="3" customWidth="1"/>
    <col min="5893" max="5893" width="13.42578125" style="3" customWidth="1"/>
    <col min="5894" max="6140" width="9.140625" style="3"/>
    <col min="6141" max="6141" width="1" style="3" customWidth="1"/>
    <col min="6142" max="6142" width="3.5703125" style="3" customWidth="1"/>
    <col min="6143" max="6143" width="52.140625" style="3" customWidth="1"/>
    <col min="6144" max="6144" width="5.140625" style="3" customWidth="1"/>
    <col min="6145" max="6145" width="10.42578125" style="3" customWidth="1"/>
    <col min="6146" max="6146" width="13" style="3" customWidth="1"/>
    <col min="6147" max="6147" width="12.85546875" style="3" customWidth="1"/>
    <col min="6148" max="6148" width="14.28515625" style="3" customWidth="1"/>
    <col min="6149" max="6149" width="13.42578125" style="3" customWidth="1"/>
    <col min="6150" max="6396" width="9.140625" style="3"/>
    <col min="6397" max="6397" width="1" style="3" customWidth="1"/>
    <col min="6398" max="6398" width="3.5703125" style="3" customWidth="1"/>
    <col min="6399" max="6399" width="52.140625" style="3" customWidth="1"/>
    <col min="6400" max="6400" width="5.140625" style="3" customWidth="1"/>
    <col min="6401" max="6401" width="10.42578125" style="3" customWidth="1"/>
    <col min="6402" max="6402" width="13" style="3" customWidth="1"/>
    <col min="6403" max="6403" width="12.85546875" style="3" customWidth="1"/>
    <col min="6404" max="6404" width="14.28515625" style="3" customWidth="1"/>
    <col min="6405" max="6405" width="13.42578125" style="3" customWidth="1"/>
    <col min="6406" max="6652" width="9.140625" style="3"/>
    <col min="6653" max="6653" width="1" style="3" customWidth="1"/>
    <col min="6654" max="6654" width="3.5703125" style="3" customWidth="1"/>
    <col min="6655" max="6655" width="52.140625" style="3" customWidth="1"/>
    <col min="6656" max="6656" width="5.140625" style="3" customWidth="1"/>
    <col min="6657" max="6657" width="10.42578125" style="3" customWidth="1"/>
    <col min="6658" max="6658" width="13" style="3" customWidth="1"/>
    <col min="6659" max="6659" width="12.85546875" style="3" customWidth="1"/>
    <col min="6660" max="6660" width="14.28515625" style="3" customWidth="1"/>
    <col min="6661" max="6661" width="13.42578125" style="3" customWidth="1"/>
    <col min="6662" max="6908" width="9.140625" style="3"/>
    <col min="6909" max="6909" width="1" style="3" customWidth="1"/>
    <col min="6910" max="6910" width="3.5703125" style="3" customWidth="1"/>
    <col min="6911" max="6911" width="52.140625" style="3" customWidth="1"/>
    <col min="6912" max="6912" width="5.140625" style="3" customWidth="1"/>
    <col min="6913" max="6913" width="10.42578125" style="3" customWidth="1"/>
    <col min="6914" max="6914" width="13" style="3" customWidth="1"/>
    <col min="6915" max="6915" width="12.85546875" style="3" customWidth="1"/>
    <col min="6916" max="6916" width="14.28515625" style="3" customWidth="1"/>
    <col min="6917" max="6917" width="13.42578125" style="3" customWidth="1"/>
    <col min="6918" max="7164" width="9.140625" style="3"/>
    <col min="7165" max="7165" width="1" style="3" customWidth="1"/>
    <col min="7166" max="7166" width="3.5703125" style="3" customWidth="1"/>
    <col min="7167" max="7167" width="52.140625" style="3" customWidth="1"/>
    <col min="7168" max="7168" width="5.140625" style="3" customWidth="1"/>
    <col min="7169" max="7169" width="10.42578125" style="3" customWidth="1"/>
    <col min="7170" max="7170" width="13" style="3" customWidth="1"/>
    <col min="7171" max="7171" width="12.85546875" style="3" customWidth="1"/>
    <col min="7172" max="7172" width="14.28515625" style="3" customWidth="1"/>
    <col min="7173" max="7173" width="13.42578125" style="3" customWidth="1"/>
    <col min="7174" max="7420" width="9.140625" style="3"/>
    <col min="7421" max="7421" width="1" style="3" customWidth="1"/>
    <col min="7422" max="7422" width="3.5703125" style="3" customWidth="1"/>
    <col min="7423" max="7423" width="52.140625" style="3" customWidth="1"/>
    <col min="7424" max="7424" width="5.140625" style="3" customWidth="1"/>
    <col min="7425" max="7425" width="10.42578125" style="3" customWidth="1"/>
    <col min="7426" max="7426" width="13" style="3" customWidth="1"/>
    <col min="7427" max="7427" width="12.85546875" style="3" customWidth="1"/>
    <col min="7428" max="7428" width="14.28515625" style="3" customWidth="1"/>
    <col min="7429" max="7429" width="13.42578125" style="3" customWidth="1"/>
    <col min="7430" max="7676" width="9.140625" style="3"/>
    <col min="7677" max="7677" width="1" style="3" customWidth="1"/>
    <col min="7678" max="7678" width="3.5703125" style="3" customWidth="1"/>
    <col min="7679" max="7679" width="52.140625" style="3" customWidth="1"/>
    <col min="7680" max="7680" width="5.140625" style="3" customWidth="1"/>
    <col min="7681" max="7681" width="10.42578125" style="3" customWidth="1"/>
    <col min="7682" max="7682" width="13" style="3" customWidth="1"/>
    <col min="7683" max="7683" width="12.85546875" style="3" customWidth="1"/>
    <col min="7684" max="7684" width="14.28515625" style="3" customWidth="1"/>
    <col min="7685" max="7685" width="13.42578125" style="3" customWidth="1"/>
    <col min="7686" max="7932" width="9.140625" style="3"/>
    <col min="7933" max="7933" width="1" style="3" customWidth="1"/>
    <col min="7934" max="7934" width="3.5703125" style="3" customWidth="1"/>
    <col min="7935" max="7935" width="52.140625" style="3" customWidth="1"/>
    <col min="7936" max="7936" width="5.140625" style="3" customWidth="1"/>
    <col min="7937" max="7937" width="10.42578125" style="3" customWidth="1"/>
    <col min="7938" max="7938" width="13" style="3" customWidth="1"/>
    <col min="7939" max="7939" width="12.85546875" style="3" customWidth="1"/>
    <col min="7940" max="7940" width="14.28515625" style="3" customWidth="1"/>
    <col min="7941" max="7941" width="13.42578125" style="3" customWidth="1"/>
    <col min="7942" max="8188" width="9.140625" style="3"/>
    <col min="8189" max="8189" width="1" style="3" customWidth="1"/>
    <col min="8190" max="8190" width="3.5703125" style="3" customWidth="1"/>
    <col min="8191" max="8191" width="52.140625" style="3" customWidth="1"/>
    <col min="8192" max="8192" width="5.140625" style="3" customWidth="1"/>
    <col min="8193" max="8193" width="10.42578125" style="3" customWidth="1"/>
    <col min="8194" max="8194" width="13" style="3" customWidth="1"/>
    <col min="8195" max="8195" width="12.85546875" style="3" customWidth="1"/>
    <col min="8196" max="8196" width="14.28515625" style="3" customWidth="1"/>
    <col min="8197" max="8197" width="13.42578125" style="3" customWidth="1"/>
    <col min="8198" max="8444" width="9.140625" style="3"/>
    <col min="8445" max="8445" width="1" style="3" customWidth="1"/>
    <col min="8446" max="8446" width="3.5703125" style="3" customWidth="1"/>
    <col min="8447" max="8447" width="52.140625" style="3" customWidth="1"/>
    <col min="8448" max="8448" width="5.140625" style="3" customWidth="1"/>
    <col min="8449" max="8449" width="10.42578125" style="3" customWidth="1"/>
    <col min="8450" max="8450" width="13" style="3" customWidth="1"/>
    <col min="8451" max="8451" width="12.85546875" style="3" customWidth="1"/>
    <col min="8452" max="8452" width="14.28515625" style="3" customWidth="1"/>
    <col min="8453" max="8453" width="13.42578125" style="3" customWidth="1"/>
    <col min="8454" max="8700" width="9.140625" style="3"/>
    <col min="8701" max="8701" width="1" style="3" customWidth="1"/>
    <col min="8702" max="8702" width="3.5703125" style="3" customWidth="1"/>
    <col min="8703" max="8703" width="52.140625" style="3" customWidth="1"/>
    <col min="8704" max="8704" width="5.140625" style="3" customWidth="1"/>
    <col min="8705" max="8705" width="10.42578125" style="3" customWidth="1"/>
    <col min="8706" max="8706" width="13" style="3" customWidth="1"/>
    <col min="8707" max="8707" width="12.85546875" style="3" customWidth="1"/>
    <col min="8708" max="8708" width="14.28515625" style="3" customWidth="1"/>
    <col min="8709" max="8709" width="13.42578125" style="3" customWidth="1"/>
    <col min="8710" max="8956" width="9.140625" style="3"/>
    <col min="8957" max="8957" width="1" style="3" customWidth="1"/>
    <col min="8958" max="8958" width="3.5703125" style="3" customWidth="1"/>
    <col min="8959" max="8959" width="52.140625" style="3" customWidth="1"/>
    <col min="8960" max="8960" width="5.140625" style="3" customWidth="1"/>
    <col min="8961" max="8961" width="10.42578125" style="3" customWidth="1"/>
    <col min="8962" max="8962" width="13" style="3" customWidth="1"/>
    <col min="8963" max="8963" width="12.85546875" style="3" customWidth="1"/>
    <col min="8964" max="8964" width="14.28515625" style="3" customWidth="1"/>
    <col min="8965" max="8965" width="13.42578125" style="3" customWidth="1"/>
    <col min="8966" max="9212" width="9.140625" style="3"/>
    <col min="9213" max="9213" width="1" style="3" customWidth="1"/>
    <col min="9214" max="9214" width="3.5703125" style="3" customWidth="1"/>
    <col min="9215" max="9215" width="52.140625" style="3" customWidth="1"/>
    <col min="9216" max="9216" width="5.140625" style="3" customWidth="1"/>
    <col min="9217" max="9217" width="10.42578125" style="3" customWidth="1"/>
    <col min="9218" max="9218" width="13" style="3" customWidth="1"/>
    <col min="9219" max="9219" width="12.85546875" style="3" customWidth="1"/>
    <col min="9220" max="9220" width="14.28515625" style="3" customWidth="1"/>
    <col min="9221" max="9221" width="13.42578125" style="3" customWidth="1"/>
    <col min="9222" max="9468" width="9.140625" style="3"/>
    <col min="9469" max="9469" width="1" style="3" customWidth="1"/>
    <col min="9470" max="9470" width="3.5703125" style="3" customWidth="1"/>
    <col min="9471" max="9471" width="52.140625" style="3" customWidth="1"/>
    <col min="9472" max="9472" width="5.140625" style="3" customWidth="1"/>
    <col min="9473" max="9473" width="10.42578125" style="3" customWidth="1"/>
    <col min="9474" max="9474" width="13" style="3" customWidth="1"/>
    <col min="9475" max="9475" width="12.85546875" style="3" customWidth="1"/>
    <col min="9476" max="9476" width="14.28515625" style="3" customWidth="1"/>
    <col min="9477" max="9477" width="13.42578125" style="3" customWidth="1"/>
    <col min="9478" max="9724" width="9.140625" style="3"/>
    <col min="9725" max="9725" width="1" style="3" customWidth="1"/>
    <col min="9726" max="9726" width="3.5703125" style="3" customWidth="1"/>
    <col min="9727" max="9727" width="52.140625" style="3" customWidth="1"/>
    <col min="9728" max="9728" width="5.140625" style="3" customWidth="1"/>
    <col min="9729" max="9729" width="10.42578125" style="3" customWidth="1"/>
    <col min="9730" max="9730" width="13" style="3" customWidth="1"/>
    <col min="9731" max="9731" width="12.85546875" style="3" customWidth="1"/>
    <col min="9732" max="9732" width="14.28515625" style="3" customWidth="1"/>
    <col min="9733" max="9733" width="13.42578125" style="3" customWidth="1"/>
    <col min="9734" max="9980" width="9.140625" style="3"/>
    <col min="9981" max="9981" width="1" style="3" customWidth="1"/>
    <col min="9982" max="9982" width="3.5703125" style="3" customWidth="1"/>
    <col min="9983" max="9983" width="52.140625" style="3" customWidth="1"/>
    <col min="9984" max="9984" width="5.140625" style="3" customWidth="1"/>
    <col min="9985" max="9985" width="10.42578125" style="3" customWidth="1"/>
    <col min="9986" max="9986" width="13" style="3" customWidth="1"/>
    <col min="9987" max="9987" width="12.85546875" style="3" customWidth="1"/>
    <col min="9988" max="9988" width="14.28515625" style="3" customWidth="1"/>
    <col min="9989" max="9989" width="13.42578125" style="3" customWidth="1"/>
    <col min="9990" max="10236" width="9.140625" style="3"/>
    <col min="10237" max="10237" width="1" style="3" customWidth="1"/>
    <col min="10238" max="10238" width="3.5703125" style="3" customWidth="1"/>
    <col min="10239" max="10239" width="52.140625" style="3" customWidth="1"/>
    <col min="10240" max="10240" width="5.140625" style="3" customWidth="1"/>
    <col min="10241" max="10241" width="10.42578125" style="3" customWidth="1"/>
    <col min="10242" max="10242" width="13" style="3" customWidth="1"/>
    <col min="10243" max="10243" width="12.85546875" style="3" customWidth="1"/>
    <col min="10244" max="10244" width="14.28515625" style="3" customWidth="1"/>
    <col min="10245" max="10245" width="13.42578125" style="3" customWidth="1"/>
    <col min="10246" max="10492" width="9.140625" style="3"/>
    <col min="10493" max="10493" width="1" style="3" customWidth="1"/>
    <col min="10494" max="10494" width="3.5703125" style="3" customWidth="1"/>
    <col min="10495" max="10495" width="52.140625" style="3" customWidth="1"/>
    <col min="10496" max="10496" width="5.140625" style="3" customWidth="1"/>
    <col min="10497" max="10497" width="10.42578125" style="3" customWidth="1"/>
    <col min="10498" max="10498" width="13" style="3" customWidth="1"/>
    <col min="10499" max="10499" width="12.85546875" style="3" customWidth="1"/>
    <col min="10500" max="10500" width="14.28515625" style="3" customWidth="1"/>
    <col min="10501" max="10501" width="13.42578125" style="3" customWidth="1"/>
    <col min="10502" max="10748" width="9.140625" style="3"/>
    <col min="10749" max="10749" width="1" style="3" customWidth="1"/>
    <col min="10750" max="10750" width="3.5703125" style="3" customWidth="1"/>
    <col min="10751" max="10751" width="52.140625" style="3" customWidth="1"/>
    <col min="10752" max="10752" width="5.140625" style="3" customWidth="1"/>
    <col min="10753" max="10753" width="10.42578125" style="3" customWidth="1"/>
    <col min="10754" max="10754" width="13" style="3" customWidth="1"/>
    <col min="10755" max="10755" width="12.85546875" style="3" customWidth="1"/>
    <col min="10756" max="10756" width="14.28515625" style="3" customWidth="1"/>
    <col min="10757" max="10757" width="13.42578125" style="3" customWidth="1"/>
    <col min="10758" max="11004" width="9.140625" style="3"/>
    <col min="11005" max="11005" width="1" style="3" customWidth="1"/>
    <col min="11006" max="11006" width="3.5703125" style="3" customWidth="1"/>
    <col min="11007" max="11007" width="52.140625" style="3" customWidth="1"/>
    <col min="11008" max="11008" width="5.140625" style="3" customWidth="1"/>
    <col min="11009" max="11009" width="10.42578125" style="3" customWidth="1"/>
    <col min="11010" max="11010" width="13" style="3" customWidth="1"/>
    <col min="11011" max="11011" width="12.85546875" style="3" customWidth="1"/>
    <col min="11012" max="11012" width="14.28515625" style="3" customWidth="1"/>
    <col min="11013" max="11013" width="13.42578125" style="3" customWidth="1"/>
    <col min="11014" max="11260" width="9.140625" style="3"/>
    <col min="11261" max="11261" width="1" style="3" customWidth="1"/>
    <col min="11262" max="11262" width="3.5703125" style="3" customWidth="1"/>
    <col min="11263" max="11263" width="52.140625" style="3" customWidth="1"/>
    <col min="11264" max="11264" width="5.140625" style="3" customWidth="1"/>
    <col min="11265" max="11265" width="10.42578125" style="3" customWidth="1"/>
    <col min="11266" max="11266" width="13" style="3" customWidth="1"/>
    <col min="11267" max="11267" width="12.85546875" style="3" customWidth="1"/>
    <col min="11268" max="11268" width="14.28515625" style="3" customWidth="1"/>
    <col min="11269" max="11269" width="13.42578125" style="3" customWidth="1"/>
    <col min="11270" max="11516" width="9.140625" style="3"/>
    <col min="11517" max="11517" width="1" style="3" customWidth="1"/>
    <col min="11518" max="11518" width="3.5703125" style="3" customWidth="1"/>
    <col min="11519" max="11519" width="52.140625" style="3" customWidth="1"/>
    <col min="11520" max="11520" width="5.140625" style="3" customWidth="1"/>
    <col min="11521" max="11521" width="10.42578125" style="3" customWidth="1"/>
    <col min="11522" max="11522" width="13" style="3" customWidth="1"/>
    <col min="11523" max="11523" width="12.85546875" style="3" customWidth="1"/>
    <col min="11524" max="11524" width="14.28515625" style="3" customWidth="1"/>
    <col min="11525" max="11525" width="13.42578125" style="3" customWidth="1"/>
    <col min="11526" max="11772" width="9.140625" style="3"/>
    <col min="11773" max="11773" width="1" style="3" customWidth="1"/>
    <col min="11774" max="11774" width="3.5703125" style="3" customWidth="1"/>
    <col min="11775" max="11775" width="52.140625" style="3" customWidth="1"/>
    <col min="11776" max="11776" width="5.140625" style="3" customWidth="1"/>
    <col min="11777" max="11777" width="10.42578125" style="3" customWidth="1"/>
    <col min="11778" max="11778" width="13" style="3" customWidth="1"/>
    <col min="11779" max="11779" width="12.85546875" style="3" customWidth="1"/>
    <col min="11780" max="11780" width="14.28515625" style="3" customWidth="1"/>
    <col min="11781" max="11781" width="13.42578125" style="3" customWidth="1"/>
    <col min="11782" max="12028" width="9.140625" style="3"/>
    <col min="12029" max="12029" width="1" style="3" customWidth="1"/>
    <col min="12030" max="12030" width="3.5703125" style="3" customWidth="1"/>
    <col min="12031" max="12031" width="52.140625" style="3" customWidth="1"/>
    <col min="12032" max="12032" width="5.140625" style="3" customWidth="1"/>
    <col min="12033" max="12033" width="10.42578125" style="3" customWidth="1"/>
    <col min="12034" max="12034" width="13" style="3" customWidth="1"/>
    <col min="12035" max="12035" width="12.85546875" style="3" customWidth="1"/>
    <col min="12036" max="12036" width="14.28515625" style="3" customWidth="1"/>
    <col min="12037" max="12037" width="13.42578125" style="3" customWidth="1"/>
    <col min="12038" max="12284" width="9.140625" style="3"/>
    <col min="12285" max="12285" width="1" style="3" customWidth="1"/>
    <col min="12286" max="12286" width="3.5703125" style="3" customWidth="1"/>
    <col min="12287" max="12287" width="52.140625" style="3" customWidth="1"/>
    <col min="12288" max="12288" width="5.140625" style="3" customWidth="1"/>
    <col min="12289" max="12289" width="10.42578125" style="3" customWidth="1"/>
    <col min="12290" max="12290" width="13" style="3" customWidth="1"/>
    <col min="12291" max="12291" width="12.85546875" style="3" customWidth="1"/>
    <col min="12292" max="12292" width="14.28515625" style="3" customWidth="1"/>
    <col min="12293" max="12293" width="13.42578125" style="3" customWidth="1"/>
    <col min="12294" max="12540" width="9.140625" style="3"/>
    <col min="12541" max="12541" width="1" style="3" customWidth="1"/>
    <col min="12542" max="12542" width="3.5703125" style="3" customWidth="1"/>
    <col min="12543" max="12543" width="52.140625" style="3" customWidth="1"/>
    <col min="12544" max="12544" width="5.140625" style="3" customWidth="1"/>
    <col min="12545" max="12545" width="10.42578125" style="3" customWidth="1"/>
    <col min="12546" max="12546" width="13" style="3" customWidth="1"/>
    <col min="12547" max="12547" width="12.85546875" style="3" customWidth="1"/>
    <col min="12548" max="12548" width="14.28515625" style="3" customWidth="1"/>
    <col min="12549" max="12549" width="13.42578125" style="3" customWidth="1"/>
    <col min="12550" max="12796" width="9.140625" style="3"/>
    <col min="12797" max="12797" width="1" style="3" customWidth="1"/>
    <col min="12798" max="12798" width="3.5703125" style="3" customWidth="1"/>
    <col min="12799" max="12799" width="52.140625" style="3" customWidth="1"/>
    <col min="12800" max="12800" width="5.140625" style="3" customWidth="1"/>
    <col min="12801" max="12801" width="10.42578125" style="3" customWidth="1"/>
    <col min="12802" max="12802" width="13" style="3" customWidth="1"/>
    <col min="12803" max="12803" width="12.85546875" style="3" customWidth="1"/>
    <col min="12804" max="12804" width="14.28515625" style="3" customWidth="1"/>
    <col min="12805" max="12805" width="13.42578125" style="3" customWidth="1"/>
    <col min="12806" max="13052" width="9.140625" style="3"/>
    <col min="13053" max="13053" width="1" style="3" customWidth="1"/>
    <col min="13054" max="13054" width="3.5703125" style="3" customWidth="1"/>
    <col min="13055" max="13055" width="52.140625" style="3" customWidth="1"/>
    <col min="13056" max="13056" width="5.140625" style="3" customWidth="1"/>
    <col min="13057" max="13057" width="10.42578125" style="3" customWidth="1"/>
    <col min="13058" max="13058" width="13" style="3" customWidth="1"/>
    <col min="13059" max="13059" width="12.85546875" style="3" customWidth="1"/>
    <col min="13060" max="13060" width="14.28515625" style="3" customWidth="1"/>
    <col min="13061" max="13061" width="13.42578125" style="3" customWidth="1"/>
    <col min="13062" max="13308" width="9.140625" style="3"/>
    <col min="13309" max="13309" width="1" style="3" customWidth="1"/>
    <col min="13310" max="13310" width="3.5703125" style="3" customWidth="1"/>
    <col min="13311" max="13311" width="52.140625" style="3" customWidth="1"/>
    <col min="13312" max="13312" width="5.140625" style="3" customWidth="1"/>
    <col min="13313" max="13313" width="10.42578125" style="3" customWidth="1"/>
    <col min="13314" max="13314" width="13" style="3" customWidth="1"/>
    <col min="13315" max="13315" width="12.85546875" style="3" customWidth="1"/>
    <col min="13316" max="13316" width="14.28515625" style="3" customWidth="1"/>
    <col min="13317" max="13317" width="13.42578125" style="3" customWidth="1"/>
    <col min="13318" max="13564" width="9.140625" style="3"/>
    <col min="13565" max="13565" width="1" style="3" customWidth="1"/>
    <col min="13566" max="13566" width="3.5703125" style="3" customWidth="1"/>
    <col min="13567" max="13567" width="52.140625" style="3" customWidth="1"/>
    <col min="13568" max="13568" width="5.140625" style="3" customWidth="1"/>
    <col min="13569" max="13569" width="10.42578125" style="3" customWidth="1"/>
    <col min="13570" max="13570" width="13" style="3" customWidth="1"/>
    <col min="13571" max="13571" width="12.85546875" style="3" customWidth="1"/>
    <col min="13572" max="13572" width="14.28515625" style="3" customWidth="1"/>
    <col min="13573" max="13573" width="13.42578125" style="3" customWidth="1"/>
    <col min="13574" max="13820" width="9.140625" style="3"/>
    <col min="13821" max="13821" width="1" style="3" customWidth="1"/>
    <col min="13822" max="13822" width="3.5703125" style="3" customWidth="1"/>
    <col min="13823" max="13823" width="52.140625" style="3" customWidth="1"/>
    <col min="13824" max="13824" width="5.140625" style="3" customWidth="1"/>
    <col min="13825" max="13825" width="10.42578125" style="3" customWidth="1"/>
    <col min="13826" max="13826" width="13" style="3" customWidth="1"/>
    <col min="13827" max="13827" width="12.85546875" style="3" customWidth="1"/>
    <col min="13828" max="13828" width="14.28515625" style="3" customWidth="1"/>
    <col min="13829" max="13829" width="13.42578125" style="3" customWidth="1"/>
    <col min="13830" max="14076" width="9.140625" style="3"/>
    <col min="14077" max="14077" width="1" style="3" customWidth="1"/>
    <col min="14078" max="14078" width="3.5703125" style="3" customWidth="1"/>
    <col min="14079" max="14079" width="52.140625" style="3" customWidth="1"/>
    <col min="14080" max="14080" width="5.140625" style="3" customWidth="1"/>
    <col min="14081" max="14081" width="10.42578125" style="3" customWidth="1"/>
    <col min="14082" max="14082" width="13" style="3" customWidth="1"/>
    <col min="14083" max="14083" width="12.85546875" style="3" customWidth="1"/>
    <col min="14084" max="14084" width="14.28515625" style="3" customWidth="1"/>
    <col min="14085" max="14085" width="13.42578125" style="3" customWidth="1"/>
    <col min="14086" max="14332" width="9.140625" style="3"/>
    <col min="14333" max="14333" width="1" style="3" customWidth="1"/>
    <col min="14334" max="14334" width="3.5703125" style="3" customWidth="1"/>
    <col min="14335" max="14335" width="52.140625" style="3" customWidth="1"/>
    <col min="14336" max="14336" width="5.140625" style="3" customWidth="1"/>
    <col min="14337" max="14337" width="10.42578125" style="3" customWidth="1"/>
    <col min="14338" max="14338" width="13" style="3" customWidth="1"/>
    <col min="14339" max="14339" width="12.85546875" style="3" customWidth="1"/>
    <col min="14340" max="14340" width="14.28515625" style="3" customWidth="1"/>
    <col min="14341" max="14341" width="13.42578125" style="3" customWidth="1"/>
    <col min="14342" max="14588" width="9.140625" style="3"/>
    <col min="14589" max="14589" width="1" style="3" customWidth="1"/>
    <col min="14590" max="14590" width="3.5703125" style="3" customWidth="1"/>
    <col min="14591" max="14591" width="52.140625" style="3" customWidth="1"/>
    <col min="14592" max="14592" width="5.140625" style="3" customWidth="1"/>
    <col min="14593" max="14593" width="10.42578125" style="3" customWidth="1"/>
    <col min="14594" max="14594" width="13" style="3" customWidth="1"/>
    <col min="14595" max="14595" width="12.85546875" style="3" customWidth="1"/>
    <col min="14596" max="14596" width="14.28515625" style="3" customWidth="1"/>
    <col min="14597" max="14597" width="13.42578125" style="3" customWidth="1"/>
    <col min="14598" max="14844" width="9.140625" style="3"/>
    <col min="14845" max="14845" width="1" style="3" customWidth="1"/>
    <col min="14846" max="14846" width="3.5703125" style="3" customWidth="1"/>
    <col min="14847" max="14847" width="52.140625" style="3" customWidth="1"/>
    <col min="14848" max="14848" width="5.140625" style="3" customWidth="1"/>
    <col min="14849" max="14849" width="10.42578125" style="3" customWidth="1"/>
    <col min="14850" max="14850" width="13" style="3" customWidth="1"/>
    <col min="14851" max="14851" width="12.85546875" style="3" customWidth="1"/>
    <col min="14852" max="14852" width="14.28515625" style="3" customWidth="1"/>
    <col min="14853" max="14853" width="13.42578125" style="3" customWidth="1"/>
    <col min="14854" max="15100" width="9.140625" style="3"/>
    <col min="15101" max="15101" width="1" style="3" customWidth="1"/>
    <col min="15102" max="15102" width="3.5703125" style="3" customWidth="1"/>
    <col min="15103" max="15103" width="52.140625" style="3" customWidth="1"/>
    <col min="15104" max="15104" width="5.140625" style="3" customWidth="1"/>
    <col min="15105" max="15105" width="10.42578125" style="3" customWidth="1"/>
    <col min="15106" max="15106" width="13" style="3" customWidth="1"/>
    <col min="15107" max="15107" width="12.85546875" style="3" customWidth="1"/>
    <col min="15108" max="15108" width="14.28515625" style="3" customWidth="1"/>
    <col min="15109" max="15109" width="13.42578125" style="3" customWidth="1"/>
    <col min="15110" max="15356" width="9.140625" style="3"/>
    <col min="15357" max="15357" width="1" style="3" customWidth="1"/>
    <col min="15358" max="15358" width="3.5703125" style="3" customWidth="1"/>
    <col min="15359" max="15359" width="52.140625" style="3" customWidth="1"/>
    <col min="15360" max="15360" width="5.140625" style="3" customWidth="1"/>
    <col min="15361" max="15361" width="10.42578125" style="3" customWidth="1"/>
    <col min="15362" max="15362" width="13" style="3" customWidth="1"/>
    <col min="15363" max="15363" width="12.85546875" style="3" customWidth="1"/>
    <col min="15364" max="15364" width="14.28515625" style="3" customWidth="1"/>
    <col min="15365" max="15365" width="13.42578125" style="3" customWidth="1"/>
    <col min="15366" max="15612" width="9.140625" style="3"/>
    <col min="15613" max="15613" width="1" style="3" customWidth="1"/>
    <col min="15614" max="15614" width="3.5703125" style="3" customWidth="1"/>
    <col min="15615" max="15615" width="52.140625" style="3" customWidth="1"/>
    <col min="15616" max="15616" width="5.140625" style="3" customWidth="1"/>
    <col min="15617" max="15617" width="10.42578125" style="3" customWidth="1"/>
    <col min="15618" max="15618" width="13" style="3" customWidth="1"/>
    <col min="15619" max="15619" width="12.85546875" style="3" customWidth="1"/>
    <col min="15620" max="15620" width="14.28515625" style="3" customWidth="1"/>
    <col min="15621" max="15621" width="13.42578125" style="3" customWidth="1"/>
    <col min="15622" max="15868" width="9.140625" style="3"/>
    <col min="15869" max="15869" width="1" style="3" customWidth="1"/>
    <col min="15870" max="15870" width="3.5703125" style="3" customWidth="1"/>
    <col min="15871" max="15871" width="52.140625" style="3" customWidth="1"/>
    <col min="15872" max="15872" width="5.140625" style="3" customWidth="1"/>
    <col min="15873" max="15873" width="10.42578125" style="3" customWidth="1"/>
    <col min="15874" max="15874" width="13" style="3" customWidth="1"/>
    <col min="15875" max="15875" width="12.85546875" style="3" customWidth="1"/>
    <col min="15876" max="15876" width="14.28515625" style="3" customWidth="1"/>
    <col min="15877" max="15877" width="13.42578125" style="3" customWidth="1"/>
    <col min="15878" max="16124" width="9.140625" style="3"/>
    <col min="16125" max="16125" width="1" style="3" customWidth="1"/>
    <col min="16126" max="16126" width="3.5703125" style="3" customWidth="1"/>
    <col min="16127" max="16127" width="52.140625" style="3" customWidth="1"/>
    <col min="16128" max="16128" width="5.140625" style="3" customWidth="1"/>
    <col min="16129" max="16129" width="10.42578125" style="3" customWidth="1"/>
    <col min="16130" max="16130" width="13" style="3" customWidth="1"/>
    <col min="16131" max="16131" width="12.85546875" style="3" customWidth="1"/>
    <col min="16132" max="16132" width="14.28515625" style="3" customWidth="1"/>
    <col min="16133" max="16133" width="13.42578125" style="3" customWidth="1"/>
    <col min="16134" max="16384" width="9.140625" style="3"/>
  </cols>
  <sheetData>
    <row r="1" spans="2:17" ht="18" x14ac:dyDescent="0.25">
      <c r="B1" s="1" t="s">
        <v>0</v>
      </c>
      <c r="C1" s="2"/>
    </row>
    <row r="2" spans="2:17" ht="18" x14ac:dyDescent="0.25">
      <c r="B2" s="1" t="s">
        <v>21</v>
      </c>
      <c r="C2" s="2"/>
    </row>
    <row r="3" spans="2:17" ht="18" x14ac:dyDescent="0.25">
      <c r="B3" s="1" t="s">
        <v>1</v>
      </c>
      <c r="C3" s="2"/>
    </row>
    <row r="4" spans="2:17" ht="18.75" x14ac:dyDescent="0.3">
      <c r="C4" s="5"/>
      <c r="E4" s="6"/>
      <c r="F4" s="6"/>
      <c r="G4" s="6"/>
      <c r="H4" s="6"/>
      <c r="I4" s="6"/>
      <c r="J4" s="6"/>
      <c r="K4" s="6"/>
      <c r="L4" s="7"/>
    </row>
    <row r="5" spans="2:17" x14ac:dyDescent="0.2">
      <c r="B5" s="71" t="s">
        <v>2</v>
      </c>
      <c r="C5" s="71" t="s">
        <v>3</v>
      </c>
      <c r="D5" s="71" t="s">
        <v>4</v>
      </c>
      <c r="E5" s="73" t="s">
        <v>5</v>
      </c>
      <c r="F5" s="75" t="s">
        <v>6</v>
      </c>
      <c r="G5" s="76"/>
      <c r="H5" s="76"/>
      <c r="I5" s="76"/>
      <c r="J5" s="76"/>
      <c r="K5" s="77"/>
      <c r="L5" s="73" t="s">
        <v>80</v>
      </c>
      <c r="M5" s="75" t="s">
        <v>81</v>
      </c>
      <c r="N5" s="76"/>
      <c r="O5" s="76"/>
      <c r="P5" s="76"/>
      <c r="Q5" s="77"/>
    </row>
    <row r="6" spans="2:17" ht="13.5" thickBot="1" x14ac:dyDescent="0.25">
      <c r="B6" s="72"/>
      <c r="C6" s="72"/>
      <c r="D6" s="72"/>
      <c r="E6" s="74"/>
      <c r="F6" s="57" t="s">
        <v>74</v>
      </c>
      <c r="G6" s="66" t="s">
        <v>75</v>
      </c>
      <c r="H6" s="66" t="s">
        <v>76</v>
      </c>
      <c r="I6" s="66" t="s">
        <v>77</v>
      </c>
      <c r="J6" s="66" t="s">
        <v>78</v>
      </c>
      <c r="K6" s="66" t="s">
        <v>79</v>
      </c>
      <c r="L6" s="74"/>
      <c r="M6" s="66" t="s">
        <v>75</v>
      </c>
      <c r="N6" s="66" t="s">
        <v>76</v>
      </c>
      <c r="O6" s="66" t="s">
        <v>77</v>
      </c>
      <c r="P6" s="66" t="s">
        <v>78</v>
      </c>
      <c r="Q6" s="66" t="s">
        <v>79</v>
      </c>
    </row>
    <row r="7" spans="2:17" ht="16.5" thickTop="1" x14ac:dyDescent="0.2">
      <c r="B7" s="10"/>
      <c r="C7" s="11"/>
      <c r="D7" s="12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2:17" x14ac:dyDescent="0.2">
      <c r="B8" s="15" t="s">
        <v>9</v>
      </c>
      <c r="C8" s="16" t="s">
        <v>22</v>
      </c>
      <c r="D8" s="17"/>
      <c r="E8" s="18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2:17" x14ac:dyDescent="0.2">
      <c r="B9" s="20">
        <v>1</v>
      </c>
      <c r="C9" s="21" t="s">
        <v>23</v>
      </c>
      <c r="D9" s="22" t="s">
        <v>10</v>
      </c>
      <c r="E9" s="23">
        <f>E13</f>
        <v>420.52</v>
      </c>
      <c r="F9" s="23">
        <f>24200</f>
        <v>24200</v>
      </c>
      <c r="G9" s="23">
        <v>9050</v>
      </c>
      <c r="H9" s="23">
        <v>60000</v>
      </c>
      <c r="I9" s="23">
        <f>85000*0.3+10000+50000*0.3</f>
        <v>50500</v>
      </c>
      <c r="J9" s="23">
        <f>97500*0.3+0.4*75000+14700</f>
        <v>73950</v>
      </c>
      <c r="K9" s="23"/>
      <c r="L9" s="24">
        <f>F9*E9</f>
        <v>10176584</v>
      </c>
      <c r="M9" s="23">
        <f>G9*E9</f>
        <v>3805706</v>
      </c>
      <c r="N9" s="23">
        <f>H9*E9</f>
        <v>25231200</v>
      </c>
      <c r="O9" s="23">
        <f>I9*E9</f>
        <v>21236260</v>
      </c>
      <c r="P9" s="23">
        <f>J9*E9</f>
        <v>31097454</v>
      </c>
      <c r="Q9" s="23">
        <f>K9*E9</f>
        <v>0</v>
      </c>
    </row>
    <row r="10" spans="2:17" x14ac:dyDescent="0.2">
      <c r="B10" s="21"/>
      <c r="C10" s="26" t="s">
        <v>11</v>
      </c>
      <c r="D10" s="22"/>
      <c r="E10" s="27"/>
      <c r="F10" s="23"/>
      <c r="G10" s="69"/>
      <c r="H10" s="69"/>
      <c r="I10" s="69"/>
      <c r="J10" s="69"/>
      <c r="K10" s="69"/>
      <c r="L10" s="28">
        <f>SUM(L9:L9)</f>
        <v>10176584</v>
      </c>
      <c r="M10" s="28">
        <f t="shared" ref="M10:Q10" si="0">SUM(M9:M9)</f>
        <v>3805706</v>
      </c>
      <c r="N10" s="28">
        <f t="shared" si="0"/>
        <v>25231200</v>
      </c>
      <c r="O10" s="28">
        <f t="shared" si="0"/>
        <v>21236260</v>
      </c>
      <c r="P10" s="28">
        <f t="shared" si="0"/>
        <v>31097454</v>
      </c>
      <c r="Q10" s="28">
        <f t="shared" si="0"/>
        <v>0</v>
      </c>
    </row>
    <row r="11" spans="2:17" x14ac:dyDescent="0.2">
      <c r="B11" s="21"/>
      <c r="C11" s="26"/>
      <c r="D11" s="22"/>
      <c r="E11" s="27"/>
      <c r="F11" s="23"/>
      <c r="G11" s="69"/>
      <c r="H11" s="69"/>
      <c r="I11" s="69"/>
      <c r="J11" s="69"/>
      <c r="K11" s="69"/>
      <c r="L11" s="28"/>
      <c r="M11" s="23">
        <f t="shared" ref="M11:M18" si="1">G11*E11</f>
        <v>0</v>
      </c>
      <c r="N11" s="23">
        <f t="shared" ref="N11:N18" si="2">H11*E11</f>
        <v>0</v>
      </c>
      <c r="O11" s="23">
        <f t="shared" ref="O11:O18" si="3">I11*E11</f>
        <v>0</v>
      </c>
      <c r="P11" s="23">
        <f t="shared" ref="P11:P18" si="4">J11*E11</f>
        <v>0</v>
      </c>
      <c r="Q11" s="23">
        <f t="shared" ref="Q11:Q18" si="5">K11*E11</f>
        <v>0</v>
      </c>
    </row>
    <row r="12" spans="2:17" x14ac:dyDescent="0.2">
      <c r="B12" s="29" t="s">
        <v>12</v>
      </c>
      <c r="C12" s="30" t="s">
        <v>25</v>
      </c>
      <c r="D12" s="22"/>
      <c r="E12" s="27"/>
      <c r="F12" s="23"/>
      <c r="G12" s="23"/>
      <c r="H12" s="23"/>
      <c r="I12" s="23"/>
      <c r="J12" s="23"/>
      <c r="K12" s="23"/>
      <c r="L12" s="31"/>
      <c r="M12" s="23">
        <f t="shared" si="1"/>
        <v>0</v>
      </c>
      <c r="N12" s="23">
        <f t="shared" si="2"/>
        <v>0</v>
      </c>
      <c r="O12" s="23">
        <f t="shared" si="3"/>
        <v>0</v>
      </c>
      <c r="P12" s="23">
        <f t="shared" si="4"/>
        <v>0</v>
      </c>
      <c r="Q12" s="23">
        <f t="shared" si="5"/>
        <v>0</v>
      </c>
    </row>
    <row r="13" spans="2:17" x14ac:dyDescent="0.2">
      <c r="B13" s="20">
        <v>1</v>
      </c>
      <c r="C13" s="21" t="s">
        <v>71</v>
      </c>
      <c r="D13" s="22" t="s">
        <v>10</v>
      </c>
      <c r="E13" s="23">
        <f>420.52</f>
        <v>420.52</v>
      </c>
      <c r="F13" s="23">
        <f>230643-20000</f>
        <v>210643</v>
      </c>
      <c r="G13" s="23">
        <v>178300</v>
      </c>
      <c r="H13" s="23">
        <v>190000</v>
      </c>
      <c r="I13" s="70">
        <f>140000+85000</f>
        <v>225000</v>
      </c>
      <c r="J13" s="23">
        <f>157000+92000</f>
        <v>249000</v>
      </c>
      <c r="K13" s="23"/>
      <c r="L13" s="24">
        <f>F13*E13</f>
        <v>88579594.359999999</v>
      </c>
      <c r="M13" s="23">
        <f t="shared" si="1"/>
        <v>74978716</v>
      </c>
      <c r="N13" s="23">
        <f t="shared" si="2"/>
        <v>79898800</v>
      </c>
      <c r="O13" s="23">
        <f t="shared" si="3"/>
        <v>94617000</v>
      </c>
      <c r="P13" s="23">
        <f t="shared" si="4"/>
        <v>104709480</v>
      </c>
      <c r="Q13" s="23">
        <f t="shared" si="5"/>
        <v>0</v>
      </c>
    </row>
    <row r="14" spans="2:17" x14ac:dyDescent="0.2">
      <c r="B14" s="20"/>
      <c r="C14" s="21" t="s">
        <v>72</v>
      </c>
      <c r="D14" s="22"/>
      <c r="E14" s="23"/>
      <c r="F14" s="25"/>
      <c r="G14" s="70"/>
      <c r="H14" s="70"/>
      <c r="I14" s="70"/>
      <c r="J14" s="70"/>
      <c r="K14" s="70"/>
      <c r="L14" s="65"/>
      <c r="M14" s="23">
        <f t="shared" si="1"/>
        <v>0</v>
      </c>
      <c r="N14" s="23">
        <f t="shared" si="2"/>
        <v>0</v>
      </c>
      <c r="O14" s="23">
        <f t="shared" si="3"/>
        <v>0</v>
      </c>
      <c r="P14" s="23">
        <f t="shared" si="4"/>
        <v>0</v>
      </c>
      <c r="Q14" s="23">
        <f t="shared" si="5"/>
        <v>0</v>
      </c>
    </row>
    <row r="15" spans="2:17" x14ac:dyDescent="0.2">
      <c r="B15" s="20"/>
      <c r="C15" s="26" t="s">
        <v>28</v>
      </c>
      <c r="D15" s="22"/>
      <c r="E15" s="27"/>
      <c r="F15" s="25"/>
      <c r="G15" s="70"/>
      <c r="H15" s="70"/>
      <c r="I15" s="70"/>
      <c r="J15" s="70"/>
      <c r="K15" s="70"/>
      <c r="L15" s="28">
        <f>SUM(L13:L13)</f>
        <v>88579594.359999999</v>
      </c>
      <c r="M15" s="28">
        <f t="shared" ref="M15:Q15" si="6">SUM(M13:M13)</f>
        <v>74978716</v>
      </c>
      <c r="N15" s="28">
        <f t="shared" si="6"/>
        <v>79898800</v>
      </c>
      <c r="O15" s="28">
        <f t="shared" si="6"/>
        <v>94617000</v>
      </c>
      <c r="P15" s="28">
        <f t="shared" si="6"/>
        <v>104709480</v>
      </c>
      <c r="Q15" s="28">
        <f t="shared" si="6"/>
        <v>0</v>
      </c>
    </row>
    <row r="16" spans="2:17" x14ac:dyDescent="0.2">
      <c r="B16" s="20"/>
      <c r="C16" s="26"/>
      <c r="D16" s="22"/>
      <c r="E16" s="27"/>
      <c r="F16" s="25"/>
      <c r="G16" s="70"/>
      <c r="H16" s="70"/>
      <c r="I16" s="70"/>
      <c r="J16" s="70"/>
      <c r="K16" s="70"/>
      <c r="L16" s="28"/>
      <c r="M16" s="23">
        <f t="shared" si="1"/>
        <v>0</v>
      </c>
      <c r="N16" s="23">
        <f t="shared" si="2"/>
        <v>0</v>
      </c>
      <c r="O16" s="23">
        <f t="shared" si="3"/>
        <v>0</v>
      </c>
      <c r="P16" s="23">
        <f t="shared" si="4"/>
        <v>0</v>
      </c>
      <c r="Q16" s="23">
        <f t="shared" si="5"/>
        <v>0</v>
      </c>
    </row>
    <row r="17" spans="2:17" x14ac:dyDescent="0.2">
      <c r="B17" s="29" t="s">
        <v>24</v>
      </c>
      <c r="C17" s="30" t="s">
        <v>27</v>
      </c>
      <c r="D17" s="22"/>
      <c r="E17" s="27"/>
      <c r="F17" s="23"/>
      <c r="G17" s="23"/>
      <c r="H17" s="23"/>
      <c r="I17" s="23"/>
      <c r="J17" s="23"/>
      <c r="K17" s="23"/>
      <c r="L17" s="31"/>
      <c r="M17" s="23">
        <f t="shared" si="1"/>
        <v>0</v>
      </c>
      <c r="N17" s="23">
        <f t="shared" si="2"/>
        <v>0</v>
      </c>
      <c r="O17" s="23">
        <f t="shared" si="3"/>
        <v>0</v>
      </c>
      <c r="P17" s="23">
        <f t="shared" si="4"/>
        <v>0</v>
      </c>
      <c r="Q17" s="23">
        <f t="shared" si="5"/>
        <v>0</v>
      </c>
    </row>
    <row r="18" spans="2:17" x14ac:dyDescent="0.2">
      <c r="B18" s="20">
        <v>1</v>
      </c>
      <c r="C18" s="21" t="s">
        <v>26</v>
      </c>
      <c r="D18" s="22" t="s">
        <v>13</v>
      </c>
      <c r="E18" s="23">
        <f>168.23</f>
        <v>168.23</v>
      </c>
      <c r="F18" s="23">
        <f>79750</f>
        <v>79750</v>
      </c>
      <c r="G18" s="23">
        <v>74700</v>
      </c>
      <c r="H18" s="23">
        <v>87000</v>
      </c>
      <c r="I18" s="23">
        <f>70000</f>
        <v>70000</v>
      </c>
      <c r="J18" s="23">
        <f>75000</f>
        <v>75000</v>
      </c>
      <c r="K18" s="23"/>
      <c r="L18" s="24">
        <f>F18*E18</f>
        <v>13416342.5</v>
      </c>
      <c r="M18" s="23">
        <f t="shared" si="1"/>
        <v>12566781</v>
      </c>
      <c r="N18" s="23">
        <f t="shared" si="2"/>
        <v>14636010</v>
      </c>
      <c r="O18" s="23">
        <f t="shared" si="3"/>
        <v>11776100</v>
      </c>
      <c r="P18" s="23">
        <f t="shared" si="4"/>
        <v>12617250</v>
      </c>
      <c r="Q18" s="23">
        <f t="shared" si="5"/>
        <v>0</v>
      </c>
    </row>
    <row r="19" spans="2:17" x14ac:dyDescent="0.2">
      <c r="B19" s="20"/>
      <c r="C19" s="26" t="s">
        <v>14</v>
      </c>
      <c r="D19" s="22"/>
      <c r="E19" s="27"/>
      <c r="F19" s="25"/>
      <c r="G19" s="70"/>
      <c r="H19" s="70"/>
      <c r="I19" s="70"/>
      <c r="J19" s="70"/>
      <c r="K19" s="70"/>
      <c r="L19" s="28">
        <f>SUM(L18:L18)</f>
        <v>13416342.5</v>
      </c>
      <c r="M19" s="28">
        <f t="shared" ref="M19:Q19" si="7">SUM(M18:M18)</f>
        <v>12566781</v>
      </c>
      <c r="N19" s="28">
        <f t="shared" si="7"/>
        <v>14636010</v>
      </c>
      <c r="O19" s="28">
        <f t="shared" si="7"/>
        <v>11776100</v>
      </c>
      <c r="P19" s="28">
        <f t="shared" si="7"/>
        <v>12617250</v>
      </c>
      <c r="Q19" s="28">
        <f t="shared" si="7"/>
        <v>0</v>
      </c>
    </row>
    <row r="20" spans="2:17" x14ac:dyDescent="0.2">
      <c r="B20" s="20"/>
      <c r="C20" s="26"/>
      <c r="D20" s="22"/>
      <c r="E20" s="27"/>
      <c r="F20" s="25"/>
      <c r="G20" s="70"/>
      <c r="H20" s="70"/>
      <c r="I20" s="70"/>
      <c r="J20" s="70"/>
      <c r="K20" s="70"/>
      <c r="L20" s="28"/>
      <c r="M20" s="70"/>
      <c r="N20" s="70"/>
      <c r="O20" s="70"/>
      <c r="P20" s="70"/>
      <c r="Q20" s="70"/>
    </row>
    <row r="21" spans="2:17" x14ac:dyDescent="0.2">
      <c r="B21" s="32"/>
      <c r="C21" s="33"/>
      <c r="D21" s="34"/>
      <c r="E21" s="35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</row>
    <row r="22" spans="2:17" x14ac:dyDescent="0.2">
      <c r="C22" s="33"/>
      <c r="D22" s="33"/>
      <c r="E22" s="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</row>
    <row r="23" spans="2:17" x14ac:dyDescent="0.2">
      <c r="B23" s="2" t="s">
        <v>15</v>
      </c>
      <c r="F23" s="37" t="s">
        <v>16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</row>
    <row r="24" spans="2:17" x14ac:dyDescent="0.2">
      <c r="B24" s="38"/>
      <c r="C24" s="39"/>
      <c r="D24" s="39"/>
      <c r="E24" s="40"/>
      <c r="F24" s="41" t="s">
        <v>17</v>
      </c>
      <c r="G24" s="41"/>
      <c r="H24" s="41"/>
      <c r="I24" s="41"/>
      <c r="J24" s="41"/>
      <c r="K24" s="41"/>
      <c r="L24" s="42"/>
      <c r="M24" s="42"/>
      <c r="N24" s="42"/>
      <c r="O24" s="42"/>
      <c r="P24" s="42"/>
      <c r="Q24" s="42"/>
    </row>
    <row r="25" spans="2:17" x14ac:dyDescent="0.2">
      <c r="B25" s="15" t="s">
        <v>9</v>
      </c>
      <c r="C25" s="16" t="str">
        <f>C8</f>
        <v>GALIAN MANUAL</v>
      </c>
      <c r="D25" s="43"/>
      <c r="E25" s="44"/>
      <c r="F25" s="45"/>
      <c r="G25" s="45"/>
      <c r="H25" s="45"/>
      <c r="I25" s="45"/>
      <c r="J25" s="45"/>
      <c r="K25" s="45"/>
      <c r="L25" s="31">
        <f>L10</f>
        <v>10176584</v>
      </c>
      <c r="M25" s="31">
        <f t="shared" ref="M25:Q25" si="8">M10</f>
        <v>3805706</v>
      </c>
      <c r="N25" s="31">
        <f t="shared" si="8"/>
        <v>25231200</v>
      </c>
      <c r="O25" s="31">
        <f t="shared" si="8"/>
        <v>21236260</v>
      </c>
      <c r="P25" s="31">
        <f t="shared" si="8"/>
        <v>31097454</v>
      </c>
      <c r="Q25" s="31">
        <f t="shared" si="8"/>
        <v>0</v>
      </c>
    </row>
    <row r="26" spans="2:17" x14ac:dyDescent="0.2">
      <c r="B26" s="29" t="s">
        <v>12</v>
      </c>
      <c r="C26" s="30" t="str">
        <f>C12</f>
        <v>PEKERJAAN PAVING BLOCK T.6 CM</v>
      </c>
      <c r="D26" s="43"/>
      <c r="E26" s="44"/>
      <c r="F26" s="45"/>
      <c r="G26" s="45"/>
      <c r="H26" s="45"/>
      <c r="I26" s="45"/>
      <c r="J26" s="45"/>
      <c r="K26" s="45"/>
      <c r="L26" s="46">
        <f>L15</f>
        <v>88579594.359999999</v>
      </c>
      <c r="M26" s="46">
        <f t="shared" ref="M26:Q26" si="9">M15</f>
        <v>74978716</v>
      </c>
      <c r="N26" s="46">
        <f t="shared" si="9"/>
        <v>79898800</v>
      </c>
      <c r="O26" s="46">
        <f t="shared" si="9"/>
        <v>94617000</v>
      </c>
      <c r="P26" s="46">
        <f t="shared" si="9"/>
        <v>104709480</v>
      </c>
      <c r="Q26" s="46">
        <f t="shared" si="9"/>
        <v>0</v>
      </c>
    </row>
    <row r="27" spans="2:17" x14ac:dyDescent="0.2">
      <c r="B27" s="29" t="s">
        <v>24</v>
      </c>
      <c r="C27" s="30" t="str">
        <f>C17</f>
        <v>PEKERJAAN KANSTIN JEPIT</v>
      </c>
      <c r="D27" s="43"/>
      <c r="E27" s="44"/>
      <c r="F27" s="45"/>
      <c r="G27" s="45"/>
      <c r="H27" s="45"/>
      <c r="I27" s="45"/>
      <c r="J27" s="45"/>
      <c r="K27" s="45"/>
      <c r="L27" s="46">
        <f>L19</f>
        <v>13416342.5</v>
      </c>
      <c r="M27" s="46">
        <f t="shared" ref="M27:Q27" si="10">M19</f>
        <v>12566781</v>
      </c>
      <c r="N27" s="46">
        <f t="shared" si="10"/>
        <v>14636010</v>
      </c>
      <c r="O27" s="46">
        <f t="shared" si="10"/>
        <v>11776100</v>
      </c>
      <c r="P27" s="46">
        <f t="shared" si="10"/>
        <v>12617250</v>
      </c>
      <c r="Q27" s="46">
        <f t="shared" si="10"/>
        <v>0</v>
      </c>
    </row>
    <row r="28" spans="2:17" x14ac:dyDescent="0.2">
      <c r="B28" s="47"/>
      <c r="C28" s="48"/>
      <c r="E28" s="6"/>
      <c r="F28" s="49"/>
      <c r="G28" s="49"/>
      <c r="H28" s="49"/>
      <c r="I28" s="49"/>
      <c r="J28" s="49"/>
      <c r="K28" s="49"/>
      <c r="L28" s="50"/>
      <c r="M28" s="50"/>
      <c r="N28" s="50"/>
      <c r="O28" s="50"/>
      <c r="P28" s="50"/>
      <c r="Q28" s="50"/>
    </row>
    <row r="29" spans="2:17" x14ac:dyDescent="0.2">
      <c r="F29" s="37"/>
      <c r="G29" s="37"/>
      <c r="H29" s="37"/>
      <c r="I29" s="37"/>
      <c r="J29" s="37"/>
      <c r="K29" s="37"/>
      <c r="L29" s="49"/>
      <c r="M29" s="49"/>
      <c r="N29" s="49"/>
      <c r="O29" s="49"/>
      <c r="P29" s="49"/>
      <c r="Q29" s="49"/>
    </row>
    <row r="30" spans="2:17" x14ac:dyDescent="0.2">
      <c r="F30" s="67" t="s">
        <v>73</v>
      </c>
      <c r="G30" s="67"/>
      <c r="H30" s="67"/>
      <c r="I30" s="67"/>
      <c r="J30" s="67"/>
      <c r="K30" s="67"/>
      <c r="L30" s="52">
        <f>SUM(L25:L27)</f>
        <v>112172520.86</v>
      </c>
      <c r="M30" s="52">
        <f t="shared" ref="M30:Q30" si="11">SUM(M25:M27)</f>
        <v>91351203</v>
      </c>
      <c r="N30" s="52">
        <f t="shared" si="11"/>
        <v>119766010</v>
      </c>
      <c r="O30" s="52">
        <f t="shared" si="11"/>
        <v>127629360</v>
      </c>
      <c r="P30" s="52">
        <f t="shared" si="11"/>
        <v>148424184</v>
      </c>
      <c r="Q30" s="52">
        <f t="shared" si="11"/>
        <v>0</v>
      </c>
    </row>
    <row r="31" spans="2:17" x14ac:dyDescent="0.2">
      <c r="E31" s="55"/>
      <c r="F31" s="68" t="s">
        <v>19</v>
      </c>
      <c r="G31" s="68"/>
      <c r="H31" s="68"/>
      <c r="I31" s="68"/>
      <c r="J31" s="68"/>
      <c r="K31" s="68"/>
      <c r="L31" s="54">
        <f>0.1*L30</f>
        <v>11217252.086000001</v>
      </c>
      <c r="M31" s="54">
        <f t="shared" ref="M31:Q31" si="12">0.1*M30</f>
        <v>9135120.3000000007</v>
      </c>
      <c r="N31" s="54">
        <f t="shared" si="12"/>
        <v>11976601</v>
      </c>
      <c r="O31" s="54">
        <f t="shared" si="12"/>
        <v>12762936</v>
      </c>
      <c r="P31" s="54">
        <f t="shared" si="12"/>
        <v>14842418.4</v>
      </c>
      <c r="Q31" s="54">
        <f t="shared" si="12"/>
        <v>0</v>
      </c>
    </row>
    <row r="32" spans="2:17" x14ac:dyDescent="0.2">
      <c r="E32" s="55"/>
      <c r="F32" s="67" t="s">
        <v>20</v>
      </c>
      <c r="G32" s="67"/>
      <c r="H32" s="67"/>
      <c r="I32" s="67"/>
      <c r="J32" s="67"/>
      <c r="K32" s="67"/>
      <c r="L32" s="52">
        <f>L30+L31</f>
        <v>123389772.94599999</v>
      </c>
      <c r="M32" s="52">
        <f t="shared" ref="M32:Q32" si="13">M30+M31</f>
        <v>100486323.3</v>
      </c>
      <c r="N32" s="52">
        <f t="shared" si="13"/>
        <v>131742611</v>
      </c>
      <c r="O32" s="52">
        <f t="shared" si="13"/>
        <v>140392296</v>
      </c>
      <c r="P32" s="52">
        <f t="shared" si="13"/>
        <v>163266602.40000001</v>
      </c>
      <c r="Q32" s="52">
        <f t="shared" si="13"/>
        <v>0</v>
      </c>
    </row>
    <row r="33" spans="3:16" x14ac:dyDescent="0.2">
      <c r="L33" s="56"/>
    </row>
    <row r="34" spans="3:16" x14ac:dyDescent="0.2">
      <c r="K34" s="4" t="s">
        <v>82</v>
      </c>
      <c r="M34" s="52">
        <v>140000000</v>
      </c>
      <c r="N34" s="52">
        <v>140000000</v>
      </c>
      <c r="O34" s="52">
        <v>125000000</v>
      </c>
      <c r="P34" s="52">
        <v>140000000</v>
      </c>
    </row>
    <row r="41" spans="3:16" x14ac:dyDescent="0.2">
      <c r="C41" s="3">
        <f>117/35</f>
        <v>3.342857142857143</v>
      </c>
    </row>
  </sheetData>
  <mergeCells count="7">
    <mergeCell ref="M5:Q5"/>
    <mergeCell ref="B5:B6"/>
    <mergeCell ref="C5:C6"/>
    <mergeCell ref="D5:D6"/>
    <mergeCell ref="E5:E6"/>
    <mergeCell ref="L5:L6"/>
    <mergeCell ref="F5:K5"/>
  </mergeCells>
  <pageMargins left="0.7" right="0.7" top="0.75" bottom="0.75" header="0.3" footer="0.3"/>
  <pageSetup paperSize="8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34" zoomScale="70" zoomScaleNormal="70" workbookViewId="0">
      <selection activeCell="G55" sqref="G55:H56"/>
    </sheetView>
  </sheetViews>
  <sheetFormatPr defaultRowHeight="15.75" x14ac:dyDescent="0.25"/>
  <cols>
    <col min="1" max="3" width="9.140625" style="59"/>
    <col min="4" max="5" width="14.28515625" style="59" customWidth="1"/>
    <col min="6" max="6" width="17.140625" style="59" customWidth="1"/>
    <col min="7" max="16384" width="9.140625" style="59"/>
  </cols>
  <sheetData>
    <row r="1" spans="1:13" ht="20.25" x14ac:dyDescent="0.3">
      <c r="A1" s="58" t="s">
        <v>29</v>
      </c>
    </row>
    <row r="2" spans="1:13" ht="18.75" x14ac:dyDescent="0.3">
      <c r="A2" s="60" t="s">
        <v>30</v>
      </c>
    </row>
    <row r="3" spans="1:13" ht="18.75" x14ac:dyDescent="0.3">
      <c r="A3" s="60" t="s">
        <v>31</v>
      </c>
    </row>
    <row r="4" spans="1:13" ht="16.5" thickBot="1" x14ac:dyDescent="0.3">
      <c r="I4" s="63" t="s">
        <v>65</v>
      </c>
      <c r="J4" s="63"/>
    </row>
    <row r="5" spans="1:13" x14ac:dyDescent="0.25">
      <c r="A5" s="78" t="s">
        <v>2</v>
      </c>
      <c r="B5" s="80" t="s">
        <v>32</v>
      </c>
      <c r="C5" s="80"/>
      <c r="D5" s="82" t="s">
        <v>33</v>
      </c>
      <c r="E5" s="82"/>
      <c r="F5" s="83" t="s">
        <v>34</v>
      </c>
      <c r="I5" s="62" t="s">
        <v>66</v>
      </c>
      <c r="J5" s="62"/>
    </row>
    <row r="6" spans="1:13" ht="16.5" thickBot="1" x14ac:dyDescent="0.3">
      <c r="A6" s="79"/>
      <c r="B6" s="81"/>
      <c r="C6" s="81"/>
      <c r="D6" s="61" t="s">
        <v>35</v>
      </c>
      <c r="E6" s="61" t="s">
        <v>36</v>
      </c>
      <c r="F6" s="84"/>
    </row>
    <row r="7" spans="1:13" ht="16.5" thickTop="1" x14ac:dyDescent="0.25">
      <c r="A7" s="85">
        <v>1</v>
      </c>
      <c r="B7" s="86" t="s">
        <v>37</v>
      </c>
      <c r="C7" s="86"/>
      <c r="D7" s="86">
        <v>30</v>
      </c>
      <c r="E7" s="86">
        <v>60</v>
      </c>
      <c r="F7" s="88">
        <v>123</v>
      </c>
      <c r="G7" s="87" t="s">
        <v>67</v>
      </c>
      <c r="H7" s="87"/>
      <c r="I7" s="63">
        <v>2.6</v>
      </c>
      <c r="J7" s="63">
        <f>F7*I7</f>
        <v>319.8</v>
      </c>
    </row>
    <row r="8" spans="1:13" x14ac:dyDescent="0.25">
      <c r="A8" s="85"/>
      <c r="B8" s="87"/>
      <c r="C8" s="87"/>
      <c r="D8" s="87"/>
      <c r="E8" s="87"/>
      <c r="F8" s="89"/>
      <c r="G8" s="87"/>
      <c r="H8" s="87"/>
      <c r="I8" s="64"/>
      <c r="J8" s="64"/>
      <c r="L8" s="62">
        <v>5.22</v>
      </c>
      <c r="M8" s="62">
        <f>F7*L8</f>
        <v>642.05999999999995</v>
      </c>
    </row>
    <row r="9" spans="1:13" x14ac:dyDescent="0.25">
      <c r="A9" s="85">
        <v>2</v>
      </c>
      <c r="B9" s="87" t="s">
        <v>37</v>
      </c>
      <c r="C9" s="87"/>
      <c r="D9" s="87">
        <v>34</v>
      </c>
      <c r="E9" s="87">
        <v>60</v>
      </c>
      <c r="F9" s="88">
        <v>21</v>
      </c>
      <c r="G9" s="87" t="s">
        <v>62</v>
      </c>
      <c r="H9" s="87"/>
      <c r="I9" s="63">
        <v>2.6</v>
      </c>
      <c r="J9" s="63">
        <f>F9*I9</f>
        <v>54.6</v>
      </c>
    </row>
    <row r="10" spans="1:13" x14ac:dyDescent="0.25">
      <c r="A10" s="85"/>
      <c r="B10" s="87"/>
      <c r="C10" s="87"/>
      <c r="D10" s="87"/>
      <c r="E10" s="87"/>
      <c r="F10" s="89"/>
      <c r="G10" s="87"/>
      <c r="H10" s="87"/>
      <c r="I10" s="64"/>
      <c r="J10" s="64"/>
      <c r="L10" s="62">
        <v>6.22</v>
      </c>
      <c r="M10" s="62">
        <f>F9*L10</f>
        <v>130.62</v>
      </c>
    </row>
    <row r="11" spans="1:13" x14ac:dyDescent="0.25">
      <c r="A11" s="90">
        <v>3</v>
      </c>
      <c r="B11" s="92" t="s">
        <v>37</v>
      </c>
      <c r="C11" s="93"/>
      <c r="D11" s="96">
        <v>34</v>
      </c>
      <c r="E11" s="96">
        <v>60</v>
      </c>
      <c r="F11" s="97">
        <v>18</v>
      </c>
      <c r="G11" s="87" t="s">
        <v>62</v>
      </c>
      <c r="H11" s="87"/>
      <c r="I11" s="63">
        <v>2.6</v>
      </c>
      <c r="J11" s="63">
        <f>F11*I11</f>
        <v>46.800000000000004</v>
      </c>
    </row>
    <row r="12" spans="1:13" x14ac:dyDescent="0.25">
      <c r="A12" s="91"/>
      <c r="B12" s="94"/>
      <c r="C12" s="95"/>
      <c r="D12" s="86"/>
      <c r="E12" s="86"/>
      <c r="F12" s="88"/>
      <c r="G12" s="87"/>
      <c r="H12" s="87"/>
      <c r="I12" s="64"/>
      <c r="J12" s="64"/>
      <c r="L12" s="62">
        <v>6.22</v>
      </c>
      <c r="M12" s="62">
        <f>F11*L12</f>
        <v>111.96</v>
      </c>
    </row>
    <row r="13" spans="1:13" x14ac:dyDescent="0.25">
      <c r="A13" s="85">
        <v>4</v>
      </c>
      <c r="B13" s="87" t="s">
        <v>38</v>
      </c>
      <c r="C13" s="87"/>
      <c r="D13" s="87">
        <v>39</v>
      </c>
      <c r="E13" s="87">
        <v>72</v>
      </c>
      <c r="F13" s="88">
        <v>34</v>
      </c>
      <c r="G13" s="87" t="s">
        <v>64</v>
      </c>
      <c r="H13" s="87"/>
      <c r="I13" s="63">
        <v>2.6</v>
      </c>
      <c r="J13" s="63">
        <f>F13*I13</f>
        <v>88.4</v>
      </c>
    </row>
    <row r="14" spans="1:13" x14ac:dyDescent="0.25">
      <c r="A14" s="85"/>
      <c r="B14" s="87"/>
      <c r="C14" s="87"/>
      <c r="D14" s="87"/>
      <c r="E14" s="87"/>
      <c r="F14" s="89"/>
      <c r="G14" s="87"/>
      <c r="H14" s="87"/>
      <c r="I14" s="64"/>
      <c r="J14" s="64"/>
      <c r="L14" s="62">
        <v>6.22</v>
      </c>
      <c r="M14" s="62">
        <f>F13*L14</f>
        <v>211.48</v>
      </c>
    </row>
    <row r="15" spans="1:13" x14ac:dyDescent="0.25">
      <c r="A15" s="90">
        <v>5</v>
      </c>
      <c r="B15" s="86" t="s">
        <v>39</v>
      </c>
      <c r="C15" s="86"/>
      <c r="D15" s="86">
        <v>35</v>
      </c>
      <c r="E15" s="86">
        <v>90</v>
      </c>
      <c r="F15" s="88">
        <v>54</v>
      </c>
      <c r="G15" s="87" t="s">
        <v>69</v>
      </c>
      <c r="H15" s="87"/>
      <c r="I15" s="63">
        <v>2.6</v>
      </c>
      <c r="J15" s="63">
        <f>F15*I15</f>
        <v>140.4</v>
      </c>
    </row>
    <row r="16" spans="1:13" x14ac:dyDescent="0.25">
      <c r="A16" s="91"/>
      <c r="B16" s="87"/>
      <c r="C16" s="87"/>
      <c r="D16" s="87"/>
      <c r="E16" s="87"/>
      <c r="F16" s="89"/>
      <c r="G16" s="87"/>
      <c r="H16" s="87"/>
      <c r="I16" s="64"/>
      <c r="J16" s="64"/>
      <c r="L16" s="62">
        <v>6.22</v>
      </c>
      <c r="M16" s="62">
        <f>F15*L16</f>
        <v>335.88</v>
      </c>
    </row>
    <row r="17" spans="1:13" x14ac:dyDescent="0.25">
      <c r="A17" s="85">
        <v>6</v>
      </c>
      <c r="B17" s="87" t="s">
        <v>39</v>
      </c>
      <c r="C17" s="87"/>
      <c r="D17" s="87">
        <v>39</v>
      </c>
      <c r="E17" s="87">
        <v>90</v>
      </c>
      <c r="F17" s="88">
        <v>32</v>
      </c>
      <c r="G17" s="87" t="s">
        <v>64</v>
      </c>
      <c r="H17" s="87"/>
      <c r="I17" s="63">
        <v>2.6</v>
      </c>
      <c r="J17" s="63">
        <f>F17*I17</f>
        <v>83.2</v>
      </c>
    </row>
    <row r="18" spans="1:13" x14ac:dyDescent="0.25">
      <c r="A18" s="85"/>
      <c r="B18" s="87"/>
      <c r="C18" s="87"/>
      <c r="D18" s="87"/>
      <c r="E18" s="87"/>
      <c r="F18" s="89"/>
      <c r="G18" s="87"/>
      <c r="H18" s="87"/>
      <c r="I18" s="64"/>
      <c r="J18" s="64"/>
      <c r="L18" s="62">
        <v>6.22</v>
      </c>
      <c r="M18" s="62">
        <f>F17*L18</f>
        <v>199.04</v>
      </c>
    </row>
    <row r="19" spans="1:13" x14ac:dyDescent="0.25">
      <c r="A19" s="90">
        <v>7</v>
      </c>
      <c r="B19" s="86" t="s">
        <v>39</v>
      </c>
      <c r="C19" s="86"/>
      <c r="D19" s="86">
        <v>39</v>
      </c>
      <c r="E19" s="86">
        <v>90</v>
      </c>
      <c r="F19" s="88">
        <v>35</v>
      </c>
      <c r="G19" s="87" t="s">
        <v>64</v>
      </c>
      <c r="H19" s="87"/>
      <c r="I19" s="63">
        <v>2.6</v>
      </c>
      <c r="J19" s="63">
        <f>F19*I19</f>
        <v>91</v>
      </c>
    </row>
    <row r="20" spans="1:13" x14ac:dyDescent="0.25">
      <c r="A20" s="91"/>
      <c r="B20" s="87"/>
      <c r="C20" s="87"/>
      <c r="D20" s="87"/>
      <c r="E20" s="87"/>
      <c r="F20" s="89"/>
      <c r="G20" s="87"/>
      <c r="H20" s="87"/>
      <c r="I20" s="64"/>
      <c r="J20" s="64"/>
      <c r="L20" s="62">
        <v>6.22</v>
      </c>
      <c r="M20" s="62">
        <f>F19*L20</f>
        <v>217.7</v>
      </c>
    </row>
    <row r="21" spans="1:13" x14ac:dyDescent="0.25">
      <c r="A21" s="90">
        <v>8</v>
      </c>
      <c r="B21" s="86" t="s">
        <v>40</v>
      </c>
      <c r="C21" s="86"/>
      <c r="D21" s="86">
        <v>39</v>
      </c>
      <c r="E21" s="86">
        <v>96</v>
      </c>
      <c r="F21" s="88">
        <v>34</v>
      </c>
      <c r="G21" s="87" t="s">
        <v>63</v>
      </c>
      <c r="H21" s="87"/>
      <c r="I21" s="63">
        <v>2.6</v>
      </c>
      <c r="J21" s="63">
        <f>F21*I21</f>
        <v>88.4</v>
      </c>
    </row>
    <row r="22" spans="1:13" x14ac:dyDescent="0.25">
      <c r="A22" s="91"/>
      <c r="B22" s="87"/>
      <c r="C22" s="87"/>
      <c r="D22" s="87"/>
      <c r="E22" s="87"/>
      <c r="F22" s="89"/>
      <c r="G22" s="87"/>
      <c r="H22" s="87"/>
      <c r="I22" s="64"/>
      <c r="J22" s="64"/>
      <c r="L22" s="62">
        <v>6.22</v>
      </c>
      <c r="M22" s="62">
        <f>F21*L22</f>
        <v>211.48</v>
      </c>
    </row>
    <row r="23" spans="1:13" x14ac:dyDescent="0.25">
      <c r="A23" s="85">
        <v>9</v>
      </c>
      <c r="B23" s="86" t="s">
        <v>41</v>
      </c>
      <c r="C23" s="86"/>
      <c r="D23" s="86">
        <v>35</v>
      </c>
      <c r="E23" s="86">
        <v>102</v>
      </c>
      <c r="F23" s="88">
        <v>31</v>
      </c>
      <c r="G23" s="87" t="s">
        <v>68</v>
      </c>
      <c r="H23" s="87"/>
      <c r="I23" s="63">
        <v>2.6</v>
      </c>
      <c r="J23" s="63">
        <f>F23*I23</f>
        <v>80.600000000000009</v>
      </c>
    </row>
    <row r="24" spans="1:13" x14ac:dyDescent="0.25">
      <c r="A24" s="85"/>
      <c r="B24" s="87"/>
      <c r="C24" s="87"/>
      <c r="D24" s="87"/>
      <c r="E24" s="87"/>
      <c r="F24" s="89"/>
      <c r="G24" s="87"/>
      <c r="H24" s="87"/>
      <c r="I24" s="64"/>
      <c r="J24" s="64"/>
      <c r="L24" s="62">
        <v>6.22</v>
      </c>
      <c r="M24" s="62">
        <f>F23*L24</f>
        <v>192.82</v>
      </c>
    </row>
    <row r="25" spans="1:13" x14ac:dyDescent="0.25">
      <c r="A25" s="90">
        <v>10</v>
      </c>
      <c r="B25" s="87" t="s">
        <v>42</v>
      </c>
      <c r="C25" s="87"/>
      <c r="D25" s="87">
        <v>48</v>
      </c>
      <c r="E25" s="87">
        <v>105</v>
      </c>
      <c r="F25" s="88">
        <v>8</v>
      </c>
      <c r="G25" s="87" t="s">
        <v>50</v>
      </c>
      <c r="H25" s="87"/>
      <c r="I25" s="63">
        <v>2.6</v>
      </c>
      <c r="J25" s="63">
        <f>F25*I25</f>
        <v>20.8</v>
      </c>
    </row>
    <row r="26" spans="1:13" x14ac:dyDescent="0.25">
      <c r="A26" s="91"/>
      <c r="B26" s="87"/>
      <c r="C26" s="87"/>
      <c r="D26" s="87"/>
      <c r="E26" s="87"/>
      <c r="F26" s="89"/>
      <c r="G26" s="87"/>
      <c r="H26" s="87"/>
      <c r="I26" s="64"/>
      <c r="J26" s="64"/>
      <c r="L26" s="62">
        <v>6.22</v>
      </c>
      <c r="M26" s="62">
        <f>F25*L26</f>
        <v>49.76</v>
      </c>
    </row>
    <row r="27" spans="1:13" x14ac:dyDescent="0.25">
      <c r="A27" s="85">
        <v>11</v>
      </c>
      <c r="B27" s="86" t="s">
        <v>43</v>
      </c>
      <c r="C27" s="86"/>
      <c r="D27" s="86">
        <v>48</v>
      </c>
      <c r="E27" s="86">
        <v>119</v>
      </c>
      <c r="F27" s="88">
        <v>35</v>
      </c>
      <c r="G27" s="87" t="s">
        <v>70</v>
      </c>
      <c r="H27" s="87"/>
      <c r="I27" s="63">
        <v>2.6</v>
      </c>
      <c r="J27" s="63">
        <f>F27*I27</f>
        <v>91</v>
      </c>
    </row>
    <row r="28" spans="1:13" x14ac:dyDescent="0.25">
      <c r="A28" s="85"/>
      <c r="B28" s="87"/>
      <c r="C28" s="87"/>
      <c r="D28" s="87"/>
      <c r="E28" s="87"/>
      <c r="F28" s="89"/>
      <c r="G28" s="87"/>
      <c r="H28" s="87"/>
      <c r="I28" s="64"/>
      <c r="J28" s="64"/>
      <c r="L28" s="62">
        <v>6.22</v>
      </c>
      <c r="M28" s="62">
        <f>F27*L28</f>
        <v>217.7</v>
      </c>
    </row>
    <row r="29" spans="1:13" x14ac:dyDescent="0.25">
      <c r="A29" s="98" t="s">
        <v>44</v>
      </c>
      <c r="B29" s="99"/>
      <c r="C29" s="99"/>
      <c r="D29" s="99"/>
      <c r="E29" s="93"/>
      <c r="F29" s="102">
        <f>SUM(F7:F28)</f>
        <v>425</v>
      </c>
    </row>
    <row r="30" spans="1:13" ht="16.5" thickBot="1" x14ac:dyDescent="0.3">
      <c r="A30" s="100"/>
      <c r="B30" s="101"/>
      <c r="C30" s="101"/>
      <c r="D30" s="101"/>
      <c r="E30" s="95"/>
      <c r="F30" s="103"/>
    </row>
    <row r="31" spans="1:13" x14ac:dyDescent="0.25">
      <c r="A31" s="78" t="s">
        <v>2</v>
      </c>
      <c r="B31" s="80" t="s">
        <v>32</v>
      </c>
      <c r="C31" s="80"/>
      <c r="D31" s="82" t="s">
        <v>33</v>
      </c>
      <c r="E31" s="82"/>
      <c r="F31" s="83" t="s">
        <v>34</v>
      </c>
    </row>
    <row r="32" spans="1:13" ht="16.5" thickBot="1" x14ac:dyDescent="0.3">
      <c r="A32" s="79"/>
      <c r="B32" s="81"/>
      <c r="C32" s="81"/>
      <c r="D32" s="61" t="s">
        <v>35</v>
      </c>
      <c r="E32" s="61" t="s">
        <v>36</v>
      </c>
      <c r="F32" s="84"/>
    </row>
    <row r="33" spans="1:13" ht="16.5" thickTop="1" x14ac:dyDescent="0.25">
      <c r="A33" s="85">
        <v>1</v>
      </c>
      <c r="B33" s="87" t="s">
        <v>39</v>
      </c>
      <c r="C33" s="87"/>
      <c r="D33" s="87">
        <v>82</v>
      </c>
      <c r="E33" s="87">
        <v>90</v>
      </c>
      <c r="F33" s="102">
        <v>26</v>
      </c>
      <c r="G33" s="87" t="s">
        <v>45</v>
      </c>
      <c r="H33" s="87"/>
      <c r="I33" s="63">
        <v>2.6</v>
      </c>
      <c r="J33" s="63">
        <f>F33*I33</f>
        <v>67.600000000000009</v>
      </c>
    </row>
    <row r="34" spans="1:13" x14ac:dyDescent="0.25">
      <c r="A34" s="85"/>
      <c r="B34" s="87"/>
      <c r="C34" s="87"/>
      <c r="D34" s="87"/>
      <c r="E34" s="87"/>
      <c r="F34" s="103"/>
      <c r="G34" s="87"/>
      <c r="H34" s="87"/>
      <c r="I34" s="64"/>
      <c r="J34" s="64"/>
      <c r="L34" s="62">
        <v>6.22</v>
      </c>
      <c r="M34" s="62">
        <f>F33*L34</f>
        <v>161.72</v>
      </c>
    </row>
    <row r="35" spans="1:13" x14ac:dyDescent="0.25">
      <c r="A35" s="85">
        <v>2</v>
      </c>
      <c r="B35" s="87" t="s">
        <v>42</v>
      </c>
      <c r="C35" s="87"/>
      <c r="D35" s="87">
        <v>56</v>
      </c>
      <c r="E35" s="87">
        <v>105</v>
      </c>
      <c r="F35" s="88">
        <v>18</v>
      </c>
      <c r="G35" s="87" t="s">
        <v>46</v>
      </c>
      <c r="H35" s="87"/>
      <c r="I35" s="63">
        <v>2.6</v>
      </c>
      <c r="J35" s="63">
        <f>F35*I35</f>
        <v>46.800000000000004</v>
      </c>
    </row>
    <row r="36" spans="1:13" x14ac:dyDescent="0.25">
      <c r="A36" s="85"/>
      <c r="B36" s="87"/>
      <c r="C36" s="87"/>
      <c r="D36" s="87"/>
      <c r="E36" s="87"/>
      <c r="F36" s="89"/>
      <c r="G36" s="87"/>
      <c r="H36" s="87"/>
      <c r="I36" s="64"/>
      <c r="J36" s="64"/>
      <c r="L36" s="62">
        <v>6.22</v>
      </c>
      <c r="M36" s="62">
        <f>F35*L36</f>
        <v>111.96</v>
      </c>
    </row>
    <row r="37" spans="1:13" x14ac:dyDescent="0.25">
      <c r="A37" s="90">
        <v>3</v>
      </c>
      <c r="B37" s="87" t="s">
        <v>42</v>
      </c>
      <c r="C37" s="87"/>
      <c r="D37" s="87">
        <v>89</v>
      </c>
      <c r="E37" s="87">
        <v>105</v>
      </c>
      <c r="F37" s="102">
        <v>39</v>
      </c>
      <c r="G37" s="87" t="s">
        <v>47</v>
      </c>
      <c r="H37" s="87"/>
      <c r="I37" s="63">
        <v>2.6</v>
      </c>
      <c r="J37" s="63">
        <f>F37*I37</f>
        <v>101.4</v>
      </c>
    </row>
    <row r="38" spans="1:13" x14ac:dyDescent="0.25">
      <c r="A38" s="91"/>
      <c r="B38" s="87"/>
      <c r="C38" s="87"/>
      <c r="D38" s="87"/>
      <c r="E38" s="87"/>
      <c r="F38" s="103"/>
      <c r="G38" s="87"/>
      <c r="H38" s="87"/>
      <c r="I38" s="64"/>
      <c r="J38" s="64"/>
      <c r="L38" s="62">
        <v>6.22</v>
      </c>
      <c r="M38" s="62">
        <f>F37*L38</f>
        <v>242.57999999999998</v>
      </c>
    </row>
    <row r="39" spans="1:13" x14ac:dyDescent="0.25">
      <c r="A39" s="85">
        <v>4</v>
      </c>
      <c r="B39" s="87" t="s">
        <v>48</v>
      </c>
      <c r="C39" s="87"/>
      <c r="D39" s="87">
        <v>56</v>
      </c>
      <c r="E39" s="87">
        <v>112</v>
      </c>
      <c r="F39" s="88">
        <v>26</v>
      </c>
      <c r="G39" s="87" t="s">
        <v>49</v>
      </c>
      <c r="H39" s="87"/>
      <c r="I39" s="63">
        <v>2.6</v>
      </c>
      <c r="J39" s="63">
        <f>F39*I39</f>
        <v>67.600000000000009</v>
      </c>
    </row>
    <row r="40" spans="1:13" x14ac:dyDescent="0.25">
      <c r="A40" s="85"/>
      <c r="B40" s="87"/>
      <c r="C40" s="87"/>
      <c r="D40" s="87"/>
      <c r="E40" s="87"/>
      <c r="F40" s="89"/>
      <c r="G40" s="87"/>
      <c r="H40" s="87"/>
      <c r="I40" s="64"/>
      <c r="J40" s="64"/>
      <c r="L40" s="62">
        <v>6.22</v>
      </c>
      <c r="M40" s="62">
        <f>F39*L40</f>
        <v>161.72</v>
      </c>
    </row>
    <row r="41" spans="1:13" x14ac:dyDescent="0.25">
      <c r="A41" s="90">
        <v>5</v>
      </c>
      <c r="B41" s="87" t="s">
        <v>48</v>
      </c>
      <c r="C41" s="87"/>
      <c r="D41" s="87">
        <v>56</v>
      </c>
      <c r="E41" s="87">
        <v>112</v>
      </c>
      <c r="F41" s="88">
        <v>29</v>
      </c>
      <c r="G41" s="87" t="s">
        <v>49</v>
      </c>
      <c r="H41" s="87"/>
      <c r="I41" s="63">
        <v>2.6</v>
      </c>
      <c r="J41" s="63">
        <f>F41*I41</f>
        <v>75.400000000000006</v>
      </c>
    </row>
    <row r="42" spans="1:13" x14ac:dyDescent="0.25">
      <c r="A42" s="91"/>
      <c r="B42" s="87"/>
      <c r="C42" s="87"/>
      <c r="D42" s="87"/>
      <c r="E42" s="87"/>
      <c r="F42" s="89"/>
      <c r="G42" s="87"/>
      <c r="H42" s="87"/>
      <c r="I42" s="64"/>
      <c r="J42" s="64"/>
      <c r="L42" s="62">
        <v>6.22</v>
      </c>
      <c r="M42" s="62">
        <f>F41*L42</f>
        <v>180.38</v>
      </c>
    </row>
    <row r="43" spans="1:13" x14ac:dyDescent="0.25">
      <c r="A43" s="85">
        <v>6</v>
      </c>
      <c r="B43" s="87" t="s">
        <v>43</v>
      </c>
      <c r="C43" s="87"/>
      <c r="D43" s="87">
        <v>56</v>
      </c>
      <c r="E43" s="87">
        <v>119</v>
      </c>
      <c r="F43" s="88">
        <v>33</v>
      </c>
      <c r="G43" s="87" t="s">
        <v>50</v>
      </c>
      <c r="H43" s="87"/>
      <c r="I43" s="63">
        <v>2.6</v>
      </c>
      <c r="J43" s="63">
        <f>F43*I43</f>
        <v>85.8</v>
      </c>
    </row>
    <row r="44" spans="1:13" x14ac:dyDescent="0.25">
      <c r="A44" s="85"/>
      <c r="B44" s="87"/>
      <c r="C44" s="87"/>
      <c r="D44" s="87"/>
      <c r="E44" s="87"/>
      <c r="F44" s="89"/>
      <c r="G44" s="87"/>
      <c r="H44" s="87"/>
      <c r="I44" s="64"/>
      <c r="J44" s="64"/>
      <c r="L44" s="62">
        <v>6.22</v>
      </c>
      <c r="M44" s="62">
        <f>F43*L44</f>
        <v>205.26</v>
      </c>
    </row>
    <row r="45" spans="1:13" x14ac:dyDescent="0.25">
      <c r="A45" s="90">
        <v>7</v>
      </c>
      <c r="B45" s="87" t="s">
        <v>43</v>
      </c>
      <c r="C45" s="87"/>
      <c r="D45" s="87">
        <v>89</v>
      </c>
      <c r="E45" s="87">
        <v>119</v>
      </c>
      <c r="F45" s="102">
        <v>28</v>
      </c>
      <c r="G45" s="87" t="s">
        <v>51</v>
      </c>
      <c r="H45" s="87"/>
      <c r="I45" s="63">
        <v>2.6</v>
      </c>
      <c r="J45" s="63">
        <f>F45*I45</f>
        <v>72.8</v>
      </c>
    </row>
    <row r="46" spans="1:13" x14ac:dyDescent="0.25">
      <c r="A46" s="91"/>
      <c r="B46" s="87"/>
      <c r="C46" s="87"/>
      <c r="D46" s="87"/>
      <c r="E46" s="87"/>
      <c r="F46" s="103"/>
      <c r="G46" s="87"/>
      <c r="H46" s="87"/>
      <c r="I46" s="64"/>
      <c r="J46" s="64"/>
      <c r="L46" s="62">
        <v>6.22</v>
      </c>
      <c r="M46" s="62">
        <f>F45*L46</f>
        <v>174.16</v>
      </c>
    </row>
    <row r="47" spans="1:13" x14ac:dyDescent="0.25">
      <c r="A47" s="85">
        <v>8</v>
      </c>
      <c r="B47" s="87" t="s">
        <v>52</v>
      </c>
      <c r="C47" s="87"/>
      <c r="D47" s="87">
        <v>69</v>
      </c>
      <c r="E47" s="87" t="s">
        <v>53</v>
      </c>
      <c r="F47" s="102">
        <v>12</v>
      </c>
      <c r="G47" s="87" t="s">
        <v>54</v>
      </c>
      <c r="H47" s="87"/>
      <c r="I47" s="63">
        <v>2.6</v>
      </c>
      <c r="J47" s="63">
        <f>F47*I47</f>
        <v>31.200000000000003</v>
      </c>
    </row>
    <row r="48" spans="1:13" x14ac:dyDescent="0.25">
      <c r="A48" s="85"/>
      <c r="B48" s="87"/>
      <c r="C48" s="87"/>
      <c r="D48" s="87"/>
      <c r="E48" s="87"/>
      <c r="F48" s="103"/>
      <c r="G48" s="87"/>
      <c r="H48" s="87"/>
      <c r="I48" s="64"/>
      <c r="J48" s="64"/>
      <c r="L48" s="62">
        <v>7.22</v>
      </c>
      <c r="M48" s="62">
        <f>F47*L48</f>
        <v>86.64</v>
      </c>
    </row>
    <row r="49" spans="1:13" x14ac:dyDescent="0.25">
      <c r="A49" s="90">
        <v>9</v>
      </c>
      <c r="B49" s="87" t="s">
        <v>55</v>
      </c>
      <c r="C49" s="87"/>
      <c r="D49" s="87">
        <v>69</v>
      </c>
      <c r="E49" s="87">
        <v>136</v>
      </c>
      <c r="F49" s="102">
        <v>24</v>
      </c>
      <c r="G49" s="87" t="s">
        <v>54</v>
      </c>
      <c r="H49" s="87"/>
      <c r="I49" s="63">
        <v>2.6</v>
      </c>
      <c r="J49" s="63">
        <f>F49*I49</f>
        <v>62.400000000000006</v>
      </c>
    </row>
    <row r="50" spans="1:13" x14ac:dyDescent="0.25">
      <c r="A50" s="91"/>
      <c r="B50" s="87"/>
      <c r="C50" s="87"/>
      <c r="D50" s="87"/>
      <c r="E50" s="87"/>
      <c r="F50" s="103"/>
      <c r="G50" s="87"/>
      <c r="H50" s="87"/>
      <c r="I50" s="64"/>
      <c r="J50" s="64"/>
      <c r="L50" s="62">
        <v>7.22</v>
      </c>
      <c r="M50" s="62">
        <f>F49*L50</f>
        <v>173.28</v>
      </c>
    </row>
    <row r="51" spans="1:13" x14ac:dyDescent="0.25">
      <c r="A51" s="85">
        <v>10</v>
      </c>
      <c r="B51" s="86" t="s">
        <v>55</v>
      </c>
      <c r="C51" s="86"/>
      <c r="D51" s="86">
        <v>69</v>
      </c>
      <c r="E51" s="86">
        <v>136</v>
      </c>
      <c r="F51" s="102">
        <v>34</v>
      </c>
      <c r="G51" s="87" t="s">
        <v>54</v>
      </c>
      <c r="H51" s="87"/>
      <c r="I51" s="63">
        <v>2.6</v>
      </c>
      <c r="J51" s="63">
        <f>F51*I51</f>
        <v>88.4</v>
      </c>
    </row>
    <row r="52" spans="1:13" x14ac:dyDescent="0.25">
      <c r="A52" s="85"/>
      <c r="B52" s="87"/>
      <c r="C52" s="87"/>
      <c r="D52" s="87"/>
      <c r="E52" s="87"/>
      <c r="F52" s="103"/>
      <c r="G52" s="87"/>
      <c r="H52" s="87"/>
      <c r="I52" s="64"/>
      <c r="J52" s="64"/>
      <c r="L52" s="62">
        <v>7.22</v>
      </c>
      <c r="M52" s="62">
        <f>F51*L52</f>
        <v>245.48</v>
      </c>
    </row>
    <row r="53" spans="1:13" x14ac:dyDescent="0.25">
      <c r="A53" s="90">
        <v>11</v>
      </c>
      <c r="B53" s="87" t="s">
        <v>55</v>
      </c>
      <c r="C53" s="87"/>
      <c r="D53" s="87">
        <v>69</v>
      </c>
      <c r="E53" s="87">
        <v>136</v>
      </c>
      <c r="F53" s="102">
        <v>46</v>
      </c>
      <c r="G53" s="87" t="s">
        <v>54</v>
      </c>
      <c r="H53" s="87"/>
      <c r="I53" s="63">
        <v>2.6</v>
      </c>
      <c r="J53" s="63">
        <f>F53*I53</f>
        <v>119.60000000000001</v>
      </c>
    </row>
    <row r="54" spans="1:13" x14ac:dyDescent="0.25">
      <c r="A54" s="91"/>
      <c r="B54" s="87"/>
      <c r="C54" s="87"/>
      <c r="D54" s="87"/>
      <c r="E54" s="87"/>
      <c r="F54" s="103"/>
      <c r="G54" s="87"/>
      <c r="H54" s="87"/>
      <c r="I54" s="64"/>
      <c r="J54" s="64"/>
      <c r="L54" s="62">
        <v>7.22</v>
      </c>
      <c r="M54" s="62">
        <f>F53*L54</f>
        <v>332.12</v>
      </c>
    </row>
    <row r="55" spans="1:13" x14ac:dyDescent="0.25">
      <c r="A55" s="85">
        <v>12</v>
      </c>
      <c r="B55" s="87" t="s">
        <v>55</v>
      </c>
      <c r="C55" s="87"/>
      <c r="D55" s="87">
        <v>114</v>
      </c>
      <c r="E55" s="87">
        <v>136</v>
      </c>
      <c r="F55" s="102">
        <v>51</v>
      </c>
      <c r="G55" s="87" t="s">
        <v>56</v>
      </c>
      <c r="H55" s="87"/>
      <c r="I55" s="63">
        <v>2.6</v>
      </c>
      <c r="J55" s="63">
        <f>F55*I55</f>
        <v>132.6</v>
      </c>
    </row>
    <row r="56" spans="1:13" x14ac:dyDescent="0.25">
      <c r="A56" s="85"/>
      <c r="B56" s="87"/>
      <c r="C56" s="87"/>
      <c r="D56" s="87"/>
      <c r="E56" s="87"/>
      <c r="F56" s="103"/>
      <c r="G56" s="87"/>
      <c r="H56" s="87"/>
      <c r="I56" s="64"/>
      <c r="J56" s="64"/>
      <c r="L56" s="62">
        <v>6.22</v>
      </c>
      <c r="M56" s="62">
        <f>F55*L56</f>
        <v>317.21999999999997</v>
      </c>
    </row>
    <row r="57" spans="1:13" x14ac:dyDescent="0.25">
      <c r="A57" s="90">
        <v>13</v>
      </c>
      <c r="B57" s="86" t="s">
        <v>55</v>
      </c>
      <c r="C57" s="86"/>
      <c r="D57" s="86">
        <v>121</v>
      </c>
      <c r="E57" s="86">
        <v>136</v>
      </c>
      <c r="F57" s="102">
        <v>21</v>
      </c>
      <c r="G57" s="87" t="s">
        <v>57</v>
      </c>
      <c r="H57" s="87"/>
      <c r="I57" s="63">
        <v>2.6</v>
      </c>
      <c r="J57" s="63">
        <f>F57*I57</f>
        <v>54.6</v>
      </c>
    </row>
    <row r="58" spans="1:13" x14ac:dyDescent="0.25">
      <c r="A58" s="91"/>
      <c r="B58" s="87"/>
      <c r="C58" s="87"/>
      <c r="D58" s="87"/>
      <c r="E58" s="87"/>
      <c r="F58" s="103"/>
      <c r="G58" s="87"/>
      <c r="H58" s="87"/>
      <c r="I58" s="64"/>
      <c r="J58" s="64"/>
      <c r="L58" s="62">
        <v>10.82</v>
      </c>
      <c r="M58" s="62">
        <f>F57*L58</f>
        <v>227.22</v>
      </c>
    </row>
    <row r="59" spans="1:13" x14ac:dyDescent="0.25">
      <c r="A59" s="85">
        <v>14</v>
      </c>
      <c r="B59" s="87" t="s">
        <v>58</v>
      </c>
      <c r="C59" s="87"/>
      <c r="D59" s="87">
        <v>139</v>
      </c>
      <c r="E59" s="87">
        <v>200</v>
      </c>
      <c r="F59" s="102">
        <v>23</v>
      </c>
      <c r="G59" s="87" t="s">
        <v>59</v>
      </c>
      <c r="H59" s="87"/>
      <c r="I59" s="63">
        <v>2.6</v>
      </c>
      <c r="J59" s="63">
        <f>F59*I59</f>
        <v>59.800000000000004</v>
      </c>
    </row>
    <row r="60" spans="1:13" x14ac:dyDescent="0.25">
      <c r="A60" s="85"/>
      <c r="B60" s="87"/>
      <c r="C60" s="87"/>
      <c r="D60" s="87"/>
      <c r="E60" s="87"/>
      <c r="F60" s="103"/>
      <c r="G60" s="87"/>
      <c r="H60" s="87"/>
      <c r="I60" s="64"/>
      <c r="J60" s="64"/>
      <c r="L60" s="62">
        <v>10.220000000000001</v>
      </c>
      <c r="M60" s="62">
        <f>F59*L60</f>
        <v>235.06</v>
      </c>
    </row>
    <row r="61" spans="1:13" x14ac:dyDescent="0.25">
      <c r="A61" s="90">
        <v>15</v>
      </c>
      <c r="B61" s="86" t="s">
        <v>60</v>
      </c>
      <c r="C61" s="86"/>
      <c r="D61" s="86"/>
      <c r="E61" s="86"/>
      <c r="F61" s="102">
        <v>15</v>
      </c>
      <c r="G61" s="86" t="s">
        <v>60</v>
      </c>
      <c r="H61" s="86"/>
      <c r="I61" s="63">
        <v>2.6</v>
      </c>
      <c r="J61" s="63">
        <f>F61*I61</f>
        <v>39</v>
      </c>
    </row>
    <row r="62" spans="1:13" x14ac:dyDescent="0.25">
      <c r="A62" s="91"/>
      <c r="B62" s="87"/>
      <c r="C62" s="87"/>
      <c r="D62" s="87"/>
      <c r="E62" s="87"/>
      <c r="F62" s="103"/>
      <c r="G62" s="87"/>
      <c r="H62" s="87"/>
      <c r="I62" s="64"/>
      <c r="J62" s="64"/>
      <c r="L62" s="62">
        <v>10.82</v>
      </c>
      <c r="M62" s="62">
        <f>F61*L62</f>
        <v>162.30000000000001</v>
      </c>
    </row>
    <row r="63" spans="1:13" x14ac:dyDescent="0.25">
      <c r="A63" s="85">
        <v>16</v>
      </c>
      <c r="B63" s="87" t="s">
        <v>61</v>
      </c>
      <c r="C63" s="87"/>
      <c r="D63" s="87"/>
      <c r="E63" s="87"/>
      <c r="F63" s="102">
        <v>8</v>
      </c>
      <c r="G63" s="87" t="s">
        <v>61</v>
      </c>
      <c r="H63" s="87"/>
      <c r="I63" s="63">
        <v>2.6</v>
      </c>
      <c r="J63" s="63">
        <f>F63*I63</f>
        <v>20.8</v>
      </c>
    </row>
    <row r="64" spans="1:13" x14ac:dyDescent="0.25">
      <c r="A64" s="85"/>
      <c r="B64" s="87"/>
      <c r="C64" s="87"/>
      <c r="D64" s="87"/>
      <c r="E64" s="87"/>
      <c r="F64" s="103"/>
      <c r="G64" s="87"/>
      <c r="H64" s="87"/>
      <c r="I64" s="64"/>
      <c r="J64" s="64"/>
      <c r="L64" s="62">
        <v>10.82</v>
      </c>
      <c r="M64" s="62">
        <f>F63*L64</f>
        <v>86.56</v>
      </c>
    </row>
    <row r="65" spans="1:13" x14ac:dyDescent="0.25">
      <c r="A65" s="98" t="s">
        <v>44</v>
      </c>
      <c r="B65" s="99"/>
      <c r="C65" s="99"/>
      <c r="D65" s="99"/>
      <c r="E65" s="93"/>
      <c r="F65" s="102">
        <f>SUM(F33:F64)</f>
        <v>433</v>
      </c>
      <c r="J65" s="59">
        <f>SUM(J7:J64)</f>
        <v>2230.8000000000002</v>
      </c>
      <c r="M65" s="59">
        <f>SUM(M7:M64)</f>
        <v>5624.1600000000008</v>
      </c>
    </row>
    <row r="66" spans="1:13" x14ac:dyDescent="0.25">
      <c r="A66" s="100"/>
      <c r="B66" s="101"/>
      <c r="C66" s="101"/>
      <c r="D66" s="101"/>
      <c r="E66" s="95"/>
      <c r="F66" s="103"/>
    </row>
  </sheetData>
  <mergeCells count="174">
    <mergeCell ref="G23:H24"/>
    <mergeCell ref="G25:H26"/>
    <mergeCell ref="G27:H28"/>
    <mergeCell ref="A65:E66"/>
    <mergeCell ref="F65:F66"/>
    <mergeCell ref="G7:H8"/>
    <mergeCell ref="G9:H10"/>
    <mergeCell ref="G11:H12"/>
    <mergeCell ref="G13:H14"/>
    <mergeCell ref="G15:H16"/>
    <mergeCell ref="G17:H18"/>
    <mergeCell ref="G19:H20"/>
    <mergeCell ref="G21:H22"/>
    <mergeCell ref="A63:A64"/>
    <mergeCell ref="B63:C64"/>
    <mergeCell ref="D63:D64"/>
    <mergeCell ref="E63:E64"/>
    <mergeCell ref="F63:F64"/>
    <mergeCell ref="G63:H64"/>
    <mergeCell ref="A61:A62"/>
    <mergeCell ref="B61:C62"/>
    <mergeCell ref="D61:D62"/>
    <mergeCell ref="E61:E62"/>
    <mergeCell ref="F61:F62"/>
    <mergeCell ref="G61:H62"/>
    <mergeCell ref="A59:A60"/>
    <mergeCell ref="B59:C60"/>
    <mergeCell ref="D59:D60"/>
    <mergeCell ref="E59:E60"/>
    <mergeCell ref="F59:F60"/>
    <mergeCell ref="G59:H60"/>
    <mergeCell ref="A57:A58"/>
    <mergeCell ref="B57:C58"/>
    <mergeCell ref="D57:D58"/>
    <mergeCell ref="E57:E58"/>
    <mergeCell ref="F57:F58"/>
    <mergeCell ref="G57:H58"/>
    <mergeCell ref="A55:A56"/>
    <mergeCell ref="B55:C56"/>
    <mergeCell ref="D55:D56"/>
    <mergeCell ref="E55:E56"/>
    <mergeCell ref="F55:F56"/>
    <mergeCell ref="G55:H56"/>
    <mergeCell ref="A53:A54"/>
    <mergeCell ref="B53:C54"/>
    <mergeCell ref="D53:D54"/>
    <mergeCell ref="E53:E54"/>
    <mergeCell ref="F53:F54"/>
    <mergeCell ref="G53:H54"/>
    <mergeCell ref="A51:A52"/>
    <mergeCell ref="B51:C52"/>
    <mergeCell ref="D51:D52"/>
    <mergeCell ref="E51:E52"/>
    <mergeCell ref="F51:F52"/>
    <mergeCell ref="G51:H52"/>
    <mergeCell ref="A49:A50"/>
    <mergeCell ref="B49:C50"/>
    <mergeCell ref="D49:D50"/>
    <mergeCell ref="E49:E50"/>
    <mergeCell ref="F49:F50"/>
    <mergeCell ref="G49:H50"/>
    <mergeCell ref="A47:A48"/>
    <mergeCell ref="B47:C48"/>
    <mergeCell ref="D47:D48"/>
    <mergeCell ref="E47:E48"/>
    <mergeCell ref="F47:F48"/>
    <mergeCell ref="G47:H48"/>
    <mergeCell ref="A45:A46"/>
    <mergeCell ref="B45:C46"/>
    <mergeCell ref="D45:D46"/>
    <mergeCell ref="E45:E46"/>
    <mergeCell ref="F45:F46"/>
    <mergeCell ref="G45:H46"/>
    <mergeCell ref="A43:A44"/>
    <mergeCell ref="B43:C44"/>
    <mergeCell ref="D43:D44"/>
    <mergeCell ref="E43:E44"/>
    <mergeCell ref="F43:F44"/>
    <mergeCell ref="G43:H44"/>
    <mergeCell ref="A41:A42"/>
    <mergeCell ref="B41:C42"/>
    <mergeCell ref="D41:D42"/>
    <mergeCell ref="E41:E42"/>
    <mergeCell ref="F41:F42"/>
    <mergeCell ref="G41:H42"/>
    <mergeCell ref="A39:A40"/>
    <mergeCell ref="B39:C40"/>
    <mergeCell ref="D39:D40"/>
    <mergeCell ref="E39:E40"/>
    <mergeCell ref="F39:F40"/>
    <mergeCell ref="G39:H40"/>
    <mergeCell ref="A37:A38"/>
    <mergeCell ref="B37:C38"/>
    <mergeCell ref="D37:D38"/>
    <mergeCell ref="E37:E38"/>
    <mergeCell ref="F37:F38"/>
    <mergeCell ref="G37:H38"/>
    <mergeCell ref="A35:A36"/>
    <mergeCell ref="B35:C36"/>
    <mergeCell ref="D35:D36"/>
    <mergeCell ref="E35:E36"/>
    <mergeCell ref="F35:F36"/>
    <mergeCell ref="G35:H36"/>
    <mergeCell ref="A33:A34"/>
    <mergeCell ref="B33:C34"/>
    <mergeCell ref="D33:D34"/>
    <mergeCell ref="E33:E34"/>
    <mergeCell ref="F33:F34"/>
    <mergeCell ref="G33:H34"/>
    <mergeCell ref="A29:E30"/>
    <mergeCell ref="F29:F30"/>
    <mergeCell ref="A31:A32"/>
    <mergeCell ref="B31:C32"/>
    <mergeCell ref="D31:E31"/>
    <mergeCell ref="F31:F32"/>
    <mergeCell ref="A25:A26"/>
    <mergeCell ref="B25:C26"/>
    <mergeCell ref="D25:D26"/>
    <mergeCell ref="E25:E26"/>
    <mergeCell ref="F25:F26"/>
    <mergeCell ref="A27:A28"/>
    <mergeCell ref="B27:C28"/>
    <mergeCell ref="D27:D28"/>
    <mergeCell ref="E27:E28"/>
    <mergeCell ref="F27:F28"/>
    <mergeCell ref="A21:A22"/>
    <mergeCell ref="B21:C22"/>
    <mergeCell ref="D21:D22"/>
    <mergeCell ref="E21:E22"/>
    <mergeCell ref="F21:F22"/>
    <mergeCell ref="A23:A24"/>
    <mergeCell ref="B23:C24"/>
    <mergeCell ref="D23:D24"/>
    <mergeCell ref="E23:E24"/>
    <mergeCell ref="F23:F24"/>
    <mergeCell ref="A17:A18"/>
    <mergeCell ref="B17:C18"/>
    <mergeCell ref="D17:D18"/>
    <mergeCell ref="E17:E18"/>
    <mergeCell ref="F17:F18"/>
    <mergeCell ref="A19:A20"/>
    <mergeCell ref="B19:C20"/>
    <mergeCell ref="D19:D20"/>
    <mergeCell ref="E19:E20"/>
    <mergeCell ref="F19:F20"/>
    <mergeCell ref="A13:A14"/>
    <mergeCell ref="B13:C14"/>
    <mergeCell ref="D13:D14"/>
    <mergeCell ref="E13:E14"/>
    <mergeCell ref="F13:F14"/>
    <mergeCell ref="A15:A16"/>
    <mergeCell ref="B15:C16"/>
    <mergeCell ref="D15:D16"/>
    <mergeCell ref="E15:E16"/>
    <mergeCell ref="F15:F16"/>
    <mergeCell ref="A9:A10"/>
    <mergeCell ref="B9:C10"/>
    <mergeCell ref="D9:D10"/>
    <mergeCell ref="E9:E10"/>
    <mergeCell ref="F9:F10"/>
    <mergeCell ref="A11:A12"/>
    <mergeCell ref="B11:C12"/>
    <mergeCell ref="D11:D12"/>
    <mergeCell ref="E11:E12"/>
    <mergeCell ref="F11:F12"/>
    <mergeCell ref="A5:A6"/>
    <mergeCell ref="B5:C6"/>
    <mergeCell ref="D5:E5"/>
    <mergeCell ref="F5:F6"/>
    <mergeCell ref="A7:A8"/>
    <mergeCell ref="B7:C8"/>
    <mergeCell ref="D7:D8"/>
    <mergeCell ref="E7:E8"/>
    <mergeCell ref="F7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BQ</vt:lpstr>
      <vt:lpstr>BQ tender 2</vt:lpstr>
      <vt:lpstr>Sheet2</vt:lpstr>
      <vt:lpstr>BQ!Print_Area</vt:lpstr>
      <vt:lpstr>'BQ tender 2'!Print_Area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QS</cp:lastModifiedBy>
  <cp:lastPrinted>2019-02-14T02:11:17Z</cp:lastPrinted>
  <dcterms:created xsi:type="dcterms:W3CDTF">2018-03-15T01:42:51Z</dcterms:created>
  <dcterms:modified xsi:type="dcterms:W3CDTF">2019-04-22T08:10:11Z</dcterms:modified>
</cp:coreProperties>
</file>