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DONE\(DONE) OE Balai Warga Bukit Teratai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" sheetId="51" r:id="rId2"/>
  </sheets>
  <definedNames>
    <definedName name="_xlnm.Print_Area" localSheetId="1">OE!$A$1:$F$101</definedName>
    <definedName name="_xlnm.Print_Titles" localSheetId="1">OE!$1:$7</definedName>
  </definedNames>
  <calcPr calcId="152511"/>
</workbook>
</file>

<file path=xl/calcChain.xml><?xml version="1.0" encoding="utf-8"?>
<calcChain xmlns="http://schemas.openxmlformats.org/spreadsheetml/2006/main">
  <c r="A89" i="51" l="1"/>
  <c r="A90" i="51" s="1"/>
  <c r="A91" i="51" s="1"/>
  <c r="D84" i="51"/>
  <c r="A72" i="51"/>
  <c r="A73" i="51" s="1"/>
  <c r="A74" i="51" s="1"/>
  <c r="A75" i="51" s="1"/>
  <c r="A76" i="51" s="1"/>
  <c r="A77" i="51" s="1"/>
  <c r="A78" i="51" s="1"/>
  <c r="A71" i="51"/>
  <c r="D61" i="51"/>
  <c r="A58" i="51"/>
  <c r="A59" i="51" s="1"/>
  <c r="A60" i="51" s="1"/>
  <c r="A61" i="51" s="1"/>
  <c r="D57" i="51"/>
  <c r="D58" i="51" s="1"/>
  <c r="A44" i="51"/>
  <c r="A45" i="51" s="1"/>
  <c r="A46" i="51" s="1"/>
  <c r="D46" i="51"/>
  <c r="D44" i="51"/>
  <c r="D43" i="51"/>
  <c r="D65" i="51" s="1"/>
  <c r="D83" i="51" s="1"/>
  <c r="D39" i="51"/>
  <c r="D38" i="51"/>
  <c r="D37" i="51"/>
  <c r="D36" i="51"/>
  <c r="D31" i="51"/>
  <c r="A32" i="51"/>
  <c r="A33" i="51" s="1"/>
  <c r="A34" i="51" s="1"/>
  <c r="A35" i="51" s="1"/>
  <c r="A36" i="51" s="1"/>
  <c r="A37" i="51" s="1"/>
  <c r="A38" i="51" s="1"/>
  <c r="A39" i="51" s="1"/>
  <c r="D32" i="51"/>
  <c r="D33" i="51"/>
  <c r="D27" i="51"/>
  <c r="D25" i="51"/>
  <c r="D20" i="51"/>
  <c r="D19" i="51"/>
  <c r="D18" i="51"/>
  <c r="D26" i="51" s="1"/>
  <c r="D17" i="51"/>
  <c r="D34" i="51" l="1"/>
  <c r="D82" i="51" s="1"/>
  <c r="D21" i="51"/>
  <c r="A26" i="51"/>
  <c r="A27" i="51" s="1"/>
  <c r="A18" i="51"/>
  <c r="A19" i="51" s="1"/>
  <c r="A20" i="51" s="1"/>
  <c r="A21" i="51" s="1"/>
</calcChain>
</file>

<file path=xl/sharedStrings.xml><?xml version="1.0" encoding="utf-8"?>
<sst xmlns="http://schemas.openxmlformats.org/spreadsheetml/2006/main" count="153" uniqueCount="108">
  <si>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</si>
  <si>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</si>
  <si>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</si>
  <si>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</si>
  <si>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</si>
  <si>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</si>
  <si>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</si>
  <si>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</si>
  <si>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</si>
  <si>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</si>
  <si>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</si>
  <si>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</si>
  <si>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</si>
  <si>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</si>
  <si>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</si>
  <si>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</si>
  <si>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</si>
  <si>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</si>
  <si>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List Plafond Kayu</t>
  </si>
  <si>
    <t xml:space="preserve"> Instalasi Air Kotor PVC - AW dia - 3" ex LG</t>
  </si>
  <si>
    <t xml:space="preserve"> Air dan Listrik kerja</t>
  </si>
  <si>
    <t xml:space="preserve"> </t>
  </si>
  <si>
    <t>VOL</t>
  </si>
  <si>
    <t>PEKERJAAN TANAH</t>
  </si>
  <si>
    <t>m'</t>
  </si>
  <si>
    <t>PEKERJAAN PERSIAPAN</t>
  </si>
  <si>
    <t>bh</t>
  </si>
  <si>
    <t xml:space="preserve"> Floor bawah keramik, tebal 4 cm</t>
  </si>
  <si>
    <t xml:space="preserve"> Plester Aci 1 : 5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</si>
  <si>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</si>
  <si>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</si>
  <si>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</si>
  <si>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</si>
  <si>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</si>
  <si>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</si>
  <si>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</si>
  <si>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</si>
  <si>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</si>
  <si>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</si>
  <si>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</si>
  <si>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</si>
  <si>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</si>
  <si>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</si>
  <si>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</si>
  <si>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</si>
  <si>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</si>
  <si>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</si>
  <si>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</si>
  <si>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</si>
  <si>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</si>
  <si>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</si>
  <si>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</si>
  <si>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</si>
  <si>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</si>
  <si>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</si>
  <si>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</si>
  <si>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</si>
  <si>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</si>
  <si>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</si>
  <si>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Plafond Ex. Decolith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</si>
  <si>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</si>
  <si>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</si>
  <si>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</si>
  <si>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</si>
  <si>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</si>
  <si>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</si>
  <si>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</si>
  <si>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</si>
  <si>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</si>
  <si>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</si>
  <si>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</si>
  <si>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</si>
  <si>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 xml:space="preserve"> Kebersihan dan keamanan</t>
  </si>
  <si>
    <t xml:space="preserve"> Pengukuran</t>
  </si>
  <si>
    <t xml:space="preserve"> Galian Pondasi P2 rollag batako</t>
  </si>
  <si>
    <t xml:space="preserve"> Galian Pondasi batu kali menerus P1</t>
  </si>
  <si>
    <t xml:space="preserve"> Pondasi batu kali menerus P1</t>
  </si>
  <si>
    <t xml:space="preserve"> Pondasi P2 rollag batako</t>
  </si>
  <si>
    <t>Saklar ganda Ex. Broco</t>
  </si>
  <si>
    <t>Saklar tunggal Ex. Broco</t>
  </si>
  <si>
    <t xml:space="preserve"> Pos kerja/ gudang</t>
  </si>
  <si>
    <t xml:space="preserve"> Ring Balok Tipe RB (Uk. 11 x 11 cm) K-175</t>
  </si>
  <si>
    <t xml:space="preserve"> Finish screed &amp; waterproofing dak beton</t>
  </si>
  <si>
    <t xml:space="preserve"> Sloof Beton Tipe SG (Uk. 12 x 15 cm) camp. 1:2:3 K-175</t>
  </si>
  <si>
    <t xml:space="preserve"> Pasangan Batako 1 : 5</t>
  </si>
  <si>
    <t xml:space="preserve"> Topi beton K-175</t>
  </si>
  <si>
    <t xml:space="preserve"> Selasar beton t. 10 cm keliling balai warga</t>
  </si>
  <si>
    <t>Daun Pintu PVC (P2)  kamar mandi ( komplit ) Ex. Platindo</t>
  </si>
  <si>
    <t>Jendela Bouven Tipe BV1 (Kusen Alumunium + Kaca Polos tebal 3 mm) ex. Alexindo stiker</t>
  </si>
  <si>
    <t xml:space="preserve"> Genteng beton flat badan ex. Monier</t>
  </si>
  <si>
    <t xml:space="preserve"> Lisplank GRC, L=20 cm</t>
  </si>
  <si>
    <t>unit</t>
  </si>
  <si>
    <t xml:space="preserve"> Bak kontrol</t>
  </si>
  <si>
    <t>Cat Dinding Ex. Propan Decorshield</t>
  </si>
  <si>
    <t xml:space="preserve"> Instalasi Air Bersih PVC - AW dia - 1/2" ex Wavin</t>
  </si>
  <si>
    <t xml:space="preserve"> Keramik Dinding Toilet Uk. 20 x 25 Ex. Asia Tile h=1.65m</t>
  </si>
  <si>
    <t xml:space="preserve"> Keramik Lantai Uk. 40 x 40 cm putih polos Ex Milan Manhattan L. Grey</t>
  </si>
  <si>
    <t>PEKERJAAN       : BALAI WARGA BUKIT TERATAI</t>
  </si>
  <si>
    <t>LOKASI              : BUKIT TERATAI - CITRAINDAH CITY</t>
  </si>
  <si>
    <t xml:space="preserve"> Penebalan Pasangan Batako 1 : 5</t>
  </si>
  <si>
    <t xml:space="preserve"> Pasangan Batako 1 : 5 sopi - sopi</t>
  </si>
  <si>
    <t xml:space="preserve"> Tali air 10x20</t>
  </si>
  <si>
    <t xml:space="preserve"> Kolom Uk. 13 x 13 K-175</t>
  </si>
  <si>
    <t>Kusen dan daun pintu P1 (Kusen alumunium  ex. Alexindo Stiker + Daun Pintu double triplek 3mm rangka kayu lokal)</t>
  </si>
  <si>
    <t>Jendela Tipe J1 (Kusen alumunium Ex. Alexindo Stiker + Frame kayu lokal Kaca Polos tebal 3 mm)</t>
  </si>
  <si>
    <t xml:space="preserve"> Instalasi pipa hawa PVC - AW dia - 1 1/2" ex LG</t>
  </si>
  <si>
    <t xml:space="preserve"> Instalasi Air Bersih PVC - AW dia - 3/4" ex Wavin</t>
  </si>
  <si>
    <t xml:space="preserve"> Ban - banan penutup atap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</si>
</sst>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43" fontId="1" fillId="0" borderId="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1" fillId="0" borderId="11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8"/>
  <sheetViews>
    <sheetView tabSelected="1" view="pageBreakPreview" topLeftCell="A18" zoomScale="85" zoomScaleNormal="85" zoomScaleSheetLayoutView="85" workbookViewId="0">
      <selection activeCell="G18" sqref="G1:J1048576"/>
    </sheetView>
  </sheetViews>
  <sheetFormatPr defaultRowHeight="12.75" x14ac:dyDescent="0.2"/>
  <cols>
    <col min="1" max="1" width="5.5703125" style="2" customWidth="1"/>
    <col min="2" max="2" width="58.2851562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x14ac:dyDescent="0.2">
      <c r="A1" s="6"/>
      <c r="B1" s="6" t="s">
        <v>21</v>
      </c>
      <c r="C1" s="7"/>
      <c r="D1" s="3"/>
      <c r="E1" s="3"/>
    </row>
    <row r="2" spans="1:7" ht="23.25" x14ac:dyDescent="0.35">
      <c r="A2" s="75" t="s">
        <v>16</v>
      </c>
      <c r="B2" s="1"/>
      <c r="C2" s="8"/>
      <c r="D2" s="7"/>
      <c r="E2" s="8"/>
      <c r="F2" s="1"/>
    </row>
    <row r="3" spans="1:7" x14ac:dyDescent="0.2">
      <c r="A3" s="6"/>
      <c r="B3" s="6"/>
      <c r="C3" s="7"/>
      <c r="D3" s="3"/>
      <c r="E3" s="3"/>
    </row>
    <row r="4" spans="1:7" x14ac:dyDescent="0.2">
      <c r="A4" s="5" t="s">
        <v>97</v>
      </c>
      <c r="B4" s="6"/>
      <c r="C4" s="7"/>
      <c r="D4" s="3"/>
      <c r="E4" s="3"/>
    </row>
    <row r="5" spans="1:7" x14ac:dyDescent="0.2">
      <c r="A5" s="5" t="s">
        <v>98</v>
      </c>
      <c r="B5" s="6"/>
      <c r="C5" s="7"/>
      <c r="D5" s="3"/>
      <c r="E5" s="3"/>
    </row>
    <row r="6" spans="1:7" ht="13.5" thickBot="1" x14ac:dyDescent="0.25">
      <c r="A6" s="6"/>
      <c r="B6" s="6"/>
      <c r="C6" s="7"/>
      <c r="D6" s="3"/>
      <c r="E6" s="3"/>
      <c r="F6" s="9"/>
    </row>
    <row r="7" spans="1:7" ht="14.25" thickTop="1" thickBot="1" x14ac:dyDescent="0.25">
      <c r="A7" s="10" t="s">
        <v>0</v>
      </c>
      <c r="B7" s="11" t="s">
        <v>1</v>
      </c>
      <c r="C7" s="12" t="s">
        <v>12</v>
      </c>
      <c r="D7" s="12" t="s">
        <v>22</v>
      </c>
      <c r="E7" s="12" t="s">
        <v>17</v>
      </c>
      <c r="F7" s="13" t="s">
        <v>13</v>
      </c>
    </row>
    <row r="8" spans="1:7" ht="13.5" thickTop="1" x14ac:dyDescent="0.2">
      <c r="A8" s="14"/>
      <c r="B8" s="15"/>
      <c r="C8" s="16"/>
      <c r="D8" s="17"/>
      <c r="E8" s="17"/>
      <c r="F8" s="18"/>
    </row>
    <row r="9" spans="1:7" x14ac:dyDescent="0.2">
      <c r="A9" s="19" t="s">
        <v>2</v>
      </c>
      <c r="B9" s="20" t="s">
        <v>25</v>
      </c>
      <c r="C9" s="21"/>
      <c r="D9" s="22"/>
      <c r="E9" s="22"/>
      <c r="F9" s="23"/>
    </row>
    <row r="10" spans="1:7" x14ac:dyDescent="0.2">
      <c r="A10" s="76">
        <v>1</v>
      </c>
      <c r="B10" s="22" t="s">
        <v>72</v>
      </c>
      <c r="C10" s="21" t="s">
        <v>4</v>
      </c>
      <c r="D10" s="24">
        <v>1</v>
      </c>
      <c r="E10" s="77"/>
      <c r="F10" s="78"/>
      <c r="G10" s="24"/>
    </row>
    <row r="11" spans="1:7" x14ac:dyDescent="0.2">
      <c r="A11" s="76">
        <v>2</v>
      </c>
      <c r="B11" s="22" t="s">
        <v>80</v>
      </c>
      <c r="C11" s="21" t="s">
        <v>4</v>
      </c>
      <c r="D11" s="24">
        <v>1</v>
      </c>
      <c r="E11" s="77"/>
      <c r="F11" s="78"/>
      <c r="G11" s="24"/>
    </row>
    <row r="12" spans="1:7" x14ac:dyDescent="0.2">
      <c r="A12" s="76">
        <v>3</v>
      </c>
      <c r="B12" s="22" t="s">
        <v>73</v>
      </c>
      <c r="C12" s="21" t="s">
        <v>4</v>
      </c>
      <c r="D12" s="24">
        <v>1</v>
      </c>
      <c r="E12" s="77"/>
      <c r="F12" s="78"/>
      <c r="G12" s="24"/>
    </row>
    <row r="13" spans="1:7" x14ac:dyDescent="0.2">
      <c r="A13" s="76">
        <v>4</v>
      </c>
      <c r="B13" s="22" t="s">
        <v>20</v>
      </c>
      <c r="C13" s="21" t="s">
        <v>4</v>
      </c>
      <c r="D13" s="24">
        <v>1</v>
      </c>
      <c r="E13" s="77"/>
      <c r="F13" s="78"/>
      <c r="G13" s="24"/>
    </row>
    <row r="14" spans="1:7" x14ac:dyDescent="0.2">
      <c r="A14" s="25"/>
      <c r="B14" s="26" t="s">
        <v>36</v>
      </c>
      <c r="C14" s="21"/>
      <c r="D14" s="24"/>
      <c r="E14" s="27"/>
      <c r="F14" s="28"/>
      <c r="G14" s="24"/>
    </row>
    <row r="15" spans="1:7" x14ac:dyDescent="0.2">
      <c r="A15" s="29"/>
      <c r="B15" s="22"/>
      <c r="C15" s="21"/>
      <c r="D15" s="22"/>
      <c r="E15" s="22"/>
      <c r="F15" s="23"/>
      <c r="G15" s="22"/>
    </row>
    <row r="16" spans="1:7" x14ac:dyDescent="0.2">
      <c r="A16" s="30" t="s">
        <v>5</v>
      </c>
      <c r="B16" s="31" t="s">
        <v>23</v>
      </c>
      <c r="C16" s="21"/>
      <c r="D16" s="22"/>
      <c r="E16" s="22"/>
      <c r="F16" s="23"/>
      <c r="G16" s="22"/>
    </row>
    <row r="17" spans="1:7" x14ac:dyDescent="0.2">
      <c r="A17" s="32">
        <v>1</v>
      </c>
      <c r="B17" s="33" t="s">
        <v>75</v>
      </c>
      <c r="C17" s="21" t="s">
        <v>6</v>
      </c>
      <c r="D17" s="34">
        <f>43.19*0.6*0.5</f>
        <v>12.956999999999999</v>
      </c>
      <c r="E17" s="35"/>
      <c r="F17" s="36"/>
      <c r="G17" s="34"/>
    </row>
    <row r="18" spans="1:7" x14ac:dyDescent="0.2">
      <c r="A18" s="32">
        <f t="shared" ref="A18:A21" si="0">A17+1</f>
        <v>2</v>
      </c>
      <c r="B18" s="33" t="s">
        <v>74</v>
      </c>
      <c r="C18" s="21" t="s">
        <v>6</v>
      </c>
      <c r="D18" s="34">
        <f>0.125*0.3*40.14</f>
        <v>1.50525</v>
      </c>
      <c r="E18" s="35"/>
      <c r="F18" s="36"/>
      <c r="G18" s="34"/>
    </row>
    <row r="19" spans="1:7" x14ac:dyDescent="0.2">
      <c r="A19" s="32">
        <f t="shared" si="0"/>
        <v>3</v>
      </c>
      <c r="B19" s="33" t="s">
        <v>65</v>
      </c>
      <c r="C19" s="21" t="s">
        <v>6</v>
      </c>
      <c r="D19" s="34">
        <f>43.19*0.5*0.05</f>
        <v>1.07975</v>
      </c>
      <c r="E19" s="35"/>
      <c r="F19" s="36"/>
      <c r="G19" s="34"/>
    </row>
    <row r="20" spans="1:7" x14ac:dyDescent="0.2">
      <c r="A20" s="32">
        <f t="shared" si="0"/>
        <v>4</v>
      </c>
      <c r="B20" s="33" t="s">
        <v>66</v>
      </c>
      <c r="C20" s="21" t="s">
        <v>6</v>
      </c>
      <c r="D20" s="34">
        <f>(3.55+5.27+54.55)*0.05</f>
        <v>3.1684999999999999</v>
      </c>
      <c r="E20" s="35"/>
      <c r="F20" s="36"/>
      <c r="G20" s="34"/>
    </row>
    <row r="21" spans="1:7" x14ac:dyDescent="0.2">
      <c r="A21" s="32">
        <f t="shared" si="0"/>
        <v>5</v>
      </c>
      <c r="B21" s="33" t="s">
        <v>57</v>
      </c>
      <c r="C21" s="21" t="s">
        <v>6</v>
      </c>
      <c r="D21" s="34">
        <f>D17-D25-D27</f>
        <v>6.8240199999999982</v>
      </c>
      <c r="E21" s="35"/>
      <c r="F21" s="36"/>
      <c r="G21" s="34"/>
    </row>
    <row r="22" spans="1:7" x14ac:dyDescent="0.2">
      <c r="A22" s="37"/>
      <c r="B22" s="26" t="s">
        <v>47</v>
      </c>
      <c r="C22" s="38"/>
      <c r="D22" s="34"/>
      <c r="E22" s="39"/>
      <c r="F22" s="40"/>
      <c r="G22" s="34"/>
    </row>
    <row r="23" spans="1:7" x14ac:dyDescent="0.2">
      <c r="A23" s="37"/>
      <c r="B23" s="26"/>
      <c r="C23" s="38"/>
      <c r="D23" s="34"/>
      <c r="E23" s="39"/>
      <c r="F23" s="41"/>
      <c r="G23" s="34"/>
    </row>
    <row r="24" spans="1:7" x14ac:dyDescent="0.2">
      <c r="A24" s="30" t="s">
        <v>7</v>
      </c>
      <c r="B24" s="31" t="s">
        <v>37</v>
      </c>
      <c r="C24" s="21"/>
      <c r="D24" s="34"/>
      <c r="E24" s="35"/>
      <c r="F24" s="36"/>
      <c r="G24" s="34"/>
    </row>
    <row r="25" spans="1:7" x14ac:dyDescent="0.2">
      <c r="A25" s="32">
        <v>1</v>
      </c>
      <c r="B25" s="42" t="s">
        <v>76</v>
      </c>
      <c r="C25" s="21" t="s">
        <v>6</v>
      </c>
      <c r="D25" s="34">
        <f>43.19*0.31*0.4</f>
        <v>5.3555600000000005</v>
      </c>
      <c r="E25" s="35"/>
      <c r="F25" s="36"/>
      <c r="G25" s="34"/>
    </row>
    <row r="26" spans="1:7" x14ac:dyDescent="0.2">
      <c r="A26" s="32">
        <f t="shared" ref="A26:A27" si="1">A25+1</f>
        <v>2</v>
      </c>
      <c r="B26" s="33" t="s">
        <v>77</v>
      </c>
      <c r="C26" s="21" t="s">
        <v>6</v>
      </c>
      <c r="D26" s="34">
        <f>D18</f>
        <v>1.50525</v>
      </c>
      <c r="E26" s="35"/>
      <c r="F26" s="36"/>
      <c r="G26" s="34"/>
    </row>
    <row r="27" spans="1:7" x14ac:dyDescent="0.2">
      <c r="A27" s="32">
        <f t="shared" si="1"/>
        <v>3</v>
      </c>
      <c r="B27" s="42" t="s">
        <v>83</v>
      </c>
      <c r="C27" s="21" t="s">
        <v>6</v>
      </c>
      <c r="D27" s="34">
        <f>43.19*0.15*0.12</f>
        <v>0.77741999999999989</v>
      </c>
      <c r="E27" s="35"/>
      <c r="F27" s="36"/>
      <c r="G27" s="34"/>
    </row>
    <row r="28" spans="1:7" x14ac:dyDescent="0.2">
      <c r="A28" s="32"/>
      <c r="B28" s="26" t="s">
        <v>48</v>
      </c>
      <c r="C28" s="21"/>
      <c r="D28" s="34"/>
      <c r="E28" s="35"/>
      <c r="F28" s="43"/>
      <c r="G28" s="34"/>
    </row>
    <row r="29" spans="1:7" x14ac:dyDescent="0.2">
      <c r="A29" s="32"/>
      <c r="B29" s="33"/>
      <c r="C29" s="21"/>
      <c r="D29" s="34"/>
      <c r="E29" s="35"/>
      <c r="F29" s="36"/>
      <c r="G29" s="34"/>
    </row>
    <row r="30" spans="1:7" x14ac:dyDescent="0.2">
      <c r="A30" s="30" t="s">
        <v>8</v>
      </c>
      <c r="B30" s="31" t="s">
        <v>38</v>
      </c>
      <c r="C30" s="21"/>
      <c r="D30" s="34"/>
      <c r="E30" s="35"/>
      <c r="F30" s="36"/>
      <c r="G30" s="34"/>
    </row>
    <row r="31" spans="1:7" x14ac:dyDescent="0.2">
      <c r="A31" s="32">
        <v>1</v>
      </c>
      <c r="B31" s="33" t="s">
        <v>84</v>
      </c>
      <c r="C31" s="21" t="s">
        <v>3</v>
      </c>
      <c r="D31" s="34">
        <f>22.56*3-2.32*0.9-1.9*0.7-1.52*0.7-0.6*0.6</f>
        <v>62.838000000000001</v>
      </c>
      <c r="E31" s="35"/>
      <c r="F31" s="36"/>
      <c r="G31" s="34"/>
    </row>
    <row r="32" spans="1:7" x14ac:dyDescent="0.2">
      <c r="A32" s="32">
        <f>A31+1</f>
        <v>2</v>
      </c>
      <c r="B32" s="33" t="s">
        <v>100</v>
      </c>
      <c r="C32" s="21" t="s">
        <v>3</v>
      </c>
      <c r="D32" s="34">
        <f>1.785*10.85+((1.785*5.85)/2)*2</f>
        <v>29.8095</v>
      </c>
      <c r="E32" s="35"/>
      <c r="F32" s="36"/>
      <c r="G32" s="34"/>
    </row>
    <row r="33" spans="1:7" x14ac:dyDescent="0.2">
      <c r="A33" s="32">
        <f t="shared" ref="A33:A39" si="2">A32+1</f>
        <v>3</v>
      </c>
      <c r="B33" s="33" t="s">
        <v>99</v>
      </c>
      <c r="C33" s="21" t="s">
        <v>3</v>
      </c>
      <c r="D33" s="34">
        <f>0.13*12*3.23</f>
        <v>5.0388000000000002</v>
      </c>
      <c r="E33" s="35"/>
      <c r="F33" s="36"/>
      <c r="G33" s="34"/>
    </row>
    <row r="34" spans="1:7" x14ac:dyDescent="0.2">
      <c r="A34" s="32">
        <f t="shared" si="2"/>
        <v>4</v>
      </c>
      <c r="B34" s="33" t="s">
        <v>28</v>
      </c>
      <c r="C34" s="21" t="s">
        <v>3</v>
      </c>
      <c r="D34" s="34">
        <f>D31*2+D32+D33</f>
        <v>160.52430000000001</v>
      </c>
      <c r="E34" s="35"/>
      <c r="F34" s="36"/>
      <c r="G34" s="34"/>
    </row>
    <row r="35" spans="1:7" x14ac:dyDescent="0.2">
      <c r="A35" s="32">
        <f t="shared" si="2"/>
        <v>5</v>
      </c>
      <c r="B35" s="33" t="s">
        <v>101</v>
      </c>
      <c r="C35" s="21" t="s">
        <v>24</v>
      </c>
      <c r="D35" s="34">
        <v>26.6</v>
      </c>
      <c r="E35" s="35"/>
      <c r="F35" s="36"/>
      <c r="G35" s="34"/>
    </row>
    <row r="36" spans="1:7" x14ac:dyDescent="0.2">
      <c r="A36" s="32">
        <f t="shared" si="2"/>
        <v>6</v>
      </c>
      <c r="B36" s="33" t="s">
        <v>102</v>
      </c>
      <c r="C36" s="21" t="s">
        <v>6</v>
      </c>
      <c r="D36" s="34">
        <f>0.13*0.13*20*3+0.13*0.13*3*0.54+0.13*0.13*3*1.025</f>
        <v>1.0933454999999999</v>
      </c>
      <c r="E36" s="35"/>
      <c r="F36" s="36"/>
      <c r="G36" s="34"/>
    </row>
    <row r="37" spans="1:7" x14ac:dyDescent="0.2">
      <c r="A37" s="32">
        <f t="shared" si="2"/>
        <v>7</v>
      </c>
      <c r="B37" s="33" t="s">
        <v>81</v>
      </c>
      <c r="C37" s="21" t="s">
        <v>6</v>
      </c>
      <c r="D37" s="34">
        <f>43.19*0.11*0.11+11.15*0.11*0.11+6.2*2*0.11*0.11</f>
        <v>0.80755399999999988</v>
      </c>
      <c r="E37" s="35"/>
      <c r="F37" s="36"/>
      <c r="G37" s="34"/>
    </row>
    <row r="38" spans="1:7" x14ac:dyDescent="0.2">
      <c r="A38" s="32">
        <f t="shared" si="2"/>
        <v>8</v>
      </c>
      <c r="B38" s="33" t="s">
        <v>85</v>
      </c>
      <c r="C38" s="21" t="s">
        <v>6</v>
      </c>
      <c r="D38" s="34">
        <f>(0.11*0.37*(2.655*2+2.16+0.7+0.9))+0.13*0.2*(2.655*2+2.16+0.7+0.9)</f>
        <v>0.60496900000000009</v>
      </c>
      <c r="E38" s="35"/>
      <c r="F38" s="36"/>
      <c r="G38" s="34"/>
    </row>
    <row r="39" spans="1:7" x14ac:dyDescent="0.2">
      <c r="A39" s="32">
        <f t="shared" si="2"/>
        <v>9</v>
      </c>
      <c r="B39" s="33" t="s">
        <v>86</v>
      </c>
      <c r="C39" s="21" t="s">
        <v>3</v>
      </c>
      <c r="D39" s="34">
        <f>37.8*0.8</f>
        <v>30.24</v>
      </c>
      <c r="E39" s="35"/>
      <c r="F39" s="36"/>
      <c r="G39" s="34"/>
    </row>
    <row r="40" spans="1:7" x14ac:dyDescent="0.2">
      <c r="A40" s="37"/>
      <c r="B40" s="26" t="s">
        <v>49</v>
      </c>
      <c r="C40" s="21"/>
      <c r="D40" s="34"/>
      <c r="E40" s="35"/>
      <c r="F40" s="43"/>
      <c r="G40" s="34"/>
    </row>
    <row r="41" spans="1:7" x14ac:dyDescent="0.2">
      <c r="A41" s="37"/>
      <c r="B41" s="33"/>
      <c r="C41" s="21"/>
      <c r="D41" s="34"/>
      <c r="E41" s="35"/>
      <c r="F41" s="36"/>
      <c r="G41" s="34"/>
    </row>
    <row r="42" spans="1:7" x14ac:dyDescent="0.2">
      <c r="A42" s="30" t="s">
        <v>9</v>
      </c>
      <c r="B42" s="31" t="s">
        <v>39</v>
      </c>
      <c r="C42" s="21"/>
      <c r="D42" s="34"/>
      <c r="E42" s="35"/>
      <c r="F42" s="36"/>
      <c r="G42" s="34"/>
    </row>
    <row r="43" spans="1:7" x14ac:dyDescent="0.2">
      <c r="A43" s="32">
        <v>1</v>
      </c>
      <c r="B43" s="33" t="s">
        <v>27</v>
      </c>
      <c r="C43" s="21" t="s">
        <v>3</v>
      </c>
      <c r="D43" s="34">
        <f>(3.55+5.27+54.55)</f>
        <v>63.37</v>
      </c>
      <c r="E43" s="35"/>
      <c r="F43" s="36"/>
      <c r="G43" s="34"/>
    </row>
    <row r="44" spans="1:7" x14ac:dyDescent="0.2">
      <c r="A44" s="32">
        <f>A43+1</f>
        <v>2</v>
      </c>
      <c r="B44" s="33" t="s">
        <v>96</v>
      </c>
      <c r="C44" s="21" t="s">
        <v>3</v>
      </c>
      <c r="D44" s="34">
        <f>(5.27+54.55)</f>
        <v>59.819999999999993</v>
      </c>
      <c r="E44" s="35"/>
      <c r="F44" s="36"/>
      <c r="G44" s="34"/>
    </row>
    <row r="45" spans="1:7" x14ac:dyDescent="0.2">
      <c r="A45" s="32">
        <f t="shared" ref="A45:A46" si="3">A44+1</f>
        <v>3</v>
      </c>
      <c r="B45" s="33" t="s">
        <v>60</v>
      </c>
      <c r="C45" s="21" t="s">
        <v>3</v>
      </c>
      <c r="D45" s="34">
        <v>3.55</v>
      </c>
      <c r="E45" s="35"/>
      <c r="F45" s="36"/>
      <c r="G45" s="34"/>
    </row>
    <row r="46" spans="1:7" x14ac:dyDescent="0.2">
      <c r="A46" s="32">
        <f t="shared" si="3"/>
        <v>4</v>
      </c>
      <c r="B46" s="33" t="s">
        <v>95</v>
      </c>
      <c r="C46" s="21" t="s">
        <v>3</v>
      </c>
      <c r="D46" s="34">
        <f>(1.05*2+1.85*2)*1.65-0.7*1.65</f>
        <v>8.4150000000000009</v>
      </c>
      <c r="E46" s="35"/>
      <c r="F46" s="36"/>
      <c r="G46" s="34"/>
    </row>
    <row r="47" spans="1:7" x14ac:dyDescent="0.2">
      <c r="A47" s="32"/>
      <c r="B47" s="26" t="s">
        <v>50</v>
      </c>
      <c r="C47" s="21"/>
      <c r="D47" s="34"/>
      <c r="E47" s="35"/>
      <c r="F47" s="43"/>
      <c r="G47" s="34"/>
    </row>
    <row r="48" spans="1:7" x14ac:dyDescent="0.2">
      <c r="A48" s="37"/>
      <c r="B48" s="33"/>
      <c r="C48" s="21"/>
      <c r="D48" s="34"/>
      <c r="E48" s="35"/>
      <c r="F48" s="36"/>
      <c r="G48" s="34"/>
    </row>
    <row r="49" spans="1:10" x14ac:dyDescent="0.2">
      <c r="A49" s="44" t="s">
        <v>10</v>
      </c>
      <c r="B49" s="45" t="s">
        <v>40</v>
      </c>
      <c r="C49" s="21"/>
      <c r="D49" s="34"/>
      <c r="E49" s="35"/>
      <c r="F49" s="36"/>
      <c r="G49" s="34"/>
    </row>
    <row r="50" spans="1:10" s="3" customFormat="1" ht="25.5" x14ac:dyDescent="0.2">
      <c r="A50" s="48">
        <v>1</v>
      </c>
      <c r="B50" s="73" t="s">
        <v>103</v>
      </c>
      <c r="C50" s="38" t="s">
        <v>14</v>
      </c>
      <c r="D50" s="34">
        <v>1</v>
      </c>
      <c r="E50" s="35"/>
      <c r="F50" s="36"/>
      <c r="G50" s="34"/>
    </row>
    <row r="51" spans="1:10" s="3" customFormat="1" ht="25.5" x14ac:dyDescent="0.2">
      <c r="A51" s="48">
        <v>2</v>
      </c>
      <c r="B51" s="73" t="s">
        <v>104</v>
      </c>
      <c r="C51" s="38" t="s">
        <v>14</v>
      </c>
      <c r="D51" s="34">
        <v>1</v>
      </c>
      <c r="E51" s="35"/>
      <c r="F51" s="36"/>
      <c r="G51" s="34"/>
    </row>
    <row r="52" spans="1:10" s="3" customFormat="1" ht="25.5" x14ac:dyDescent="0.2">
      <c r="A52" s="48">
        <v>3</v>
      </c>
      <c r="B52" s="73" t="s">
        <v>88</v>
      </c>
      <c r="C52" s="38" t="s">
        <v>14</v>
      </c>
      <c r="D52" s="34">
        <v>1</v>
      </c>
      <c r="E52" s="35"/>
      <c r="F52" s="36"/>
      <c r="G52" s="34"/>
    </row>
    <row r="53" spans="1:10" s="3" customFormat="1" x14ac:dyDescent="0.2">
      <c r="A53" s="48">
        <v>4</v>
      </c>
      <c r="B53" s="52" t="s">
        <v>87</v>
      </c>
      <c r="C53" s="38" t="s">
        <v>14</v>
      </c>
      <c r="D53" s="34">
        <v>1</v>
      </c>
      <c r="E53" s="35"/>
      <c r="F53" s="36"/>
      <c r="G53" s="34"/>
    </row>
    <row r="54" spans="1:10" x14ac:dyDescent="0.2">
      <c r="A54" s="32"/>
      <c r="B54" s="26" t="s">
        <v>51</v>
      </c>
      <c r="C54" s="21"/>
      <c r="D54" s="34"/>
      <c r="E54" s="35"/>
      <c r="F54" s="43"/>
      <c r="G54" s="34"/>
    </row>
    <row r="55" spans="1:10" x14ac:dyDescent="0.2">
      <c r="A55" s="37"/>
      <c r="B55" s="33"/>
      <c r="C55" s="21"/>
      <c r="D55" s="34"/>
      <c r="E55" s="35"/>
      <c r="F55" s="36"/>
      <c r="G55" s="34"/>
    </row>
    <row r="56" spans="1:10" x14ac:dyDescent="0.2">
      <c r="A56" s="30" t="s">
        <v>11</v>
      </c>
      <c r="B56" s="45" t="s">
        <v>41</v>
      </c>
      <c r="C56" s="21"/>
      <c r="D56" s="34"/>
      <c r="E56" s="35"/>
      <c r="F56" s="36"/>
      <c r="G56" s="34"/>
    </row>
    <row r="57" spans="1:10" x14ac:dyDescent="0.2">
      <c r="A57" s="32">
        <v>1</v>
      </c>
      <c r="B57" s="42" t="s">
        <v>58</v>
      </c>
      <c r="C57" s="21" t="s">
        <v>3</v>
      </c>
      <c r="D57" s="34">
        <f>6.95*10.85</f>
        <v>75.407499999999999</v>
      </c>
      <c r="E57" s="35"/>
      <c r="F57" s="36"/>
      <c r="G57" s="34"/>
      <c r="J57" s="34"/>
    </row>
    <row r="58" spans="1:10" x14ac:dyDescent="0.2">
      <c r="A58" s="32">
        <f>A57+1</f>
        <v>2</v>
      </c>
      <c r="B58" s="42" t="s">
        <v>89</v>
      </c>
      <c r="C58" s="21" t="s">
        <v>3</v>
      </c>
      <c r="D58" s="34">
        <f>D57</f>
        <v>75.407499999999999</v>
      </c>
      <c r="E58" s="35"/>
      <c r="F58" s="36"/>
      <c r="G58" s="34"/>
    </row>
    <row r="59" spans="1:10" x14ac:dyDescent="0.2">
      <c r="A59" s="32">
        <f t="shared" ref="A59:A61" si="4">A58+1</f>
        <v>3</v>
      </c>
      <c r="B59" s="42" t="s">
        <v>107</v>
      </c>
      <c r="C59" s="21" t="s">
        <v>24</v>
      </c>
      <c r="D59" s="34">
        <v>22.85</v>
      </c>
      <c r="E59" s="35"/>
      <c r="F59" s="36"/>
      <c r="G59" s="34"/>
    </row>
    <row r="60" spans="1:10" x14ac:dyDescent="0.2">
      <c r="A60" s="32">
        <f t="shared" si="4"/>
        <v>4</v>
      </c>
      <c r="B60" s="42" t="s">
        <v>90</v>
      </c>
      <c r="C60" s="21" t="s">
        <v>24</v>
      </c>
      <c r="D60" s="34">
        <v>10.85</v>
      </c>
      <c r="E60" s="35"/>
      <c r="F60" s="36"/>
      <c r="G60" s="34"/>
    </row>
    <row r="61" spans="1:10" x14ac:dyDescent="0.2">
      <c r="A61" s="32">
        <f t="shared" si="4"/>
        <v>5</v>
      </c>
      <c r="B61" s="42" t="s">
        <v>82</v>
      </c>
      <c r="C61" s="21" t="s">
        <v>3</v>
      </c>
      <c r="D61" s="34">
        <f>(0.37*(2.655*2+2.16+0.7+0.9))</f>
        <v>3.3559000000000001</v>
      </c>
      <c r="E61" s="35"/>
      <c r="F61" s="36"/>
      <c r="G61" s="34"/>
    </row>
    <row r="62" spans="1:10" s="65" customFormat="1" x14ac:dyDescent="0.2">
      <c r="A62" s="37"/>
      <c r="B62" s="26" t="s">
        <v>52</v>
      </c>
      <c r="C62" s="21"/>
      <c r="D62" s="34"/>
      <c r="E62" s="35"/>
      <c r="F62" s="43"/>
      <c r="G62" s="34"/>
    </row>
    <row r="63" spans="1:10" x14ac:dyDescent="0.2">
      <c r="A63" s="37"/>
      <c r="B63" s="33"/>
      <c r="C63" s="21"/>
      <c r="D63" s="34"/>
      <c r="E63" s="35"/>
      <c r="F63" s="36"/>
      <c r="G63" s="34"/>
    </row>
    <row r="64" spans="1:10" x14ac:dyDescent="0.2">
      <c r="A64" s="44" t="s">
        <v>42</v>
      </c>
      <c r="B64" s="45" t="s">
        <v>43</v>
      </c>
      <c r="C64" s="21"/>
      <c r="D64" s="34"/>
      <c r="E64" s="35"/>
      <c r="F64" s="36"/>
      <c r="G64" s="34"/>
    </row>
    <row r="65" spans="1:7" x14ac:dyDescent="0.2">
      <c r="A65" s="32">
        <v>1</v>
      </c>
      <c r="B65" s="33" t="s">
        <v>67</v>
      </c>
      <c r="C65" s="21" t="s">
        <v>3</v>
      </c>
      <c r="D65" s="34">
        <f>D43</f>
        <v>63.37</v>
      </c>
      <c r="E65" s="35"/>
      <c r="F65" s="36"/>
      <c r="G65" s="34"/>
    </row>
    <row r="66" spans="1:7" x14ac:dyDescent="0.2">
      <c r="A66" s="32">
        <v>2</v>
      </c>
      <c r="B66" s="33" t="s">
        <v>18</v>
      </c>
      <c r="C66" s="21" t="s">
        <v>24</v>
      </c>
      <c r="D66" s="34">
        <v>49.7</v>
      </c>
      <c r="E66" s="35"/>
      <c r="F66" s="36"/>
      <c r="G66" s="34"/>
    </row>
    <row r="67" spans="1:7" x14ac:dyDescent="0.2">
      <c r="A67" s="32"/>
      <c r="B67" s="26" t="s">
        <v>53</v>
      </c>
      <c r="C67" s="21"/>
      <c r="D67" s="34"/>
      <c r="E67" s="35"/>
      <c r="F67" s="43"/>
      <c r="G67" s="34"/>
    </row>
    <row r="68" spans="1:7" x14ac:dyDescent="0.2">
      <c r="A68" s="32"/>
      <c r="B68" s="33"/>
      <c r="C68" s="21"/>
      <c r="D68" s="34"/>
      <c r="E68" s="35"/>
      <c r="F68" s="36"/>
      <c r="G68" s="34"/>
    </row>
    <row r="69" spans="1:7" x14ac:dyDescent="0.2">
      <c r="A69" s="44" t="s">
        <v>44</v>
      </c>
      <c r="B69" s="45" t="s">
        <v>34</v>
      </c>
      <c r="C69" s="21"/>
      <c r="D69" s="34"/>
      <c r="E69" s="35"/>
      <c r="F69" s="36"/>
      <c r="G69" s="34"/>
    </row>
    <row r="70" spans="1:7" x14ac:dyDescent="0.2">
      <c r="A70" s="32">
        <v>1</v>
      </c>
      <c r="B70" s="33" t="s">
        <v>68</v>
      </c>
      <c r="C70" s="21" t="s">
        <v>26</v>
      </c>
      <c r="D70" s="34">
        <v>1</v>
      </c>
      <c r="E70" s="35"/>
      <c r="F70" s="36"/>
      <c r="G70" s="34"/>
    </row>
    <row r="71" spans="1:7" x14ac:dyDescent="0.2">
      <c r="A71" s="32">
        <f>A70+1</f>
        <v>2</v>
      </c>
      <c r="B71" s="33" t="s">
        <v>69</v>
      </c>
      <c r="C71" s="21" t="s">
        <v>26</v>
      </c>
      <c r="D71" s="34">
        <v>2</v>
      </c>
      <c r="E71" s="35"/>
      <c r="F71" s="36"/>
      <c r="G71" s="34"/>
    </row>
    <row r="72" spans="1:7" x14ac:dyDescent="0.2">
      <c r="A72" s="32">
        <f t="shared" ref="A72:A78" si="5">A71+1</f>
        <v>3</v>
      </c>
      <c r="B72" s="33" t="s">
        <v>70</v>
      </c>
      <c r="C72" s="21" t="s">
        <v>26</v>
      </c>
      <c r="D72" s="34">
        <v>1</v>
      </c>
      <c r="E72" s="35"/>
      <c r="F72" s="36"/>
      <c r="G72" s="34"/>
    </row>
    <row r="73" spans="1:7" x14ac:dyDescent="0.2">
      <c r="A73" s="32">
        <f t="shared" si="5"/>
        <v>4</v>
      </c>
      <c r="B73" s="33" t="s">
        <v>71</v>
      </c>
      <c r="C73" s="21" t="s">
        <v>14</v>
      </c>
      <c r="D73" s="34">
        <v>1</v>
      </c>
      <c r="E73" s="35"/>
      <c r="F73" s="36"/>
      <c r="G73" s="34"/>
    </row>
    <row r="74" spans="1:7" x14ac:dyDescent="0.2">
      <c r="A74" s="32">
        <f t="shared" si="5"/>
        <v>5</v>
      </c>
      <c r="B74" s="22" t="s">
        <v>94</v>
      </c>
      <c r="C74" s="21" t="s">
        <v>24</v>
      </c>
      <c r="D74" s="34">
        <v>3</v>
      </c>
      <c r="E74" s="35"/>
      <c r="F74" s="36"/>
      <c r="G74" s="34"/>
    </row>
    <row r="75" spans="1:7" x14ac:dyDescent="0.2">
      <c r="A75" s="32">
        <f t="shared" si="5"/>
        <v>6</v>
      </c>
      <c r="B75" s="22" t="s">
        <v>106</v>
      </c>
      <c r="C75" s="21" t="s">
        <v>24</v>
      </c>
      <c r="D75" s="34">
        <v>12</v>
      </c>
      <c r="E75" s="35"/>
      <c r="F75" s="36"/>
      <c r="G75" s="34"/>
    </row>
    <row r="76" spans="1:7" x14ac:dyDescent="0.2">
      <c r="A76" s="32">
        <f t="shared" si="5"/>
        <v>7</v>
      </c>
      <c r="B76" s="22" t="s">
        <v>19</v>
      </c>
      <c r="C76" s="21" t="s">
        <v>24</v>
      </c>
      <c r="D76" s="34">
        <v>16</v>
      </c>
      <c r="E76" s="35"/>
      <c r="F76" s="36"/>
      <c r="G76" s="34"/>
    </row>
    <row r="77" spans="1:7" x14ac:dyDescent="0.2">
      <c r="A77" s="32">
        <f t="shared" si="5"/>
        <v>8</v>
      </c>
      <c r="B77" s="22" t="s">
        <v>105</v>
      </c>
      <c r="C77" s="21" t="s">
        <v>24</v>
      </c>
      <c r="D77" s="34">
        <v>4</v>
      </c>
      <c r="E77" s="35"/>
      <c r="F77" s="36"/>
      <c r="G77" s="34"/>
    </row>
    <row r="78" spans="1:7" x14ac:dyDescent="0.2">
      <c r="A78" s="32">
        <f t="shared" si="5"/>
        <v>9</v>
      </c>
      <c r="B78" s="22" t="s">
        <v>92</v>
      </c>
      <c r="C78" s="21" t="s">
        <v>91</v>
      </c>
      <c r="D78" s="34">
        <v>2</v>
      </c>
      <c r="E78" s="35"/>
      <c r="F78" s="36"/>
      <c r="G78" s="34"/>
    </row>
    <row r="79" spans="1:7" x14ac:dyDescent="0.2">
      <c r="A79" s="32"/>
      <c r="B79" s="26" t="s">
        <v>54</v>
      </c>
      <c r="C79" s="21"/>
      <c r="D79" s="34"/>
      <c r="E79" s="35"/>
      <c r="F79" s="43"/>
      <c r="G79" s="34"/>
    </row>
    <row r="80" spans="1:7" x14ac:dyDescent="0.2">
      <c r="A80" s="32"/>
      <c r="B80" s="33"/>
      <c r="C80" s="21"/>
      <c r="D80" s="34"/>
      <c r="E80" s="35"/>
      <c r="F80" s="36"/>
      <c r="G80" s="34"/>
    </row>
    <row r="81" spans="1:7" x14ac:dyDescent="0.2">
      <c r="A81" s="44" t="s">
        <v>45</v>
      </c>
      <c r="B81" s="45" t="s">
        <v>29</v>
      </c>
      <c r="C81" s="21"/>
      <c r="D81" s="34"/>
      <c r="E81" s="35"/>
      <c r="F81" s="36"/>
      <c r="G81" s="34"/>
    </row>
    <row r="82" spans="1:7" x14ac:dyDescent="0.2">
      <c r="A82" s="32">
        <v>1</v>
      </c>
      <c r="B82" s="33" t="s">
        <v>93</v>
      </c>
      <c r="C82" s="21" t="s">
        <v>3</v>
      </c>
      <c r="D82" s="34">
        <f>D34+D61*2</f>
        <v>167.23610000000002</v>
      </c>
      <c r="E82" s="35"/>
      <c r="F82" s="36"/>
      <c r="G82" s="34"/>
    </row>
    <row r="83" spans="1:7" s="3" customFormat="1" x14ac:dyDescent="0.2">
      <c r="A83" s="32">
        <v>2</v>
      </c>
      <c r="B83" s="33" t="s">
        <v>59</v>
      </c>
      <c r="C83" s="21" t="s">
        <v>3</v>
      </c>
      <c r="D83" s="34">
        <f>D65</f>
        <v>63.37</v>
      </c>
      <c r="E83" s="35"/>
      <c r="F83" s="36"/>
      <c r="G83" s="34"/>
    </row>
    <row r="84" spans="1:7" x14ac:dyDescent="0.2">
      <c r="A84" s="32">
        <v>3</v>
      </c>
      <c r="B84" s="33" t="s">
        <v>35</v>
      </c>
      <c r="C84" s="21" t="s">
        <v>24</v>
      </c>
      <c r="D84" s="34">
        <f>D60</f>
        <v>10.85</v>
      </c>
      <c r="E84" s="35"/>
      <c r="F84" s="36"/>
      <c r="G84" s="34"/>
    </row>
    <row r="85" spans="1:7" x14ac:dyDescent="0.2">
      <c r="A85" s="37"/>
      <c r="B85" s="46" t="s">
        <v>55</v>
      </c>
      <c r="C85" s="21"/>
      <c r="D85" s="34"/>
      <c r="E85" s="35"/>
      <c r="F85" s="43"/>
      <c r="G85" s="34"/>
    </row>
    <row r="86" spans="1:7" x14ac:dyDescent="0.2">
      <c r="A86" s="47"/>
      <c r="B86" s="31"/>
      <c r="C86" s="21"/>
      <c r="D86" s="34"/>
      <c r="E86" s="35"/>
      <c r="F86" s="36"/>
      <c r="G86" s="34"/>
    </row>
    <row r="87" spans="1:7" x14ac:dyDescent="0.2">
      <c r="A87" s="44" t="s">
        <v>46</v>
      </c>
      <c r="B87" s="45" t="s">
        <v>30</v>
      </c>
      <c r="C87" s="38"/>
      <c r="D87" s="34"/>
      <c r="E87" s="35"/>
      <c r="F87" s="36"/>
      <c r="G87" s="34"/>
    </row>
    <row r="88" spans="1:7" x14ac:dyDescent="0.2">
      <c r="A88" s="48">
        <v>1</v>
      </c>
      <c r="B88" s="49" t="s">
        <v>31</v>
      </c>
      <c r="C88" s="21" t="s">
        <v>33</v>
      </c>
      <c r="D88" s="34">
        <v>7</v>
      </c>
      <c r="E88" s="35"/>
      <c r="F88" s="36"/>
      <c r="G88" s="34"/>
    </row>
    <row r="89" spans="1:7" x14ac:dyDescent="0.2">
      <c r="A89" s="48">
        <f>A88+1</f>
        <v>2</v>
      </c>
      <c r="B89" s="49" t="s">
        <v>78</v>
      </c>
      <c r="C89" s="21" t="s">
        <v>33</v>
      </c>
      <c r="D89" s="34">
        <v>1</v>
      </c>
      <c r="E89" s="35"/>
      <c r="F89" s="36"/>
      <c r="G89" s="34"/>
    </row>
    <row r="90" spans="1:7" x14ac:dyDescent="0.2">
      <c r="A90" s="48">
        <f t="shared" ref="A90:A91" si="6">A89+1</f>
        <v>3</v>
      </c>
      <c r="B90" s="33" t="s">
        <v>79</v>
      </c>
      <c r="C90" s="21" t="s">
        <v>33</v>
      </c>
      <c r="D90" s="34">
        <v>3</v>
      </c>
      <c r="E90" s="35"/>
      <c r="F90" s="36"/>
      <c r="G90" s="34"/>
    </row>
    <row r="91" spans="1:7" x14ac:dyDescent="0.2">
      <c r="A91" s="48">
        <f t="shared" si="6"/>
        <v>4</v>
      </c>
      <c r="B91" s="22" t="s">
        <v>32</v>
      </c>
      <c r="C91" s="21" t="s">
        <v>15</v>
      </c>
      <c r="D91" s="34">
        <v>1</v>
      </c>
      <c r="E91" s="35"/>
      <c r="F91" s="36"/>
      <c r="G91" s="34"/>
    </row>
    <row r="92" spans="1:7" x14ac:dyDescent="0.2">
      <c r="A92" s="37"/>
      <c r="B92" s="46" t="s">
        <v>56</v>
      </c>
      <c r="C92" s="21"/>
      <c r="D92" s="34"/>
      <c r="E92" s="35"/>
      <c r="F92" s="43"/>
      <c r="G92" s="34"/>
    </row>
    <row r="93" spans="1:7" x14ac:dyDescent="0.2">
      <c r="A93" s="37"/>
      <c r="B93" s="46"/>
      <c r="C93" s="21"/>
      <c r="D93" s="34"/>
      <c r="E93" s="50"/>
      <c r="F93" s="51"/>
      <c r="G93" s="34"/>
    </row>
    <row r="94" spans="1:7" x14ac:dyDescent="0.2">
      <c r="A94" s="37"/>
      <c r="B94" s="46"/>
      <c r="C94" s="21"/>
      <c r="D94" s="34"/>
      <c r="E94" s="50"/>
      <c r="F94" s="51"/>
    </row>
    <row r="95" spans="1:7" x14ac:dyDescent="0.2">
      <c r="A95" s="37"/>
      <c r="B95" s="33"/>
      <c r="C95" s="21"/>
      <c r="D95" s="34"/>
      <c r="E95" s="50"/>
      <c r="F95" s="36"/>
    </row>
    <row r="96" spans="1:7" x14ac:dyDescent="0.2">
      <c r="A96" s="53"/>
      <c r="B96" s="54"/>
      <c r="C96" s="55"/>
      <c r="D96" s="56"/>
      <c r="E96" s="57" t="s">
        <v>36</v>
      </c>
      <c r="F96" s="58"/>
      <c r="G96" s="74"/>
    </row>
    <row r="97" spans="1:6" x14ac:dyDescent="0.2">
      <c r="A97" s="59"/>
      <c r="B97" s="60"/>
      <c r="C97" s="61"/>
      <c r="D97" s="62"/>
      <c r="E97" s="63" t="s">
        <v>61</v>
      </c>
      <c r="F97" s="64"/>
    </row>
    <row r="98" spans="1:6" x14ac:dyDescent="0.2">
      <c r="A98" s="59"/>
      <c r="B98" s="60"/>
      <c r="C98" s="65"/>
      <c r="D98" s="66"/>
      <c r="E98" s="63" t="s">
        <v>47</v>
      </c>
      <c r="F98" s="64"/>
    </row>
    <row r="99" spans="1:6" x14ac:dyDescent="0.2">
      <c r="A99" s="59"/>
      <c r="B99" s="60"/>
      <c r="C99" s="65"/>
      <c r="D99" s="66"/>
      <c r="E99" s="63" t="s">
        <v>63</v>
      </c>
      <c r="F99" s="64"/>
    </row>
    <row r="100" spans="1:6" x14ac:dyDescent="0.2">
      <c r="A100" s="59"/>
      <c r="B100" s="60"/>
      <c r="C100" s="65"/>
      <c r="D100" s="66"/>
      <c r="E100" s="63" t="s">
        <v>64</v>
      </c>
      <c r="F100" s="64"/>
    </row>
    <row r="101" spans="1:6" s="3" customFormat="1" ht="13.5" thickBot="1" x14ac:dyDescent="0.25">
      <c r="A101" s="67"/>
      <c r="B101" s="68"/>
      <c r="C101" s="69"/>
      <c r="D101" s="70"/>
      <c r="E101" s="71" t="s">
        <v>62</v>
      </c>
      <c r="F101" s="72"/>
    </row>
    <row r="102" spans="1:6" ht="13.5" thickTop="1" x14ac:dyDescent="0.2"/>
    <row r="108" spans="1:6" x14ac:dyDescent="0.2">
      <c r="F108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6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</vt:lpstr>
      <vt:lpstr>OE!Print_Area</vt:lpstr>
      <vt:lpstr>OE!Print_Titles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2020-04-01T07:25:21Z</cp:lastPrinted>
  <dcterms:created xsi:type="dcterms:W3CDTF">2000-08-15T20:54:07Z</dcterms:created>
  <dcterms:modified xsi:type="dcterms:W3CDTF">2020-04-02T03:25:53Z</dcterms:modified>
</cp:coreProperties>
</file>