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aru\Tender\Jaringan Listrik Tahap II\"/>
    </mc:Choice>
  </mc:AlternateContent>
  <bookViews>
    <workbookView xWindow="0" yWindow="0" windowWidth="20490" windowHeight="7755"/>
  </bookViews>
  <sheets>
    <sheet name="TAHAP II" sheetId="3" r:id="rId1"/>
  </sheets>
  <definedNames>
    <definedName name="_xlnm.Print_Area" localSheetId="0">'TAHAP II'!$B$1:$M$534</definedName>
    <definedName name="_xlnm.Print_Titles" localSheetId="0">'TAHAP II'!$1:$7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3" l="1"/>
  <c r="L13" i="3"/>
  <c r="J13" i="3"/>
  <c r="J14" i="3" s="1"/>
  <c r="K13" i="3"/>
  <c r="K14" i="3"/>
  <c r="E483" i="3" l="1"/>
  <c r="E382" i="3"/>
  <c r="J288" i="3"/>
  <c r="K288" i="3"/>
  <c r="L288" i="3"/>
  <c r="M288" i="3"/>
  <c r="E141" i="3"/>
  <c r="J40" i="3"/>
  <c r="K40" i="3"/>
  <c r="L40" i="3"/>
  <c r="J47" i="3"/>
  <c r="K47" i="3"/>
  <c r="L47" i="3"/>
  <c r="M47" i="3"/>
  <c r="F523" i="3" l="1"/>
  <c r="F522" i="3"/>
  <c r="E242" i="3" l="1"/>
  <c r="K412" i="3"/>
  <c r="K413" i="3"/>
  <c r="K414" i="3"/>
  <c r="K411" i="3"/>
  <c r="K404" i="3"/>
  <c r="K405" i="3"/>
  <c r="K406" i="3"/>
  <c r="K403" i="3"/>
  <c r="K398" i="3"/>
  <c r="K399" i="3"/>
  <c r="K400" i="3"/>
  <c r="K389" i="3"/>
  <c r="K390" i="3"/>
  <c r="K391" i="3"/>
  <c r="K392" i="3"/>
  <c r="K393" i="3"/>
  <c r="J393" i="3"/>
  <c r="L393" i="3"/>
  <c r="M393" i="3"/>
  <c r="K381" i="3"/>
  <c r="J381" i="3"/>
  <c r="M381" i="3"/>
  <c r="L381" i="3"/>
  <c r="K324" i="3"/>
  <c r="K308" i="3"/>
  <c r="K293" i="3"/>
  <c r="L240" i="3"/>
  <c r="M240" i="3"/>
  <c r="K171" i="3"/>
  <c r="K172" i="3"/>
  <c r="K173" i="3"/>
  <c r="K170" i="3"/>
  <c r="K163" i="3"/>
  <c r="K164" i="3"/>
  <c r="K165" i="3"/>
  <c r="K162" i="3"/>
  <c r="K158" i="3"/>
  <c r="K159" i="3"/>
  <c r="K157" i="3"/>
  <c r="K150" i="3"/>
  <c r="K151" i="3"/>
  <c r="K152" i="3"/>
  <c r="K149" i="3"/>
  <c r="L140" i="3"/>
  <c r="J140" i="3"/>
  <c r="M140" i="3"/>
  <c r="K83" i="3"/>
  <c r="K67" i="3"/>
  <c r="K52" i="3"/>
  <c r="K500" i="3" l="1"/>
  <c r="K140" i="3" l="1"/>
  <c r="J501" i="3" l="1"/>
  <c r="J500" i="3"/>
  <c r="J499" i="3"/>
  <c r="J495" i="3"/>
  <c r="J494" i="3"/>
  <c r="J493" i="3"/>
  <c r="J492" i="3"/>
  <c r="J491" i="3"/>
  <c r="J490" i="3"/>
  <c r="J487" i="3"/>
  <c r="J488" i="3"/>
  <c r="J486" i="3"/>
  <c r="J482" i="3"/>
  <c r="J481" i="3"/>
  <c r="J480" i="3"/>
  <c r="J479" i="3"/>
  <c r="J478" i="3"/>
  <c r="J477" i="3"/>
  <c r="J476" i="3"/>
  <c r="J473" i="3"/>
  <c r="J472" i="3"/>
  <c r="J471" i="3"/>
  <c r="J470" i="3"/>
  <c r="J469" i="3"/>
  <c r="J468" i="3"/>
  <c r="J467" i="3"/>
  <c r="J464" i="3"/>
  <c r="J463" i="3"/>
  <c r="J462" i="3"/>
  <c r="J461" i="3"/>
  <c r="J460" i="3"/>
  <c r="J459" i="3"/>
  <c r="J456" i="3"/>
  <c r="J455" i="3"/>
  <c r="J454" i="3"/>
  <c r="J453" i="3"/>
  <c r="J452" i="3"/>
  <c r="J451" i="3"/>
  <c r="J448" i="3"/>
  <c r="J447" i="3"/>
  <c r="J446" i="3"/>
  <c r="J444" i="3"/>
  <c r="J443" i="3"/>
  <c r="J442" i="3"/>
  <c r="J439" i="3"/>
  <c r="J438" i="3"/>
  <c r="J437" i="3"/>
  <c r="J436" i="3"/>
  <c r="J434" i="3"/>
  <c r="J433" i="3"/>
  <c r="J430" i="3"/>
  <c r="J429" i="3"/>
  <c r="J428" i="3"/>
  <c r="J427" i="3"/>
  <c r="J426" i="3"/>
  <c r="J423" i="3"/>
  <c r="J422" i="3"/>
  <c r="J421" i="3"/>
  <c r="J420" i="3"/>
  <c r="J419" i="3"/>
  <c r="J416" i="3"/>
  <c r="J415" i="3"/>
  <c r="J414" i="3"/>
  <c r="J413" i="3"/>
  <c r="J412" i="3"/>
  <c r="J411" i="3"/>
  <c r="J408" i="3"/>
  <c r="J407" i="3"/>
  <c r="J406" i="3"/>
  <c r="J405" i="3"/>
  <c r="J404" i="3"/>
  <c r="J403" i="3"/>
  <c r="J400" i="3"/>
  <c r="J399" i="3"/>
  <c r="J398" i="3"/>
  <c r="J397" i="3"/>
  <c r="J396" i="3"/>
  <c r="J387" i="3"/>
  <c r="J388" i="3"/>
  <c r="J389" i="3"/>
  <c r="J390" i="3"/>
  <c r="J391" i="3"/>
  <c r="J392" i="3"/>
  <c r="J386" i="3"/>
  <c r="M500" i="3"/>
  <c r="M501" i="3"/>
  <c r="M499" i="3"/>
  <c r="M494" i="3"/>
  <c r="M492" i="3"/>
  <c r="M487" i="3"/>
  <c r="M486" i="3"/>
  <c r="M488" i="3"/>
  <c r="M490" i="3"/>
  <c r="M491" i="3"/>
  <c r="M493" i="3"/>
  <c r="M495" i="3"/>
  <c r="M387" i="3"/>
  <c r="M388" i="3"/>
  <c r="M389" i="3"/>
  <c r="M390" i="3"/>
  <c r="M391" i="3"/>
  <c r="M392" i="3"/>
  <c r="M396" i="3"/>
  <c r="M397" i="3"/>
  <c r="M398" i="3"/>
  <c r="M399" i="3"/>
  <c r="M400" i="3"/>
  <c r="M403" i="3"/>
  <c r="M404" i="3"/>
  <c r="M405" i="3"/>
  <c r="M406" i="3"/>
  <c r="M407" i="3"/>
  <c r="M408" i="3"/>
  <c r="M411" i="3"/>
  <c r="M412" i="3"/>
  <c r="M413" i="3"/>
  <c r="M414" i="3"/>
  <c r="M415" i="3"/>
  <c r="M416" i="3"/>
  <c r="M419" i="3"/>
  <c r="M420" i="3"/>
  <c r="M421" i="3"/>
  <c r="M422" i="3"/>
  <c r="M423" i="3"/>
  <c r="M426" i="3"/>
  <c r="M427" i="3"/>
  <c r="M428" i="3"/>
  <c r="M429" i="3"/>
  <c r="M430" i="3"/>
  <c r="M433" i="3"/>
  <c r="M434" i="3"/>
  <c r="M436" i="3"/>
  <c r="M437" i="3"/>
  <c r="M438" i="3"/>
  <c r="M439" i="3"/>
  <c r="M442" i="3"/>
  <c r="M443" i="3"/>
  <c r="M444" i="3"/>
  <c r="M446" i="3"/>
  <c r="M447" i="3"/>
  <c r="M448" i="3"/>
  <c r="M451" i="3"/>
  <c r="M452" i="3"/>
  <c r="M453" i="3"/>
  <c r="M454" i="3"/>
  <c r="M455" i="3"/>
  <c r="M456" i="3"/>
  <c r="M459" i="3"/>
  <c r="M460" i="3"/>
  <c r="M461" i="3"/>
  <c r="M462" i="3"/>
  <c r="M463" i="3"/>
  <c r="M464" i="3"/>
  <c r="M467" i="3"/>
  <c r="M468" i="3"/>
  <c r="M469" i="3"/>
  <c r="M470" i="3"/>
  <c r="M471" i="3"/>
  <c r="M472" i="3"/>
  <c r="M473" i="3"/>
  <c r="M476" i="3"/>
  <c r="M477" i="3"/>
  <c r="M478" i="3"/>
  <c r="M479" i="3"/>
  <c r="M480" i="3"/>
  <c r="M481" i="3"/>
  <c r="M386" i="3"/>
  <c r="M282" i="3" l="1"/>
  <c r="M283" i="3"/>
  <c r="M284" i="3"/>
  <c r="M285" i="3"/>
  <c r="M286" i="3"/>
  <c r="M287" i="3"/>
  <c r="M291" i="3"/>
  <c r="M292" i="3"/>
  <c r="M293" i="3"/>
  <c r="M294" i="3"/>
  <c r="M295" i="3"/>
  <c r="M296" i="3"/>
  <c r="M299" i="3"/>
  <c r="M300" i="3"/>
  <c r="M301" i="3"/>
  <c r="M302" i="3"/>
  <c r="M303" i="3"/>
  <c r="M304" i="3"/>
  <c r="M305" i="3"/>
  <c r="M308" i="3"/>
  <c r="M309" i="3"/>
  <c r="M310" i="3"/>
  <c r="M311" i="3"/>
  <c r="M312" i="3"/>
  <c r="M313" i="3"/>
  <c r="M316" i="3"/>
  <c r="M317" i="3"/>
  <c r="M318" i="3"/>
  <c r="M319" i="3"/>
  <c r="M320" i="3"/>
  <c r="M321" i="3"/>
  <c r="M324" i="3"/>
  <c r="M325" i="3"/>
  <c r="M326" i="3"/>
  <c r="M327" i="3"/>
  <c r="M328" i="3"/>
  <c r="M331" i="3"/>
  <c r="M332" i="3"/>
  <c r="M333" i="3"/>
  <c r="M334" i="3"/>
  <c r="M335" i="3"/>
  <c r="M336" i="3"/>
  <c r="M337" i="3"/>
  <c r="M340" i="3"/>
  <c r="M341" i="3"/>
  <c r="M342" i="3"/>
  <c r="M343" i="3"/>
  <c r="M344" i="3"/>
  <c r="M345" i="3"/>
  <c r="M348" i="3"/>
  <c r="M349" i="3"/>
  <c r="M350" i="3"/>
  <c r="M351" i="3"/>
  <c r="M352" i="3"/>
  <c r="M353" i="3"/>
  <c r="M354" i="3"/>
  <c r="M357" i="3"/>
  <c r="M358" i="3"/>
  <c r="M359" i="3"/>
  <c r="M360" i="3"/>
  <c r="M361" i="3"/>
  <c r="M362" i="3"/>
  <c r="M365" i="3"/>
  <c r="M366" i="3"/>
  <c r="M367" i="3"/>
  <c r="M368" i="3"/>
  <c r="M369" i="3"/>
  <c r="M370" i="3"/>
  <c r="M371" i="3"/>
  <c r="M372" i="3"/>
  <c r="M375" i="3"/>
  <c r="M376" i="3"/>
  <c r="M377" i="3"/>
  <c r="M378" i="3"/>
  <c r="M379" i="3"/>
  <c r="M380" i="3"/>
  <c r="M281" i="3"/>
  <c r="M272" i="3"/>
  <c r="M267" i="3"/>
  <c r="M268" i="3"/>
  <c r="M269" i="3"/>
  <c r="M270" i="3"/>
  <c r="M271" i="3"/>
  <c r="M273" i="3"/>
  <c r="M274" i="3"/>
  <c r="M275" i="3"/>
  <c r="M276" i="3"/>
  <c r="M266" i="3"/>
  <c r="M261" i="3"/>
  <c r="M262" i="3"/>
  <c r="M260" i="3"/>
  <c r="M247" i="3"/>
  <c r="M246" i="3"/>
  <c r="M252" i="3"/>
  <c r="M254" i="3"/>
  <c r="M248" i="3"/>
  <c r="M250" i="3"/>
  <c r="M251" i="3"/>
  <c r="M253" i="3"/>
  <c r="M255" i="3"/>
  <c r="M146" i="3"/>
  <c r="M147" i="3"/>
  <c r="M148" i="3"/>
  <c r="M149" i="3"/>
  <c r="M150" i="3"/>
  <c r="M151" i="3"/>
  <c r="M152" i="3"/>
  <c r="M155" i="3"/>
  <c r="M156" i="3"/>
  <c r="M157" i="3"/>
  <c r="M158" i="3"/>
  <c r="M159" i="3"/>
  <c r="M162" i="3"/>
  <c r="M163" i="3"/>
  <c r="M164" i="3"/>
  <c r="M165" i="3"/>
  <c r="M166" i="3"/>
  <c r="M167" i="3"/>
  <c r="M170" i="3"/>
  <c r="M171" i="3"/>
  <c r="M172" i="3"/>
  <c r="M173" i="3"/>
  <c r="M174" i="3"/>
  <c r="M175" i="3"/>
  <c r="M178" i="3"/>
  <c r="M179" i="3"/>
  <c r="M180" i="3"/>
  <c r="M181" i="3"/>
  <c r="M182" i="3"/>
  <c r="M185" i="3"/>
  <c r="M186" i="3"/>
  <c r="M187" i="3"/>
  <c r="M188" i="3"/>
  <c r="M189" i="3"/>
  <c r="M192" i="3"/>
  <c r="M193" i="3"/>
  <c r="M195" i="3"/>
  <c r="M196" i="3"/>
  <c r="M197" i="3"/>
  <c r="M198" i="3"/>
  <c r="M201" i="3"/>
  <c r="M202" i="3"/>
  <c r="M203" i="3"/>
  <c r="M205" i="3"/>
  <c r="M206" i="3"/>
  <c r="M207" i="3"/>
  <c r="M210" i="3"/>
  <c r="M211" i="3"/>
  <c r="M212" i="3"/>
  <c r="M213" i="3"/>
  <c r="M214" i="3"/>
  <c r="M215" i="3"/>
  <c r="M218" i="3"/>
  <c r="M219" i="3"/>
  <c r="M220" i="3"/>
  <c r="M221" i="3"/>
  <c r="M222" i="3"/>
  <c r="M223" i="3"/>
  <c r="M226" i="3"/>
  <c r="M227" i="3"/>
  <c r="M228" i="3"/>
  <c r="M229" i="3"/>
  <c r="M230" i="3"/>
  <c r="M231" i="3"/>
  <c r="M232" i="3"/>
  <c r="M235" i="3"/>
  <c r="M236" i="3"/>
  <c r="M237" i="3"/>
  <c r="M238" i="3"/>
  <c r="M239" i="3"/>
  <c r="M145" i="3"/>
  <c r="M41" i="3"/>
  <c r="M42" i="3"/>
  <c r="M43" i="3"/>
  <c r="M44" i="3"/>
  <c r="M45" i="3"/>
  <c r="M46" i="3"/>
  <c r="M50" i="3"/>
  <c r="M51" i="3"/>
  <c r="M52" i="3"/>
  <c r="M53" i="3"/>
  <c r="M54" i="3"/>
  <c r="M55" i="3"/>
  <c r="M58" i="3"/>
  <c r="M59" i="3"/>
  <c r="M60" i="3"/>
  <c r="M61" i="3"/>
  <c r="M62" i="3"/>
  <c r="M63" i="3"/>
  <c r="M64" i="3"/>
  <c r="M67" i="3"/>
  <c r="M68" i="3"/>
  <c r="M69" i="3"/>
  <c r="M70" i="3"/>
  <c r="M71" i="3"/>
  <c r="M72" i="3"/>
  <c r="M75" i="3"/>
  <c r="M76" i="3"/>
  <c r="M77" i="3"/>
  <c r="M78" i="3"/>
  <c r="M79" i="3"/>
  <c r="M80" i="3"/>
  <c r="M83" i="3"/>
  <c r="M84" i="3"/>
  <c r="M85" i="3"/>
  <c r="M86" i="3"/>
  <c r="M87" i="3"/>
  <c r="M90" i="3"/>
  <c r="M91" i="3"/>
  <c r="M92" i="3"/>
  <c r="M93" i="3"/>
  <c r="M94" i="3"/>
  <c r="M95" i="3"/>
  <c r="M96" i="3"/>
  <c r="M99" i="3"/>
  <c r="M100" i="3"/>
  <c r="M101" i="3"/>
  <c r="M102" i="3"/>
  <c r="M103" i="3"/>
  <c r="M104" i="3"/>
  <c r="M107" i="3"/>
  <c r="M108" i="3"/>
  <c r="M109" i="3"/>
  <c r="M110" i="3"/>
  <c r="M111" i="3"/>
  <c r="M112" i="3"/>
  <c r="M113" i="3"/>
  <c r="M116" i="3"/>
  <c r="M117" i="3"/>
  <c r="M118" i="3"/>
  <c r="M119" i="3"/>
  <c r="M120" i="3"/>
  <c r="M121" i="3"/>
  <c r="M124" i="3"/>
  <c r="M125" i="3"/>
  <c r="M126" i="3"/>
  <c r="M127" i="3"/>
  <c r="M128" i="3"/>
  <c r="M129" i="3"/>
  <c r="M130" i="3"/>
  <c r="M131" i="3"/>
  <c r="M134" i="3"/>
  <c r="M135" i="3"/>
  <c r="M136" i="3"/>
  <c r="M137" i="3"/>
  <c r="M138" i="3"/>
  <c r="M139" i="3"/>
  <c r="M40" i="3"/>
  <c r="M30" i="3"/>
  <c r="M25" i="3"/>
  <c r="M26" i="3"/>
  <c r="M27" i="3"/>
  <c r="M28" i="3"/>
  <c r="M29" i="3"/>
  <c r="M31" i="3"/>
  <c r="M32" i="3"/>
  <c r="M33" i="3"/>
  <c r="M34" i="3"/>
  <c r="M24" i="3"/>
  <c r="M19" i="3"/>
  <c r="M20" i="3"/>
  <c r="M18" i="3"/>
  <c r="M10" i="3"/>
  <c r="M11" i="3"/>
  <c r="M12" i="3"/>
  <c r="M9" i="3"/>
  <c r="L500" i="3"/>
  <c r="L501" i="3"/>
  <c r="L499" i="3"/>
  <c r="L487" i="3"/>
  <c r="L488" i="3"/>
  <c r="L490" i="3"/>
  <c r="L491" i="3"/>
  <c r="L492" i="3"/>
  <c r="L493" i="3"/>
  <c r="L494" i="3"/>
  <c r="L495" i="3"/>
  <c r="L486" i="3"/>
  <c r="L387" i="3"/>
  <c r="L388" i="3"/>
  <c r="L389" i="3"/>
  <c r="L390" i="3"/>
  <c r="L391" i="3"/>
  <c r="L392" i="3"/>
  <c r="L396" i="3"/>
  <c r="L397" i="3"/>
  <c r="L398" i="3"/>
  <c r="L399" i="3"/>
  <c r="L400" i="3"/>
  <c r="L403" i="3"/>
  <c r="L404" i="3"/>
  <c r="L405" i="3"/>
  <c r="L406" i="3"/>
  <c r="L407" i="3"/>
  <c r="L408" i="3"/>
  <c r="L411" i="3"/>
  <c r="L412" i="3"/>
  <c r="L413" i="3"/>
  <c r="L414" i="3"/>
  <c r="L415" i="3"/>
  <c r="L416" i="3"/>
  <c r="L419" i="3"/>
  <c r="L420" i="3"/>
  <c r="L421" i="3"/>
  <c r="L422" i="3"/>
  <c r="L423" i="3"/>
  <c r="L426" i="3"/>
  <c r="L427" i="3"/>
  <c r="L428" i="3"/>
  <c r="L429" i="3"/>
  <c r="L430" i="3"/>
  <c r="L433" i="3"/>
  <c r="L434" i="3"/>
  <c r="L436" i="3"/>
  <c r="L437" i="3"/>
  <c r="L438" i="3"/>
  <c r="L439" i="3"/>
  <c r="L442" i="3"/>
  <c r="L443" i="3"/>
  <c r="L444" i="3"/>
  <c r="L446" i="3"/>
  <c r="L447" i="3"/>
  <c r="L448" i="3"/>
  <c r="L451" i="3"/>
  <c r="L452" i="3"/>
  <c r="L453" i="3"/>
  <c r="L454" i="3"/>
  <c r="L455" i="3"/>
  <c r="L456" i="3"/>
  <c r="L459" i="3"/>
  <c r="L460" i="3"/>
  <c r="L461" i="3"/>
  <c r="L462" i="3"/>
  <c r="L463" i="3"/>
  <c r="L464" i="3"/>
  <c r="L467" i="3"/>
  <c r="L468" i="3"/>
  <c r="L469" i="3"/>
  <c r="L470" i="3"/>
  <c r="L471" i="3"/>
  <c r="L472" i="3"/>
  <c r="L473" i="3"/>
  <c r="L476" i="3"/>
  <c r="L477" i="3"/>
  <c r="L478" i="3"/>
  <c r="L479" i="3"/>
  <c r="L480" i="3"/>
  <c r="L481" i="3"/>
  <c r="L386" i="3"/>
  <c r="L282" i="3"/>
  <c r="L283" i="3"/>
  <c r="L284" i="3"/>
  <c r="L285" i="3"/>
  <c r="L286" i="3"/>
  <c r="L287" i="3"/>
  <c r="L272" i="3"/>
  <c r="L267" i="3"/>
  <c r="L268" i="3"/>
  <c r="L269" i="3"/>
  <c r="L270" i="3"/>
  <c r="L271" i="3"/>
  <c r="L273" i="3"/>
  <c r="L274" i="3"/>
  <c r="L275" i="3"/>
  <c r="L276" i="3"/>
  <c r="L260" i="3"/>
  <c r="K246" i="3"/>
  <c r="K247" i="3"/>
  <c r="K248" i="3"/>
  <c r="K250" i="3"/>
  <c r="K251" i="3"/>
  <c r="K252" i="3"/>
  <c r="K253" i="3"/>
  <c r="K254" i="3"/>
  <c r="L145" i="3"/>
  <c r="L41" i="3"/>
  <c r="L42" i="3"/>
  <c r="L43" i="3"/>
  <c r="L44" i="3"/>
  <c r="L45" i="3"/>
  <c r="L46" i="3"/>
  <c r="L50" i="3"/>
  <c r="L51" i="3"/>
  <c r="L52" i="3"/>
  <c r="L53" i="3"/>
  <c r="L54" i="3"/>
  <c r="L55" i="3"/>
  <c r="L58" i="3"/>
  <c r="L59" i="3"/>
  <c r="L60" i="3"/>
  <c r="L61" i="3"/>
  <c r="L62" i="3"/>
  <c r="L63" i="3"/>
  <c r="L64" i="3"/>
  <c r="L67" i="3"/>
  <c r="L68" i="3"/>
  <c r="L69" i="3"/>
  <c r="L70" i="3"/>
  <c r="L71" i="3"/>
  <c r="L72" i="3"/>
  <c r="L75" i="3"/>
  <c r="L76" i="3"/>
  <c r="L77" i="3"/>
  <c r="L78" i="3"/>
  <c r="L79" i="3"/>
  <c r="L80" i="3"/>
  <c r="L83" i="3"/>
  <c r="L84" i="3"/>
  <c r="L85" i="3"/>
  <c r="L86" i="3"/>
  <c r="L87" i="3"/>
  <c r="L90" i="3"/>
  <c r="L91" i="3"/>
  <c r="L92" i="3"/>
  <c r="L93" i="3"/>
  <c r="L94" i="3"/>
  <c r="L95" i="3"/>
  <c r="L96" i="3"/>
  <c r="L99" i="3"/>
  <c r="L100" i="3"/>
  <c r="L101" i="3"/>
  <c r="L102" i="3"/>
  <c r="L103" i="3"/>
  <c r="L104" i="3"/>
  <c r="L107" i="3"/>
  <c r="L108" i="3"/>
  <c r="L109" i="3"/>
  <c r="L110" i="3"/>
  <c r="L111" i="3"/>
  <c r="L112" i="3"/>
  <c r="L113" i="3"/>
  <c r="L116" i="3"/>
  <c r="L117" i="3"/>
  <c r="L118" i="3"/>
  <c r="L119" i="3"/>
  <c r="L120" i="3"/>
  <c r="L121" i="3"/>
  <c r="L124" i="3"/>
  <c r="L125" i="3"/>
  <c r="L126" i="3"/>
  <c r="L127" i="3"/>
  <c r="L128" i="3"/>
  <c r="L129" i="3"/>
  <c r="L130" i="3"/>
  <c r="L131" i="3"/>
  <c r="L134" i="3"/>
  <c r="L135" i="3"/>
  <c r="L136" i="3"/>
  <c r="L137" i="3"/>
  <c r="L138" i="3"/>
  <c r="L139" i="3"/>
  <c r="L30" i="3"/>
  <c r="L25" i="3"/>
  <c r="L26" i="3"/>
  <c r="L27" i="3"/>
  <c r="L28" i="3"/>
  <c r="L29" i="3"/>
  <c r="L31" i="3"/>
  <c r="L32" i="3"/>
  <c r="L33" i="3"/>
  <c r="L34" i="3"/>
  <c r="L19" i="3"/>
  <c r="L20" i="3"/>
  <c r="L10" i="3"/>
  <c r="L11" i="3"/>
  <c r="L12" i="3"/>
  <c r="K501" i="3"/>
  <c r="K499" i="3"/>
  <c r="K487" i="3"/>
  <c r="K488" i="3"/>
  <c r="K490" i="3"/>
  <c r="K491" i="3"/>
  <c r="K492" i="3"/>
  <c r="K493" i="3"/>
  <c r="K494" i="3"/>
  <c r="K495" i="3"/>
  <c r="K486" i="3"/>
  <c r="K481" i="3"/>
  <c r="K480" i="3"/>
  <c r="K479" i="3"/>
  <c r="K478" i="3"/>
  <c r="K477" i="3"/>
  <c r="K476" i="3"/>
  <c r="K473" i="3"/>
  <c r="K472" i="3"/>
  <c r="K471" i="3"/>
  <c r="K470" i="3"/>
  <c r="K469" i="3"/>
  <c r="K468" i="3"/>
  <c r="K467" i="3"/>
  <c r="K464" i="3"/>
  <c r="K463" i="3"/>
  <c r="K462" i="3"/>
  <c r="K461" i="3"/>
  <c r="K460" i="3"/>
  <c r="K459" i="3"/>
  <c r="K454" i="3"/>
  <c r="K455" i="3"/>
  <c r="K456" i="3"/>
  <c r="K453" i="3"/>
  <c r="K452" i="3"/>
  <c r="K451" i="3"/>
  <c r="K448" i="3"/>
  <c r="K447" i="3"/>
  <c r="K446" i="3"/>
  <c r="K444" i="3"/>
  <c r="K443" i="3"/>
  <c r="K442" i="3"/>
  <c r="K438" i="3"/>
  <c r="K439" i="3"/>
  <c r="K437" i="3"/>
  <c r="K436" i="3"/>
  <c r="K434" i="3"/>
  <c r="K433" i="3"/>
  <c r="K430" i="3"/>
  <c r="K429" i="3"/>
  <c r="K428" i="3"/>
  <c r="K427" i="3"/>
  <c r="K426" i="3"/>
  <c r="K423" i="3"/>
  <c r="K422" i="3"/>
  <c r="K421" i="3"/>
  <c r="K420" i="3"/>
  <c r="K419" i="3"/>
  <c r="K416" i="3"/>
  <c r="K415" i="3"/>
  <c r="K408" i="3"/>
  <c r="K407" i="3"/>
  <c r="K397" i="3"/>
  <c r="K396" i="3"/>
  <c r="K387" i="3"/>
  <c r="K388" i="3"/>
  <c r="K386" i="3"/>
  <c r="J261" i="3"/>
  <c r="J262" i="3"/>
  <c r="J260" i="3"/>
  <c r="L291" i="3"/>
  <c r="L292" i="3"/>
  <c r="L293" i="3"/>
  <c r="L294" i="3"/>
  <c r="L295" i="3"/>
  <c r="L296" i="3"/>
  <c r="L299" i="3"/>
  <c r="L300" i="3"/>
  <c r="L301" i="3"/>
  <c r="L302" i="3"/>
  <c r="L303" i="3"/>
  <c r="L304" i="3"/>
  <c r="L305" i="3"/>
  <c r="L308" i="3"/>
  <c r="L309" i="3"/>
  <c r="L310" i="3"/>
  <c r="L311" i="3"/>
  <c r="L312" i="3"/>
  <c r="L313" i="3"/>
  <c r="L316" i="3"/>
  <c r="L317" i="3"/>
  <c r="L318" i="3"/>
  <c r="L319" i="3"/>
  <c r="L320" i="3"/>
  <c r="L321" i="3"/>
  <c r="L324" i="3"/>
  <c r="L325" i="3"/>
  <c r="L326" i="3"/>
  <c r="L327" i="3"/>
  <c r="L328" i="3"/>
  <c r="L331" i="3"/>
  <c r="L332" i="3"/>
  <c r="L333" i="3"/>
  <c r="L334" i="3"/>
  <c r="L335" i="3"/>
  <c r="L336" i="3"/>
  <c r="L337" i="3"/>
  <c r="L340" i="3"/>
  <c r="L341" i="3"/>
  <c r="L342" i="3"/>
  <c r="L343" i="3"/>
  <c r="L344" i="3"/>
  <c r="L345" i="3"/>
  <c r="L348" i="3"/>
  <c r="L349" i="3"/>
  <c r="L350" i="3"/>
  <c r="L351" i="3"/>
  <c r="L352" i="3"/>
  <c r="L353" i="3"/>
  <c r="L354" i="3"/>
  <c r="L357" i="3"/>
  <c r="L358" i="3"/>
  <c r="L359" i="3"/>
  <c r="L360" i="3"/>
  <c r="L361" i="3"/>
  <c r="L362" i="3"/>
  <c r="L365" i="3"/>
  <c r="L366" i="3"/>
  <c r="L367" i="3"/>
  <c r="L368" i="3"/>
  <c r="L369" i="3"/>
  <c r="L370" i="3"/>
  <c r="L371" i="3"/>
  <c r="L372" i="3"/>
  <c r="L375" i="3"/>
  <c r="L376" i="3"/>
  <c r="L377" i="3"/>
  <c r="L378" i="3"/>
  <c r="L379" i="3"/>
  <c r="L380" i="3"/>
  <c r="L281" i="3"/>
  <c r="L266" i="3"/>
  <c r="L262" i="3"/>
  <c r="L261" i="3"/>
  <c r="L253" i="3"/>
  <c r="L254" i="3"/>
  <c r="L255" i="3"/>
  <c r="L252" i="3"/>
  <c r="L251" i="3"/>
  <c r="L250" i="3"/>
  <c r="L248" i="3"/>
  <c r="L247" i="3"/>
  <c r="L246" i="3"/>
  <c r="L151" i="3"/>
  <c r="L152" i="3"/>
  <c r="L155" i="3"/>
  <c r="L156" i="3"/>
  <c r="L157" i="3"/>
  <c r="L158" i="3"/>
  <c r="L159" i="3"/>
  <c r="L162" i="3"/>
  <c r="L163" i="3"/>
  <c r="L164" i="3"/>
  <c r="L165" i="3"/>
  <c r="L166" i="3"/>
  <c r="L167" i="3"/>
  <c r="L170" i="3"/>
  <c r="L171" i="3"/>
  <c r="L172" i="3"/>
  <c r="L173" i="3"/>
  <c r="L174" i="3"/>
  <c r="L175" i="3"/>
  <c r="L178" i="3"/>
  <c r="L179" i="3"/>
  <c r="L180" i="3"/>
  <c r="L181" i="3"/>
  <c r="L182" i="3"/>
  <c r="L185" i="3"/>
  <c r="L186" i="3"/>
  <c r="L187" i="3"/>
  <c r="L188" i="3"/>
  <c r="L189" i="3"/>
  <c r="L192" i="3"/>
  <c r="L193" i="3"/>
  <c r="L195" i="3"/>
  <c r="L196" i="3"/>
  <c r="L197" i="3"/>
  <c r="L198" i="3"/>
  <c r="L201" i="3"/>
  <c r="L202" i="3"/>
  <c r="L203" i="3"/>
  <c r="L205" i="3"/>
  <c r="L206" i="3"/>
  <c r="L207" i="3"/>
  <c r="L210" i="3"/>
  <c r="L211" i="3"/>
  <c r="L212" i="3"/>
  <c r="L213" i="3"/>
  <c r="L214" i="3"/>
  <c r="L215" i="3"/>
  <c r="L218" i="3"/>
  <c r="L219" i="3"/>
  <c r="L220" i="3"/>
  <c r="L221" i="3"/>
  <c r="L222" i="3"/>
  <c r="L223" i="3"/>
  <c r="L226" i="3"/>
  <c r="L227" i="3"/>
  <c r="L228" i="3"/>
  <c r="L229" i="3"/>
  <c r="L230" i="3"/>
  <c r="L231" i="3"/>
  <c r="L232" i="3"/>
  <c r="L235" i="3"/>
  <c r="L236" i="3"/>
  <c r="L237" i="3"/>
  <c r="L238" i="3"/>
  <c r="L239" i="3"/>
  <c r="L150" i="3"/>
  <c r="L149" i="3"/>
  <c r="L148" i="3"/>
  <c r="L147" i="3"/>
  <c r="L146" i="3"/>
  <c r="L24" i="3"/>
  <c r="L18" i="3"/>
  <c r="L9" i="3"/>
  <c r="J282" i="3"/>
  <c r="J283" i="3"/>
  <c r="J284" i="3"/>
  <c r="J285" i="3"/>
  <c r="J286" i="3"/>
  <c r="J287" i="3"/>
  <c r="J291" i="3"/>
  <c r="J292" i="3"/>
  <c r="J293" i="3"/>
  <c r="J294" i="3"/>
  <c r="J295" i="3"/>
  <c r="J296" i="3"/>
  <c r="J299" i="3"/>
  <c r="J300" i="3"/>
  <c r="J301" i="3"/>
  <c r="J302" i="3"/>
  <c r="J303" i="3"/>
  <c r="J304" i="3"/>
  <c r="J305" i="3"/>
  <c r="J308" i="3"/>
  <c r="J309" i="3"/>
  <c r="J310" i="3"/>
  <c r="J311" i="3"/>
  <c r="J312" i="3"/>
  <c r="J313" i="3"/>
  <c r="J316" i="3"/>
  <c r="J317" i="3"/>
  <c r="J318" i="3"/>
  <c r="J319" i="3"/>
  <c r="J320" i="3"/>
  <c r="J321" i="3"/>
  <c r="J324" i="3"/>
  <c r="J325" i="3"/>
  <c r="J326" i="3"/>
  <c r="J327" i="3"/>
  <c r="J328" i="3"/>
  <c r="J331" i="3"/>
  <c r="J332" i="3"/>
  <c r="J333" i="3"/>
  <c r="J334" i="3"/>
  <c r="J335" i="3"/>
  <c r="J336" i="3"/>
  <c r="J337" i="3"/>
  <c r="J340" i="3"/>
  <c r="J341" i="3"/>
  <c r="J342" i="3"/>
  <c r="J343" i="3"/>
  <c r="J344" i="3"/>
  <c r="J345" i="3"/>
  <c r="J348" i="3"/>
  <c r="J349" i="3"/>
  <c r="J350" i="3"/>
  <c r="J351" i="3"/>
  <c r="J352" i="3"/>
  <c r="J353" i="3"/>
  <c r="J354" i="3"/>
  <c r="J357" i="3"/>
  <c r="J358" i="3"/>
  <c r="J359" i="3"/>
  <c r="J360" i="3"/>
  <c r="J361" i="3"/>
  <c r="J362" i="3"/>
  <c r="J365" i="3"/>
  <c r="J366" i="3"/>
  <c r="J367" i="3"/>
  <c r="J368" i="3"/>
  <c r="J369" i="3"/>
  <c r="J370" i="3"/>
  <c r="J371" i="3"/>
  <c r="J372" i="3"/>
  <c r="J375" i="3"/>
  <c r="J376" i="3"/>
  <c r="J377" i="3"/>
  <c r="J378" i="3"/>
  <c r="J379" i="3"/>
  <c r="J380" i="3"/>
  <c r="J281" i="3"/>
  <c r="K282" i="3"/>
  <c r="K283" i="3"/>
  <c r="K284" i="3"/>
  <c r="K285" i="3"/>
  <c r="K286" i="3"/>
  <c r="K287" i="3"/>
  <c r="K291" i="3"/>
  <c r="K292" i="3"/>
  <c r="K294" i="3"/>
  <c r="K295" i="3"/>
  <c r="K296" i="3"/>
  <c r="K299" i="3"/>
  <c r="K300" i="3"/>
  <c r="K301" i="3"/>
  <c r="K302" i="3"/>
  <c r="K303" i="3"/>
  <c r="K304" i="3"/>
  <c r="K305" i="3"/>
  <c r="K309" i="3"/>
  <c r="K310" i="3"/>
  <c r="K311" i="3"/>
  <c r="K312" i="3"/>
  <c r="K313" i="3"/>
  <c r="K316" i="3"/>
  <c r="K317" i="3"/>
  <c r="K318" i="3"/>
  <c r="K319" i="3"/>
  <c r="K320" i="3"/>
  <c r="K321" i="3"/>
  <c r="K325" i="3"/>
  <c r="K326" i="3"/>
  <c r="K327" i="3"/>
  <c r="K328" i="3"/>
  <c r="K331" i="3"/>
  <c r="K332" i="3"/>
  <c r="K333" i="3"/>
  <c r="K334" i="3"/>
  <c r="K335" i="3"/>
  <c r="K336" i="3"/>
  <c r="K337" i="3"/>
  <c r="K340" i="3"/>
  <c r="K341" i="3"/>
  <c r="K342" i="3"/>
  <c r="K343" i="3"/>
  <c r="K344" i="3"/>
  <c r="K345" i="3"/>
  <c r="K348" i="3"/>
  <c r="K349" i="3"/>
  <c r="K350" i="3"/>
  <c r="K351" i="3"/>
  <c r="K352" i="3"/>
  <c r="K353" i="3"/>
  <c r="K354" i="3"/>
  <c r="K357" i="3"/>
  <c r="K358" i="3"/>
  <c r="K359" i="3"/>
  <c r="K360" i="3"/>
  <c r="K361" i="3"/>
  <c r="K362" i="3"/>
  <c r="K365" i="3"/>
  <c r="K366" i="3"/>
  <c r="K367" i="3"/>
  <c r="K368" i="3"/>
  <c r="K369" i="3"/>
  <c r="K370" i="3"/>
  <c r="K371" i="3"/>
  <c r="K372" i="3"/>
  <c r="K375" i="3"/>
  <c r="K376" i="3"/>
  <c r="K377" i="3"/>
  <c r="K378" i="3"/>
  <c r="K379" i="3"/>
  <c r="K380" i="3"/>
  <c r="K281" i="3"/>
  <c r="J267" i="3"/>
  <c r="J268" i="3"/>
  <c r="J269" i="3"/>
  <c r="J270" i="3"/>
  <c r="J271" i="3"/>
  <c r="J272" i="3"/>
  <c r="J273" i="3"/>
  <c r="J274" i="3"/>
  <c r="J275" i="3"/>
  <c r="J276" i="3"/>
  <c r="J266" i="3"/>
  <c r="K267" i="3"/>
  <c r="K268" i="3"/>
  <c r="K269" i="3"/>
  <c r="K270" i="3"/>
  <c r="K271" i="3"/>
  <c r="K272" i="3"/>
  <c r="K273" i="3"/>
  <c r="K274" i="3"/>
  <c r="K275" i="3"/>
  <c r="K276" i="3"/>
  <c r="K266" i="3"/>
  <c r="K261" i="3"/>
  <c r="K262" i="3"/>
  <c r="K260" i="3"/>
  <c r="J247" i="3"/>
  <c r="J248" i="3"/>
  <c r="J250" i="3"/>
  <c r="J251" i="3"/>
  <c r="J252" i="3"/>
  <c r="J253" i="3"/>
  <c r="J254" i="3"/>
  <c r="J255" i="3"/>
  <c r="J246" i="3"/>
  <c r="J210" i="3"/>
  <c r="J146" i="3"/>
  <c r="J147" i="3"/>
  <c r="J148" i="3"/>
  <c r="J149" i="3"/>
  <c r="J150" i="3"/>
  <c r="J151" i="3"/>
  <c r="J152" i="3"/>
  <c r="J155" i="3"/>
  <c r="J156" i="3"/>
  <c r="J157" i="3"/>
  <c r="J158" i="3"/>
  <c r="J159" i="3"/>
  <c r="J162" i="3"/>
  <c r="J163" i="3"/>
  <c r="J164" i="3"/>
  <c r="J165" i="3"/>
  <c r="J166" i="3"/>
  <c r="J167" i="3"/>
  <c r="J170" i="3"/>
  <c r="J171" i="3"/>
  <c r="J172" i="3"/>
  <c r="J173" i="3"/>
  <c r="J174" i="3"/>
  <c r="J175" i="3"/>
  <c r="J178" i="3"/>
  <c r="J179" i="3"/>
  <c r="J180" i="3"/>
  <c r="J181" i="3"/>
  <c r="J182" i="3"/>
  <c r="J185" i="3"/>
  <c r="J186" i="3"/>
  <c r="J187" i="3"/>
  <c r="J188" i="3"/>
  <c r="J189" i="3"/>
  <c r="J192" i="3"/>
  <c r="J193" i="3"/>
  <c r="J195" i="3"/>
  <c r="J196" i="3"/>
  <c r="J197" i="3"/>
  <c r="J198" i="3"/>
  <c r="J201" i="3"/>
  <c r="J202" i="3"/>
  <c r="J203" i="3"/>
  <c r="J205" i="3"/>
  <c r="J206" i="3"/>
  <c r="J207" i="3"/>
  <c r="J211" i="3"/>
  <c r="J212" i="3"/>
  <c r="J213" i="3"/>
  <c r="J214" i="3"/>
  <c r="J215" i="3"/>
  <c r="J218" i="3"/>
  <c r="J219" i="3"/>
  <c r="J220" i="3"/>
  <c r="J221" i="3"/>
  <c r="J222" i="3"/>
  <c r="J223" i="3"/>
  <c r="J226" i="3"/>
  <c r="J227" i="3"/>
  <c r="J228" i="3"/>
  <c r="J229" i="3"/>
  <c r="J230" i="3"/>
  <c r="J231" i="3"/>
  <c r="J232" i="3"/>
  <c r="J235" i="3"/>
  <c r="J236" i="3"/>
  <c r="J237" i="3"/>
  <c r="J238" i="3"/>
  <c r="J239" i="3"/>
  <c r="J240" i="3"/>
  <c r="J58" i="3"/>
  <c r="J59" i="3"/>
  <c r="J60" i="3"/>
  <c r="J61" i="3"/>
  <c r="J62" i="3"/>
  <c r="J63" i="3"/>
  <c r="J64" i="3"/>
  <c r="J67" i="3"/>
  <c r="J68" i="3"/>
  <c r="J69" i="3"/>
  <c r="J70" i="3"/>
  <c r="J71" i="3"/>
  <c r="J72" i="3"/>
  <c r="J75" i="3"/>
  <c r="J76" i="3"/>
  <c r="J77" i="3"/>
  <c r="J78" i="3"/>
  <c r="J79" i="3"/>
  <c r="J80" i="3"/>
  <c r="J83" i="3"/>
  <c r="J84" i="3"/>
  <c r="J85" i="3"/>
  <c r="J86" i="3"/>
  <c r="J87" i="3"/>
  <c r="J90" i="3"/>
  <c r="J91" i="3"/>
  <c r="J92" i="3"/>
  <c r="J93" i="3"/>
  <c r="J94" i="3"/>
  <c r="J95" i="3"/>
  <c r="J96" i="3"/>
  <c r="J99" i="3"/>
  <c r="J100" i="3"/>
  <c r="J101" i="3"/>
  <c r="J102" i="3"/>
  <c r="J103" i="3"/>
  <c r="J104" i="3"/>
  <c r="J107" i="3"/>
  <c r="J108" i="3"/>
  <c r="J109" i="3"/>
  <c r="J110" i="3"/>
  <c r="J111" i="3"/>
  <c r="J112" i="3"/>
  <c r="J113" i="3"/>
  <c r="J116" i="3"/>
  <c r="J117" i="3"/>
  <c r="J118" i="3"/>
  <c r="J119" i="3"/>
  <c r="J120" i="3"/>
  <c r="J121" i="3"/>
  <c r="J124" i="3"/>
  <c r="J125" i="3"/>
  <c r="J126" i="3"/>
  <c r="J127" i="3"/>
  <c r="J128" i="3"/>
  <c r="J129" i="3"/>
  <c r="J130" i="3"/>
  <c r="J131" i="3"/>
  <c r="J134" i="3"/>
  <c r="J135" i="3"/>
  <c r="J136" i="3"/>
  <c r="J137" i="3"/>
  <c r="J138" i="3"/>
  <c r="J139" i="3"/>
  <c r="J52" i="3"/>
  <c r="J53" i="3"/>
  <c r="J54" i="3"/>
  <c r="J55" i="3"/>
  <c r="J51" i="3"/>
  <c r="J50" i="3"/>
  <c r="J46" i="3"/>
  <c r="J45" i="3"/>
  <c r="J44" i="3"/>
  <c r="J43" i="3"/>
  <c r="J42" i="3"/>
  <c r="J41" i="3"/>
  <c r="J28" i="3"/>
  <c r="J29" i="3"/>
  <c r="J30" i="3"/>
  <c r="J31" i="3"/>
  <c r="J32" i="3"/>
  <c r="J33" i="3"/>
  <c r="J34" i="3"/>
  <c r="J27" i="3"/>
  <c r="J26" i="3"/>
  <c r="J25" i="3"/>
  <c r="J24" i="3"/>
  <c r="J20" i="3"/>
  <c r="J19" i="3"/>
  <c r="J18" i="3"/>
  <c r="J10" i="3"/>
  <c r="J11" i="3"/>
  <c r="J12" i="3"/>
  <c r="J9" i="3"/>
  <c r="J145" i="3"/>
  <c r="K255" i="3"/>
  <c r="K146" i="3"/>
  <c r="K147" i="3"/>
  <c r="K148" i="3"/>
  <c r="K155" i="3"/>
  <c r="K156" i="3"/>
  <c r="K166" i="3"/>
  <c r="K167" i="3"/>
  <c r="K174" i="3"/>
  <c r="K175" i="3"/>
  <c r="K178" i="3"/>
  <c r="K179" i="3"/>
  <c r="K180" i="3"/>
  <c r="K181" i="3"/>
  <c r="K182" i="3"/>
  <c r="K185" i="3"/>
  <c r="K186" i="3"/>
  <c r="K187" i="3"/>
  <c r="K188" i="3"/>
  <c r="K189" i="3"/>
  <c r="K192" i="3"/>
  <c r="K193" i="3"/>
  <c r="K195" i="3"/>
  <c r="K196" i="3"/>
  <c r="K197" i="3"/>
  <c r="K198" i="3"/>
  <c r="K201" i="3"/>
  <c r="K202" i="3"/>
  <c r="K203" i="3"/>
  <c r="K205" i="3"/>
  <c r="K206" i="3"/>
  <c r="K207" i="3"/>
  <c r="K210" i="3"/>
  <c r="K211" i="3"/>
  <c r="K212" i="3"/>
  <c r="K213" i="3"/>
  <c r="K214" i="3"/>
  <c r="K215" i="3"/>
  <c r="K218" i="3"/>
  <c r="K219" i="3"/>
  <c r="K220" i="3"/>
  <c r="K221" i="3"/>
  <c r="K222" i="3"/>
  <c r="K223" i="3"/>
  <c r="K226" i="3"/>
  <c r="K227" i="3"/>
  <c r="K228" i="3"/>
  <c r="K229" i="3"/>
  <c r="K230" i="3"/>
  <c r="K231" i="3"/>
  <c r="K232" i="3"/>
  <c r="K235" i="3"/>
  <c r="K236" i="3"/>
  <c r="K237" i="3"/>
  <c r="K238" i="3"/>
  <c r="K239" i="3"/>
  <c r="K240" i="3"/>
  <c r="K145" i="3"/>
  <c r="K41" i="3"/>
  <c r="K42" i="3"/>
  <c r="K43" i="3"/>
  <c r="K44" i="3"/>
  <c r="K45" i="3"/>
  <c r="K46" i="3"/>
  <c r="K50" i="3"/>
  <c r="K51" i="3"/>
  <c r="K53" i="3"/>
  <c r="K54" i="3"/>
  <c r="K55" i="3"/>
  <c r="K58" i="3"/>
  <c r="K59" i="3"/>
  <c r="K60" i="3"/>
  <c r="K61" i="3"/>
  <c r="K62" i="3"/>
  <c r="K63" i="3"/>
  <c r="K64" i="3"/>
  <c r="K68" i="3"/>
  <c r="K69" i="3"/>
  <c r="K70" i="3"/>
  <c r="K71" i="3"/>
  <c r="K72" i="3"/>
  <c r="K75" i="3"/>
  <c r="K76" i="3"/>
  <c r="K77" i="3"/>
  <c r="K78" i="3"/>
  <c r="K79" i="3"/>
  <c r="K80" i="3"/>
  <c r="K84" i="3"/>
  <c r="K85" i="3"/>
  <c r="K86" i="3"/>
  <c r="K87" i="3"/>
  <c r="K90" i="3"/>
  <c r="K91" i="3"/>
  <c r="K92" i="3"/>
  <c r="K93" i="3"/>
  <c r="K94" i="3"/>
  <c r="K95" i="3"/>
  <c r="K96" i="3"/>
  <c r="K99" i="3"/>
  <c r="K100" i="3"/>
  <c r="K101" i="3"/>
  <c r="K102" i="3"/>
  <c r="K103" i="3"/>
  <c r="K104" i="3"/>
  <c r="K107" i="3"/>
  <c r="K108" i="3"/>
  <c r="K109" i="3"/>
  <c r="K110" i="3"/>
  <c r="K111" i="3"/>
  <c r="K112" i="3"/>
  <c r="K113" i="3"/>
  <c r="K116" i="3"/>
  <c r="K117" i="3"/>
  <c r="K118" i="3"/>
  <c r="K119" i="3"/>
  <c r="K120" i="3"/>
  <c r="K121" i="3"/>
  <c r="K124" i="3"/>
  <c r="K125" i="3"/>
  <c r="K126" i="3"/>
  <c r="K127" i="3"/>
  <c r="K128" i="3"/>
  <c r="K129" i="3"/>
  <c r="K130" i="3"/>
  <c r="K131" i="3"/>
  <c r="K134" i="3"/>
  <c r="K135" i="3"/>
  <c r="K136" i="3"/>
  <c r="K137" i="3"/>
  <c r="K138" i="3"/>
  <c r="K139" i="3"/>
  <c r="K28" i="3"/>
  <c r="K29" i="3"/>
  <c r="K30" i="3"/>
  <c r="K31" i="3"/>
  <c r="K32" i="3"/>
  <c r="K33" i="3"/>
  <c r="K34" i="3"/>
  <c r="K27" i="3"/>
  <c r="K26" i="3"/>
  <c r="K25" i="3"/>
  <c r="K24" i="3"/>
  <c r="K20" i="3"/>
  <c r="K19" i="3"/>
  <c r="K18" i="3"/>
  <c r="K10" i="3"/>
  <c r="K11" i="3"/>
  <c r="K12" i="3"/>
  <c r="K9" i="3"/>
  <c r="K242" i="3" l="1"/>
  <c r="M382" i="3"/>
  <c r="L382" i="3"/>
  <c r="L496" i="3"/>
  <c r="L242" i="3"/>
  <c r="K382" i="3"/>
  <c r="J382" i="3"/>
  <c r="K141" i="3"/>
  <c r="L141" i="3"/>
  <c r="M141" i="3"/>
  <c r="J141" i="3"/>
  <c r="J242" i="3"/>
  <c r="J21" i="3"/>
  <c r="M14" i="3"/>
  <c r="M21" i="3"/>
  <c r="L14" i="3"/>
  <c r="K21" i="3"/>
  <c r="M35" i="3"/>
  <c r="M263" i="3"/>
  <c r="L263" i="3"/>
  <c r="M242" i="3"/>
  <c r="M256" i="3"/>
  <c r="M277" i="3"/>
  <c r="L35" i="3"/>
  <c r="L21" i="3"/>
  <c r="L277" i="3"/>
  <c r="L256" i="3"/>
  <c r="J256" i="3"/>
  <c r="J35" i="3"/>
  <c r="K277" i="3"/>
  <c r="K496" i="3"/>
  <c r="K503" i="3"/>
  <c r="K256" i="3"/>
  <c r="K263" i="3"/>
  <c r="K483" i="3"/>
  <c r="K35" i="3"/>
  <c r="K521" i="3" l="1"/>
  <c r="L521" i="3"/>
  <c r="K519" i="3"/>
  <c r="J521" i="3"/>
  <c r="M257" i="3"/>
  <c r="K257" i="3"/>
  <c r="J257" i="3"/>
  <c r="L257" i="3"/>
  <c r="K497" i="3"/>
  <c r="J503" i="3" l="1"/>
  <c r="J512" i="3" s="1"/>
  <c r="J509" i="3"/>
  <c r="J277" i="3"/>
  <c r="J263" i="3"/>
  <c r="J483" i="3"/>
  <c r="J519" i="3" l="1"/>
  <c r="J497" i="3"/>
  <c r="J511" i="3" s="1"/>
  <c r="J510" i="3"/>
  <c r="J514" i="3" l="1"/>
  <c r="J515" i="3" s="1"/>
  <c r="J516" i="3" s="1"/>
  <c r="J517" i="3" s="1"/>
  <c r="M510" i="3"/>
  <c r="M509" i="3" l="1"/>
  <c r="M483" i="3"/>
  <c r="M503" i="3"/>
  <c r="M512" i="3" s="1"/>
  <c r="M496" i="3"/>
  <c r="M521" i="3" s="1"/>
  <c r="M497" i="3" l="1"/>
  <c r="M511" i="3" s="1"/>
  <c r="M514" i="3" s="1"/>
  <c r="M515" i="3" s="1"/>
  <c r="M516" i="3" s="1"/>
  <c r="M517" i="3" s="1"/>
  <c r="M519" i="3"/>
  <c r="L510" i="3"/>
  <c r="L509" i="3" l="1"/>
  <c r="L503" i="3"/>
  <c r="L512" i="3" s="1"/>
  <c r="L483" i="3"/>
  <c r="L497" i="3" l="1"/>
  <c r="L511" i="3" s="1"/>
  <c r="L514" i="3" s="1"/>
  <c r="L515" i="3" s="1"/>
  <c r="L516" i="3" s="1"/>
  <c r="L517" i="3" s="1"/>
  <c r="L519" i="3"/>
  <c r="K512" i="3"/>
  <c r="K509" i="3"/>
  <c r="K511" i="3" l="1"/>
  <c r="K510" i="3"/>
  <c r="K514" i="3" l="1"/>
  <c r="K515" i="3" s="1"/>
  <c r="K516" i="3" s="1"/>
  <c r="K517" i="3" s="1"/>
  <c r="C511" i="3" l="1"/>
  <c r="C509" i="3"/>
  <c r="C510" i="3"/>
</calcChain>
</file>

<file path=xl/sharedStrings.xml><?xml version="1.0" encoding="utf-8"?>
<sst xmlns="http://schemas.openxmlformats.org/spreadsheetml/2006/main" count="895" uniqueCount="311">
  <si>
    <t>m</t>
  </si>
  <si>
    <t>PERUMAHAN CITRALAND  CIBUBUR</t>
  </si>
  <si>
    <t>BILL OF QUANTITY</t>
  </si>
  <si>
    <t>Volume</t>
  </si>
  <si>
    <t>A</t>
  </si>
  <si>
    <t>PEKERJAAN PERSIAPAN</t>
  </si>
  <si>
    <t>Keamanan</t>
  </si>
  <si>
    <t>B</t>
  </si>
  <si>
    <t>I</t>
  </si>
  <si>
    <t>unit</t>
  </si>
  <si>
    <t>II</t>
  </si>
  <si>
    <t>Cubicle IM / IS</t>
  </si>
  <si>
    <t>Cubicle PM / PF</t>
  </si>
  <si>
    <t>Kabel Instalasi TM, 1 x 35 mm2</t>
  </si>
  <si>
    <t>set</t>
  </si>
  <si>
    <t>III</t>
  </si>
  <si>
    <t>bh</t>
  </si>
  <si>
    <t>C</t>
  </si>
  <si>
    <t>NO</t>
  </si>
  <si>
    <t>URAIAN  PEKERJAAN</t>
  </si>
  <si>
    <t>SAT.</t>
  </si>
  <si>
    <t xml:space="preserve">Harga </t>
  </si>
  <si>
    <t>Jumlah</t>
  </si>
  <si>
    <t>Ls</t>
  </si>
  <si>
    <t>REKAPITULASI HARGA</t>
  </si>
  <si>
    <t xml:space="preserve">Total </t>
  </si>
  <si>
    <t>Pembulatan</t>
  </si>
  <si>
    <t>PPN 10 %</t>
  </si>
  <si>
    <t>GrandTotal</t>
  </si>
  <si>
    <t>Bedeng Kerja / Gudang</t>
  </si>
  <si>
    <t>Air Kerja &amp; Listrik Kerja</t>
  </si>
  <si>
    <t>Kabel Listrik</t>
  </si>
  <si>
    <t>Pengadaan Panel</t>
  </si>
  <si>
    <t>Kabel Instalasi TR, NYY 1 x 240 mm2</t>
  </si>
  <si>
    <t>Rak TR 4 Jurusan</t>
  </si>
  <si>
    <t>Indoor Terminal 3x1x35 TM 20 KV</t>
  </si>
  <si>
    <t>Kabel SKTR, NYFGBY 4x95 mm2</t>
  </si>
  <si>
    <t>Ijin Hibah ke PLN</t>
  </si>
  <si>
    <t>PENGADAAN MATERIAL</t>
  </si>
  <si>
    <t xml:space="preserve">PEMASANGAN MATERIAL </t>
  </si>
  <si>
    <t>D</t>
  </si>
  <si>
    <t>Tiang PJU</t>
  </si>
  <si>
    <t>Octagonal - Finishing Hot Dip Galvanized</t>
  </si>
  <si>
    <t>Sub Total I</t>
  </si>
  <si>
    <t>Sub Total II A</t>
  </si>
  <si>
    <t>Sub Total II B</t>
  </si>
  <si>
    <t>Sub Total II C</t>
  </si>
  <si>
    <t>Sub Total III C</t>
  </si>
  <si>
    <t>Sub Total III B</t>
  </si>
  <si>
    <t>Sub Total III A</t>
  </si>
  <si>
    <t>- Single Ornament t. 7m</t>
  </si>
  <si>
    <t>PEKERJAAN JARINGAN LISTRIK TAHAP II</t>
  </si>
  <si>
    <t>a</t>
  </si>
  <si>
    <t>Group GII - A</t>
  </si>
  <si>
    <t xml:space="preserve"> - Gardu ke A1</t>
  </si>
  <si>
    <t xml:space="preserve"> - A1  ke A2</t>
  </si>
  <si>
    <t xml:space="preserve"> - A2  ke A3</t>
  </si>
  <si>
    <t xml:space="preserve"> - A3  ke A4</t>
  </si>
  <si>
    <t>b</t>
  </si>
  <si>
    <t>Group GII - B</t>
  </si>
  <si>
    <t xml:space="preserve"> - Gardu ke B1</t>
  </si>
  <si>
    <t xml:space="preserve"> - B1 ke B2</t>
  </si>
  <si>
    <t xml:space="preserve"> - B2 ke B3</t>
  </si>
  <si>
    <t>c</t>
  </si>
  <si>
    <t>Group GII-C</t>
  </si>
  <si>
    <t xml:space="preserve"> - Gardu ke C1</t>
  </si>
  <si>
    <t xml:space="preserve"> - C1 ke C2</t>
  </si>
  <si>
    <t xml:space="preserve"> - C2 ke C3</t>
  </si>
  <si>
    <t>d</t>
  </si>
  <si>
    <t>Group GII-D</t>
  </si>
  <si>
    <t xml:space="preserve"> - Gardu ke D1</t>
  </si>
  <si>
    <t xml:space="preserve"> - D1 ke D2</t>
  </si>
  <si>
    <t xml:space="preserve"> - D2 ke D3</t>
  </si>
  <si>
    <t xml:space="preserve"> - D5 ke D6</t>
  </si>
  <si>
    <t>e</t>
  </si>
  <si>
    <t>Group GII-E</t>
  </si>
  <si>
    <t xml:space="preserve"> - E1 ke E2</t>
  </si>
  <si>
    <t xml:space="preserve"> - Gardu ke E1</t>
  </si>
  <si>
    <t xml:space="preserve"> - E2 ke E3</t>
  </si>
  <si>
    <t>f</t>
  </si>
  <si>
    <t>Group GII-F</t>
  </si>
  <si>
    <t xml:space="preserve"> - Gardu ke F1</t>
  </si>
  <si>
    <t xml:space="preserve"> - F1 ke F2</t>
  </si>
  <si>
    <t xml:space="preserve"> - F2 ke F3</t>
  </si>
  <si>
    <t>g</t>
  </si>
  <si>
    <t>Group GII-G</t>
  </si>
  <si>
    <t xml:space="preserve"> - G1 ke G2</t>
  </si>
  <si>
    <t xml:space="preserve"> - G2 ke G3</t>
  </si>
  <si>
    <t xml:space="preserve"> - G5 ke G6</t>
  </si>
  <si>
    <t>h</t>
  </si>
  <si>
    <t>Group GII-H</t>
  </si>
  <si>
    <t xml:space="preserve"> - H1 ke H2</t>
  </si>
  <si>
    <t xml:space="preserve"> - Gardu ke H2</t>
  </si>
  <si>
    <t xml:space="preserve"> - H2 ke H3</t>
  </si>
  <si>
    <t xml:space="preserve"> - H4 ke H5</t>
  </si>
  <si>
    <t xml:space="preserve"> - H5 ke H6</t>
  </si>
  <si>
    <t>i</t>
  </si>
  <si>
    <t>Group GII-I</t>
  </si>
  <si>
    <t xml:space="preserve"> - Gardu ke I1</t>
  </si>
  <si>
    <t xml:space="preserve"> - I1 ke I2</t>
  </si>
  <si>
    <t xml:space="preserve"> - I2 ke I3</t>
  </si>
  <si>
    <t xml:space="preserve"> - I4 ke I5</t>
  </si>
  <si>
    <t xml:space="preserve"> - I5 ke I6</t>
  </si>
  <si>
    <t>j</t>
  </si>
  <si>
    <t>Group GII-J</t>
  </si>
  <si>
    <t xml:space="preserve"> - Gardu ke J1</t>
  </si>
  <si>
    <t xml:space="preserve"> - J1 ke J2</t>
  </si>
  <si>
    <t xml:space="preserve"> - J2 ke J3</t>
  </si>
  <si>
    <t xml:space="preserve"> - J3 ke J4</t>
  </si>
  <si>
    <t>Kabel SR, NYFGBY 4x10 m2</t>
  </si>
  <si>
    <t>Panel A</t>
  </si>
  <si>
    <t>Panel B</t>
  </si>
  <si>
    <t>Panel C</t>
  </si>
  <si>
    <t>Panel D</t>
  </si>
  <si>
    <t>Panel E</t>
  </si>
  <si>
    <t>Panel F</t>
  </si>
  <si>
    <t>Panel H</t>
  </si>
  <si>
    <t>Panel G</t>
  </si>
  <si>
    <t>Panel I</t>
  </si>
  <si>
    <t>Panel J</t>
  </si>
  <si>
    <t>Dari Panel J6 kerumah2 ( 8 Rumah)</t>
  </si>
  <si>
    <t xml:space="preserve"> - Gardu  ke G1</t>
  </si>
  <si>
    <t>IV</t>
  </si>
  <si>
    <t>PEKERJAAN PENYELESAIAN</t>
  </si>
  <si>
    <t>Dokumentasi</t>
  </si>
  <si>
    <t>Sub Total IV</t>
  </si>
  <si>
    <t>Pengadaan Gardu Ditribusi</t>
  </si>
  <si>
    <t>Trafo 630 KVA, 20 KV / 400 V</t>
  </si>
  <si>
    <t xml:space="preserve"> - A4  ke A5</t>
  </si>
  <si>
    <t xml:space="preserve"> - A5  ke A6</t>
  </si>
  <si>
    <t>Panel PJU</t>
  </si>
  <si>
    <t>Kabel NYFGBY 4x10 mm</t>
  </si>
  <si>
    <t>Group 1</t>
  </si>
  <si>
    <t>Group 2</t>
  </si>
  <si>
    <t>Pondasi Panel KHBTR</t>
  </si>
  <si>
    <t>Pondasi Tiang PJU 40x40x120</t>
  </si>
  <si>
    <t>Grand Total</t>
  </si>
  <si>
    <t>MCB 1P 6A</t>
  </si>
  <si>
    <t>Kabel NYM 3x2,5 mm</t>
  </si>
  <si>
    <t xml:space="preserve">KHBTR (Panel Distribusi - Kav. Rumah) </t>
  </si>
  <si>
    <t xml:space="preserve"> - C3 ke C4</t>
  </si>
  <si>
    <t xml:space="preserve"> - C5 ke C6</t>
  </si>
  <si>
    <t xml:space="preserve"> - E3 ke E4</t>
  </si>
  <si>
    <t xml:space="preserve"> - F3 ke F4</t>
  </si>
  <si>
    <t xml:space="preserve"> - G4 ke G5</t>
  </si>
  <si>
    <t xml:space="preserve"> - J4 ke J5</t>
  </si>
  <si>
    <t xml:space="preserve"> - B3 ke B4</t>
  </si>
  <si>
    <t xml:space="preserve"> - D3 ke D4</t>
  </si>
  <si>
    <t>Jointing Kabel NA2XSEBY 3x240 mm</t>
  </si>
  <si>
    <t>Kabel NA2XSEBY 3x240 mm</t>
  </si>
  <si>
    <t>Indoor Terminal 3x240 TM 20 KV</t>
  </si>
  <si>
    <t>Gardu Sipil ST-16</t>
  </si>
  <si>
    <t xml:space="preserve"> - A6  ke A7</t>
  </si>
  <si>
    <t xml:space="preserve"> - B4 ke B5</t>
  </si>
  <si>
    <t xml:space="preserve"> - C4 ke C5</t>
  </si>
  <si>
    <t xml:space="preserve"> - C6 ke D6 (LUPING)</t>
  </si>
  <si>
    <t xml:space="preserve"> - D4 ke D5</t>
  </si>
  <si>
    <t xml:space="preserve"> - E4 ke E5</t>
  </si>
  <si>
    <t xml:space="preserve"> - E5 ke F5 (LUPING)</t>
  </si>
  <si>
    <t xml:space="preserve"> - F4 ke F5</t>
  </si>
  <si>
    <t xml:space="preserve"> - G3 ke G4</t>
  </si>
  <si>
    <t xml:space="preserve"> - G6 ke H6 (LUPING)</t>
  </si>
  <si>
    <t xml:space="preserve"> - H3 ke H4</t>
  </si>
  <si>
    <t xml:space="preserve"> - I3 ke I4</t>
  </si>
  <si>
    <t xml:space="preserve"> - I6 ke J6 (LUPING)</t>
  </si>
  <si>
    <t xml:space="preserve"> - J5 ke J6</t>
  </si>
  <si>
    <t>k</t>
  </si>
  <si>
    <t>Group GII-K</t>
  </si>
  <si>
    <t xml:space="preserve"> - Gardu ke K1 </t>
  </si>
  <si>
    <t xml:space="preserve"> - K1 ke K2</t>
  </si>
  <si>
    <t xml:space="preserve"> - K2 ke K3</t>
  </si>
  <si>
    <t xml:space="preserve"> - K3 ke K4</t>
  </si>
  <si>
    <t xml:space="preserve"> - K4 ke K5</t>
  </si>
  <si>
    <t xml:space="preserve"> - K5 ke K6</t>
  </si>
  <si>
    <t xml:space="preserve"> - K6 ke K7</t>
  </si>
  <si>
    <t xml:space="preserve"> -K7 ke L6 (LUPING)</t>
  </si>
  <si>
    <t>l</t>
  </si>
  <si>
    <t>Group GII-L</t>
  </si>
  <si>
    <t xml:space="preserve"> - Gardu ke L1</t>
  </si>
  <si>
    <t xml:space="preserve"> - L2 ke L3</t>
  </si>
  <si>
    <t xml:space="preserve"> - L1 ke L2</t>
  </si>
  <si>
    <t xml:space="preserve"> - L3 ke L4</t>
  </si>
  <si>
    <t xml:space="preserve"> - L4 ke L5</t>
  </si>
  <si>
    <t xml:space="preserve"> - L5 ke L6</t>
  </si>
  <si>
    <t>Panel K</t>
  </si>
  <si>
    <t>Panel L</t>
  </si>
  <si>
    <t xml:space="preserve"> - Lampu PJU LED 50 Watt</t>
  </si>
  <si>
    <t>Dari panel A5 ke Rumah2( 8 Rumah)</t>
  </si>
  <si>
    <t>Dari panel A7 ke Rumah2(9 Rumah)</t>
  </si>
  <si>
    <t>Dari Panel B1 kerumah2 ( 12  Rumah)</t>
  </si>
  <si>
    <t>Dari Panel B2 kerumah2 ( 9  Rumah)</t>
  </si>
  <si>
    <t>Dari Panel B5 kerumah2 ( 7  Rumah)</t>
  </si>
  <si>
    <t>Dari Panel B6 kerumah2 ( 9  Rumah)</t>
  </si>
  <si>
    <t>Dari Panel C1 kerumah2 ( 8  Rumah)</t>
  </si>
  <si>
    <t>Dari Panel C2 kerumah2 (10   Rumah)</t>
  </si>
  <si>
    <t>Dari Panel C3 kerumah2 (10  Rumah)</t>
  </si>
  <si>
    <t>Dari Panel C4 kerumah2 (9   Rumah)</t>
  </si>
  <si>
    <t>Dari Panel C5 kerumah2 ( 8 Rumah)</t>
  </si>
  <si>
    <t>Dari Panel C6 kerumah2 ( 7  Rumah)</t>
  </si>
  <si>
    <t>Dari Panel D1 kerumah2 ( 8  Rumah)</t>
  </si>
  <si>
    <t>Dari Panel D2 kerumah2 (10 Rumah)</t>
  </si>
  <si>
    <t>Dari Panel D3 kerumah2 ( 10 Rumah)</t>
  </si>
  <si>
    <t>Dari Panel D4 kerumah2 ( 7  Rumah)</t>
  </si>
  <si>
    <t>Dari Panel D5 kerumah2 ( 9  Rumah)</t>
  </si>
  <si>
    <t>Dari Panel D6 kerumah2 ( 8  Rumah)</t>
  </si>
  <si>
    <t>Dari Panel E1 kerumah2 ( 8  Rumah)</t>
  </si>
  <si>
    <t>Dari Panel E2 kerumah2 ( 9  Rumah)</t>
  </si>
  <si>
    <t>Dari Panel E3 kerumah2 (8  Rumah)</t>
  </si>
  <si>
    <t>Dari Panel E4 kerumah2 ( 9  Rumah)</t>
  </si>
  <si>
    <t>Dari Panel E5 kerumah2 ( 8  Rumah)</t>
  </si>
  <si>
    <t>Dari Panel F1 kerumah2 ( 7  Rumah)</t>
  </si>
  <si>
    <t>Dari Panel F2 kerumah2 ( 9  Rumah)</t>
  </si>
  <si>
    <t>Dari Panel F3 kerumah2 ( 10  Rumah)</t>
  </si>
  <si>
    <t>Dari Panel F4 kerumah2 ( 10 Rumah)</t>
  </si>
  <si>
    <t>Dari Panel F5 kerumah2 ( 8  Rumah)</t>
  </si>
  <si>
    <t>Dari Panel G1 kerumah2 ( 10  Rumah)</t>
  </si>
  <si>
    <t>Dari Panel G2 kerumah2 ( 8  Rumah)</t>
  </si>
  <si>
    <t>Dari Panel H1 kerumah2 ( 10  Rumah)</t>
  </si>
  <si>
    <t>Dari Panel H2 kerumah2 ( 10  Rumah)</t>
  </si>
  <si>
    <t>Dari Panel H3 kerumah2 ( 8  Rumah)</t>
  </si>
  <si>
    <t>Dari Panel I1 kerumah2 ( 10  Rumah)</t>
  </si>
  <si>
    <t>Dari Panel I2 kerumah2 (11  Rumah)</t>
  </si>
  <si>
    <t>Dari Panel I3 kerumah2 (10  Rumah)</t>
  </si>
  <si>
    <t>Dari Panel I4 kerumah2 (10  Rumah)</t>
  </si>
  <si>
    <t>Dari Panel I5 kerumah2 (  10 Rumah)</t>
  </si>
  <si>
    <t>Dari Panel I6 kerumah2 ( 13 Rumah)</t>
  </si>
  <si>
    <t>Dari Panel J1 kerumah2 ( 11 Rumah)</t>
  </si>
  <si>
    <t>Dari Panel J2 kerumah2 ( 11  Rumah)</t>
  </si>
  <si>
    <t>Dari Panel J3 kerumah2 ( 13 Rumah)</t>
  </si>
  <si>
    <t>Dari Panel J4 kerumah2 ( 12 Rumah)</t>
  </si>
  <si>
    <t>Dari Panel J5 kerumah2 ( 12 Rumah)</t>
  </si>
  <si>
    <t>Dari Panel K1 kerumah2 ( 9 Rumah)</t>
  </si>
  <si>
    <t>Dari Panel K2 kerumah2 (11  Rumah)</t>
  </si>
  <si>
    <t>Dari Panel K3 kerumah2 ( 10 Rumah)</t>
  </si>
  <si>
    <t>Dari Panel K4 kerumah2 ( 8 Rumah)</t>
  </si>
  <si>
    <t>Dari Panel K5 kerumah2 (8 Rumah)</t>
  </si>
  <si>
    <t>Dari Panel K6 kerumah2 (10  Rumah)</t>
  </si>
  <si>
    <t>Dari Panel K7 kerumah2 ( 7 Rumah)</t>
  </si>
  <si>
    <t>Dari Panel L1 kerumah2 ( 12 Rumah)</t>
  </si>
  <si>
    <t>Dari Panel L2 kerumah2 ( 9 Rumah)</t>
  </si>
  <si>
    <t>Dari Panel L3 kerumah2 (8 Rumah)</t>
  </si>
  <si>
    <t>Dari Panel L4 kerumah2 ( 9 Rumah)</t>
  </si>
  <si>
    <t>Dari Panel L5 kerumah2 ( 6Rumah)</t>
  </si>
  <si>
    <t>Dari Panel L6 kerumah2 ( 7 Rumah)</t>
  </si>
  <si>
    <t>Pemasangan  Gardu Ditribusi</t>
  </si>
  <si>
    <t xml:space="preserve">Pemasangan Material </t>
  </si>
  <si>
    <t>Kabel NYFGBY 4x16 mm</t>
  </si>
  <si>
    <t xml:space="preserve">IV </t>
  </si>
  <si>
    <t>Pembuatan Asbuilt Drawing</t>
  </si>
  <si>
    <t>Galian,Urug Pasir,Gentinf PLN</t>
  </si>
  <si>
    <t>Sub Total D</t>
  </si>
  <si>
    <t>E</t>
  </si>
  <si>
    <t>Sub Total E</t>
  </si>
  <si>
    <t>Sub Total D1</t>
  </si>
  <si>
    <t>D1</t>
  </si>
  <si>
    <t>E1</t>
  </si>
  <si>
    <t>Sub Total E1</t>
  </si>
  <si>
    <t>Gronding Panel</t>
  </si>
  <si>
    <t>Dari panel A8 ke Rumah2(9 Rumah)</t>
  </si>
  <si>
    <t>Dari panel A1 ke Rumah2( 12  Rumah)</t>
  </si>
  <si>
    <t>Dari panel A2 ke Rumah2( 10 Rumah)</t>
  </si>
  <si>
    <t>Dari panel A3 ke Rumah2( 8  Rumah)</t>
  </si>
  <si>
    <t>Dari panel A4 ke Rumah2(9 Rumah)</t>
  </si>
  <si>
    <t>Dari panel A6 ke Rumah2(8 Rumah)</t>
  </si>
  <si>
    <t xml:space="preserve"> - Gardu ke H1</t>
  </si>
  <si>
    <t>PGM</t>
  </si>
  <si>
    <t>GLENINDO</t>
  </si>
  <si>
    <t>HADERA</t>
  </si>
  <si>
    <t>DCA</t>
  </si>
  <si>
    <t>Dari Panel G3 keruko2 ( 12  Ruko)</t>
  </si>
  <si>
    <t>Dari Panel G4 keruko2 ( 12  Ruko)</t>
  </si>
  <si>
    <t>Dari Panel G5 keruko2 ( 8  Ruko)</t>
  </si>
  <si>
    <t>Dari Panel G6 keruko2 ( 10 Ruko)</t>
  </si>
  <si>
    <t>Dari Panel H4 keruko2 ( 8  Ruk0)</t>
  </si>
  <si>
    <t>Dari Panel H5 keruko2 ( 8  Ruko)</t>
  </si>
  <si>
    <t>Dari Panel H6 keruko2 ( 8 Ruko)</t>
  </si>
  <si>
    <t>Dibuat</t>
  </si>
  <si>
    <t>Diajukan,</t>
  </si>
  <si>
    <t>Disetujui,</t>
  </si>
  <si>
    <t>Hendhy Utomo</t>
  </si>
  <si>
    <t>SUPRAMONO</t>
  </si>
  <si>
    <t>Fathurrahman</t>
  </si>
  <si>
    <t>Taufik Hidayat</t>
  </si>
  <si>
    <t>Nancy Oktavia</t>
  </si>
  <si>
    <t>Nanik J Santoso</t>
  </si>
  <si>
    <t>Harun Hajadi</t>
  </si>
  <si>
    <t xml:space="preserve">    Estimator</t>
  </si>
  <si>
    <t>QS</t>
  </si>
  <si>
    <t>Koor. Konst</t>
  </si>
  <si>
    <t>Manager Teknik</t>
  </si>
  <si>
    <t>General Manager</t>
  </si>
  <si>
    <t>Direktur</t>
  </si>
  <si>
    <t>Direktur Utama</t>
  </si>
  <si>
    <t xml:space="preserve"> - PANEL ke SO</t>
  </si>
  <si>
    <t>Dari Panel B3/B4 kerumah2 ( 8  Rumah)</t>
  </si>
  <si>
    <t>Dari Panel B5 kerumah2 ( 6  Rumah)</t>
  </si>
  <si>
    <t>Dari Panel B6 kerumah2 ( 6  Rumah)</t>
  </si>
  <si>
    <t>Harga/Unit SR=</t>
  </si>
  <si>
    <t>Excl. PPN</t>
  </si>
  <si>
    <t>Harga/Unit PJU=</t>
  </si>
  <si>
    <t>Harga/Unit SR - CG=</t>
  </si>
  <si>
    <t>Harga/Unit PJU - CG=</t>
  </si>
  <si>
    <t xml:space="preserve"> - </t>
  </si>
  <si>
    <t>Catatan</t>
  </si>
  <si>
    <t>Kenaikan Kabel SKTR 6%</t>
  </si>
  <si>
    <t>Kenaikan Kabel SR 3%</t>
  </si>
  <si>
    <t>Kenaikan harga terjadi karena peraturan</t>
  </si>
  <si>
    <t>baru dengan menggunakan kabel looping</t>
  </si>
  <si>
    <t xml:space="preserve"> - A7 ke A8</t>
  </si>
  <si>
    <t xml:space="preserve"> - A8 ke B5 (LUPING)</t>
  </si>
  <si>
    <t>Biaya Percepatan Cubicel dan Trafo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</si>
</sst>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.0_);_(* \(#,##0.0\);_(* &quot;-&quot;??_);_(@_)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sz val="10"/>
      <color indexed="9"/>
      <name val="Arial"/>
      <family val="2"/>
    </font>
    <font>
      <sz val="11"/>
      <color theme="1"/>
      <name val="Calibri"/>
      <family val="2"/>
      <scheme val="minor"/>
    </font>
    <font>
      <u/>
      <sz val="11"/>
      <color theme="1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1" fontId="8" fillId="0" borderId="0" applyFont="0" applyFill="0" applyBorder="0" applyAlignment="0" applyProtection="0"/>
  </cellStyleXfs>
  <cellXfs count="115">
    <xf numFmtId="0" fontId="0" fillId="0" borderId="0" xfId="0"/>
    <xf numFmtId="0" fontId="1" fillId="0" borderId="0" xfId="1"/>
    <xf numFmtId="0" fontId="3" fillId="0" borderId="0" xfId="1" applyFont="1"/>
    <xf numFmtId="43" fontId="1" fillId="0" borderId="0" xfId="2"/>
    <xf numFmtId="43" fontId="1" fillId="0" borderId="0" xfId="2" applyFont="1"/>
    <xf numFmtId="164" fontId="3" fillId="0" borderId="0" xfId="1" applyNumberFormat="1" applyFont="1"/>
    <xf numFmtId="43" fontId="4" fillId="0" borderId="0" xfId="2" applyFont="1"/>
    <xf numFmtId="43" fontId="3" fillId="0" borderId="6" xfId="2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left" vertical="center"/>
    </xf>
    <xf numFmtId="0" fontId="1" fillId="2" borderId="3" xfId="1" applyFont="1" applyFill="1" applyBorder="1" applyAlignment="1">
      <alignment horizontal="center" vertical="center"/>
    </xf>
    <xf numFmtId="43" fontId="1" fillId="2" borderId="3" xfId="2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left" vertical="center"/>
    </xf>
    <xf numFmtId="0" fontId="1" fillId="2" borderId="1" xfId="1" applyFont="1" applyFill="1" applyBorder="1" applyAlignment="1">
      <alignment horizontal="center" vertical="center"/>
    </xf>
    <xf numFmtId="43" fontId="1" fillId="2" borderId="1" xfId="2" applyFont="1" applyFill="1" applyBorder="1" applyAlignment="1">
      <alignment horizontal="right" vertical="center"/>
    </xf>
    <xf numFmtId="0" fontId="4" fillId="0" borderId="1" xfId="1" applyFont="1" applyBorder="1" applyAlignment="1">
      <alignment horizontal="right"/>
    </xf>
    <xf numFmtId="0" fontId="4" fillId="0" borderId="1" xfId="1" applyFont="1" applyBorder="1"/>
    <xf numFmtId="0" fontId="4" fillId="0" borderId="1" xfId="1" applyFont="1" applyBorder="1" applyAlignment="1">
      <alignment horizontal="center"/>
    </xf>
    <xf numFmtId="43" fontId="4" fillId="0" borderId="1" xfId="2" applyFont="1" applyFill="1" applyBorder="1" applyAlignment="1">
      <alignment horizontal="right"/>
    </xf>
    <xf numFmtId="43" fontId="4" fillId="0" borderId="5" xfId="2" applyFont="1" applyFill="1" applyBorder="1" applyAlignment="1">
      <alignment horizontal="right"/>
    </xf>
    <xf numFmtId="0" fontId="5" fillId="0" borderId="1" xfId="1" applyFont="1" applyBorder="1" applyAlignment="1">
      <alignment horizontal="center"/>
    </xf>
    <xf numFmtId="0" fontId="5" fillId="0" borderId="1" xfId="1" applyFont="1" applyBorder="1"/>
    <xf numFmtId="0" fontId="4" fillId="0" borderId="0" xfId="1" applyFont="1" applyBorder="1"/>
    <xf numFmtId="43" fontId="4" fillId="0" borderId="0" xfId="2" applyFont="1" applyBorder="1"/>
    <xf numFmtId="0" fontId="1" fillId="0" borderId="2" xfId="1" applyFont="1" applyBorder="1"/>
    <xf numFmtId="43" fontId="1" fillId="0" borderId="2" xfId="2" applyFont="1" applyBorder="1" applyAlignment="1">
      <alignment horizontal="center"/>
    </xf>
    <xf numFmtId="0" fontId="5" fillId="2" borderId="1" xfId="1" applyFont="1" applyFill="1" applyBorder="1" applyAlignment="1">
      <alignment horizontal="right" vertical="center"/>
    </xf>
    <xf numFmtId="0" fontId="1" fillId="0" borderId="1" xfId="1" applyBorder="1"/>
    <xf numFmtId="43" fontId="4" fillId="0" borderId="1" xfId="2" applyFont="1" applyBorder="1"/>
    <xf numFmtId="43" fontId="3" fillId="0" borderId="0" xfId="2" applyFont="1" applyAlignment="1">
      <alignment horizontal="right"/>
    </xf>
    <xf numFmtId="43" fontId="1" fillId="0" borderId="0" xfId="2" applyAlignment="1">
      <alignment horizontal="right"/>
    </xf>
    <xf numFmtId="43" fontId="7" fillId="0" borderId="0" xfId="2" applyFont="1"/>
    <xf numFmtId="43" fontId="3" fillId="0" borderId="0" xfId="2" applyFont="1"/>
    <xf numFmtId="43" fontId="1" fillId="0" borderId="0" xfId="1" applyNumberFormat="1"/>
    <xf numFmtId="43" fontId="4" fillId="0" borderId="4" xfId="2" applyFont="1" applyFill="1" applyBorder="1" applyAlignment="1">
      <alignment horizontal="right"/>
    </xf>
    <xf numFmtId="0" fontId="5" fillId="0" borderId="1" xfId="1" applyFont="1" applyBorder="1" applyAlignment="1">
      <alignment horizontal="right"/>
    </xf>
    <xf numFmtId="0" fontId="4" fillId="0" borderId="1" xfId="1" quotePrefix="1" applyFont="1" applyBorder="1"/>
    <xf numFmtId="43" fontId="5" fillId="0" borderId="1" xfId="2" applyFont="1" applyFill="1" applyBorder="1" applyAlignment="1">
      <alignment horizontal="right"/>
    </xf>
    <xf numFmtId="0" fontId="4" fillId="0" borderId="1" xfId="1" quotePrefix="1" applyFont="1" applyBorder="1" applyAlignment="1">
      <alignment horizontal="left"/>
    </xf>
    <xf numFmtId="0" fontId="5" fillId="0" borderId="1" xfId="1" quotePrefix="1" applyFont="1" applyBorder="1"/>
    <xf numFmtId="0" fontId="5" fillId="0" borderId="1" xfId="1" quotePrefix="1" applyFont="1" applyBorder="1" applyAlignment="1">
      <alignment horizontal="right"/>
    </xf>
    <xf numFmtId="43" fontId="1" fillId="0" borderId="7" xfId="2" applyFont="1" applyBorder="1" applyAlignment="1">
      <alignment horizontal="center"/>
    </xf>
    <xf numFmtId="43" fontId="1" fillId="0" borderId="1" xfId="2" applyBorder="1"/>
    <xf numFmtId="0" fontId="5" fillId="0" borderId="1" xfId="1" applyFont="1" applyBorder="1" applyAlignment="1">
      <alignment horizontal="left"/>
    </xf>
    <xf numFmtId="0" fontId="4" fillId="0" borderId="1" xfId="1" applyFont="1" applyBorder="1" applyAlignment="1">
      <alignment horizontal="left"/>
    </xf>
    <xf numFmtId="43" fontId="3" fillId="0" borderId="6" xfId="2" applyFont="1" applyFill="1" applyBorder="1" applyAlignment="1">
      <alignment horizontal="center" vertical="center"/>
    </xf>
    <xf numFmtId="43" fontId="4" fillId="0" borderId="8" xfId="2" applyFont="1" applyFill="1" applyBorder="1" applyAlignment="1">
      <alignment horizontal="right"/>
    </xf>
    <xf numFmtId="43" fontId="4" fillId="0" borderId="0" xfId="2" applyFont="1" applyFill="1" applyBorder="1" applyAlignment="1">
      <alignment horizontal="right"/>
    </xf>
    <xf numFmtId="0" fontId="3" fillId="0" borderId="1" xfId="1" applyFont="1" applyBorder="1"/>
    <xf numFmtId="0" fontId="4" fillId="0" borderId="0" xfId="1" applyFont="1" applyBorder="1" applyAlignment="1">
      <alignment horizontal="right"/>
    </xf>
    <xf numFmtId="0" fontId="4" fillId="0" borderId="0" xfId="1" applyFont="1" applyBorder="1" applyAlignment="1">
      <alignment horizontal="center"/>
    </xf>
    <xf numFmtId="43" fontId="6" fillId="0" borderId="0" xfId="2" applyFont="1" applyBorder="1"/>
    <xf numFmtId="0" fontId="5" fillId="2" borderId="2" xfId="1" applyFont="1" applyFill="1" applyBorder="1" applyAlignment="1">
      <alignment horizontal="right" vertical="center"/>
    </xf>
    <xf numFmtId="0" fontId="5" fillId="0" borderId="10" xfId="1" applyFont="1" applyBorder="1" applyAlignment="1">
      <alignment horizontal="right"/>
    </xf>
    <xf numFmtId="0" fontId="5" fillId="2" borderId="4" xfId="1" applyFont="1" applyFill="1" applyBorder="1" applyAlignment="1">
      <alignment horizontal="right" vertical="center"/>
    </xf>
    <xf numFmtId="43" fontId="4" fillId="0" borderId="2" xfId="2" applyFont="1" applyBorder="1" applyAlignment="1"/>
    <xf numFmtId="43" fontId="1" fillId="0" borderId="0" xfId="2" applyBorder="1"/>
    <xf numFmtId="43" fontId="1" fillId="0" borderId="0" xfId="2" applyFont="1" applyBorder="1"/>
    <xf numFmtId="0" fontId="5" fillId="2" borderId="10" xfId="1" applyFont="1" applyFill="1" applyBorder="1" applyAlignment="1">
      <alignment horizontal="right" vertical="center"/>
    </xf>
    <xf numFmtId="0" fontId="5" fillId="0" borderId="0" xfId="1" applyFont="1" applyBorder="1"/>
    <xf numFmtId="0" fontId="1" fillId="0" borderId="0" xfId="1" applyBorder="1"/>
    <xf numFmtId="43" fontId="5" fillId="0" borderId="0" xfId="2" applyFont="1" applyBorder="1"/>
    <xf numFmtId="43" fontId="3" fillId="0" borderId="9" xfId="2" applyFont="1" applyFill="1" applyBorder="1" applyAlignment="1">
      <alignment horizontal="center" vertical="center"/>
    </xf>
    <xf numFmtId="43" fontId="4" fillId="0" borderId="2" xfId="2" applyFont="1" applyBorder="1" applyAlignment="1">
      <alignment horizontal="center"/>
    </xf>
    <xf numFmtId="41" fontId="4" fillId="0" borderId="1" xfId="1" applyNumberFormat="1" applyFont="1" applyBorder="1"/>
    <xf numFmtId="41" fontId="5" fillId="0" borderId="1" xfId="1" applyNumberFormat="1" applyFont="1" applyBorder="1"/>
    <xf numFmtId="43" fontId="4" fillId="0" borderId="1" xfId="2" applyFont="1" applyBorder="1" applyAlignment="1">
      <alignment horizontal="center"/>
    </xf>
    <xf numFmtId="41" fontId="5" fillId="0" borderId="0" xfId="1" applyNumberFormat="1" applyFont="1"/>
    <xf numFmtId="0" fontId="4" fillId="3" borderId="1" xfId="1" applyFont="1" applyFill="1" applyBorder="1"/>
    <xf numFmtId="0" fontId="4" fillId="3" borderId="1" xfId="1" quotePrefix="1" applyFont="1" applyFill="1" applyBorder="1"/>
    <xf numFmtId="0" fontId="4" fillId="4" borderId="1" xfId="1" quotePrefix="1" applyFont="1" applyFill="1" applyBorder="1"/>
    <xf numFmtId="43" fontId="1" fillId="2" borderId="4" xfId="2" applyFont="1" applyFill="1" applyBorder="1" applyAlignment="1">
      <alignment horizontal="center" vertical="center"/>
    </xf>
    <xf numFmtId="0" fontId="1" fillId="0" borderId="4" xfId="1" applyBorder="1"/>
    <xf numFmtId="43" fontId="3" fillId="0" borderId="11" xfId="2" applyFont="1" applyFill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43" fontId="4" fillId="4" borderId="1" xfId="2" applyFont="1" applyFill="1" applyBorder="1" applyAlignment="1">
      <alignment horizontal="right"/>
    </xf>
    <xf numFmtId="43" fontId="4" fillId="4" borderId="4" xfId="2" applyFont="1" applyFill="1" applyBorder="1" applyAlignment="1">
      <alignment horizontal="right"/>
    </xf>
    <xf numFmtId="0" fontId="9" fillId="0" borderId="0" xfId="3" applyFont="1" applyFill="1" applyAlignment="1">
      <alignment horizontal="left" vertical="center"/>
    </xf>
    <xf numFmtId="0" fontId="9" fillId="0" borderId="0" xfId="4" applyNumberFormat="1" applyFont="1" applyFill="1" applyAlignment="1">
      <alignment horizontal="center"/>
    </xf>
    <xf numFmtId="0" fontId="0" fillId="0" borderId="0" xfId="0" applyFont="1"/>
    <xf numFmtId="0" fontId="9" fillId="0" borderId="0" xfId="4" applyNumberFormat="1" applyFont="1" applyFill="1"/>
    <xf numFmtId="0" fontId="9" fillId="0" borderId="0" xfId="0" applyFont="1" applyAlignment="1">
      <alignment vertical="center" wrapText="1"/>
    </xf>
    <xf numFmtId="0" fontId="10" fillId="0" borderId="0" xfId="3" applyFont="1" applyFill="1"/>
    <xf numFmtId="41" fontId="10" fillId="0" borderId="0" xfId="4" applyFont="1" applyFill="1"/>
    <xf numFmtId="0" fontId="9" fillId="0" borderId="0" xfId="3" applyFont="1" applyFill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3" applyFont="1" applyFill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4" applyNumberFormat="1" applyFont="1" applyFill="1" applyAlignment="1">
      <alignment horizontal="center" vertical="center" wrapText="1"/>
    </xf>
    <xf numFmtId="43" fontId="1" fillId="0" borderId="0" xfId="2" applyFont="1" applyAlignment="1">
      <alignment horizontal="center"/>
    </xf>
    <xf numFmtId="0" fontId="1" fillId="0" borderId="0" xfId="1" applyAlignment="1">
      <alignment horizontal="center"/>
    </xf>
    <xf numFmtId="0" fontId="9" fillId="0" borderId="0" xfId="4" applyNumberFormat="1" applyFont="1" applyFill="1" applyAlignment="1">
      <alignment horizontal="center" vertical="center" wrapText="1"/>
    </xf>
    <xf numFmtId="43" fontId="1" fillId="0" borderId="0" xfId="2" applyFont="1" applyBorder="1" applyAlignment="1">
      <alignment horizontal="right"/>
    </xf>
    <xf numFmtId="43" fontId="3" fillId="0" borderId="0" xfId="2" applyFont="1" applyBorder="1" applyAlignment="1">
      <alignment horizontal="right"/>
    </xf>
    <xf numFmtId="43" fontId="3" fillId="0" borderId="0" xfId="2" applyFont="1" applyAlignment="1">
      <alignment horizontal="left"/>
    </xf>
    <xf numFmtId="43" fontId="5" fillId="0" borderId="0" xfId="2" applyFont="1" applyBorder="1" applyAlignment="1"/>
    <xf numFmtId="3" fontId="5" fillId="0" borderId="0" xfId="2" applyNumberFormat="1" applyFont="1" applyBorder="1" applyAlignment="1">
      <alignment horizontal="left" vertical="center"/>
    </xf>
    <xf numFmtId="3" fontId="5" fillId="0" borderId="0" xfId="2" applyNumberFormat="1" applyFont="1" applyBorder="1" applyAlignment="1">
      <alignment horizontal="left"/>
    </xf>
    <xf numFmtId="43" fontId="3" fillId="0" borderId="0" xfId="2" applyFont="1" applyAlignment="1"/>
    <xf numFmtId="43" fontId="3" fillId="0" borderId="0" xfId="2" applyFont="1" applyAlignment="1">
      <alignment horizontal="left"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43" fontId="3" fillId="0" borderId="5" xfId="2" applyFont="1" applyFill="1" applyBorder="1" applyAlignment="1">
      <alignment horizontal="center" vertical="center"/>
    </xf>
    <xf numFmtId="43" fontId="3" fillId="0" borderId="9" xfId="2" applyFont="1" applyFill="1" applyBorder="1" applyAlignment="1">
      <alignment horizontal="center" vertical="center"/>
    </xf>
    <xf numFmtId="43" fontId="3" fillId="0" borderId="1" xfId="2" applyFont="1" applyFill="1" applyBorder="1" applyAlignment="1">
      <alignment horizontal="center" vertical="center"/>
    </xf>
    <xf numFmtId="43" fontId="3" fillId="0" borderId="2" xfId="2" applyFont="1" applyFill="1" applyBorder="1" applyAlignment="1">
      <alignment horizontal="center" vertical="center"/>
    </xf>
    <xf numFmtId="43" fontId="3" fillId="0" borderId="6" xfId="2" applyFont="1" applyFill="1" applyBorder="1" applyAlignment="1">
      <alignment horizontal="center" vertical="center"/>
    </xf>
    <xf numFmtId="41" fontId="10" fillId="0" borderId="0" xfId="4" applyFont="1" applyFill="1" applyAlignment="1">
      <alignment horizontal="center" vertical="center" wrapText="1"/>
    </xf>
    <xf numFmtId="0" fontId="10" fillId="0" borderId="0" xfId="4" applyNumberFormat="1" applyFont="1" applyFill="1" applyAlignment="1">
      <alignment horizontal="center" vertical="center" wrapText="1"/>
    </xf>
    <xf numFmtId="0" fontId="9" fillId="0" borderId="0" xfId="3" applyFont="1" applyFill="1" applyAlignment="1">
      <alignment horizontal="center" vertical="center" wrapText="1"/>
    </xf>
    <xf numFmtId="0" fontId="10" fillId="0" borderId="0" xfId="3" applyFont="1" applyFill="1" applyAlignment="1">
      <alignment horizontal="center" vertical="center" wrapText="1"/>
    </xf>
    <xf numFmtId="41" fontId="10" fillId="0" borderId="0" xfId="4" applyFont="1" applyFill="1" applyAlignment="1">
      <alignment horizontal="center"/>
    </xf>
    <xf numFmtId="0" fontId="9" fillId="0" borderId="0" xfId="4" applyNumberFormat="1" applyFont="1" applyFill="1" applyAlignment="1">
      <alignment horizontal="left" indent="8"/>
    </xf>
    <xf numFmtId="0" fontId="9" fillId="0" borderId="0" xfId="4" applyNumberFormat="1" applyFont="1" applyFill="1" applyAlignment="1">
      <alignment horizontal="center" vertical="center" wrapText="1"/>
    </xf>
  </cellXfs>
  <cellStyles count="5">
    <cellStyle name="Comma [0] 3" xfId="4"/>
    <cellStyle name="Comma 2" xfId="2"/>
    <cellStyle name="Normal" xfId="0" builtinId="0"/>
    <cellStyle name="Normal 2" xfId="1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535"/>
  <sheetViews>
    <sheetView tabSelected="1" zoomScale="90" zoomScaleNormal="90" workbookViewId="0">
      <selection activeCell="C528" sqref="C528:M534"/>
    </sheetView>
  </sheetViews>
  <sheetFormatPr defaultRowHeight="12.75" x14ac:dyDescent="0.2"/>
  <cols>
    <col min="1" max="1" width="1" style="1" customWidth="1"/>
    <col min="2" max="2" width="3.5703125" style="1" customWidth="1"/>
    <col min="3" max="3" width="28.42578125" style="1" customWidth="1"/>
    <col min="4" max="4" width="7.85546875" style="1" customWidth="1"/>
    <col min="5" max="5" width="9.5703125" style="3" customWidth="1"/>
    <col min="6" max="9" width="17" style="3" customWidth="1"/>
    <col min="10" max="10" width="18.28515625" style="3" customWidth="1"/>
    <col min="11" max="11" width="17.7109375" style="3" customWidth="1"/>
    <col min="12" max="12" width="17.140625" style="3" customWidth="1"/>
    <col min="13" max="13" width="16.28515625" style="1" customWidth="1"/>
    <col min="14" max="14" width="10.28515625" style="1" bestFit="1" customWidth="1"/>
    <col min="15" max="15" width="16.85546875" style="1" customWidth="1"/>
    <col min="16" max="259" width="9.140625" style="1"/>
    <col min="260" max="260" width="1" style="1" customWidth="1"/>
    <col min="261" max="261" width="3.5703125" style="1" customWidth="1"/>
    <col min="262" max="262" width="44.28515625" style="1" customWidth="1"/>
    <col min="263" max="263" width="5.140625" style="1" customWidth="1"/>
    <col min="264" max="264" width="10.42578125" style="1" customWidth="1"/>
    <col min="265" max="265" width="12.28515625" style="1" customWidth="1"/>
    <col min="266" max="266" width="14.7109375" style="1" customWidth="1"/>
    <col min="267" max="515" width="9.140625" style="1"/>
    <col min="516" max="516" width="1" style="1" customWidth="1"/>
    <col min="517" max="517" width="3.5703125" style="1" customWidth="1"/>
    <col min="518" max="518" width="44.28515625" style="1" customWidth="1"/>
    <col min="519" max="519" width="5.140625" style="1" customWidth="1"/>
    <col min="520" max="520" width="10.42578125" style="1" customWidth="1"/>
    <col min="521" max="521" width="12.28515625" style="1" customWidth="1"/>
    <col min="522" max="522" width="14.7109375" style="1" customWidth="1"/>
    <col min="523" max="771" width="9.140625" style="1"/>
    <col min="772" max="772" width="1" style="1" customWidth="1"/>
    <col min="773" max="773" width="3.5703125" style="1" customWidth="1"/>
    <col min="774" max="774" width="44.28515625" style="1" customWidth="1"/>
    <col min="775" max="775" width="5.140625" style="1" customWidth="1"/>
    <col min="776" max="776" width="10.42578125" style="1" customWidth="1"/>
    <col min="777" max="777" width="12.28515625" style="1" customWidth="1"/>
    <col min="778" max="778" width="14.7109375" style="1" customWidth="1"/>
    <col min="779" max="1027" width="9.140625" style="1"/>
    <col min="1028" max="1028" width="1" style="1" customWidth="1"/>
    <col min="1029" max="1029" width="3.5703125" style="1" customWidth="1"/>
    <col min="1030" max="1030" width="44.28515625" style="1" customWidth="1"/>
    <col min="1031" max="1031" width="5.140625" style="1" customWidth="1"/>
    <col min="1032" max="1032" width="10.42578125" style="1" customWidth="1"/>
    <col min="1033" max="1033" width="12.28515625" style="1" customWidth="1"/>
    <col min="1034" max="1034" width="14.7109375" style="1" customWidth="1"/>
    <col min="1035" max="1283" width="9.140625" style="1"/>
    <col min="1284" max="1284" width="1" style="1" customWidth="1"/>
    <col min="1285" max="1285" width="3.5703125" style="1" customWidth="1"/>
    <col min="1286" max="1286" width="44.28515625" style="1" customWidth="1"/>
    <col min="1287" max="1287" width="5.140625" style="1" customWidth="1"/>
    <col min="1288" max="1288" width="10.42578125" style="1" customWidth="1"/>
    <col min="1289" max="1289" width="12.28515625" style="1" customWidth="1"/>
    <col min="1290" max="1290" width="14.7109375" style="1" customWidth="1"/>
    <col min="1291" max="1539" width="9.140625" style="1"/>
    <col min="1540" max="1540" width="1" style="1" customWidth="1"/>
    <col min="1541" max="1541" width="3.5703125" style="1" customWidth="1"/>
    <col min="1542" max="1542" width="44.28515625" style="1" customWidth="1"/>
    <col min="1543" max="1543" width="5.140625" style="1" customWidth="1"/>
    <col min="1544" max="1544" width="10.42578125" style="1" customWidth="1"/>
    <col min="1545" max="1545" width="12.28515625" style="1" customWidth="1"/>
    <col min="1546" max="1546" width="14.7109375" style="1" customWidth="1"/>
    <col min="1547" max="1795" width="9.140625" style="1"/>
    <col min="1796" max="1796" width="1" style="1" customWidth="1"/>
    <col min="1797" max="1797" width="3.5703125" style="1" customWidth="1"/>
    <col min="1798" max="1798" width="44.28515625" style="1" customWidth="1"/>
    <col min="1799" max="1799" width="5.140625" style="1" customWidth="1"/>
    <col min="1800" max="1800" width="10.42578125" style="1" customWidth="1"/>
    <col min="1801" max="1801" width="12.28515625" style="1" customWidth="1"/>
    <col min="1802" max="1802" width="14.7109375" style="1" customWidth="1"/>
    <col min="1803" max="2051" width="9.140625" style="1"/>
    <col min="2052" max="2052" width="1" style="1" customWidth="1"/>
    <col min="2053" max="2053" width="3.5703125" style="1" customWidth="1"/>
    <col min="2054" max="2054" width="44.28515625" style="1" customWidth="1"/>
    <col min="2055" max="2055" width="5.140625" style="1" customWidth="1"/>
    <col min="2056" max="2056" width="10.42578125" style="1" customWidth="1"/>
    <col min="2057" max="2057" width="12.28515625" style="1" customWidth="1"/>
    <col min="2058" max="2058" width="14.7109375" style="1" customWidth="1"/>
    <col min="2059" max="2307" width="9.140625" style="1"/>
    <col min="2308" max="2308" width="1" style="1" customWidth="1"/>
    <col min="2309" max="2309" width="3.5703125" style="1" customWidth="1"/>
    <col min="2310" max="2310" width="44.28515625" style="1" customWidth="1"/>
    <col min="2311" max="2311" width="5.140625" style="1" customWidth="1"/>
    <col min="2312" max="2312" width="10.42578125" style="1" customWidth="1"/>
    <col min="2313" max="2313" width="12.28515625" style="1" customWidth="1"/>
    <col min="2314" max="2314" width="14.7109375" style="1" customWidth="1"/>
    <col min="2315" max="2563" width="9.140625" style="1"/>
    <col min="2564" max="2564" width="1" style="1" customWidth="1"/>
    <col min="2565" max="2565" width="3.5703125" style="1" customWidth="1"/>
    <col min="2566" max="2566" width="44.28515625" style="1" customWidth="1"/>
    <col min="2567" max="2567" width="5.140625" style="1" customWidth="1"/>
    <col min="2568" max="2568" width="10.42578125" style="1" customWidth="1"/>
    <col min="2569" max="2569" width="12.28515625" style="1" customWidth="1"/>
    <col min="2570" max="2570" width="14.7109375" style="1" customWidth="1"/>
    <col min="2571" max="2819" width="9.140625" style="1"/>
    <col min="2820" max="2820" width="1" style="1" customWidth="1"/>
    <col min="2821" max="2821" width="3.5703125" style="1" customWidth="1"/>
    <col min="2822" max="2822" width="44.28515625" style="1" customWidth="1"/>
    <col min="2823" max="2823" width="5.140625" style="1" customWidth="1"/>
    <col min="2824" max="2824" width="10.42578125" style="1" customWidth="1"/>
    <col min="2825" max="2825" width="12.28515625" style="1" customWidth="1"/>
    <col min="2826" max="2826" width="14.7109375" style="1" customWidth="1"/>
    <col min="2827" max="3075" width="9.140625" style="1"/>
    <col min="3076" max="3076" width="1" style="1" customWidth="1"/>
    <col min="3077" max="3077" width="3.5703125" style="1" customWidth="1"/>
    <col min="3078" max="3078" width="44.28515625" style="1" customWidth="1"/>
    <col min="3079" max="3079" width="5.140625" style="1" customWidth="1"/>
    <col min="3080" max="3080" width="10.42578125" style="1" customWidth="1"/>
    <col min="3081" max="3081" width="12.28515625" style="1" customWidth="1"/>
    <col min="3082" max="3082" width="14.7109375" style="1" customWidth="1"/>
    <col min="3083" max="3331" width="9.140625" style="1"/>
    <col min="3332" max="3332" width="1" style="1" customWidth="1"/>
    <col min="3333" max="3333" width="3.5703125" style="1" customWidth="1"/>
    <col min="3334" max="3334" width="44.28515625" style="1" customWidth="1"/>
    <col min="3335" max="3335" width="5.140625" style="1" customWidth="1"/>
    <col min="3336" max="3336" width="10.42578125" style="1" customWidth="1"/>
    <col min="3337" max="3337" width="12.28515625" style="1" customWidth="1"/>
    <col min="3338" max="3338" width="14.7109375" style="1" customWidth="1"/>
    <col min="3339" max="3587" width="9.140625" style="1"/>
    <col min="3588" max="3588" width="1" style="1" customWidth="1"/>
    <col min="3589" max="3589" width="3.5703125" style="1" customWidth="1"/>
    <col min="3590" max="3590" width="44.28515625" style="1" customWidth="1"/>
    <col min="3591" max="3591" width="5.140625" style="1" customWidth="1"/>
    <col min="3592" max="3592" width="10.42578125" style="1" customWidth="1"/>
    <col min="3593" max="3593" width="12.28515625" style="1" customWidth="1"/>
    <col min="3594" max="3594" width="14.7109375" style="1" customWidth="1"/>
    <col min="3595" max="3843" width="9.140625" style="1"/>
    <col min="3844" max="3844" width="1" style="1" customWidth="1"/>
    <col min="3845" max="3845" width="3.5703125" style="1" customWidth="1"/>
    <col min="3846" max="3846" width="44.28515625" style="1" customWidth="1"/>
    <col min="3847" max="3847" width="5.140625" style="1" customWidth="1"/>
    <col min="3848" max="3848" width="10.42578125" style="1" customWidth="1"/>
    <col min="3849" max="3849" width="12.28515625" style="1" customWidth="1"/>
    <col min="3850" max="3850" width="14.7109375" style="1" customWidth="1"/>
    <col min="3851" max="4099" width="9.140625" style="1"/>
    <col min="4100" max="4100" width="1" style="1" customWidth="1"/>
    <col min="4101" max="4101" width="3.5703125" style="1" customWidth="1"/>
    <col min="4102" max="4102" width="44.28515625" style="1" customWidth="1"/>
    <col min="4103" max="4103" width="5.140625" style="1" customWidth="1"/>
    <col min="4104" max="4104" width="10.42578125" style="1" customWidth="1"/>
    <col min="4105" max="4105" width="12.28515625" style="1" customWidth="1"/>
    <col min="4106" max="4106" width="14.7109375" style="1" customWidth="1"/>
    <col min="4107" max="4355" width="9.140625" style="1"/>
    <col min="4356" max="4356" width="1" style="1" customWidth="1"/>
    <col min="4357" max="4357" width="3.5703125" style="1" customWidth="1"/>
    <col min="4358" max="4358" width="44.28515625" style="1" customWidth="1"/>
    <col min="4359" max="4359" width="5.140625" style="1" customWidth="1"/>
    <col min="4360" max="4360" width="10.42578125" style="1" customWidth="1"/>
    <col min="4361" max="4361" width="12.28515625" style="1" customWidth="1"/>
    <col min="4362" max="4362" width="14.7109375" style="1" customWidth="1"/>
    <col min="4363" max="4611" width="9.140625" style="1"/>
    <col min="4612" max="4612" width="1" style="1" customWidth="1"/>
    <col min="4613" max="4613" width="3.5703125" style="1" customWidth="1"/>
    <col min="4614" max="4614" width="44.28515625" style="1" customWidth="1"/>
    <col min="4615" max="4615" width="5.140625" style="1" customWidth="1"/>
    <col min="4616" max="4616" width="10.42578125" style="1" customWidth="1"/>
    <col min="4617" max="4617" width="12.28515625" style="1" customWidth="1"/>
    <col min="4618" max="4618" width="14.7109375" style="1" customWidth="1"/>
    <col min="4619" max="4867" width="9.140625" style="1"/>
    <col min="4868" max="4868" width="1" style="1" customWidth="1"/>
    <col min="4869" max="4869" width="3.5703125" style="1" customWidth="1"/>
    <col min="4870" max="4870" width="44.28515625" style="1" customWidth="1"/>
    <col min="4871" max="4871" width="5.140625" style="1" customWidth="1"/>
    <col min="4872" max="4872" width="10.42578125" style="1" customWidth="1"/>
    <col min="4873" max="4873" width="12.28515625" style="1" customWidth="1"/>
    <col min="4874" max="4874" width="14.7109375" style="1" customWidth="1"/>
    <col min="4875" max="5123" width="9.140625" style="1"/>
    <col min="5124" max="5124" width="1" style="1" customWidth="1"/>
    <col min="5125" max="5125" width="3.5703125" style="1" customWidth="1"/>
    <col min="5126" max="5126" width="44.28515625" style="1" customWidth="1"/>
    <col min="5127" max="5127" width="5.140625" style="1" customWidth="1"/>
    <col min="5128" max="5128" width="10.42578125" style="1" customWidth="1"/>
    <col min="5129" max="5129" width="12.28515625" style="1" customWidth="1"/>
    <col min="5130" max="5130" width="14.7109375" style="1" customWidth="1"/>
    <col min="5131" max="5379" width="9.140625" style="1"/>
    <col min="5380" max="5380" width="1" style="1" customWidth="1"/>
    <col min="5381" max="5381" width="3.5703125" style="1" customWidth="1"/>
    <col min="5382" max="5382" width="44.28515625" style="1" customWidth="1"/>
    <col min="5383" max="5383" width="5.140625" style="1" customWidth="1"/>
    <col min="5384" max="5384" width="10.42578125" style="1" customWidth="1"/>
    <col min="5385" max="5385" width="12.28515625" style="1" customWidth="1"/>
    <col min="5386" max="5386" width="14.7109375" style="1" customWidth="1"/>
    <col min="5387" max="5635" width="9.140625" style="1"/>
    <col min="5636" max="5636" width="1" style="1" customWidth="1"/>
    <col min="5637" max="5637" width="3.5703125" style="1" customWidth="1"/>
    <col min="5638" max="5638" width="44.28515625" style="1" customWidth="1"/>
    <col min="5639" max="5639" width="5.140625" style="1" customWidth="1"/>
    <col min="5640" max="5640" width="10.42578125" style="1" customWidth="1"/>
    <col min="5641" max="5641" width="12.28515625" style="1" customWidth="1"/>
    <col min="5642" max="5642" width="14.7109375" style="1" customWidth="1"/>
    <col min="5643" max="5891" width="9.140625" style="1"/>
    <col min="5892" max="5892" width="1" style="1" customWidth="1"/>
    <col min="5893" max="5893" width="3.5703125" style="1" customWidth="1"/>
    <col min="5894" max="5894" width="44.28515625" style="1" customWidth="1"/>
    <col min="5895" max="5895" width="5.140625" style="1" customWidth="1"/>
    <col min="5896" max="5896" width="10.42578125" style="1" customWidth="1"/>
    <col min="5897" max="5897" width="12.28515625" style="1" customWidth="1"/>
    <col min="5898" max="5898" width="14.7109375" style="1" customWidth="1"/>
    <col min="5899" max="6147" width="9.140625" style="1"/>
    <col min="6148" max="6148" width="1" style="1" customWidth="1"/>
    <col min="6149" max="6149" width="3.5703125" style="1" customWidth="1"/>
    <col min="6150" max="6150" width="44.28515625" style="1" customWidth="1"/>
    <col min="6151" max="6151" width="5.140625" style="1" customWidth="1"/>
    <col min="6152" max="6152" width="10.42578125" style="1" customWidth="1"/>
    <col min="6153" max="6153" width="12.28515625" style="1" customWidth="1"/>
    <col min="6154" max="6154" width="14.7109375" style="1" customWidth="1"/>
    <col min="6155" max="6403" width="9.140625" style="1"/>
    <col min="6404" max="6404" width="1" style="1" customWidth="1"/>
    <col min="6405" max="6405" width="3.5703125" style="1" customWidth="1"/>
    <col min="6406" max="6406" width="44.28515625" style="1" customWidth="1"/>
    <col min="6407" max="6407" width="5.140625" style="1" customWidth="1"/>
    <col min="6408" max="6408" width="10.42578125" style="1" customWidth="1"/>
    <col min="6409" max="6409" width="12.28515625" style="1" customWidth="1"/>
    <col min="6410" max="6410" width="14.7109375" style="1" customWidth="1"/>
    <col min="6411" max="6659" width="9.140625" style="1"/>
    <col min="6660" max="6660" width="1" style="1" customWidth="1"/>
    <col min="6661" max="6661" width="3.5703125" style="1" customWidth="1"/>
    <col min="6662" max="6662" width="44.28515625" style="1" customWidth="1"/>
    <col min="6663" max="6663" width="5.140625" style="1" customWidth="1"/>
    <col min="6664" max="6664" width="10.42578125" style="1" customWidth="1"/>
    <col min="6665" max="6665" width="12.28515625" style="1" customWidth="1"/>
    <col min="6666" max="6666" width="14.7109375" style="1" customWidth="1"/>
    <col min="6667" max="6915" width="9.140625" style="1"/>
    <col min="6916" max="6916" width="1" style="1" customWidth="1"/>
    <col min="6917" max="6917" width="3.5703125" style="1" customWidth="1"/>
    <col min="6918" max="6918" width="44.28515625" style="1" customWidth="1"/>
    <col min="6919" max="6919" width="5.140625" style="1" customWidth="1"/>
    <col min="6920" max="6920" width="10.42578125" style="1" customWidth="1"/>
    <col min="6921" max="6921" width="12.28515625" style="1" customWidth="1"/>
    <col min="6922" max="6922" width="14.7109375" style="1" customWidth="1"/>
    <col min="6923" max="7171" width="9.140625" style="1"/>
    <col min="7172" max="7172" width="1" style="1" customWidth="1"/>
    <col min="7173" max="7173" width="3.5703125" style="1" customWidth="1"/>
    <col min="7174" max="7174" width="44.28515625" style="1" customWidth="1"/>
    <col min="7175" max="7175" width="5.140625" style="1" customWidth="1"/>
    <col min="7176" max="7176" width="10.42578125" style="1" customWidth="1"/>
    <col min="7177" max="7177" width="12.28515625" style="1" customWidth="1"/>
    <col min="7178" max="7178" width="14.7109375" style="1" customWidth="1"/>
    <col min="7179" max="7427" width="9.140625" style="1"/>
    <col min="7428" max="7428" width="1" style="1" customWidth="1"/>
    <col min="7429" max="7429" width="3.5703125" style="1" customWidth="1"/>
    <col min="7430" max="7430" width="44.28515625" style="1" customWidth="1"/>
    <col min="7431" max="7431" width="5.140625" style="1" customWidth="1"/>
    <col min="7432" max="7432" width="10.42578125" style="1" customWidth="1"/>
    <col min="7433" max="7433" width="12.28515625" style="1" customWidth="1"/>
    <col min="7434" max="7434" width="14.7109375" style="1" customWidth="1"/>
    <col min="7435" max="7683" width="9.140625" style="1"/>
    <col min="7684" max="7684" width="1" style="1" customWidth="1"/>
    <col min="7685" max="7685" width="3.5703125" style="1" customWidth="1"/>
    <col min="7686" max="7686" width="44.28515625" style="1" customWidth="1"/>
    <col min="7687" max="7687" width="5.140625" style="1" customWidth="1"/>
    <col min="7688" max="7688" width="10.42578125" style="1" customWidth="1"/>
    <col min="7689" max="7689" width="12.28515625" style="1" customWidth="1"/>
    <col min="7690" max="7690" width="14.7109375" style="1" customWidth="1"/>
    <col min="7691" max="7939" width="9.140625" style="1"/>
    <col min="7940" max="7940" width="1" style="1" customWidth="1"/>
    <col min="7941" max="7941" width="3.5703125" style="1" customWidth="1"/>
    <col min="7942" max="7942" width="44.28515625" style="1" customWidth="1"/>
    <col min="7943" max="7943" width="5.140625" style="1" customWidth="1"/>
    <col min="7944" max="7944" width="10.42578125" style="1" customWidth="1"/>
    <col min="7945" max="7945" width="12.28515625" style="1" customWidth="1"/>
    <col min="7946" max="7946" width="14.7109375" style="1" customWidth="1"/>
    <col min="7947" max="8195" width="9.140625" style="1"/>
    <col min="8196" max="8196" width="1" style="1" customWidth="1"/>
    <col min="8197" max="8197" width="3.5703125" style="1" customWidth="1"/>
    <col min="8198" max="8198" width="44.28515625" style="1" customWidth="1"/>
    <col min="8199" max="8199" width="5.140625" style="1" customWidth="1"/>
    <col min="8200" max="8200" width="10.42578125" style="1" customWidth="1"/>
    <col min="8201" max="8201" width="12.28515625" style="1" customWidth="1"/>
    <col min="8202" max="8202" width="14.7109375" style="1" customWidth="1"/>
    <col min="8203" max="8451" width="9.140625" style="1"/>
    <col min="8452" max="8452" width="1" style="1" customWidth="1"/>
    <col min="8453" max="8453" width="3.5703125" style="1" customWidth="1"/>
    <col min="8454" max="8454" width="44.28515625" style="1" customWidth="1"/>
    <col min="8455" max="8455" width="5.140625" style="1" customWidth="1"/>
    <col min="8456" max="8456" width="10.42578125" style="1" customWidth="1"/>
    <col min="8457" max="8457" width="12.28515625" style="1" customWidth="1"/>
    <col min="8458" max="8458" width="14.7109375" style="1" customWidth="1"/>
    <col min="8459" max="8707" width="9.140625" style="1"/>
    <col min="8708" max="8708" width="1" style="1" customWidth="1"/>
    <col min="8709" max="8709" width="3.5703125" style="1" customWidth="1"/>
    <col min="8710" max="8710" width="44.28515625" style="1" customWidth="1"/>
    <col min="8711" max="8711" width="5.140625" style="1" customWidth="1"/>
    <col min="8712" max="8712" width="10.42578125" style="1" customWidth="1"/>
    <col min="8713" max="8713" width="12.28515625" style="1" customWidth="1"/>
    <col min="8714" max="8714" width="14.7109375" style="1" customWidth="1"/>
    <col min="8715" max="8963" width="9.140625" style="1"/>
    <col min="8964" max="8964" width="1" style="1" customWidth="1"/>
    <col min="8965" max="8965" width="3.5703125" style="1" customWidth="1"/>
    <col min="8966" max="8966" width="44.28515625" style="1" customWidth="1"/>
    <col min="8967" max="8967" width="5.140625" style="1" customWidth="1"/>
    <col min="8968" max="8968" width="10.42578125" style="1" customWidth="1"/>
    <col min="8969" max="8969" width="12.28515625" style="1" customWidth="1"/>
    <col min="8970" max="8970" width="14.7109375" style="1" customWidth="1"/>
    <col min="8971" max="9219" width="9.140625" style="1"/>
    <col min="9220" max="9220" width="1" style="1" customWidth="1"/>
    <col min="9221" max="9221" width="3.5703125" style="1" customWidth="1"/>
    <col min="9222" max="9222" width="44.28515625" style="1" customWidth="1"/>
    <col min="9223" max="9223" width="5.140625" style="1" customWidth="1"/>
    <col min="9224" max="9224" width="10.42578125" style="1" customWidth="1"/>
    <col min="9225" max="9225" width="12.28515625" style="1" customWidth="1"/>
    <col min="9226" max="9226" width="14.7109375" style="1" customWidth="1"/>
    <col min="9227" max="9475" width="9.140625" style="1"/>
    <col min="9476" max="9476" width="1" style="1" customWidth="1"/>
    <col min="9477" max="9477" width="3.5703125" style="1" customWidth="1"/>
    <col min="9478" max="9478" width="44.28515625" style="1" customWidth="1"/>
    <col min="9479" max="9479" width="5.140625" style="1" customWidth="1"/>
    <col min="9480" max="9480" width="10.42578125" style="1" customWidth="1"/>
    <col min="9481" max="9481" width="12.28515625" style="1" customWidth="1"/>
    <col min="9482" max="9482" width="14.7109375" style="1" customWidth="1"/>
    <col min="9483" max="9731" width="9.140625" style="1"/>
    <col min="9732" max="9732" width="1" style="1" customWidth="1"/>
    <col min="9733" max="9733" width="3.5703125" style="1" customWidth="1"/>
    <col min="9734" max="9734" width="44.28515625" style="1" customWidth="1"/>
    <col min="9735" max="9735" width="5.140625" style="1" customWidth="1"/>
    <col min="9736" max="9736" width="10.42578125" style="1" customWidth="1"/>
    <col min="9737" max="9737" width="12.28515625" style="1" customWidth="1"/>
    <col min="9738" max="9738" width="14.7109375" style="1" customWidth="1"/>
    <col min="9739" max="9987" width="9.140625" style="1"/>
    <col min="9988" max="9988" width="1" style="1" customWidth="1"/>
    <col min="9989" max="9989" width="3.5703125" style="1" customWidth="1"/>
    <col min="9990" max="9990" width="44.28515625" style="1" customWidth="1"/>
    <col min="9991" max="9991" width="5.140625" style="1" customWidth="1"/>
    <col min="9992" max="9992" width="10.42578125" style="1" customWidth="1"/>
    <col min="9993" max="9993" width="12.28515625" style="1" customWidth="1"/>
    <col min="9994" max="9994" width="14.7109375" style="1" customWidth="1"/>
    <col min="9995" max="10243" width="9.140625" style="1"/>
    <col min="10244" max="10244" width="1" style="1" customWidth="1"/>
    <col min="10245" max="10245" width="3.5703125" style="1" customWidth="1"/>
    <col min="10246" max="10246" width="44.28515625" style="1" customWidth="1"/>
    <col min="10247" max="10247" width="5.140625" style="1" customWidth="1"/>
    <col min="10248" max="10248" width="10.42578125" style="1" customWidth="1"/>
    <col min="10249" max="10249" width="12.28515625" style="1" customWidth="1"/>
    <col min="10250" max="10250" width="14.7109375" style="1" customWidth="1"/>
    <col min="10251" max="10499" width="9.140625" style="1"/>
    <col min="10500" max="10500" width="1" style="1" customWidth="1"/>
    <col min="10501" max="10501" width="3.5703125" style="1" customWidth="1"/>
    <col min="10502" max="10502" width="44.28515625" style="1" customWidth="1"/>
    <col min="10503" max="10503" width="5.140625" style="1" customWidth="1"/>
    <col min="10504" max="10504" width="10.42578125" style="1" customWidth="1"/>
    <col min="10505" max="10505" width="12.28515625" style="1" customWidth="1"/>
    <col min="10506" max="10506" width="14.7109375" style="1" customWidth="1"/>
    <col min="10507" max="10755" width="9.140625" style="1"/>
    <col min="10756" max="10756" width="1" style="1" customWidth="1"/>
    <col min="10757" max="10757" width="3.5703125" style="1" customWidth="1"/>
    <col min="10758" max="10758" width="44.28515625" style="1" customWidth="1"/>
    <col min="10759" max="10759" width="5.140625" style="1" customWidth="1"/>
    <col min="10760" max="10760" width="10.42578125" style="1" customWidth="1"/>
    <col min="10761" max="10761" width="12.28515625" style="1" customWidth="1"/>
    <col min="10762" max="10762" width="14.7109375" style="1" customWidth="1"/>
    <col min="10763" max="11011" width="9.140625" style="1"/>
    <col min="11012" max="11012" width="1" style="1" customWidth="1"/>
    <col min="11013" max="11013" width="3.5703125" style="1" customWidth="1"/>
    <col min="11014" max="11014" width="44.28515625" style="1" customWidth="1"/>
    <col min="11015" max="11015" width="5.140625" style="1" customWidth="1"/>
    <col min="11016" max="11016" width="10.42578125" style="1" customWidth="1"/>
    <col min="11017" max="11017" width="12.28515625" style="1" customWidth="1"/>
    <col min="11018" max="11018" width="14.7109375" style="1" customWidth="1"/>
    <col min="11019" max="11267" width="9.140625" style="1"/>
    <col min="11268" max="11268" width="1" style="1" customWidth="1"/>
    <col min="11269" max="11269" width="3.5703125" style="1" customWidth="1"/>
    <col min="11270" max="11270" width="44.28515625" style="1" customWidth="1"/>
    <col min="11271" max="11271" width="5.140625" style="1" customWidth="1"/>
    <col min="11272" max="11272" width="10.42578125" style="1" customWidth="1"/>
    <col min="11273" max="11273" width="12.28515625" style="1" customWidth="1"/>
    <col min="11274" max="11274" width="14.7109375" style="1" customWidth="1"/>
    <col min="11275" max="11523" width="9.140625" style="1"/>
    <col min="11524" max="11524" width="1" style="1" customWidth="1"/>
    <col min="11525" max="11525" width="3.5703125" style="1" customWidth="1"/>
    <col min="11526" max="11526" width="44.28515625" style="1" customWidth="1"/>
    <col min="11527" max="11527" width="5.140625" style="1" customWidth="1"/>
    <col min="11528" max="11528" width="10.42578125" style="1" customWidth="1"/>
    <col min="11529" max="11529" width="12.28515625" style="1" customWidth="1"/>
    <col min="11530" max="11530" width="14.7109375" style="1" customWidth="1"/>
    <col min="11531" max="11779" width="9.140625" style="1"/>
    <col min="11780" max="11780" width="1" style="1" customWidth="1"/>
    <col min="11781" max="11781" width="3.5703125" style="1" customWidth="1"/>
    <col min="11782" max="11782" width="44.28515625" style="1" customWidth="1"/>
    <col min="11783" max="11783" width="5.140625" style="1" customWidth="1"/>
    <col min="11784" max="11784" width="10.42578125" style="1" customWidth="1"/>
    <col min="11785" max="11785" width="12.28515625" style="1" customWidth="1"/>
    <col min="11786" max="11786" width="14.7109375" style="1" customWidth="1"/>
    <col min="11787" max="12035" width="9.140625" style="1"/>
    <col min="12036" max="12036" width="1" style="1" customWidth="1"/>
    <col min="12037" max="12037" width="3.5703125" style="1" customWidth="1"/>
    <col min="12038" max="12038" width="44.28515625" style="1" customWidth="1"/>
    <col min="12039" max="12039" width="5.140625" style="1" customWidth="1"/>
    <col min="12040" max="12040" width="10.42578125" style="1" customWidth="1"/>
    <col min="12041" max="12041" width="12.28515625" style="1" customWidth="1"/>
    <col min="12042" max="12042" width="14.7109375" style="1" customWidth="1"/>
    <col min="12043" max="12291" width="9.140625" style="1"/>
    <col min="12292" max="12292" width="1" style="1" customWidth="1"/>
    <col min="12293" max="12293" width="3.5703125" style="1" customWidth="1"/>
    <col min="12294" max="12294" width="44.28515625" style="1" customWidth="1"/>
    <col min="12295" max="12295" width="5.140625" style="1" customWidth="1"/>
    <col min="12296" max="12296" width="10.42578125" style="1" customWidth="1"/>
    <col min="12297" max="12297" width="12.28515625" style="1" customWidth="1"/>
    <col min="12298" max="12298" width="14.7109375" style="1" customWidth="1"/>
    <col min="12299" max="12547" width="9.140625" style="1"/>
    <col min="12548" max="12548" width="1" style="1" customWidth="1"/>
    <col min="12549" max="12549" width="3.5703125" style="1" customWidth="1"/>
    <col min="12550" max="12550" width="44.28515625" style="1" customWidth="1"/>
    <col min="12551" max="12551" width="5.140625" style="1" customWidth="1"/>
    <col min="12552" max="12552" width="10.42578125" style="1" customWidth="1"/>
    <col min="12553" max="12553" width="12.28515625" style="1" customWidth="1"/>
    <col min="12554" max="12554" width="14.7109375" style="1" customWidth="1"/>
    <col min="12555" max="12803" width="9.140625" style="1"/>
    <col min="12804" max="12804" width="1" style="1" customWidth="1"/>
    <col min="12805" max="12805" width="3.5703125" style="1" customWidth="1"/>
    <col min="12806" max="12806" width="44.28515625" style="1" customWidth="1"/>
    <col min="12807" max="12807" width="5.140625" style="1" customWidth="1"/>
    <col min="12808" max="12808" width="10.42578125" style="1" customWidth="1"/>
    <col min="12809" max="12809" width="12.28515625" style="1" customWidth="1"/>
    <col min="12810" max="12810" width="14.7109375" style="1" customWidth="1"/>
    <col min="12811" max="13059" width="9.140625" style="1"/>
    <col min="13060" max="13060" width="1" style="1" customWidth="1"/>
    <col min="13061" max="13061" width="3.5703125" style="1" customWidth="1"/>
    <col min="13062" max="13062" width="44.28515625" style="1" customWidth="1"/>
    <col min="13063" max="13063" width="5.140625" style="1" customWidth="1"/>
    <col min="13064" max="13064" width="10.42578125" style="1" customWidth="1"/>
    <col min="13065" max="13065" width="12.28515625" style="1" customWidth="1"/>
    <col min="13066" max="13066" width="14.7109375" style="1" customWidth="1"/>
    <col min="13067" max="13315" width="9.140625" style="1"/>
    <col min="13316" max="13316" width="1" style="1" customWidth="1"/>
    <col min="13317" max="13317" width="3.5703125" style="1" customWidth="1"/>
    <col min="13318" max="13318" width="44.28515625" style="1" customWidth="1"/>
    <col min="13319" max="13319" width="5.140625" style="1" customWidth="1"/>
    <col min="13320" max="13320" width="10.42578125" style="1" customWidth="1"/>
    <col min="13321" max="13321" width="12.28515625" style="1" customWidth="1"/>
    <col min="13322" max="13322" width="14.7109375" style="1" customWidth="1"/>
    <col min="13323" max="13571" width="9.140625" style="1"/>
    <col min="13572" max="13572" width="1" style="1" customWidth="1"/>
    <col min="13573" max="13573" width="3.5703125" style="1" customWidth="1"/>
    <col min="13574" max="13574" width="44.28515625" style="1" customWidth="1"/>
    <col min="13575" max="13575" width="5.140625" style="1" customWidth="1"/>
    <col min="13576" max="13576" width="10.42578125" style="1" customWidth="1"/>
    <col min="13577" max="13577" width="12.28515625" style="1" customWidth="1"/>
    <col min="13578" max="13578" width="14.7109375" style="1" customWidth="1"/>
    <col min="13579" max="13827" width="9.140625" style="1"/>
    <col min="13828" max="13828" width="1" style="1" customWidth="1"/>
    <col min="13829" max="13829" width="3.5703125" style="1" customWidth="1"/>
    <col min="13830" max="13830" width="44.28515625" style="1" customWidth="1"/>
    <col min="13831" max="13831" width="5.140625" style="1" customWidth="1"/>
    <col min="13832" max="13832" width="10.42578125" style="1" customWidth="1"/>
    <col min="13833" max="13833" width="12.28515625" style="1" customWidth="1"/>
    <col min="13834" max="13834" width="14.7109375" style="1" customWidth="1"/>
    <col min="13835" max="14083" width="9.140625" style="1"/>
    <col min="14084" max="14084" width="1" style="1" customWidth="1"/>
    <col min="14085" max="14085" width="3.5703125" style="1" customWidth="1"/>
    <col min="14086" max="14086" width="44.28515625" style="1" customWidth="1"/>
    <col min="14087" max="14087" width="5.140625" style="1" customWidth="1"/>
    <col min="14088" max="14088" width="10.42578125" style="1" customWidth="1"/>
    <col min="14089" max="14089" width="12.28515625" style="1" customWidth="1"/>
    <col min="14090" max="14090" width="14.7109375" style="1" customWidth="1"/>
    <col min="14091" max="14339" width="9.140625" style="1"/>
    <col min="14340" max="14340" width="1" style="1" customWidth="1"/>
    <col min="14341" max="14341" width="3.5703125" style="1" customWidth="1"/>
    <col min="14342" max="14342" width="44.28515625" style="1" customWidth="1"/>
    <col min="14343" max="14343" width="5.140625" style="1" customWidth="1"/>
    <col min="14344" max="14344" width="10.42578125" style="1" customWidth="1"/>
    <col min="14345" max="14345" width="12.28515625" style="1" customWidth="1"/>
    <col min="14346" max="14346" width="14.7109375" style="1" customWidth="1"/>
    <col min="14347" max="14595" width="9.140625" style="1"/>
    <col min="14596" max="14596" width="1" style="1" customWidth="1"/>
    <col min="14597" max="14597" width="3.5703125" style="1" customWidth="1"/>
    <col min="14598" max="14598" width="44.28515625" style="1" customWidth="1"/>
    <col min="14599" max="14599" width="5.140625" style="1" customWidth="1"/>
    <col min="14600" max="14600" width="10.42578125" style="1" customWidth="1"/>
    <col min="14601" max="14601" width="12.28515625" style="1" customWidth="1"/>
    <col min="14602" max="14602" width="14.7109375" style="1" customWidth="1"/>
    <col min="14603" max="14851" width="9.140625" style="1"/>
    <col min="14852" max="14852" width="1" style="1" customWidth="1"/>
    <col min="14853" max="14853" width="3.5703125" style="1" customWidth="1"/>
    <col min="14854" max="14854" width="44.28515625" style="1" customWidth="1"/>
    <col min="14855" max="14855" width="5.140625" style="1" customWidth="1"/>
    <col min="14856" max="14856" width="10.42578125" style="1" customWidth="1"/>
    <col min="14857" max="14857" width="12.28515625" style="1" customWidth="1"/>
    <col min="14858" max="14858" width="14.7109375" style="1" customWidth="1"/>
    <col min="14859" max="15107" width="9.140625" style="1"/>
    <col min="15108" max="15108" width="1" style="1" customWidth="1"/>
    <col min="15109" max="15109" width="3.5703125" style="1" customWidth="1"/>
    <col min="15110" max="15110" width="44.28515625" style="1" customWidth="1"/>
    <col min="15111" max="15111" width="5.140625" style="1" customWidth="1"/>
    <col min="15112" max="15112" width="10.42578125" style="1" customWidth="1"/>
    <col min="15113" max="15113" width="12.28515625" style="1" customWidth="1"/>
    <col min="15114" max="15114" width="14.7109375" style="1" customWidth="1"/>
    <col min="15115" max="15363" width="9.140625" style="1"/>
    <col min="15364" max="15364" width="1" style="1" customWidth="1"/>
    <col min="15365" max="15365" width="3.5703125" style="1" customWidth="1"/>
    <col min="15366" max="15366" width="44.28515625" style="1" customWidth="1"/>
    <col min="15367" max="15367" width="5.140625" style="1" customWidth="1"/>
    <col min="15368" max="15368" width="10.42578125" style="1" customWidth="1"/>
    <col min="15369" max="15369" width="12.28515625" style="1" customWidth="1"/>
    <col min="15370" max="15370" width="14.7109375" style="1" customWidth="1"/>
    <col min="15371" max="15619" width="9.140625" style="1"/>
    <col min="15620" max="15620" width="1" style="1" customWidth="1"/>
    <col min="15621" max="15621" width="3.5703125" style="1" customWidth="1"/>
    <col min="15622" max="15622" width="44.28515625" style="1" customWidth="1"/>
    <col min="15623" max="15623" width="5.140625" style="1" customWidth="1"/>
    <col min="15624" max="15624" width="10.42578125" style="1" customWidth="1"/>
    <col min="15625" max="15625" width="12.28515625" style="1" customWidth="1"/>
    <col min="15626" max="15626" width="14.7109375" style="1" customWidth="1"/>
    <col min="15627" max="15875" width="9.140625" style="1"/>
    <col min="15876" max="15876" width="1" style="1" customWidth="1"/>
    <col min="15877" max="15877" width="3.5703125" style="1" customWidth="1"/>
    <col min="15878" max="15878" width="44.28515625" style="1" customWidth="1"/>
    <col min="15879" max="15879" width="5.140625" style="1" customWidth="1"/>
    <col min="15880" max="15880" width="10.42578125" style="1" customWidth="1"/>
    <col min="15881" max="15881" width="12.28515625" style="1" customWidth="1"/>
    <col min="15882" max="15882" width="14.7109375" style="1" customWidth="1"/>
    <col min="15883" max="16131" width="9.140625" style="1"/>
    <col min="16132" max="16132" width="1" style="1" customWidth="1"/>
    <col min="16133" max="16133" width="3.5703125" style="1" customWidth="1"/>
    <col min="16134" max="16134" width="44.28515625" style="1" customWidth="1"/>
    <col min="16135" max="16135" width="5.140625" style="1" customWidth="1"/>
    <col min="16136" max="16136" width="10.42578125" style="1" customWidth="1"/>
    <col min="16137" max="16137" width="12.28515625" style="1" customWidth="1"/>
    <col min="16138" max="16138" width="14.7109375" style="1" customWidth="1"/>
    <col min="16139" max="16384" width="9.140625" style="1"/>
  </cols>
  <sheetData>
    <row r="1" spans="2:13" x14ac:dyDescent="0.2">
      <c r="B1" s="2" t="s">
        <v>2</v>
      </c>
      <c r="C1" s="2"/>
    </row>
    <row r="2" spans="2:13" x14ac:dyDescent="0.2">
      <c r="B2" s="2" t="s">
        <v>51</v>
      </c>
      <c r="C2" s="2"/>
    </row>
    <row r="3" spans="2:13" x14ac:dyDescent="0.2">
      <c r="B3" s="2" t="s">
        <v>1</v>
      </c>
      <c r="C3" s="2"/>
    </row>
    <row r="4" spans="2:13" x14ac:dyDescent="0.2">
      <c r="C4" s="5"/>
      <c r="E4" s="6"/>
      <c r="F4" s="6"/>
      <c r="G4" s="6"/>
      <c r="H4" s="6"/>
      <c r="I4" s="6"/>
      <c r="J4" s="6"/>
      <c r="K4" s="6"/>
      <c r="L4" s="6"/>
    </row>
    <row r="5" spans="2:13" ht="15" customHeight="1" x14ac:dyDescent="0.2">
      <c r="B5" s="101" t="s">
        <v>18</v>
      </c>
      <c r="C5" s="101" t="s">
        <v>19</v>
      </c>
      <c r="D5" s="101" t="s">
        <v>20</v>
      </c>
      <c r="E5" s="106" t="s">
        <v>3</v>
      </c>
      <c r="F5" s="103" t="s">
        <v>21</v>
      </c>
      <c r="G5" s="104"/>
      <c r="H5" s="104"/>
      <c r="I5" s="63"/>
      <c r="J5" s="105" t="s">
        <v>22</v>
      </c>
      <c r="K5" s="105"/>
      <c r="L5" s="105"/>
      <c r="M5" s="105"/>
    </row>
    <row r="6" spans="2:13" ht="15.75" customHeight="1" thickBot="1" x14ac:dyDescent="0.25">
      <c r="B6" s="102"/>
      <c r="C6" s="102"/>
      <c r="D6" s="102"/>
      <c r="E6" s="107"/>
      <c r="F6" s="7" t="s">
        <v>265</v>
      </c>
      <c r="G6" s="46" t="s">
        <v>266</v>
      </c>
      <c r="H6" s="46" t="s">
        <v>267</v>
      </c>
      <c r="I6" s="46" t="s">
        <v>268</v>
      </c>
      <c r="J6" s="74" t="s">
        <v>265</v>
      </c>
      <c r="K6" s="74" t="s">
        <v>266</v>
      </c>
      <c r="L6" s="74" t="s">
        <v>267</v>
      </c>
      <c r="M6" s="75" t="s">
        <v>268</v>
      </c>
    </row>
    <row r="7" spans="2:13" ht="16.5" thickTop="1" x14ac:dyDescent="0.2">
      <c r="B7" s="8"/>
      <c r="C7" s="9"/>
      <c r="D7" s="10"/>
      <c r="E7" s="11"/>
      <c r="F7" s="11"/>
      <c r="G7" s="11"/>
      <c r="H7" s="11"/>
      <c r="I7" s="11"/>
      <c r="J7" s="72"/>
      <c r="K7" s="72"/>
      <c r="L7" s="72"/>
      <c r="M7" s="73"/>
    </row>
    <row r="8" spans="2:13" x14ac:dyDescent="0.2">
      <c r="B8" s="12" t="s">
        <v>8</v>
      </c>
      <c r="C8" s="13" t="s">
        <v>5</v>
      </c>
      <c r="D8" s="14"/>
      <c r="E8" s="15"/>
      <c r="F8" s="15"/>
      <c r="G8" s="15"/>
      <c r="H8" s="15"/>
      <c r="I8" s="15"/>
      <c r="J8" s="15"/>
      <c r="K8" s="15"/>
      <c r="L8" s="15"/>
      <c r="M8" s="28"/>
    </row>
    <row r="9" spans="2:13" x14ac:dyDescent="0.2">
      <c r="B9" s="16">
        <v>1</v>
      </c>
      <c r="C9" s="17" t="s">
        <v>29</v>
      </c>
      <c r="D9" s="18" t="s">
        <v>23</v>
      </c>
      <c r="E9" s="19">
        <v>1</v>
      </c>
      <c r="F9" s="19">
        <v>12500000</v>
      </c>
      <c r="G9" s="19">
        <v>6500000</v>
      </c>
      <c r="H9" s="19">
        <v>10000000</v>
      </c>
      <c r="I9" s="19">
        <v>20000000</v>
      </c>
      <c r="J9" s="19">
        <f>F9*E9</f>
        <v>12500000</v>
      </c>
      <c r="K9" s="19">
        <f>G9*E9</f>
        <v>6500000</v>
      </c>
      <c r="L9" s="19">
        <f>H9*E9</f>
        <v>10000000</v>
      </c>
      <c r="M9" s="19">
        <f>I9*E9</f>
        <v>20000000</v>
      </c>
    </row>
    <row r="10" spans="2:13" x14ac:dyDescent="0.2">
      <c r="B10" s="17">
        <v>2</v>
      </c>
      <c r="C10" s="17" t="s">
        <v>30</v>
      </c>
      <c r="D10" s="18" t="s">
        <v>23</v>
      </c>
      <c r="E10" s="19">
        <v>1</v>
      </c>
      <c r="F10" s="19">
        <v>5000000</v>
      </c>
      <c r="G10" s="19">
        <v>750000</v>
      </c>
      <c r="H10" s="19">
        <v>10000000</v>
      </c>
      <c r="I10" s="19">
        <v>10000000</v>
      </c>
      <c r="J10" s="19">
        <f t="shared" ref="J10:J13" si="0">F10*E10</f>
        <v>5000000</v>
      </c>
      <c r="K10" s="19">
        <f t="shared" ref="K10:K13" si="1">G10*E10</f>
        <v>750000</v>
      </c>
      <c r="L10" s="19">
        <f t="shared" ref="L10:L12" si="2">H10*E10</f>
        <v>10000000</v>
      </c>
      <c r="M10" s="19">
        <f t="shared" ref="M10:M12" si="3">I10*E10</f>
        <v>10000000</v>
      </c>
    </row>
    <row r="11" spans="2:13" x14ac:dyDescent="0.2">
      <c r="B11" s="17">
        <v>3</v>
      </c>
      <c r="C11" s="17" t="s">
        <v>6</v>
      </c>
      <c r="D11" s="18" t="s">
        <v>23</v>
      </c>
      <c r="E11" s="19">
        <v>1</v>
      </c>
      <c r="F11" s="19">
        <v>15000000</v>
      </c>
      <c r="G11" s="19">
        <v>8500000</v>
      </c>
      <c r="H11" s="19">
        <v>25000000</v>
      </c>
      <c r="I11" s="19">
        <v>25000000</v>
      </c>
      <c r="J11" s="19">
        <f t="shared" si="0"/>
        <v>15000000</v>
      </c>
      <c r="K11" s="19">
        <f t="shared" si="1"/>
        <v>8500000</v>
      </c>
      <c r="L11" s="19">
        <f t="shared" si="2"/>
        <v>25000000</v>
      </c>
      <c r="M11" s="19">
        <f t="shared" si="3"/>
        <v>25000000</v>
      </c>
    </row>
    <row r="12" spans="2:13" x14ac:dyDescent="0.2">
      <c r="B12" s="17">
        <v>4</v>
      </c>
      <c r="C12" s="17" t="s">
        <v>37</v>
      </c>
      <c r="D12" s="18" t="s">
        <v>23</v>
      </c>
      <c r="E12" s="19">
        <v>1</v>
      </c>
      <c r="F12" s="19">
        <v>20000000</v>
      </c>
      <c r="G12" s="19">
        <v>16500000</v>
      </c>
      <c r="H12" s="19">
        <v>45000000</v>
      </c>
      <c r="I12" s="19">
        <v>20000000</v>
      </c>
      <c r="J12" s="19">
        <f t="shared" si="0"/>
        <v>20000000</v>
      </c>
      <c r="K12" s="19">
        <f t="shared" si="1"/>
        <v>16500000</v>
      </c>
      <c r="L12" s="19">
        <f t="shared" si="2"/>
        <v>45000000</v>
      </c>
      <c r="M12" s="19">
        <f t="shared" si="3"/>
        <v>20000000</v>
      </c>
    </row>
    <row r="13" spans="2:13" x14ac:dyDescent="0.2">
      <c r="B13" s="17">
        <v>5</v>
      </c>
      <c r="C13" s="17" t="s">
        <v>310</v>
      </c>
      <c r="D13" s="18" t="s">
        <v>23</v>
      </c>
      <c r="E13" s="47">
        <v>1</v>
      </c>
      <c r="F13" s="20">
        <v>25000000</v>
      </c>
      <c r="G13" s="47">
        <v>25000000</v>
      </c>
      <c r="H13" s="47">
        <v>25000000</v>
      </c>
      <c r="I13" s="47">
        <v>25000000</v>
      </c>
      <c r="J13" s="19">
        <f t="shared" si="0"/>
        <v>25000000</v>
      </c>
      <c r="K13" s="19">
        <f t="shared" si="1"/>
        <v>25000000</v>
      </c>
      <c r="L13" s="19">
        <f>H13*E13</f>
        <v>25000000</v>
      </c>
      <c r="M13" s="19">
        <f>I13*E13</f>
        <v>25000000</v>
      </c>
    </row>
    <row r="14" spans="2:13" x14ac:dyDescent="0.2">
      <c r="B14" s="17"/>
      <c r="C14" s="36" t="s">
        <v>43</v>
      </c>
      <c r="D14" s="18"/>
      <c r="E14" s="47"/>
      <c r="F14" s="20"/>
      <c r="G14" s="47"/>
      <c r="H14" s="47"/>
      <c r="I14" s="47"/>
      <c r="J14" s="38">
        <f>SUM(J9:J13)</f>
        <v>77500000</v>
      </c>
      <c r="K14" s="38">
        <f>SUM(K9:K13)</f>
        <v>57250000</v>
      </c>
      <c r="L14" s="38">
        <f>SUM(L9:L12)</f>
        <v>90000000</v>
      </c>
      <c r="M14" s="38">
        <f>SUM(M9:M12)</f>
        <v>75000000</v>
      </c>
    </row>
    <row r="15" spans="2:13" x14ac:dyDescent="0.2">
      <c r="B15" s="17"/>
      <c r="C15" s="17"/>
      <c r="D15" s="18"/>
      <c r="E15" s="19"/>
      <c r="F15" s="19"/>
      <c r="G15" s="19"/>
      <c r="H15" s="19"/>
      <c r="I15" s="19"/>
      <c r="J15" s="19"/>
      <c r="K15" s="19"/>
      <c r="L15" s="19"/>
      <c r="M15" s="19"/>
    </row>
    <row r="16" spans="2:13" x14ac:dyDescent="0.2">
      <c r="B16" s="21" t="s">
        <v>10</v>
      </c>
      <c r="C16" s="22" t="s">
        <v>38</v>
      </c>
      <c r="D16" s="18"/>
      <c r="E16" s="19"/>
      <c r="F16" s="19"/>
      <c r="G16" s="19"/>
      <c r="H16" s="19"/>
      <c r="I16" s="19"/>
      <c r="J16" s="19"/>
      <c r="K16" s="19"/>
      <c r="L16" s="19"/>
      <c r="M16" s="19"/>
    </row>
    <row r="17" spans="2:13" ht="14.25" customHeight="1" x14ac:dyDescent="0.2">
      <c r="B17" s="36" t="s">
        <v>4</v>
      </c>
      <c r="C17" s="22" t="s">
        <v>32</v>
      </c>
      <c r="D17" s="18"/>
      <c r="E17" s="19"/>
      <c r="F17" s="19"/>
      <c r="G17" s="19"/>
      <c r="H17" s="19"/>
      <c r="I17" s="19"/>
      <c r="J17" s="19"/>
      <c r="K17" s="19"/>
      <c r="L17" s="19"/>
      <c r="M17" s="19"/>
    </row>
    <row r="18" spans="2:13" x14ac:dyDescent="0.2">
      <c r="B18" s="16">
        <v>1</v>
      </c>
      <c r="C18" s="17" t="s">
        <v>139</v>
      </c>
      <c r="D18" s="18" t="s">
        <v>9</v>
      </c>
      <c r="E18" s="19">
        <v>75</v>
      </c>
      <c r="F18" s="19">
        <v>9000000</v>
      </c>
      <c r="G18" s="19">
        <v>7000000</v>
      </c>
      <c r="H18" s="19">
        <v>7500000</v>
      </c>
      <c r="I18" s="19">
        <v>6000000</v>
      </c>
      <c r="J18" s="19">
        <f>F18*E18</f>
        <v>675000000</v>
      </c>
      <c r="K18" s="19">
        <f>G18*E18</f>
        <v>525000000</v>
      </c>
      <c r="L18" s="19">
        <f>H18*E18</f>
        <v>562500000</v>
      </c>
      <c r="M18" s="19">
        <f>I18*73</f>
        <v>438000000</v>
      </c>
    </row>
    <row r="19" spans="2:13" x14ac:dyDescent="0.2">
      <c r="B19" s="16">
        <v>2</v>
      </c>
      <c r="C19" s="17" t="s">
        <v>134</v>
      </c>
      <c r="D19" s="18" t="s">
        <v>16</v>
      </c>
      <c r="E19" s="19">
        <v>75</v>
      </c>
      <c r="F19" s="19">
        <v>450000</v>
      </c>
      <c r="G19" s="19">
        <v>165000</v>
      </c>
      <c r="H19" s="19">
        <v>875000</v>
      </c>
      <c r="I19" s="19">
        <v>500000</v>
      </c>
      <c r="J19" s="19">
        <f t="shared" ref="J19:J20" si="4">F19*E19</f>
        <v>33750000</v>
      </c>
      <c r="K19" s="19">
        <f t="shared" ref="K19:K20" si="5">G19*E19</f>
        <v>12375000</v>
      </c>
      <c r="L19" s="19">
        <f t="shared" ref="L19:L20" si="6">H19*E19</f>
        <v>65625000</v>
      </c>
      <c r="M19" s="19">
        <f t="shared" ref="M19:M20" si="7">I19*73</f>
        <v>36500000</v>
      </c>
    </row>
    <row r="20" spans="2:13" x14ac:dyDescent="0.2">
      <c r="B20" s="16">
        <v>3</v>
      </c>
      <c r="C20" s="17" t="s">
        <v>257</v>
      </c>
      <c r="D20" s="18" t="s">
        <v>16</v>
      </c>
      <c r="E20" s="19">
        <v>75</v>
      </c>
      <c r="F20" s="19">
        <v>350000</v>
      </c>
      <c r="G20" s="19">
        <v>145000</v>
      </c>
      <c r="H20" s="19">
        <v>125000</v>
      </c>
      <c r="I20" s="19">
        <v>150000</v>
      </c>
      <c r="J20" s="19">
        <f t="shared" si="4"/>
        <v>26250000</v>
      </c>
      <c r="K20" s="19">
        <f t="shared" si="5"/>
        <v>10875000</v>
      </c>
      <c r="L20" s="19">
        <f t="shared" si="6"/>
        <v>9375000</v>
      </c>
      <c r="M20" s="19">
        <f t="shared" si="7"/>
        <v>10950000</v>
      </c>
    </row>
    <row r="21" spans="2:13" x14ac:dyDescent="0.2">
      <c r="B21" s="16"/>
      <c r="C21" s="36" t="s">
        <v>44</v>
      </c>
      <c r="D21" s="18"/>
      <c r="E21" s="19"/>
      <c r="F21" s="19"/>
      <c r="G21" s="19">
        <v>5400000</v>
      </c>
      <c r="H21" s="19"/>
      <c r="I21" s="19"/>
      <c r="J21" s="38">
        <f>SUM(J18:J20)</f>
        <v>735000000</v>
      </c>
      <c r="K21" s="38">
        <f>SUM(K18:K20)</f>
        <v>548250000</v>
      </c>
      <c r="L21" s="38">
        <f>SUM(L18:L20)</f>
        <v>637500000</v>
      </c>
      <c r="M21" s="38">
        <f>SUM(M18:M20)</f>
        <v>485450000</v>
      </c>
    </row>
    <row r="22" spans="2:13" x14ac:dyDescent="0.2">
      <c r="B22" s="16"/>
      <c r="C22" s="17"/>
      <c r="D22" s="18"/>
      <c r="E22" s="19"/>
      <c r="F22" s="19"/>
      <c r="G22" s="19"/>
      <c r="H22" s="19"/>
      <c r="I22" s="19"/>
      <c r="J22" s="19"/>
      <c r="K22" s="19"/>
      <c r="L22" s="19"/>
      <c r="M22" s="19"/>
    </row>
    <row r="23" spans="2:13" ht="14.25" customHeight="1" x14ac:dyDescent="0.2">
      <c r="B23" s="36" t="s">
        <v>7</v>
      </c>
      <c r="C23" s="22" t="s">
        <v>126</v>
      </c>
      <c r="D23" s="18"/>
      <c r="E23" s="19"/>
      <c r="F23" s="19"/>
      <c r="G23" s="19"/>
      <c r="H23" s="19"/>
      <c r="I23" s="19"/>
      <c r="J23" s="19"/>
      <c r="K23" s="19"/>
      <c r="L23" s="19"/>
      <c r="M23" s="19"/>
    </row>
    <row r="24" spans="2:13" x14ac:dyDescent="0.2">
      <c r="B24" s="16">
        <v>1</v>
      </c>
      <c r="C24" s="17" t="s">
        <v>151</v>
      </c>
      <c r="D24" s="18" t="s">
        <v>9</v>
      </c>
      <c r="E24" s="76">
        <v>1</v>
      </c>
      <c r="F24" s="19">
        <v>120000000</v>
      </c>
      <c r="G24" s="19">
        <v>60000000</v>
      </c>
      <c r="H24" s="19">
        <v>120000000</v>
      </c>
      <c r="I24" s="19">
        <v>100000000</v>
      </c>
      <c r="J24" s="19">
        <f>F24*E24</f>
        <v>120000000</v>
      </c>
      <c r="K24" s="19">
        <f>G24*E24</f>
        <v>60000000</v>
      </c>
      <c r="L24" s="19">
        <f>H24*E24</f>
        <v>120000000</v>
      </c>
      <c r="M24" s="19">
        <f t="shared" ref="M24:M34" si="8">I24*E24</f>
        <v>100000000</v>
      </c>
    </row>
    <row r="25" spans="2:13" x14ac:dyDescent="0.2">
      <c r="B25" s="16">
        <v>2</v>
      </c>
      <c r="C25" s="17" t="s">
        <v>11</v>
      </c>
      <c r="D25" s="18" t="s">
        <v>9</v>
      </c>
      <c r="E25" s="76">
        <v>1</v>
      </c>
      <c r="F25" s="19">
        <v>25000000</v>
      </c>
      <c r="G25" s="19">
        <v>19000000</v>
      </c>
      <c r="H25" s="19">
        <v>35280000</v>
      </c>
      <c r="I25" s="19">
        <v>33500000</v>
      </c>
      <c r="J25" s="19">
        <f t="shared" ref="J25:J34" si="9">F25*E25</f>
        <v>25000000</v>
      </c>
      <c r="K25" s="19">
        <f t="shared" ref="K25:K34" si="10">G25*E25</f>
        <v>19000000</v>
      </c>
      <c r="L25" s="19">
        <f t="shared" ref="L25:L34" si="11">H25*E25</f>
        <v>35280000</v>
      </c>
      <c r="M25" s="19">
        <f t="shared" si="8"/>
        <v>33500000</v>
      </c>
    </row>
    <row r="26" spans="2:13" x14ac:dyDescent="0.2">
      <c r="B26" s="16">
        <v>3</v>
      </c>
      <c r="C26" s="17" t="s">
        <v>12</v>
      </c>
      <c r="D26" s="18" t="s">
        <v>9</v>
      </c>
      <c r="E26" s="76">
        <v>0</v>
      </c>
      <c r="F26" s="19">
        <v>30000000</v>
      </c>
      <c r="G26" s="19">
        <v>24000000</v>
      </c>
      <c r="H26" s="19">
        <v>54880000</v>
      </c>
      <c r="I26" s="19">
        <v>46000000</v>
      </c>
      <c r="J26" s="19">
        <f t="shared" si="9"/>
        <v>0</v>
      </c>
      <c r="K26" s="19">
        <f t="shared" si="10"/>
        <v>0</v>
      </c>
      <c r="L26" s="19">
        <f t="shared" si="11"/>
        <v>0</v>
      </c>
      <c r="M26" s="19">
        <f t="shared" si="8"/>
        <v>0</v>
      </c>
    </row>
    <row r="27" spans="2:13" x14ac:dyDescent="0.2">
      <c r="B27" s="16">
        <v>4</v>
      </c>
      <c r="C27" s="17" t="s">
        <v>127</v>
      </c>
      <c r="D27" s="18" t="s">
        <v>9</v>
      </c>
      <c r="E27" s="76">
        <v>0</v>
      </c>
      <c r="F27" s="19">
        <v>125000000</v>
      </c>
      <c r="G27" s="19">
        <v>65000000</v>
      </c>
      <c r="H27" s="19">
        <v>117600000</v>
      </c>
      <c r="I27" s="19">
        <v>100000000</v>
      </c>
      <c r="J27" s="19">
        <f t="shared" si="9"/>
        <v>0</v>
      </c>
      <c r="K27" s="19">
        <f t="shared" si="10"/>
        <v>0</v>
      </c>
      <c r="L27" s="19">
        <f t="shared" si="11"/>
        <v>0</v>
      </c>
      <c r="M27" s="19">
        <f t="shared" si="8"/>
        <v>0</v>
      </c>
    </row>
    <row r="28" spans="2:13" x14ac:dyDescent="0.2">
      <c r="B28" s="16">
        <v>5</v>
      </c>
      <c r="C28" s="17" t="s">
        <v>33</v>
      </c>
      <c r="D28" s="18" t="s">
        <v>0</v>
      </c>
      <c r="E28" s="76">
        <v>160</v>
      </c>
      <c r="F28" s="19">
        <v>350000</v>
      </c>
      <c r="G28" s="19">
        <v>284000</v>
      </c>
      <c r="H28" s="19">
        <v>386400</v>
      </c>
      <c r="I28" s="19">
        <v>260000</v>
      </c>
      <c r="J28" s="19">
        <f t="shared" si="9"/>
        <v>56000000</v>
      </c>
      <c r="K28" s="19">
        <f t="shared" si="10"/>
        <v>45440000</v>
      </c>
      <c r="L28" s="19">
        <f t="shared" si="11"/>
        <v>61824000</v>
      </c>
      <c r="M28" s="19">
        <f t="shared" si="8"/>
        <v>41600000</v>
      </c>
    </row>
    <row r="29" spans="2:13" x14ac:dyDescent="0.2">
      <c r="B29" s="16">
        <v>6</v>
      </c>
      <c r="C29" s="17" t="s">
        <v>13</v>
      </c>
      <c r="D29" s="18" t="s">
        <v>0</v>
      </c>
      <c r="E29" s="76">
        <v>90</v>
      </c>
      <c r="F29" s="19">
        <v>175000</v>
      </c>
      <c r="G29" s="19">
        <v>93000</v>
      </c>
      <c r="H29" s="19">
        <v>132250</v>
      </c>
      <c r="I29" s="19">
        <v>110000</v>
      </c>
      <c r="J29" s="19">
        <f t="shared" si="9"/>
        <v>15750000</v>
      </c>
      <c r="K29" s="19">
        <f t="shared" si="10"/>
        <v>8370000</v>
      </c>
      <c r="L29" s="19">
        <f t="shared" si="11"/>
        <v>11902500</v>
      </c>
      <c r="M29" s="19">
        <f t="shared" si="8"/>
        <v>9900000</v>
      </c>
    </row>
    <row r="30" spans="2:13" x14ac:dyDescent="0.2">
      <c r="B30" s="16">
        <v>7</v>
      </c>
      <c r="C30" s="17" t="s">
        <v>34</v>
      </c>
      <c r="D30" s="18" t="s">
        <v>9</v>
      </c>
      <c r="E30" s="76">
        <v>4</v>
      </c>
      <c r="F30" s="19">
        <v>12500000</v>
      </c>
      <c r="G30" s="19">
        <v>9500000</v>
      </c>
      <c r="H30" s="19">
        <v>20700000</v>
      </c>
      <c r="I30" s="19">
        <v>38000000</v>
      </c>
      <c r="J30" s="19">
        <f t="shared" si="9"/>
        <v>50000000</v>
      </c>
      <c r="K30" s="19">
        <f t="shared" si="10"/>
        <v>38000000</v>
      </c>
      <c r="L30" s="19">
        <f>H30*8</f>
        <v>165600000</v>
      </c>
      <c r="M30" s="19">
        <f>I30*2</f>
        <v>76000000</v>
      </c>
    </row>
    <row r="31" spans="2:13" x14ac:dyDescent="0.2">
      <c r="B31" s="16">
        <v>8</v>
      </c>
      <c r="C31" s="17" t="s">
        <v>150</v>
      </c>
      <c r="D31" s="18" t="s">
        <v>14</v>
      </c>
      <c r="E31" s="76">
        <v>2</v>
      </c>
      <c r="F31" s="19">
        <v>3000000</v>
      </c>
      <c r="G31" s="19">
        <v>1750000</v>
      </c>
      <c r="H31" s="19">
        <v>6850000</v>
      </c>
      <c r="I31" s="19">
        <v>4500000</v>
      </c>
      <c r="J31" s="19">
        <f t="shared" si="9"/>
        <v>6000000</v>
      </c>
      <c r="K31" s="19">
        <f t="shared" si="10"/>
        <v>3500000</v>
      </c>
      <c r="L31" s="19">
        <f t="shared" si="11"/>
        <v>13700000</v>
      </c>
      <c r="M31" s="19">
        <f t="shared" si="8"/>
        <v>9000000</v>
      </c>
    </row>
    <row r="32" spans="2:13" x14ac:dyDescent="0.2">
      <c r="B32" s="16">
        <v>9</v>
      </c>
      <c r="C32" s="17" t="s">
        <v>35</v>
      </c>
      <c r="D32" s="18" t="s">
        <v>14</v>
      </c>
      <c r="E32" s="76">
        <v>2</v>
      </c>
      <c r="F32" s="19">
        <v>2500000</v>
      </c>
      <c r="G32" s="19">
        <v>1250000</v>
      </c>
      <c r="H32" s="19">
        <v>5850000</v>
      </c>
      <c r="I32" s="19">
        <v>4000000</v>
      </c>
      <c r="J32" s="19">
        <f t="shared" si="9"/>
        <v>5000000</v>
      </c>
      <c r="K32" s="19">
        <f t="shared" si="10"/>
        <v>2500000</v>
      </c>
      <c r="L32" s="19">
        <f t="shared" si="11"/>
        <v>11700000</v>
      </c>
      <c r="M32" s="19">
        <f t="shared" si="8"/>
        <v>8000000</v>
      </c>
    </row>
    <row r="33" spans="2:15" x14ac:dyDescent="0.2">
      <c r="B33" s="16">
        <v>10</v>
      </c>
      <c r="C33" s="17" t="s">
        <v>149</v>
      </c>
      <c r="D33" s="18" t="s">
        <v>0</v>
      </c>
      <c r="E33" s="77">
        <v>870</v>
      </c>
      <c r="F33" s="19">
        <v>525000</v>
      </c>
      <c r="G33" s="35">
        <v>459000</v>
      </c>
      <c r="H33" s="35">
        <v>569240</v>
      </c>
      <c r="I33" s="35">
        <v>485000</v>
      </c>
      <c r="J33" s="19">
        <f t="shared" si="9"/>
        <v>456750000</v>
      </c>
      <c r="K33" s="19">
        <f t="shared" si="10"/>
        <v>399330000</v>
      </c>
      <c r="L33" s="19">
        <f t="shared" si="11"/>
        <v>495238800</v>
      </c>
      <c r="M33" s="19">
        <f t="shared" si="8"/>
        <v>421950000</v>
      </c>
    </row>
    <row r="34" spans="2:15" x14ac:dyDescent="0.2">
      <c r="B34" s="16">
        <v>11</v>
      </c>
      <c r="C34" s="17" t="s">
        <v>148</v>
      </c>
      <c r="D34" s="18" t="s">
        <v>16</v>
      </c>
      <c r="E34" s="77">
        <v>4</v>
      </c>
      <c r="F34" s="19">
        <v>7000000</v>
      </c>
      <c r="G34" s="35">
        <v>4250000</v>
      </c>
      <c r="H34" s="35">
        <v>8400000</v>
      </c>
      <c r="I34" s="35">
        <v>8500000</v>
      </c>
      <c r="J34" s="19">
        <f t="shared" si="9"/>
        <v>28000000</v>
      </c>
      <c r="K34" s="19">
        <f t="shared" si="10"/>
        <v>17000000</v>
      </c>
      <c r="L34" s="19">
        <f t="shared" si="11"/>
        <v>33600000</v>
      </c>
      <c r="M34" s="19">
        <f t="shared" si="8"/>
        <v>34000000</v>
      </c>
    </row>
    <row r="35" spans="2:15" x14ac:dyDescent="0.2">
      <c r="B35" s="16"/>
      <c r="C35" s="36" t="s">
        <v>45</v>
      </c>
      <c r="D35" s="18"/>
      <c r="E35" s="35"/>
      <c r="F35" s="19"/>
      <c r="G35" s="35"/>
      <c r="H35" s="35"/>
      <c r="I35" s="35"/>
      <c r="J35" s="38">
        <f>SUM(J24:J34)</f>
        <v>762500000</v>
      </c>
      <c r="K35" s="38">
        <f>SUM(K24:K34)</f>
        <v>593140000</v>
      </c>
      <c r="L35" s="38">
        <f>SUM(L24:L34)</f>
        <v>948845300</v>
      </c>
      <c r="M35" s="38">
        <f>SUM(M24:M34)</f>
        <v>733950000</v>
      </c>
    </row>
    <row r="36" spans="2:15" x14ac:dyDescent="0.2">
      <c r="B36" s="16"/>
      <c r="C36" s="17"/>
      <c r="D36" s="18"/>
      <c r="E36" s="35"/>
      <c r="F36" s="19"/>
      <c r="G36" s="35"/>
      <c r="H36" s="35"/>
      <c r="I36" s="35"/>
      <c r="J36" s="19"/>
      <c r="K36" s="19"/>
      <c r="L36" s="19"/>
      <c r="M36" s="19"/>
    </row>
    <row r="37" spans="2:15" ht="14.25" customHeight="1" x14ac:dyDescent="0.2">
      <c r="B37" s="36" t="s">
        <v>17</v>
      </c>
      <c r="C37" s="22" t="s">
        <v>31</v>
      </c>
      <c r="D37" s="18"/>
      <c r="E37" s="19"/>
      <c r="F37" s="19"/>
      <c r="G37" s="19"/>
      <c r="H37" s="19"/>
      <c r="I37" s="19"/>
      <c r="J37" s="19"/>
      <c r="K37" s="19"/>
      <c r="L37" s="19"/>
      <c r="M37" s="19"/>
    </row>
    <row r="38" spans="2:15" x14ac:dyDescent="0.2">
      <c r="B38" s="16">
        <v>1</v>
      </c>
      <c r="C38" s="17" t="s">
        <v>36</v>
      </c>
      <c r="D38" s="18"/>
      <c r="E38" s="19"/>
      <c r="F38" s="19"/>
      <c r="G38" s="19"/>
      <c r="H38" s="19"/>
      <c r="I38" s="19"/>
      <c r="J38" s="19"/>
      <c r="K38" s="19"/>
      <c r="L38" s="19"/>
      <c r="M38" s="19"/>
    </row>
    <row r="39" spans="2:15" x14ac:dyDescent="0.2">
      <c r="B39" s="16" t="s">
        <v>52</v>
      </c>
      <c r="C39" s="37" t="s">
        <v>53</v>
      </c>
      <c r="D39" s="18"/>
      <c r="E39" s="19"/>
      <c r="F39" s="19"/>
      <c r="G39" s="19"/>
      <c r="H39" s="19"/>
      <c r="I39" s="19"/>
      <c r="J39" s="19"/>
      <c r="K39" s="19"/>
      <c r="L39" s="19"/>
      <c r="M39" s="19"/>
    </row>
    <row r="40" spans="2:15" x14ac:dyDescent="0.2">
      <c r="B40" s="16"/>
      <c r="C40" s="37" t="s">
        <v>54</v>
      </c>
      <c r="D40" s="18" t="s">
        <v>0</v>
      </c>
      <c r="E40" s="19">
        <v>32.104800000000004</v>
      </c>
      <c r="F40" s="19">
        <v>447450</v>
      </c>
      <c r="G40" s="19">
        <v>460000</v>
      </c>
      <c r="H40" s="19">
        <v>484710</v>
      </c>
      <c r="I40" s="19">
        <v>460000</v>
      </c>
      <c r="J40" s="19">
        <f>F40*E40</f>
        <v>14365292.760000002</v>
      </c>
      <c r="K40" s="19">
        <f>G40*E40</f>
        <v>14768208.000000002</v>
      </c>
      <c r="L40" s="19">
        <f t="shared" ref="L40:L102" si="12">H40*E40</f>
        <v>15561517.608000003</v>
      </c>
      <c r="M40" s="19">
        <f>I40*E40</f>
        <v>14768208.000000002</v>
      </c>
    </row>
    <row r="41" spans="2:15" x14ac:dyDescent="0.2">
      <c r="B41" s="16"/>
      <c r="C41" s="37" t="s">
        <v>55</v>
      </c>
      <c r="D41" s="18" t="s">
        <v>0</v>
      </c>
      <c r="E41" s="19">
        <v>159.97280000000001</v>
      </c>
      <c r="F41" s="19">
        <v>447450</v>
      </c>
      <c r="G41" s="19">
        <v>460000</v>
      </c>
      <c r="H41" s="19">
        <v>484710</v>
      </c>
      <c r="I41" s="19">
        <v>460000</v>
      </c>
      <c r="J41" s="19">
        <f t="shared" ref="J41:J103" si="13">F41*E41</f>
        <v>71579829.359999999</v>
      </c>
      <c r="K41" s="19">
        <f t="shared" ref="K41:K103" si="14">G41*E41</f>
        <v>73587488</v>
      </c>
      <c r="L41" s="19">
        <f t="shared" si="12"/>
        <v>77540415.887999997</v>
      </c>
      <c r="M41" s="19">
        <f t="shared" ref="M41:M103" si="15">I41*E41</f>
        <v>73587488</v>
      </c>
    </row>
    <row r="42" spans="2:15" x14ac:dyDescent="0.2">
      <c r="B42" s="16"/>
      <c r="C42" s="37" t="s">
        <v>56</v>
      </c>
      <c r="D42" s="18" t="s">
        <v>0</v>
      </c>
      <c r="E42" s="19">
        <v>39.311999999999998</v>
      </c>
      <c r="F42" s="19">
        <v>447450</v>
      </c>
      <c r="G42" s="19">
        <v>460000</v>
      </c>
      <c r="H42" s="19">
        <v>484710</v>
      </c>
      <c r="I42" s="19">
        <v>460000</v>
      </c>
      <c r="J42" s="19">
        <f t="shared" si="13"/>
        <v>17590154.399999999</v>
      </c>
      <c r="K42" s="19">
        <f t="shared" si="14"/>
        <v>18083520</v>
      </c>
      <c r="L42" s="19">
        <f t="shared" si="12"/>
        <v>19054919.52</v>
      </c>
      <c r="M42" s="19">
        <f t="shared" si="15"/>
        <v>18083520</v>
      </c>
    </row>
    <row r="43" spans="2:15" x14ac:dyDescent="0.2">
      <c r="B43" s="16"/>
      <c r="C43" s="37" t="s">
        <v>57</v>
      </c>
      <c r="D43" s="18" t="s">
        <v>0</v>
      </c>
      <c r="E43" s="19">
        <v>21.84</v>
      </c>
      <c r="F43" s="19">
        <v>447450</v>
      </c>
      <c r="G43" s="19">
        <v>460000</v>
      </c>
      <c r="H43" s="19">
        <v>484710</v>
      </c>
      <c r="I43" s="19">
        <v>460000</v>
      </c>
      <c r="J43" s="19">
        <f t="shared" si="13"/>
        <v>9772308</v>
      </c>
      <c r="K43" s="19">
        <f t="shared" si="14"/>
        <v>10046400</v>
      </c>
      <c r="L43" s="19">
        <f t="shared" si="12"/>
        <v>10586066.4</v>
      </c>
      <c r="M43" s="19">
        <f t="shared" si="15"/>
        <v>10046400</v>
      </c>
    </row>
    <row r="44" spans="2:15" x14ac:dyDescent="0.2">
      <c r="B44" s="16"/>
      <c r="C44" s="37" t="s">
        <v>128</v>
      </c>
      <c r="D44" s="18" t="s">
        <v>0</v>
      </c>
      <c r="E44" s="19">
        <v>56.368000000000002</v>
      </c>
      <c r="F44" s="19">
        <v>447450</v>
      </c>
      <c r="G44" s="19">
        <v>460000</v>
      </c>
      <c r="H44" s="19">
        <v>484710</v>
      </c>
      <c r="I44" s="19">
        <v>460000</v>
      </c>
      <c r="J44" s="19">
        <f t="shared" si="13"/>
        <v>25221861.600000001</v>
      </c>
      <c r="K44" s="19">
        <f t="shared" si="14"/>
        <v>25929280</v>
      </c>
      <c r="L44" s="19">
        <f t="shared" si="12"/>
        <v>27322133.280000001</v>
      </c>
      <c r="M44" s="19">
        <f t="shared" si="15"/>
        <v>25929280</v>
      </c>
    </row>
    <row r="45" spans="2:15" x14ac:dyDescent="0.2">
      <c r="B45" s="16"/>
      <c r="C45" s="37" t="s">
        <v>129</v>
      </c>
      <c r="D45" s="18" t="s">
        <v>0</v>
      </c>
      <c r="E45" s="19">
        <v>21.84</v>
      </c>
      <c r="F45" s="19">
        <v>447450</v>
      </c>
      <c r="G45" s="19">
        <v>460000</v>
      </c>
      <c r="H45" s="19">
        <v>484710</v>
      </c>
      <c r="I45" s="19">
        <v>460000</v>
      </c>
      <c r="J45" s="19">
        <f t="shared" si="13"/>
        <v>9772308</v>
      </c>
      <c r="K45" s="19">
        <f t="shared" si="14"/>
        <v>10046400</v>
      </c>
      <c r="L45" s="19">
        <f t="shared" si="12"/>
        <v>10586066.4</v>
      </c>
      <c r="M45" s="19">
        <f t="shared" si="15"/>
        <v>10046400</v>
      </c>
      <c r="O45" s="34"/>
    </row>
    <row r="46" spans="2:15" x14ac:dyDescent="0.2">
      <c r="B46" s="16"/>
      <c r="C46" s="37" t="s">
        <v>152</v>
      </c>
      <c r="D46" s="18" t="s">
        <v>0</v>
      </c>
      <c r="E46" s="19">
        <v>54.288000000000004</v>
      </c>
      <c r="F46" s="19">
        <v>447450</v>
      </c>
      <c r="G46" s="19">
        <v>460000</v>
      </c>
      <c r="H46" s="19">
        <v>484710</v>
      </c>
      <c r="I46" s="19">
        <v>460000</v>
      </c>
      <c r="J46" s="19">
        <f t="shared" si="13"/>
        <v>24291165.600000001</v>
      </c>
      <c r="K46" s="19">
        <f t="shared" si="14"/>
        <v>24972480</v>
      </c>
      <c r="L46" s="19">
        <f t="shared" si="12"/>
        <v>26313936.48</v>
      </c>
      <c r="M46" s="19">
        <f t="shared" si="15"/>
        <v>24972480</v>
      </c>
      <c r="O46" s="34"/>
    </row>
    <row r="47" spans="2:15" x14ac:dyDescent="0.2">
      <c r="B47" s="16"/>
      <c r="C47" s="37" t="s">
        <v>308</v>
      </c>
      <c r="D47" s="18" t="s">
        <v>0</v>
      </c>
      <c r="E47" s="19">
        <v>21.84</v>
      </c>
      <c r="F47" s="19">
        <v>447450</v>
      </c>
      <c r="G47" s="19">
        <v>460000</v>
      </c>
      <c r="H47" s="19">
        <v>484710</v>
      </c>
      <c r="I47" s="19">
        <v>460000</v>
      </c>
      <c r="J47" s="19">
        <f t="shared" ref="J47" si="16">F47*E47</f>
        <v>9772308</v>
      </c>
      <c r="K47" s="19">
        <f t="shared" ref="K47" si="17">G47*E47</f>
        <v>10046400</v>
      </c>
      <c r="L47" s="19">
        <f t="shared" ref="L47" si="18">H47*E47</f>
        <v>10586066.4</v>
      </c>
      <c r="M47" s="19">
        <f t="shared" ref="M47" si="19">I47*E47</f>
        <v>10046400</v>
      </c>
      <c r="O47" s="34"/>
    </row>
    <row r="48" spans="2:15" x14ac:dyDescent="0.2">
      <c r="B48" s="16"/>
      <c r="C48" s="37"/>
      <c r="D48" s="18"/>
      <c r="E48" s="19"/>
      <c r="F48" s="19"/>
      <c r="G48" s="19"/>
      <c r="H48" s="19"/>
      <c r="I48" s="19"/>
      <c r="J48" s="19"/>
      <c r="K48" s="19"/>
      <c r="L48" s="19"/>
      <c r="M48" s="19"/>
      <c r="O48" s="34"/>
    </row>
    <row r="49" spans="2:15" x14ac:dyDescent="0.2">
      <c r="B49" s="16" t="s">
        <v>58</v>
      </c>
      <c r="C49" s="37" t="s">
        <v>59</v>
      </c>
      <c r="D49" s="18"/>
      <c r="E49" s="19"/>
      <c r="F49" s="19"/>
      <c r="G49" s="19"/>
      <c r="H49" s="19"/>
      <c r="I49" s="19"/>
      <c r="J49" s="19"/>
      <c r="K49" s="19"/>
      <c r="L49" s="19"/>
      <c r="M49" s="19"/>
      <c r="O49" s="34"/>
    </row>
    <row r="50" spans="2:15" x14ac:dyDescent="0.2">
      <c r="B50" s="16"/>
      <c r="C50" s="37" t="s">
        <v>60</v>
      </c>
      <c r="D50" s="18" t="s">
        <v>0</v>
      </c>
      <c r="E50" s="19">
        <v>35.151999999999994</v>
      </c>
      <c r="F50" s="19">
        <v>447450</v>
      </c>
      <c r="G50" s="19">
        <v>460000</v>
      </c>
      <c r="H50" s="19">
        <v>484710</v>
      </c>
      <c r="I50" s="19">
        <v>460000</v>
      </c>
      <c r="J50" s="19">
        <f t="shared" si="13"/>
        <v>15728762.399999997</v>
      </c>
      <c r="K50" s="19">
        <f t="shared" si="14"/>
        <v>16169919.999999996</v>
      </c>
      <c r="L50" s="19">
        <f t="shared" si="12"/>
        <v>17038525.919999998</v>
      </c>
      <c r="M50" s="19">
        <f t="shared" si="15"/>
        <v>16169919.999999996</v>
      </c>
    </row>
    <row r="51" spans="2:15" x14ac:dyDescent="0.2">
      <c r="B51" s="16"/>
      <c r="C51" s="37" t="s">
        <v>61</v>
      </c>
      <c r="D51" s="18" t="s">
        <v>0</v>
      </c>
      <c r="E51" s="19">
        <v>21.84</v>
      </c>
      <c r="F51" s="19">
        <v>447450</v>
      </c>
      <c r="G51" s="19">
        <v>460000</v>
      </c>
      <c r="H51" s="19">
        <v>484710</v>
      </c>
      <c r="I51" s="19">
        <v>460000</v>
      </c>
      <c r="J51" s="19">
        <f t="shared" si="13"/>
        <v>9772308</v>
      </c>
      <c r="K51" s="19">
        <f t="shared" si="14"/>
        <v>10046400</v>
      </c>
      <c r="L51" s="19">
        <f t="shared" si="12"/>
        <v>10586066.4</v>
      </c>
      <c r="M51" s="19">
        <f t="shared" si="15"/>
        <v>10046400</v>
      </c>
    </row>
    <row r="52" spans="2:15" x14ac:dyDescent="0.2">
      <c r="B52" s="16"/>
      <c r="C52" s="37" t="s">
        <v>62</v>
      </c>
      <c r="D52" s="18" t="s">
        <v>0</v>
      </c>
      <c r="E52" s="19">
        <v>78</v>
      </c>
      <c r="F52" s="19">
        <v>447450</v>
      </c>
      <c r="G52" s="19">
        <v>460000</v>
      </c>
      <c r="H52" s="19">
        <v>484710</v>
      </c>
      <c r="I52" s="19">
        <v>460000</v>
      </c>
      <c r="J52" s="19">
        <f>F52*E52</f>
        <v>34901100</v>
      </c>
      <c r="K52" s="19">
        <f>G52*E52</f>
        <v>35880000</v>
      </c>
      <c r="L52" s="19">
        <f t="shared" si="12"/>
        <v>37807380</v>
      </c>
      <c r="M52" s="19">
        <f t="shared" si="15"/>
        <v>35880000</v>
      </c>
    </row>
    <row r="53" spans="2:15" x14ac:dyDescent="0.2">
      <c r="B53" s="16"/>
      <c r="C53" s="37" t="s">
        <v>146</v>
      </c>
      <c r="D53" s="18" t="s">
        <v>0</v>
      </c>
      <c r="E53" s="19">
        <v>46.904000000000003</v>
      </c>
      <c r="F53" s="19">
        <v>447450</v>
      </c>
      <c r="G53" s="19">
        <v>460000</v>
      </c>
      <c r="H53" s="19">
        <v>484710</v>
      </c>
      <c r="I53" s="19">
        <v>460000</v>
      </c>
      <c r="J53" s="19">
        <f t="shared" si="13"/>
        <v>20987194.800000001</v>
      </c>
      <c r="K53" s="19">
        <f t="shared" si="14"/>
        <v>21575840</v>
      </c>
      <c r="L53" s="19">
        <f t="shared" si="12"/>
        <v>22734837.84</v>
      </c>
      <c r="M53" s="19">
        <f t="shared" si="15"/>
        <v>21575840</v>
      </c>
    </row>
    <row r="54" spans="2:15" x14ac:dyDescent="0.2">
      <c r="B54" s="16"/>
      <c r="C54" s="37" t="s">
        <v>153</v>
      </c>
      <c r="D54" s="18" t="s">
        <v>0</v>
      </c>
      <c r="E54" s="19">
        <v>34.528000000000006</v>
      </c>
      <c r="F54" s="19">
        <v>447450</v>
      </c>
      <c r="G54" s="19">
        <v>460000</v>
      </c>
      <c r="H54" s="19">
        <v>484710</v>
      </c>
      <c r="I54" s="19">
        <v>460000</v>
      </c>
      <c r="J54" s="19">
        <f t="shared" si="13"/>
        <v>15449553.600000003</v>
      </c>
      <c r="K54" s="19">
        <f t="shared" si="14"/>
        <v>15882880.000000002</v>
      </c>
      <c r="L54" s="19">
        <f t="shared" si="12"/>
        <v>16736066.880000003</v>
      </c>
      <c r="M54" s="19">
        <f t="shared" si="15"/>
        <v>15882880.000000002</v>
      </c>
    </row>
    <row r="55" spans="2:15" x14ac:dyDescent="0.2">
      <c r="B55" s="16"/>
      <c r="C55" s="37" t="s">
        <v>309</v>
      </c>
      <c r="D55" s="18" t="s">
        <v>0</v>
      </c>
      <c r="E55" s="19">
        <v>114.92</v>
      </c>
      <c r="F55" s="19">
        <v>447450</v>
      </c>
      <c r="G55" s="19">
        <v>460000</v>
      </c>
      <c r="H55" s="19">
        <v>484710</v>
      </c>
      <c r="I55" s="19">
        <v>460000</v>
      </c>
      <c r="J55" s="19">
        <f t="shared" si="13"/>
        <v>51420954</v>
      </c>
      <c r="K55" s="19">
        <f t="shared" si="14"/>
        <v>52863200</v>
      </c>
      <c r="L55" s="19">
        <f t="shared" si="12"/>
        <v>55702873.200000003</v>
      </c>
      <c r="M55" s="19">
        <f t="shared" si="15"/>
        <v>52863200</v>
      </c>
    </row>
    <row r="56" spans="2:15" x14ac:dyDescent="0.2">
      <c r="B56" s="16"/>
      <c r="C56" s="37"/>
      <c r="D56" s="18"/>
      <c r="E56" s="19"/>
      <c r="F56" s="19"/>
      <c r="G56" s="19"/>
      <c r="H56" s="19"/>
      <c r="I56" s="19"/>
      <c r="J56" s="19"/>
      <c r="K56" s="19"/>
      <c r="L56" s="19"/>
      <c r="M56" s="19"/>
    </row>
    <row r="57" spans="2:15" x14ac:dyDescent="0.2">
      <c r="B57" s="16" t="s">
        <v>63</v>
      </c>
      <c r="C57" s="37" t="s">
        <v>64</v>
      </c>
      <c r="D57" s="18"/>
      <c r="E57" s="19"/>
      <c r="F57" s="19"/>
      <c r="G57" s="19"/>
      <c r="H57" s="19"/>
      <c r="I57" s="19"/>
      <c r="J57" s="19"/>
      <c r="K57" s="19"/>
      <c r="L57" s="19"/>
      <c r="M57" s="19"/>
      <c r="O57" s="34"/>
    </row>
    <row r="58" spans="2:15" x14ac:dyDescent="0.2">
      <c r="B58" s="16"/>
      <c r="C58" s="37" t="s">
        <v>65</v>
      </c>
      <c r="D58" s="18" t="s">
        <v>0</v>
      </c>
      <c r="E58" s="19">
        <v>293.488</v>
      </c>
      <c r="F58" s="19">
        <v>447450</v>
      </c>
      <c r="G58" s="19">
        <v>460000</v>
      </c>
      <c r="H58" s="19">
        <v>484710</v>
      </c>
      <c r="I58" s="19">
        <v>460000</v>
      </c>
      <c r="J58" s="19">
        <f t="shared" si="13"/>
        <v>131321205.59999999</v>
      </c>
      <c r="K58" s="19">
        <f t="shared" si="14"/>
        <v>135004480</v>
      </c>
      <c r="L58" s="19">
        <f t="shared" si="12"/>
        <v>142256568.47999999</v>
      </c>
      <c r="M58" s="19">
        <f t="shared" si="15"/>
        <v>135004480</v>
      </c>
    </row>
    <row r="59" spans="2:15" x14ac:dyDescent="0.2">
      <c r="B59" s="16"/>
      <c r="C59" s="37" t="s">
        <v>66</v>
      </c>
      <c r="D59" s="18" t="s">
        <v>0</v>
      </c>
      <c r="E59" s="19">
        <v>21.84</v>
      </c>
      <c r="F59" s="19">
        <v>447450</v>
      </c>
      <c r="G59" s="19">
        <v>460000</v>
      </c>
      <c r="H59" s="19">
        <v>484710</v>
      </c>
      <c r="I59" s="19">
        <v>460000</v>
      </c>
      <c r="J59" s="19">
        <f t="shared" si="13"/>
        <v>9772308</v>
      </c>
      <c r="K59" s="19">
        <f t="shared" si="14"/>
        <v>10046400</v>
      </c>
      <c r="L59" s="19">
        <f t="shared" si="12"/>
        <v>10586066.4</v>
      </c>
      <c r="M59" s="19">
        <f t="shared" si="15"/>
        <v>10046400</v>
      </c>
    </row>
    <row r="60" spans="2:15" x14ac:dyDescent="0.2">
      <c r="B60" s="16"/>
      <c r="C60" s="37" t="s">
        <v>67</v>
      </c>
      <c r="D60" s="18" t="s">
        <v>0</v>
      </c>
      <c r="E60" s="19">
        <v>34.528000000000006</v>
      </c>
      <c r="F60" s="19">
        <v>447450</v>
      </c>
      <c r="G60" s="19">
        <v>460000</v>
      </c>
      <c r="H60" s="19">
        <v>484710</v>
      </c>
      <c r="I60" s="19">
        <v>460000</v>
      </c>
      <c r="J60" s="19">
        <f t="shared" si="13"/>
        <v>15449553.600000003</v>
      </c>
      <c r="K60" s="19">
        <f t="shared" si="14"/>
        <v>15882880.000000002</v>
      </c>
      <c r="L60" s="19">
        <f t="shared" si="12"/>
        <v>16736066.880000003</v>
      </c>
      <c r="M60" s="19">
        <f t="shared" si="15"/>
        <v>15882880.000000002</v>
      </c>
    </row>
    <row r="61" spans="2:15" x14ac:dyDescent="0.2">
      <c r="B61" s="16"/>
      <c r="C61" s="37" t="s">
        <v>140</v>
      </c>
      <c r="D61" s="18" t="s">
        <v>0</v>
      </c>
      <c r="E61" s="19">
        <v>39.208000000000006</v>
      </c>
      <c r="F61" s="19">
        <v>447450</v>
      </c>
      <c r="G61" s="19">
        <v>460000</v>
      </c>
      <c r="H61" s="19">
        <v>484710</v>
      </c>
      <c r="I61" s="19">
        <v>460000</v>
      </c>
      <c r="J61" s="19">
        <f t="shared" si="13"/>
        <v>17543619.600000001</v>
      </c>
      <c r="K61" s="19">
        <f t="shared" si="14"/>
        <v>18035680.000000004</v>
      </c>
      <c r="L61" s="19">
        <f t="shared" si="12"/>
        <v>19004509.680000003</v>
      </c>
      <c r="M61" s="19">
        <f t="shared" si="15"/>
        <v>18035680.000000004</v>
      </c>
    </row>
    <row r="62" spans="2:15" x14ac:dyDescent="0.2">
      <c r="B62" s="16"/>
      <c r="C62" s="37" t="s">
        <v>154</v>
      </c>
      <c r="D62" s="18" t="s">
        <v>0</v>
      </c>
      <c r="E62" s="19">
        <v>31.616</v>
      </c>
      <c r="F62" s="19">
        <v>447450</v>
      </c>
      <c r="G62" s="19">
        <v>460000</v>
      </c>
      <c r="H62" s="19">
        <v>484710</v>
      </c>
      <c r="I62" s="19">
        <v>460000</v>
      </c>
      <c r="J62" s="19">
        <f t="shared" si="13"/>
        <v>14146579.199999999</v>
      </c>
      <c r="K62" s="19">
        <f t="shared" si="14"/>
        <v>14543360</v>
      </c>
      <c r="L62" s="19">
        <f t="shared" si="12"/>
        <v>15324591.359999999</v>
      </c>
      <c r="M62" s="19">
        <f t="shared" si="15"/>
        <v>14543360</v>
      </c>
    </row>
    <row r="63" spans="2:15" x14ac:dyDescent="0.2">
      <c r="B63" s="16"/>
      <c r="C63" s="37" t="s">
        <v>141</v>
      </c>
      <c r="D63" s="18" t="s">
        <v>0</v>
      </c>
      <c r="E63" s="19">
        <v>30.575999999999997</v>
      </c>
      <c r="F63" s="19">
        <v>447450</v>
      </c>
      <c r="G63" s="19">
        <v>460000</v>
      </c>
      <c r="H63" s="19">
        <v>484710</v>
      </c>
      <c r="I63" s="19">
        <v>460000</v>
      </c>
      <c r="J63" s="19">
        <f t="shared" si="13"/>
        <v>13681231.199999999</v>
      </c>
      <c r="K63" s="19">
        <f t="shared" si="14"/>
        <v>14064959.999999998</v>
      </c>
      <c r="L63" s="19">
        <f t="shared" si="12"/>
        <v>14820492.959999999</v>
      </c>
      <c r="M63" s="19">
        <f t="shared" si="15"/>
        <v>14064959.999999998</v>
      </c>
    </row>
    <row r="64" spans="2:15" x14ac:dyDescent="0.2">
      <c r="B64" s="16"/>
      <c r="C64" s="37" t="s">
        <v>155</v>
      </c>
      <c r="D64" s="18" t="s">
        <v>0</v>
      </c>
      <c r="E64" s="19">
        <v>132.08000000000001</v>
      </c>
      <c r="F64" s="19">
        <v>447450</v>
      </c>
      <c r="G64" s="19">
        <v>460000</v>
      </c>
      <c r="H64" s="19">
        <v>484710</v>
      </c>
      <c r="I64" s="19">
        <v>460000</v>
      </c>
      <c r="J64" s="19">
        <f t="shared" si="13"/>
        <v>59099196.000000007</v>
      </c>
      <c r="K64" s="19">
        <f t="shared" si="14"/>
        <v>60756800.000000007</v>
      </c>
      <c r="L64" s="19">
        <f t="shared" si="12"/>
        <v>64020496.800000004</v>
      </c>
      <c r="M64" s="19">
        <f t="shared" si="15"/>
        <v>60756800.000000007</v>
      </c>
    </row>
    <row r="65" spans="2:13" x14ac:dyDescent="0.2">
      <c r="B65" s="16"/>
      <c r="C65" s="37"/>
      <c r="D65" s="18"/>
      <c r="E65" s="19"/>
      <c r="F65" s="19"/>
      <c r="G65" s="19"/>
      <c r="H65" s="19"/>
      <c r="I65" s="19"/>
      <c r="J65" s="19"/>
      <c r="K65" s="19"/>
      <c r="L65" s="19"/>
      <c r="M65" s="19"/>
    </row>
    <row r="66" spans="2:13" x14ac:dyDescent="0.2">
      <c r="B66" s="16" t="s">
        <v>68</v>
      </c>
      <c r="C66" s="37" t="s">
        <v>69</v>
      </c>
      <c r="D66" s="18"/>
      <c r="E66" s="19"/>
      <c r="F66" s="19"/>
      <c r="G66" s="19"/>
      <c r="H66" s="19"/>
      <c r="I66" s="19"/>
      <c r="J66" s="19"/>
      <c r="K66" s="19"/>
      <c r="L66" s="19"/>
      <c r="M66" s="19"/>
    </row>
    <row r="67" spans="2:13" x14ac:dyDescent="0.2">
      <c r="B67" s="16"/>
      <c r="C67" s="37" t="s">
        <v>70</v>
      </c>
      <c r="D67" s="18" t="s">
        <v>0</v>
      </c>
      <c r="E67" s="19">
        <v>159.63999999999999</v>
      </c>
      <c r="F67" s="19">
        <v>447450</v>
      </c>
      <c r="G67" s="19">
        <v>460000</v>
      </c>
      <c r="H67" s="19">
        <v>484710</v>
      </c>
      <c r="I67" s="19">
        <v>460000</v>
      </c>
      <c r="J67" s="19">
        <f t="shared" si="13"/>
        <v>71430918</v>
      </c>
      <c r="K67" s="19">
        <f>G67*E67</f>
        <v>73434400</v>
      </c>
      <c r="L67" s="19">
        <f t="shared" si="12"/>
        <v>77379104.399999991</v>
      </c>
      <c r="M67" s="19">
        <f t="shared" si="15"/>
        <v>73434400</v>
      </c>
    </row>
    <row r="68" spans="2:13" x14ac:dyDescent="0.2">
      <c r="B68" s="16"/>
      <c r="C68" s="37" t="s">
        <v>71</v>
      </c>
      <c r="D68" s="18" t="s">
        <v>0</v>
      </c>
      <c r="E68" s="19">
        <v>21.84</v>
      </c>
      <c r="F68" s="19">
        <v>447450</v>
      </c>
      <c r="G68" s="19">
        <v>460000</v>
      </c>
      <c r="H68" s="19">
        <v>484710</v>
      </c>
      <c r="I68" s="19">
        <v>460000</v>
      </c>
      <c r="J68" s="19">
        <f t="shared" si="13"/>
        <v>9772308</v>
      </c>
      <c r="K68" s="19">
        <f t="shared" si="14"/>
        <v>10046400</v>
      </c>
      <c r="L68" s="19">
        <f t="shared" si="12"/>
        <v>10586066.4</v>
      </c>
      <c r="M68" s="19">
        <f t="shared" si="15"/>
        <v>10046400</v>
      </c>
    </row>
    <row r="69" spans="2:13" x14ac:dyDescent="0.2">
      <c r="B69" s="16"/>
      <c r="C69" s="37" t="s">
        <v>72</v>
      </c>
      <c r="D69" s="18" t="s">
        <v>0</v>
      </c>
      <c r="E69" s="19">
        <v>39.208000000000006</v>
      </c>
      <c r="F69" s="19">
        <v>447450</v>
      </c>
      <c r="G69" s="19">
        <v>460000</v>
      </c>
      <c r="H69" s="19">
        <v>484710</v>
      </c>
      <c r="I69" s="19">
        <v>460000</v>
      </c>
      <c r="J69" s="19">
        <f t="shared" si="13"/>
        <v>17543619.600000001</v>
      </c>
      <c r="K69" s="19">
        <f t="shared" si="14"/>
        <v>18035680.000000004</v>
      </c>
      <c r="L69" s="19">
        <f t="shared" si="12"/>
        <v>19004509.680000003</v>
      </c>
      <c r="M69" s="19">
        <f t="shared" si="15"/>
        <v>18035680.000000004</v>
      </c>
    </row>
    <row r="70" spans="2:13" x14ac:dyDescent="0.2">
      <c r="B70" s="16"/>
      <c r="C70" s="37" t="s">
        <v>147</v>
      </c>
      <c r="D70" s="18" t="s">
        <v>0</v>
      </c>
      <c r="E70" s="19">
        <v>40.768000000000001</v>
      </c>
      <c r="F70" s="19">
        <v>447450</v>
      </c>
      <c r="G70" s="19">
        <v>460000</v>
      </c>
      <c r="H70" s="19">
        <v>484710</v>
      </c>
      <c r="I70" s="19">
        <v>460000</v>
      </c>
      <c r="J70" s="19">
        <f t="shared" si="13"/>
        <v>18241641.600000001</v>
      </c>
      <c r="K70" s="19">
        <f t="shared" si="14"/>
        <v>18753280</v>
      </c>
      <c r="L70" s="19">
        <f t="shared" si="12"/>
        <v>19760657.280000001</v>
      </c>
      <c r="M70" s="19">
        <f t="shared" si="15"/>
        <v>18753280</v>
      </c>
    </row>
    <row r="71" spans="2:13" x14ac:dyDescent="0.2">
      <c r="B71" s="16"/>
      <c r="C71" s="37" t="s">
        <v>156</v>
      </c>
      <c r="D71" s="18" t="s">
        <v>0</v>
      </c>
      <c r="E71" s="19">
        <v>42.224000000000004</v>
      </c>
      <c r="F71" s="19">
        <v>447450</v>
      </c>
      <c r="G71" s="19">
        <v>460000</v>
      </c>
      <c r="H71" s="19">
        <v>484710</v>
      </c>
      <c r="I71" s="19">
        <v>460000</v>
      </c>
      <c r="J71" s="19">
        <f t="shared" si="13"/>
        <v>18893128.800000001</v>
      </c>
      <c r="K71" s="19">
        <f t="shared" si="14"/>
        <v>19423040</v>
      </c>
      <c r="L71" s="19">
        <f t="shared" si="12"/>
        <v>20466395.040000003</v>
      </c>
      <c r="M71" s="19">
        <f t="shared" si="15"/>
        <v>19423040</v>
      </c>
    </row>
    <row r="72" spans="2:13" x14ac:dyDescent="0.2">
      <c r="B72" s="16"/>
      <c r="C72" s="37" t="s">
        <v>73</v>
      </c>
      <c r="D72" s="18" t="s">
        <v>0</v>
      </c>
      <c r="E72" s="19">
        <v>30.575999999999997</v>
      </c>
      <c r="F72" s="19">
        <v>447450</v>
      </c>
      <c r="G72" s="19">
        <v>460000</v>
      </c>
      <c r="H72" s="19">
        <v>484710</v>
      </c>
      <c r="I72" s="19">
        <v>460000</v>
      </c>
      <c r="J72" s="19">
        <f t="shared" si="13"/>
        <v>13681231.199999999</v>
      </c>
      <c r="K72" s="19">
        <f t="shared" si="14"/>
        <v>14064959.999999998</v>
      </c>
      <c r="L72" s="19">
        <f t="shared" si="12"/>
        <v>14820492.959999999</v>
      </c>
      <c r="M72" s="19">
        <f t="shared" si="15"/>
        <v>14064959.999999998</v>
      </c>
    </row>
    <row r="73" spans="2:13" x14ac:dyDescent="0.2">
      <c r="B73" s="16"/>
      <c r="C73" s="37"/>
      <c r="D73" s="18"/>
      <c r="E73" s="19"/>
      <c r="F73" s="19"/>
      <c r="G73" s="19"/>
      <c r="H73" s="19"/>
      <c r="I73" s="19"/>
      <c r="J73" s="19"/>
      <c r="K73" s="19"/>
      <c r="L73" s="19"/>
      <c r="M73" s="19"/>
    </row>
    <row r="74" spans="2:13" x14ac:dyDescent="0.2">
      <c r="B74" s="16" t="s">
        <v>74</v>
      </c>
      <c r="C74" s="37" t="s">
        <v>75</v>
      </c>
      <c r="D74" s="18"/>
      <c r="E74" s="19"/>
      <c r="F74" s="19"/>
      <c r="G74" s="19"/>
      <c r="H74" s="19"/>
      <c r="I74" s="19"/>
      <c r="J74" s="19"/>
      <c r="K74" s="19"/>
      <c r="L74" s="19"/>
      <c r="M74" s="19"/>
    </row>
    <row r="75" spans="2:13" x14ac:dyDescent="0.2">
      <c r="B75" s="16"/>
      <c r="C75" s="37" t="s">
        <v>77</v>
      </c>
      <c r="D75" s="18" t="s">
        <v>0</v>
      </c>
      <c r="E75" s="19">
        <v>437.84</v>
      </c>
      <c r="F75" s="19">
        <v>447450</v>
      </c>
      <c r="G75" s="19">
        <v>460000</v>
      </c>
      <c r="H75" s="19">
        <v>484710</v>
      </c>
      <c r="I75" s="19">
        <v>460000</v>
      </c>
      <c r="J75" s="19">
        <f t="shared" si="13"/>
        <v>195911508</v>
      </c>
      <c r="K75" s="19">
        <f t="shared" si="14"/>
        <v>201406400</v>
      </c>
      <c r="L75" s="19">
        <f t="shared" si="12"/>
        <v>212225426.39999998</v>
      </c>
      <c r="M75" s="19">
        <f t="shared" si="15"/>
        <v>201406400</v>
      </c>
    </row>
    <row r="76" spans="2:13" x14ac:dyDescent="0.2">
      <c r="B76" s="16"/>
      <c r="C76" s="37" t="s">
        <v>76</v>
      </c>
      <c r="D76" s="18" t="s">
        <v>0</v>
      </c>
      <c r="E76" s="19">
        <v>25.116</v>
      </c>
      <c r="F76" s="19">
        <v>447450</v>
      </c>
      <c r="G76" s="19">
        <v>460000</v>
      </c>
      <c r="H76" s="19">
        <v>484710</v>
      </c>
      <c r="I76" s="19">
        <v>460000</v>
      </c>
      <c r="J76" s="19">
        <f t="shared" si="13"/>
        <v>11238154.199999999</v>
      </c>
      <c r="K76" s="19">
        <f t="shared" si="14"/>
        <v>11553360</v>
      </c>
      <c r="L76" s="19">
        <f t="shared" si="12"/>
        <v>12173976.359999999</v>
      </c>
      <c r="M76" s="19">
        <f t="shared" si="15"/>
        <v>11553360</v>
      </c>
    </row>
    <row r="77" spans="2:13" x14ac:dyDescent="0.2">
      <c r="B77" s="16"/>
      <c r="C77" s="37" t="s">
        <v>78</v>
      </c>
      <c r="D77" s="18" t="s">
        <v>0</v>
      </c>
      <c r="E77" s="19">
        <v>31.616</v>
      </c>
      <c r="F77" s="19">
        <v>447450</v>
      </c>
      <c r="G77" s="19">
        <v>460000</v>
      </c>
      <c r="H77" s="19">
        <v>484710</v>
      </c>
      <c r="I77" s="19">
        <v>460000</v>
      </c>
      <c r="J77" s="19">
        <f t="shared" si="13"/>
        <v>14146579.199999999</v>
      </c>
      <c r="K77" s="19">
        <f t="shared" si="14"/>
        <v>14543360</v>
      </c>
      <c r="L77" s="19">
        <f t="shared" si="12"/>
        <v>15324591.359999999</v>
      </c>
      <c r="M77" s="19">
        <f t="shared" si="15"/>
        <v>14543360</v>
      </c>
    </row>
    <row r="78" spans="2:13" x14ac:dyDescent="0.2">
      <c r="B78" s="16"/>
      <c r="C78" s="37" t="s">
        <v>142</v>
      </c>
      <c r="D78" s="18" t="s">
        <v>0</v>
      </c>
      <c r="E78" s="19">
        <v>21.84</v>
      </c>
      <c r="F78" s="19">
        <v>447450</v>
      </c>
      <c r="G78" s="19">
        <v>460000</v>
      </c>
      <c r="H78" s="19">
        <v>484710</v>
      </c>
      <c r="I78" s="19">
        <v>460000</v>
      </c>
      <c r="J78" s="19">
        <f t="shared" si="13"/>
        <v>9772308</v>
      </c>
      <c r="K78" s="19">
        <f t="shared" si="14"/>
        <v>10046400</v>
      </c>
      <c r="L78" s="19">
        <f t="shared" si="12"/>
        <v>10586066.4</v>
      </c>
      <c r="M78" s="19">
        <f t="shared" si="15"/>
        <v>10046400</v>
      </c>
    </row>
    <row r="79" spans="2:13" x14ac:dyDescent="0.2">
      <c r="B79" s="16"/>
      <c r="C79" s="37" t="s">
        <v>157</v>
      </c>
      <c r="D79" s="18" t="s">
        <v>0</v>
      </c>
      <c r="E79" s="19">
        <v>33.196800000000003</v>
      </c>
      <c r="F79" s="19">
        <v>447450</v>
      </c>
      <c r="G79" s="19">
        <v>460000</v>
      </c>
      <c r="H79" s="19">
        <v>484710</v>
      </c>
      <c r="I79" s="19">
        <v>460000</v>
      </c>
      <c r="J79" s="19">
        <f t="shared" si="13"/>
        <v>14853908.160000002</v>
      </c>
      <c r="K79" s="19">
        <f t="shared" si="14"/>
        <v>15270528.000000002</v>
      </c>
      <c r="L79" s="19">
        <f t="shared" si="12"/>
        <v>16090820.928000001</v>
      </c>
      <c r="M79" s="19">
        <f t="shared" si="15"/>
        <v>15270528.000000002</v>
      </c>
    </row>
    <row r="80" spans="2:13" x14ac:dyDescent="0.2">
      <c r="B80" s="16"/>
      <c r="C80" s="37" t="s">
        <v>158</v>
      </c>
      <c r="D80" s="18" t="s">
        <v>0</v>
      </c>
      <c r="E80" s="19">
        <v>156</v>
      </c>
      <c r="F80" s="19">
        <v>447450</v>
      </c>
      <c r="G80" s="19">
        <v>460000</v>
      </c>
      <c r="H80" s="19">
        <v>484710</v>
      </c>
      <c r="I80" s="19">
        <v>460000</v>
      </c>
      <c r="J80" s="19">
        <f t="shared" si="13"/>
        <v>69802200</v>
      </c>
      <c r="K80" s="19">
        <f t="shared" si="14"/>
        <v>71760000</v>
      </c>
      <c r="L80" s="19">
        <f t="shared" si="12"/>
        <v>75614760</v>
      </c>
      <c r="M80" s="19">
        <f t="shared" si="15"/>
        <v>71760000</v>
      </c>
    </row>
    <row r="81" spans="2:13" x14ac:dyDescent="0.2">
      <c r="B81" s="16"/>
      <c r="C81" s="37"/>
      <c r="D81" s="18"/>
      <c r="E81" s="19"/>
      <c r="F81" s="19"/>
      <c r="G81" s="19"/>
      <c r="H81" s="19"/>
      <c r="I81" s="19"/>
      <c r="J81" s="19"/>
      <c r="K81" s="19"/>
      <c r="L81" s="19"/>
      <c r="M81" s="19"/>
    </row>
    <row r="82" spans="2:13" x14ac:dyDescent="0.2">
      <c r="B82" s="16" t="s">
        <v>79</v>
      </c>
      <c r="C82" s="37" t="s">
        <v>80</v>
      </c>
      <c r="D82" s="18"/>
      <c r="E82" s="19"/>
      <c r="F82" s="19"/>
      <c r="G82" s="19"/>
      <c r="H82" s="19"/>
      <c r="I82" s="19"/>
      <c r="J82" s="19"/>
      <c r="K82" s="19"/>
      <c r="L82" s="19"/>
      <c r="M82" s="19"/>
    </row>
    <row r="83" spans="2:13" x14ac:dyDescent="0.2">
      <c r="B83" s="16"/>
      <c r="C83" s="37" t="s">
        <v>81</v>
      </c>
      <c r="D83" s="18" t="s">
        <v>0</v>
      </c>
      <c r="E83" s="19">
        <v>279.44799999999998</v>
      </c>
      <c r="F83" s="19">
        <v>447450</v>
      </c>
      <c r="G83" s="19">
        <v>460000</v>
      </c>
      <c r="H83" s="19">
        <v>484710</v>
      </c>
      <c r="I83" s="19">
        <v>460000</v>
      </c>
      <c r="J83" s="19">
        <f t="shared" si="13"/>
        <v>125039007.59999999</v>
      </c>
      <c r="K83" s="19">
        <f>G83*E83</f>
        <v>128546079.99999999</v>
      </c>
      <c r="L83" s="19">
        <f t="shared" si="12"/>
        <v>135451240.07999998</v>
      </c>
      <c r="M83" s="19">
        <f t="shared" si="15"/>
        <v>128546079.99999999</v>
      </c>
    </row>
    <row r="84" spans="2:13" x14ac:dyDescent="0.2">
      <c r="B84" s="16"/>
      <c r="C84" s="37" t="s">
        <v>82</v>
      </c>
      <c r="D84" s="18" t="s">
        <v>0</v>
      </c>
      <c r="E84" s="19">
        <v>21.84</v>
      </c>
      <c r="F84" s="19">
        <v>447450</v>
      </c>
      <c r="G84" s="19">
        <v>460000</v>
      </c>
      <c r="H84" s="19">
        <v>484710</v>
      </c>
      <c r="I84" s="19">
        <v>460000</v>
      </c>
      <c r="J84" s="19">
        <f t="shared" si="13"/>
        <v>9772308</v>
      </c>
      <c r="K84" s="19">
        <f t="shared" si="14"/>
        <v>10046400</v>
      </c>
      <c r="L84" s="19">
        <f t="shared" si="12"/>
        <v>10586066.4</v>
      </c>
      <c r="M84" s="19">
        <f t="shared" si="15"/>
        <v>10046400</v>
      </c>
    </row>
    <row r="85" spans="2:13" x14ac:dyDescent="0.2">
      <c r="B85" s="16"/>
      <c r="C85" s="37" t="s">
        <v>83</v>
      </c>
      <c r="D85" s="18" t="s">
        <v>0</v>
      </c>
      <c r="E85" s="19">
        <v>31.512</v>
      </c>
      <c r="F85" s="19">
        <v>447450</v>
      </c>
      <c r="G85" s="19">
        <v>460000</v>
      </c>
      <c r="H85" s="19">
        <v>484710</v>
      </c>
      <c r="I85" s="19">
        <v>460000</v>
      </c>
      <c r="J85" s="19">
        <f t="shared" si="13"/>
        <v>14100044.4</v>
      </c>
      <c r="K85" s="19">
        <f t="shared" si="14"/>
        <v>14495520</v>
      </c>
      <c r="L85" s="19">
        <f t="shared" si="12"/>
        <v>15274181.52</v>
      </c>
      <c r="M85" s="19">
        <f t="shared" si="15"/>
        <v>14495520</v>
      </c>
    </row>
    <row r="86" spans="2:13" x14ac:dyDescent="0.2">
      <c r="B86" s="16"/>
      <c r="C86" s="37" t="s">
        <v>143</v>
      </c>
      <c r="D86" s="18" t="s">
        <v>0</v>
      </c>
      <c r="E86" s="19">
        <v>21.84</v>
      </c>
      <c r="F86" s="19">
        <v>447450</v>
      </c>
      <c r="G86" s="19">
        <v>460000</v>
      </c>
      <c r="H86" s="19">
        <v>484710</v>
      </c>
      <c r="I86" s="19">
        <v>460000</v>
      </c>
      <c r="J86" s="19">
        <f t="shared" si="13"/>
        <v>9772308</v>
      </c>
      <c r="K86" s="19">
        <f t="shared" si="14"/>
        <v>10046400</v>
      </c>
      <c r="L86" s="19">
        <f t="shared" si="12"/>
        <v>10586066.4</v>
      </c>
      <c r="M86" s="19">
        <f t="shared" si="15"/>
        <v>10046400</v>
      </c>
    </row>
    <row r="87" spans="2:13" x14ac:dyDescent="0.2">
      <c r="B87" s="16"/>
      <c r="C87" s="37" t="s">
        <v>159</v>
      </c>
      <c r="D87" s="18" t="s">
        <v>0</v>
      </c>
      <c r="E87" s="19">
        <v>35.984000000000002</v>
      </c>
      <c r="F87" s="19">
        <v>447450</v>
      </c>
      <c r="G87" s="19">
        <v>460000</v>
      </c>
      <c r="H87" s="19">
        <v>484710</v>
      </c>
      <c r="I87" s="19">
        <v>460000</v>
      </c>
      <c r="J87" s="19">
        <f t="shared" si="13"/>
        <v>16101040.800000001</v>
      </c>
      <c r="K87" s="19">
        <f t="shared" si="14"/>
        <v>16552640</v>
      </c>
      <c r="L87" s="19">
        <f t="shared" si="12"/>
        <v>17441804.640000001</v>
      </c>
      <c r="M87" s="19">
        <f t="shared" si="15"/>
        <v>16552640</v>
      </c>
    </row>
    <row r="88" spans="2:13" x14ac:dyDescent="0.2">
      <c r="B88" s="16"/>
      <c r="C88" s="37"/>
      <c r="D88" s="18"/>
      <c r="E88" s="19"/>
      <c r="F88" s="19"/>
      <c r="G88" s="19"/>
      <c r="H88" s="19"/>
      <c r="I88" s="19"/>
      <c r="J88" s="19"/>
      <c r="K88" s="19"/>
      <c r="L88" s="19"/>
      <c r="M88" s="19"/>
    </row>
    <row r="89" spans="2:13" x14ac:dyDescent="0.2">
      <c r="B89" s="16" t="s">
        <v>84</v>
      </c>
      <c r="C89" s="37" t="s">
        <v>85</v>
      </c>
      <c r="D89" s="18"/>
      <c r="E89" s="19"/>
      <c r="F89" s="19"/>
      <c r="G89" s="19"/>
      <c r="H89" s="19"/>
      <c r="I89" s="19"/>
      <c r="J89" s="19"/>
      <c r="K89" s="19"/>
      <c r="L89" s="19"/>
      <c r="M89" s="19"/>
    </row>
    <row r="90" spans="2:13" x14ac:dyDescent="0.2">
      <c r="B90" s="16"/>
      <c r="C90" s="37" t="s">
        <v>121</v>
      </c>
      <c r="D90" s="18" t="s">
        <v>0</v>
      </c>
      <c r="E90" s="19">
        <v>301.18400000000003</v>
      </c>
      <c r="F90" s="19">
        <v>447450</v>
      </c>
      <c r="G90" s="19">
        <v>460000</v>
      </c>
      <c r="H90" s="19">
        <v>484710</v>
      </c>
      <c r="I90" s="19">
        <v>460000</v>
      </c>
      <c r="J90" s="19">
        <f t="shared" si="13"/>
        <v>134764780.80000001</v>
      </c>
      <c r="K90" s="19">
        <f t="shared" si="14"/>
        <v>138544640</v>
      </c>
      <c r="L90" s="19">
        <f t="shared" si="12"/>
        <v>145986896.64000002</v>
      </c>
      <c r="M90" s="19">
        <f t="shared" si="15"/>
        <v>138544640</v>
      </c>
    </row>
    <row r="91" spans="2:13" x14ac:dyDescent="0.2">
      <c r="B91" s="16"/>
      <c r="C91" s="37" t="s">
        <v>86</v>
      </c>
      <c r="D91" s="18" t="s">
        <v>0</v>
      </c>
      <c r="E91" s="19">
        <v>144.56</v>
      </c>
      <c r="F91" s="19">
        <v>447450</v>
      </c>
      <c r="G91" s="19">
        <v>460000</v>
      </c>
      <c r="H91" s="19">
        <v>484710</v>
      </c>
      <c r="I91" s="19">
        <v>460000</v>
      </c>
      <c r="J91" s="19">
        <f t="shared" si="13"/>
        <v>64683372</v>
      </c>
      <c r="K91" s="19">
        <f t="shared" si="14"/>
        <v>66497600</v>
      </c>
      <c r="L91" s="19">
        <f t="shared" si="12"/>
        <v>70069677.599999994</v>
      </c>
      <c r="M91" s="19">
        <f t="shared" si="15"/>
        <v>66497600</v>
      </c>
    </row>
    <row r="92" spans="2:13" x14ac:dyDescent="0.2">
      <c r="B92" s="16"/>
      <c r="C92" s="37" t="s">
        <v>87</v>
      </c>
      <c r="D92" s="18" t="s">
        <v>0</v>
      </c>
      <c r="E92" s="19">
        <v>76.543999999999997</v>
      </c>
      <c r="F92" s="19">
        <v>447450</v>
      </c>
      <c r="G92" s="19">
        <v>460000</v>
      </c>
      <c r="H92" s="19">
        <v>484710</v>
      </c>
      <c r="I92" s="19">
        <v>460000</v>
      </c>
      <c r="J92" s="19">
        <f t="shared" si="13"/>
        <v>34249612.799999997</v>
      </c>
      <c r="K92" s="19">
        <f t="shared" si="14"/>
        <v>35210240</v>
      </c>
      <c r="L92" s="19">
        <f t="shared" si="12"/>
        <v>37101642.240000002</v>
      </c>
      <c r="M92" s="19">
        <f t="shared" si="15"/>
        <v>35210240</v>
      </c>
    </row>
    <row r="93" spans="2:13" x14ac:dyDescent="0.2">
      <c r="B93" s="16"/>
      <c r="C93" s="37" t="s">
        <v>160</v>
      </c>
      <c r="D93" s="18" t="s">
        <v>0</v>
      </c>
      <c r="E93" s="19">
        <v>49.462400000000002</v>
      </c>
      <c r="F93" s="19">
        <v>447450</v>
      </c>
      <c r="G93" s="19">
        <v>460000</v>
      </c>
      <c r="H93" s="19">
        <v>484710</v>
      </c>
      <c r="I93" s="19">
        <v>460000</v>
      </c>
      <c r="J93" s="19">
        <f t="shared" si="13"/>
        <v>22131950.880000003</v>
      </c>
      <c r="K93" s="19">
        <f t="shared" si="14"/>
        <v>22752704</v>
      </c>
      <c r="L93" s="19">
        <f t="shared" si="12"/>
        <v>23974919.904000003</v>
      </c>
      <c r="M93" s="19">
        <f t="shared" si="15"/>
        <v>22752704</v>
      </c>
    </row>
    <row r="94" spans="2:13" x14ac:dyDescent="0.2">
      <c r="B94" s="16"/>
      <c r="C94" s="37" t="s">
        <v>144</v>
      </c>
      <c r="D94" s="18" t="s">
        <v>0</v>
      </c>
      <c r="E94" s="19">
        <v>27.768000000000001</v>
      </c>
      <c r="F94" s="19">
        <v>447450</v>
      </c>
      <c r="G94" s="19">
        <v>460000</v>
      </c>
      <c r="H94" s="19">
        <v>484710</v>
      </c>
      <c r="I94" s="19">
        <v>460000</v>
      </c>
      <c r="J94" s="19">
        <f t="shared" si="13"/>
        <v>12424791.6</v>
      </c>
      <c r="K94" s="19">
        <f t="shared" si="14"/>
        <v>12773280</v>
      </c>
      <c r="L94" s="19">
        <f t="shared" si="12"/>
        <v>13459427.280000001</v>
      </c>
      <c r="M94" s="19">
        <f t="shared" si="15"/>
        <v>12773280</v>
      </c>
    </row>
    <row r="95" spans="2:13" x14ac:dyDescent="0.2">
      <c r="B95" s="16"/>
      <c r="C95" s="37" t="s">
        <v>88</v>
      </c>
      <c r="D95" s="18" t="s">
        <v>0</v>
      </c>
      <c r="E95" s="19">
        <v>61.88</v>
      </c>
      <c r="F95" s="19">
        <v>447450</v>
      </c>
      <c r="G95" s="19">
        <v>460000</v>
      </c>
      <c r="H95" s="19">
        <v>484710</v>
      </c>
      <c r="I95" s="19">
        <v>460000</v>
      </c>
      <c r="J95" s="19">
        <f t="shared" si="13"/>
        <v>27688206</v>
      </c>
      <c r="K95" s="19">
        <f t="shared" si="14"/>
        <v>28464800</v>
      </c>
      <c r="L95" s="19">
        <f t="shared" si="12"/>
        <v>29993854.800000001</v>
      </c>
      <c r="M95" s="19">
        <f t="shared" si="15"/>
        <v>28464800</v>
      </c>
    </row>
    <row r="96" spans="2:13" x14ac:dyDescent="0.2">
      <c r="B96" s="16"/>
      <c r="C96" s="37" t="s">
        <v>161</v>
      </c>
      <c r="D96" s="18" t="s">
        <v>0</v>
      </c>
      <c r="E96" s="19">
        <v>54.6</v>
      </c>
      <c r="F96" s="19">
        <v>447450</v>
      </c>
      <c r="G96" s="19">
        <v>460000</v>
      </c>
      <c r="H96" s="19">
        <v>484710</v>
      </c>
      <c r="I96" s="19">
        <v>460000</v>
      </c>
      <c r="J96" s="19">
        <f t="shared" si="13"/>
        <v>24430770</v>
      </c>
      <c r="K96" s="19">
        <f t="shared" si="14"/>
        <v>25116000</v>
      </c>
      <c r="L96" s="19">
        <f t="shared" si="12"/>
        <v>26465166</v>
      </c>
      <c r="M96" s="19">
        <f t="shared" si="15"/>
        <v>25116000</v>
      </c>
    </row>
    <row r="97" spans="2:13" x14ac:dyDescent="0.2">
      <c r="B97" s="16"/>
      <c r="C97" s="37"/>
      <c r="D97" s="18"/>
      <c r="E97" s="19"/>
      <c r="F97" s="19"/>
      <c r="G97" s="19"/>
      <c r="H97" s="19"/>
      <c r="I97" s="19"/>
      <c r="J97" s="19"/>
      <c r="K97" s="19"/>
      <c r="L97" s="19"/>
      <c r="M97" s="19"/>
    </row>
    <row r="98" spans="2:13" x14ac:dyDescent="0.2">
      <c r="B98" s="16" t="s">
        <v>89</v>
      </c>
      <c r="C98" s="37" t="s">
        <v>90</v>
      </c>
      <c r="D98" s="18"/>
      <c r="E98" s="19"/>
      <c r="F98" s="19"/>
      <c r="G98" s="19"/>
      <c r="H98" s="19"/>
      <c r="I98" s="19"/>
      <c r="J98" s="19"/>
      <c r="K98" s="19"/>
      <c r="L98" s="19"/>
      <c r="M98" s="19"/>
    </row>
    <row r="99" spans="2:13" x14ac:dyDescent="0.2">
      <c r="B99" s="16"/>
      <c r="C99" s="37" t="s">
        <v>264</v>
      </c>
      <c r="D99" s="18" t="s">
        <v>0</v>
      </c>
      <c r="E99" s="19">
        <v>302.952</v>
      </c>
      <c r="F99" s="19">
        <v>447450</v>
      </c>
      <c r="G99" s="19">
        <v>460000</v>
      </c>
      <c r="H99" s="19">
        <v>484710</v>
      </c>
      <c r="I99" s="19">
        <v>460000</v>
      </c>
      <c r="J99" s="19">
        <f t="shared" si="13"/>
        <v>135555872.40000001</v>
      </c>
      <c r="K99" s="19">
        <f t="shared" si="14"/>
        <v>139357920</v>
      </c>
      <c r="L99" s="19">
        <f t="shared" si="12"/>
        <v>146843863.91999999</v>
      </c>
      <c r="M99" s="19">
        <f t="shared" si="15"/>
        <v>139357920</v>
      </c>
    </row>
    <row r="100" spans="2:13" x14ac:dyDescent="0.2">
      <c r="B100" s="16"/>
      <c r="C100" s="37" t="s">
        <v>91</v>
      </c>
      <c r="D100" s="18" t="s">
        <v>0</v>
      </c>
      <c r="E100" s="19">
        <v>161.72</v>
      </c>
      <c r="F100" s="19">
        <v>447450</v>
      </c>
      <c r="G100" s="19">
        <v>460000</v>
      </c>
      <c r="H100" s="19">
        <v>484710</v>
      </c>
      <c r="I100" s="19">
        <v>460000</v>
      </c>
      <c r="J100" s="19">
        <f t="shared" si="13"/>
        <v>72361614</v>
      </c>
      <c r="K100" s="19">
        <f t="shared" si="14"/>
        <v>74391200</v>
      </c>
      <c r="L100" s="19">
        <f t="shared" si="12"/>
        <v>78387301.200000003</v>
      </c>
      <c r="M100" s="19">
        <f t="shared" si="15"/>
        <v>74391200</v>
      </c>
    </row>
    <row r="101" spans="2:13" x14ac:dyDescent="0.2">
      <c r="B101" s="16"/>
      <c r="C101" s="37" t="s">
        <v>93</v>
      </c>
      <c r="D101" s="18" t="s">
        <v>0</v>
      </c>
      <c r="E101" s="19">
        <v>20.488</v>
      </c>
      <c r="F101" s="19">
        <v>447450</v>
      </c>
      <c r="G101" s="19">
        <v>460000</v>
      </c>
      <c r="H101" s="19">
        <v>484710</v>
      </c>
      <c r="I101" s="19">
        <v>460000</v>
      </c>
      <c r="J101" s="19">
        <f t="shared" si="13"/>
        <v>9167355.5999999996</v>
      </c>
      <c r="K101" s="19">
        <f t="shared" si="14"/>
        <v>9424480</v>
      </c>
      <c r="L101" s="19">
        <f t="shared" si="12"/>
        <v>9930738.4800000004</v>
      </c>
      <c r="M101" s="19">
        <f t="shared" si="15"/>
        <v>9424480</v>
      </c>
    </row>
    <row r="102" spans="2:13" x14ac:dyDescent="0.2">
      <c r="B102" s="16"/>
      <c r="C102" s="37" t="s">
        <v>162</v>
      </c>
      <c r="D102" s="18" t="s">
        <v>0</v>
      </c>
      <c r="E102" s="19">
        <v>82.783999999999992</v>
      </c>
      <c r="F102" s="19">
        <v>447450</v>
      </c>
      <c r="G102" s="19">
        <v>460000</v>
      </c>
      <c r="H102" s="19">
        <v>484710</v>
      </c>
      <c r="I102" s="19">
        <v>460000</v>
      </c>
      <c r="J102" s="19">
        <f t="shared" si="13"/>
        <v>37041700.799999997</v>
      </c>
      <c r="K102" s="19">
        <f t="shared" si="14"/>
        <v>38080639.999999993</v>
      </c>
      <c r="L102" s="19">
        <f t="shared" si="12"/>
        <v>40126232.639999993</v>
      </c>
      <c r="M102" s="19">
        <f t="shared" si="15"/>
        <v>38080639.999999993</v>
      </c>
    </row>
    <row r="103" spans="2:13" x14ac:dyDescent="0.2">
      <c r="B103" s="16"/>
      <c r="C103" s="37" t="s">
        <v>94</v>
      </c>
      <c r="D103" s="18" t="s">
        <v>0</v>
      </c>
      <c r="E103" s="19">
        <v>44.823999999999998</v>
      </c>
      <c r="F103" s="19">
        <v>447450</v>
      </c>
      <c r="G103" s="19">
        <v>460000</v>
      </c>
      <c r="H103" s="19">
        <v>484710</v>
      </c>
      <c r="I103" s="19">
        <v>460000</v>
      </c>
      <c r="J103" s="19">
        <f t="shared" si="13"/>
        <v>20056498.800000001</v>
      </c>
      <c r="K103" s="19">
        <f t="shared" si="14"/>
        <v>20619040</v>
      </c>
      <c r="L103" s="19">
        <f t="shared" ref="L103:L140" si="20">H103*E103</f>
        <v>21726641.039999999</v>
      </c>
      <c r="M103" s="19">
        <f t="shared" si="15"/>
        <v>20619040</v>
      </c>
    </row>
    <row r="104" spans="2:13" x14ac:dyDescent="0.2">
      <c r="B104" s="16"/>
      <c r="C104" s="37" t="s">
        <v>95</v>
      </c>
      <c r="D104" s="18" t="s">
        <v>0</v>
      </c>
      <c r="E104" s="19">
        <v>44.823999999999998</v>
      </c>
      <c r="F104" s="19">
        <v>447450</v>
      </c>
      <c r="G104" s="19">
        <v>460000</v>
      </c>
      <c r="H104" s="19">
        <v>484710</v>
      </c>
      <c r="I104" s="19">
        <v>460000</v>
      </c>
      <c r="J104" s="19">
        <f t="shared" ref="J104:J140" si="21">F104*E104</f>
        <v>20056498.800000001</v>
      </c>
      <c r="K104" s="19">
        <f t="shared" ref="K104:K140" si="22">G104*E104</f>
        <v>20619040</v>
      </c>
      <c r="L104" s="19">
        <f t="shared" si="20"/>
        <v>21726641.039999999</v>
      </c>
      <c r="M104" s="19">
        <f t="shared" ref="M104:M140" si="23">I104*E104</f>
        <v>20619040</v>
      </c>
    </row>
    <row r="105" spans="2:13" x14ac:dyDescent="0.2">
      <c r="B105" s="16"/>
      <c r="C105" s="37"/>
      <c r="D105" s="18"/>
      <c r="E105" s="19"/>
      <c r="F105" s="19"/>
      <c r="G105" s="19"/>
      <c r="H105" s="19"/>
      <c r="I105" s="19"/>
      <c r="J105" s="19"/>
      <c r="K105" s="19"/>
      <c r="L105" s="19"/>
      <c r="M105" s="19"/>
    </row>
    <row r="106" spans="2:13" x14ac:dyDescent="0.2">
      <c r="B106" s="16" t="s">
        <v>96</v>
      </c>
      <c r="C106" s="37" t="s">
        <v>97</v>
      </c>
      <c r="D106" s="18"/>
      <c r="E106" s="19"/>
      <c r="F106" s="19"/>
      <c r="G106" s="19"/>
      <c r="H106" s="19"/>
      <c r="I106" s="19"/>
      <c r="J106" s="19"/>
      <c r="K106" s="19"/>
      <c r="L106" s="19"/>
      <c r="M106" s="19"/>
    </row>
    <row r="107" spans="2:13" x14ac:dyDescent="0.2">
      <c r="B107" s="16"/>
      <c r="C107" s="37" t="s">
        <v>98</v>
      </c>
      <c r="D107" s="18" t="s">
        <v>0</v>
      </c>
      <c r="E107" s="19">
        <v>313.66400000000004</v>
      </c>
      <c r="F107" s="19">
        <v>447450</v>
      </c>
      <c r="G107" s="19">
        <v>460000</v>
      </c>
      <c r="H107" s="19">
        <v>484710</v>
      </c>
      <c r="I107" s="19">
        <v>460000</v>
      </c>
      <c r="J107" s="19">
        <f t="shared" si="21"/>
        <v>140348956.80000001</v>
      </c>
      <c r="K107" s="19">
        <f t="shared" si="22"/>
        <v>144285440.00000003</v>
      </c>
      <c r="L107" s="19">
        <f t="shared" si="20"/>
        <v>152036077.44000003</v>
      </c>
      <c r="M107" s="19">
        <f t="shared" si="23"/>
        <v>144285440.00000003</v>
      </c>
    </row>
    <row r="108" spans="2:13" x14ac:dyDescent="0.2">
      <c r="B108" s="16"/>
      <c r="C108" s="37" t="s">
        <v>99</v>
      </c>
      <c r="D108" s="18" t="s">
        <v>0</v>
      </c>
      <c r="E108" s="19">
        <v>163.17600000000002</v>
      </c>
      <c r="F108" s="19">
        <v>447450</v>
      </c>
      <c r="G108" s="19">
        <v>460000</v>
      </c>
      <c r="H108" s="19">
        <v>484710</v>
      </c>
      <c r="I108" s="19">
        <v>460000</v>
      </c>
      <c r="J108" s="19">
        <f t="shared" si="21"/>
        <v>73013101.200000003</v>
      </c>
      <c r="K108" s="19">
        <f t="shared" si="22"/>
        <v>75060960</v>
      </c>
      <c r="L108" s="19">
        <f t="shared" si="20"/>
        <v>79093038.960000008</v>
      </c>
      <c r="M108" s="19">
        <f t="shared" si="23"/>
        <v>75060960</v>
      </c>
    </row>
    <row r="109" spans="2:13" x14ac:dyDescent="0.2">
      <c r="B109" s="16"/>
      <c r="C109" s="37" t="s">
        <v>100</v>
      </c>
      <c r="D109" s="18" t="s">
        <v>0</v>
      </c>
      <c r="E109" s="19">
        <v>17.472000000000001</v>
      </c>
      <c r="F109" s="19">
        <v>447450</v>
      </c>
      <c r="G109" s="19">
        <v>460000</v>
      </c>
      <c r="H109" s="19">
        <v>484710</v>
      </c>
      <c r="I109" s="19">
        <v>460000</v>
      </c>
      <c r="J109" s="19">
        <f t="shared" si="21"/>
        <v>7817846.4000000004</v>
      </c>
      <c r="K109" s="19">
        <f t="shared" si="22"/>
        <v>8037120.0000000009</v>
      </c>
      <c r="L109" s="19">
        <f t="shared" si="20"/>
        <v>8468853.120000001</v>
      </c>
      <c r="M109" s="19">
        <f t="shared" si="23"/>
        <v>8037120.0000000009</v>
      </c>
    </row>
    <row r="110" spans="2:13" x14ac:dyDescent="0.2">
      <c r="B110" s="16"/>
      <c r="C110" s="37" t="s">
        <v>163</v>
      </c>
      <c r="D110" s="18" t="s">
        <v>0</v>
      </c>
      <c r="E110" s="19">
        <v>31.449599999999997</v>
      </c>
      <c r="F110" s="19">
        <v>447450</v>
      </c>
      <c r="G110" s="19">
        <v>460000</v>
      </c>
      <c r="H110" s="19">
        <v>484710</v>
      </c>
      <c r="I110" s="19">
        <v>460000</v>
      </c>
      <c r="J110" s="19">
        <f t="shared" si="21"/>
        <v>14072123.519999998</v>
      </c>
      <c r="K110" s="19">
        <f t="shared" si="22"/>
        <v>14466815.999999998</v>
      </c>
      <c r="L110" s="19">
        <f t="shared" si="20"/>
        <v>15243935.615999999</v>
      </c>
      <c r="M110" s="19">
        <f t="shared" si="23"/>
        <v>14466815.999999998</v>
      </c>
    </row>
    <row r="111" spans="2:13" x14ac:dyDescent="0.2">
      <c r="B111" s="16"/>
      <c r="C111" s="37" t="s">
        <v>101</v>
      </c>
      <c r="D111" s="18" t="s">
        <v>0</v>
      </c>
      <c r="E111" s="19">
        <v>17.472000000000001</v>
      </c>
      <c r="F111" s="19">
        <v>447450</v>
      </c>
      <c r="G111" s="19">
        <v>460000</v>
      </c>
      <c r="H111" s="19">
        <v>484710</v>
      </c>
      <c r="I111" s="19">
        <v>460000</v>
      </c>
      <c r="J111" s="19">
        <f t="shared" si="21"/>
        <v>7817846.4000000004</v>
      </c>
      <c r="K111" s="19">
        <f t="shared" si="22"/>
        <v>8037120.0000000009</v>
      </c>
      <c r="L111" s="19">
        <f t="shared" si="20"/>
        <v>8468853.120000001</v>
      </c>
      <c r="M111" s="19">
        <f t="shared" si="23"/>
        <v>8037120.0000000009</v>
      </c>
    </row>
    <row r="112" spans="2:13" x14ac:dyDescent="0.2">
      <c r="B112" s="16"/>
      <c r="C112" s="37" t="s">
        <v>102</v>
      </c>
      <c r="D112" s="18" t="s">
        <v>0</v>
      </c>
      <c r="E112" s="19">
        <v>25.22</v>
      </c>
      <c r="F112" s="19">
        <v>447450</v>
      </c>
      <c r="G112" s="19">
        <v>460000</v>
      </c>
      <c r="H112" s="19">
        <v>484710</v>
      </c>
      <c r="I112" s="19">
        <v>460000</v>
      </c>
      <c r="J112" s="19">
        <f t="shared" si="21"/>
        <v>11284689</v>
      </c>
      <c r="K112" s="19">
        <f t="shared" si="22"/>
        <v>11601200</v>
      </c>
      <c r="L112" s="19">
        <f t="shared" si="20"/>
        <v>12224386.199999999</v>
      </c>
      <c r="M112" s="19">
        <f t="shared" si="23"/>
        <v>11601200</v>
      </c>
    </row>
    <row r="113" spans="2:13" x14ac:dyDescent="0.2">
      <c r="B113" s="16"/>
      <c r="C113" s="37" t="s">
        <v>164</v>
      </c>
      <c r="D113" s="18" t="s">
        <v>0</v>
      </c>
      <c r="E113" s="19">
        <v>32.864000000000004</v>
      </c>
      <c r="F113" s="19">
        <v>447450</v>
      </c>
      <c r="G113" s="19">
        <v>460000</v>
      </c>
      <c r="H113" s="19">
        <v>484710</v>
      </c>
      <c r="I113" s="19">
        <v>460000</v>
      </c>
      <c r="J113" s="19">
        <f t="shared" si="21"/>
        <v>14704996.800000003</v>
      </c>
      <c r="K113" s="19">
        <f t="shared" si="22"/>
        <v>15117440.000000002</v>
      </c>
      <c r="L113" s="19">
        <f t="shared" si="20"/>
        <v>15929509.440000001</v>
      </c>
      <c r="M113" s="19">
        <f t="shared" si="23"/>
        <v>15117440.000000002</v>
      </c>
    </row>
    <row r="114" spans="2:13" x14ac:dyDescent="0.2">
      <c r="B114" s="16"/>
      <c r="C114" s="37"/>
      <c r="D114" s="18"/>
      <c r="E114" s="19"/>
      <c r="F114" s="19"/>
      <c r="G114" s="19"/>
      <c r="H114" s="19"/>
      <c r="I114" s="19"/>
      <c r="J114" s="19"/>
      <c r="K114" s="19"/>
      <c r="L114" s="19"/>
      <c r="M114" s="19"/>
    </row>
    <row r="115" spans="2:13" x14ac:dyDescent="0.2">
      <c r="B115" s="16" t="s">
        <v>103</v>
      </c>
      <c r="C115" s="37" t="s">
        <v>104</v>
      </c>
      <c r="D115" s="18"/>
      <c r="E115" s="19"/>
      <c r="F115" s="19"/>
      <c r="G115" s="19"/>
      <c r="H115" s="19"/>
      <c r="I115" s="19"/>
      <c r="J115" s="19"/>
      <c r="K115" s="19"/>
      <c r="L115" s="19"/>
      <c r="M115" s="19"/>
    </row>
    <row r="116" spans="2:13" x14ac:dyDescent="0.2">
      <c r="B116" s="16"/>
      <c r="C116" s="37" t="s">
        <v>105</v>
      </c>
      <c r="D116" s="18" t="s">
        <v>0</v>
      </c>
      <c r="E116" s="19">
        <v>330.82400000000001</v>
      </c>
      <c r="F116" s="19">
        <v>447450</v>
      </c>
      <c r="G116" s="19">
        <v>460000</v>
      </c>
      <c r="H116" s="19">
        <v>484710</v>
      </c>
      <c r="I116" s="19">
        <v>460000</v>
      </c>
      <c r="J116" s="19">
        <f t="shared" si="21"/>
        <v>148027198.80000001</v>
      </c>
      <c r="K116" s="19">
        <f t="shared" si="22"/>
        <v>152179040</v>
      </c>
      <c r="L116" s="19">
        <f t="shared" si="20"/>
        <v>160353701.03999999</v>
      </c>
      <c r="M116" s="19">
        <f t="shared" si="23"/>
        <v>152179040</v>
      </c>
    </row>
    <row r="117" spans="2:13" x14ac:dyDescent="0.2">
      <c r="B117" s="16"/>
      <c r="C117" s="37" t="s">
        <v>106</v>
      </c>
      <c r="D117" s="18" t="s">
        <v>0</v>
      </c>
      <c r="E117" s="19">
        <v>17.472000000000001</v>
      </c>
      <c r="F117" s="19">
        <v>447450</v>
      </c>
      <c r="G117" s="19">
        <v>460000</v>
      </c>
      <c r="H117" s="19">
        <v>484710</v>
      </c>
      <c r="I117" s="19">
        <v>460000</v>
      </c>
      <c r="J117" s="19">
        <f t="shared" si="21"/>
        <v>7817846.4000000004</v>
      </c>
      <c r="K117" s="19">
        <f t="shared" si="22"/>
        <v>8037120.0000000009</v>
      </c>
      <c r="L117" s="19">
        <f t="shared" si="20"/>
        <v>8468853.120000001</v>
      </c>
      <c r="M117" s="19">
        <f t="shared" si="23"/>
        <v>8037120.0000000009</v>
      </c>
    </row>
    <row r="118" spans="2:13" x14ac:dyDescent="0.2">
      <c r="B118" s="16"/>
      <c r="C118" s="37" t="s">
        <v>107</v>
      </c>
      <c r="D118" s="18" t="s">
        <v>0</v>
      </c>
      <c r="E118" s="19">
        <v>23.66</v>
      </c>
      <c r="F118" s="19">
        <v>447450</v>
      </c>
      <c r="G118" s="19">
        <v>460000</v>
      </c>
      <c r="H118" s="19">
        <v>484710</v>
      </c>
      <c r="I118" s="19">
        <v>460000</v>
      </c>
      <c r="J118" s="19">
        <f t="shared" si="21"/>
        <v>10586667</v>
      </c>
      <c r="K118" s="19">
        <f t="shared" si="22"/>
        <v>10883600</v>
      </c>
      <c r="L118" s="19">
        <f t="shared" si="20"/>
        <v>11468238.6</v>
      </c>
      <c r="M118" s="19">
        <f t="shared" si="23"/>
        <v>10883600</v>
      </c>
    </row>
    <row r="119" spans="2:13" x14ac:dyDescent="0.2">
      <c r="B119" s="16"/>
      <c r="C119" s="37" t="s">
        <v>108</v>
      </c>
      <c r="D119" s="18" t="s">
        <v>0</v>
      </c>
      <c r="E119" s="19">
        <v>17.472000000000001</v>
      </c>
      <c r="F119" s="19">
        <v>447450</v>
      </c>
      <c r="G119" s="19">
        <v>460000</v>
      </c>
      <c r="H119" s="19">
        <v>484710</v>
      </c>
      <c r="I119" s="19">
        <v>460000</v>
      </c>
      <c r="J119" s="19">
        <f t="shared" si="21"/>
        <v>7817846.4000000004</v>
      </c>
      <c r="K119" s="19">
        <f t="shared" si="22"/>
        <v>8037120.0000000009</v>
      </c>
      <c r="L119" s="19">
        <f t="shared" si="20"/>
        <v>8468853.120000001</v>
      </c>
      <c r="M119" s="19">
        <f t="shared" si="23"/>
        <v>8037120.0000000009</v>
      </c>
    </row>
    <row r="120" spans="2:13" x14ac:dyDescent="0.2">
      <c r="B120" s="16"/>
      <c r="C120" s="37" t="s">
        <v>145</v>
      </c>
      <c r="D120" s="18" t="s">
        <v>0</v>
      </c>
      <c r="E120" s="19">
        <v>184.98480000000001</v>
      </c>
      <c r="F120" s="19">
        <v>447450</v>
      </c>
      <c r="G120" s="19">
        <v>460000</v>
      </c>
      <c r="H120" s="19">
        <v>484710</v>
      </c>
      <c r="I120" s="19">
        <v>460000</v>
      </c>
      <c r="J120" s="19">
        <f t="shared" si="21"/>
        <v>82771448.760000005</v>
      </c>
      <c r="K120" s="19">
        <f t="shared" si="22"/>
        <v>85093008</v>
      </c>
      <c r="L120" s="19">
        <f t="shared" si="20"/>
        <v>89663982.408000007</v>
      </c>
      <c r="M120" s="19">
        <f t="shared" si="23"/>
        <v>85093008</v>
      </c>
    </row>
    <row r="121" spans="2:13" x14ac:dyDescent="0.2">
      <c r="B121" s="16"/>
      <c r="C121" s="37" t="s">
        <v>165</v>
      </c>
      <c r="D121" s="18" t="s">
        <v>0</v>
      </c>
      <c r="E121" s="19">
        <v>32.655999999999999</v>
      </c>
      <c r="F121" s="19">
        <v>447450</v>
      </c>
      <c r="G121" s="19">
        <v>460000</v>
      </c>
      <c r="H121" s="19">
        <v>484710</v>
      </c>
      <c r="I121" s="19">
        <v>460000</v>
      </c>
      <c r="J121" s="19">
        <f t="shared" si="21"/>
        <v>14611927.199999999</v>
      </c>
      <c r="K121" s="19">
        <f t="shared" si="22"/>
        <v>15021760</v>
      </c>
      <c r="L121" s="19">
        <f t="shared" si="20"/>
        <v>15828689.76</v>
      </c>
      <c r="M121" s="19">
        <f t="shared" si="23"/>
        <v>15021760</v>
      </c>
    </row>
    <row r="122" spans="2:13" x14ac:dyDescent="0.2">
      <c r="B122" s="16"/>
      <c r="C122" s="37"/>
      <c r="D122" s="18"/>
      <c r="E122" s="19"/>
      <c r="F122" s="19"/>
      <c r="G122" s="19"/>
      <c r="H122" s="19"/>
      <c r="I122" s="19"/>
      <c r="J122" s="19"/>
      <c r="K122" s="19"/>
      <c r="L122" s="19"/>
      <c r="M122" s="19"/>
    </row>
    <row r="123" spans="2:13" x14ac:dyDescent="0.2">
      <c r="B123" s="16" t="s">
        <v>166</v>
      </c>
      <c r="C123" s="37" t="s">
        <v>167</v>
      </c>
      <c r="D123" s="18"/>
      <c r="E123" s="19"/>
      <c r="F123" s="19"/>
      <c r="G123" s="19"/>
      <c r="H123" s="19"/>
      <c r="I123" s="19"/>
      <c r="J123" s="19"/>
      <c r="K123" s="19"/>
      <c r="L123" s="19"/>
      <c r="M123" s="19"/>
    </row>
    <row r="124" spans="2:13" x14ac:dyDescent="0.2">
      <c r="B124" s="16"/>
      <c r="C124" s="37" t="s">
        <v>168</v>
      </c>
      <c r="D124" s="18" t="s">
        <v>0</v>
      </c>
      <c r="E124" s="19">
        <v>397.488</v>
      </c>
      <c r="F124" s="19">
        <v>447450</v>
      </c>
      <c r="G124" s="19">
        <v>460000</v>
      </c>
      <c r="H124" s="19">
        <v>484710</v>
      </c>
      <c r="I124" s="19">
        <v>460000</v>
      </c>
      <c r="J124" s="19">
        <f t="shared" si="21"/>
        <v>177856005.59999999</v>
      </c>
      <c r="K124" s="19">
        <f t="shared" si="22"/>
        <v>182844480</v>
      </c>
      <c r="L124" s="19">
        <f t="shared" si="20"/>
        <v>192666408.47999999</v>
      </c>
      <c r="M124" s="19">
        <f t="shared" si="23"/>
        <v>182844480</v>
      </c>
    </row>
    <row r="125" spans="2:13" x14ac:dyDescent="0.2">
      <c r="B125" s="16"/>
      <c r="C125" s="37" t="s">
        <v>169</v>
      </c>
      <c r="D125" s="18" t="s">
        <v>0</v>
      </c>
      <c r="E125" s="19">
        <v>161.61600000000001</v>
      </c>
      <c r="F125" s="19">
        <v>447450</v>
      </c>
      <c r="G125" s="19">
        <v>460000</v>
      </c>
      <c r="H125" s="19">
        <v>484710</v>
      </c>
      <c r="I125" s="19">
        <v>460000</v>
      </c>
      <c r="J125" s="19">
        <f t="shared" si="21"/>
        <v>72315079.200000003</v>
      </c>
      <c r="K125" s="19">
        <f t="shared" si="22"/>
        <v>74343360</v>
      </c>
      <c r="L125" s="19">
        <f t="shared" si="20"/>
        <v>78336891.359999999</v>
      </c>
      <c r="M125" s="19">
        <f t="shared" si="23"/>
        <v>74343360</v>
      </c>
    </row>
    <row r="126" spans="2:13" x14ac:dyDescent="0.2">
      <c r="B126" s="16"/>
      <c r="C126" s="37" t="s">
        <v>170</v>
      </c>
      <c r="D126" s="18" t="s">
        <v>0</v>
      </c>
      <c r="E126" s="19">
        <v>31.096</v>
      </c>
      <c r="F126" s="19">
        <v>447450</v>
      </c>
      <c r="G126" s="19">
        <v>460000</v>
      </c>
      <c r="H126" s="19">
        <v>484710</v>
      </c>
      <c r="I126" s="19">
        <v>460000</v>
      </c>
      <c r="J126" s="19">
        <f t="shared" si="21"/>
        <v>13913905.199999999</v>
      </c>
      <c r="K126" s="19">
        <f t="shared" si="22"/>
        <v>14304160</v>
      </c>
      <c r="L126" s="19">
        <f t="shared" si="20"/>
        <v>15072542.16</v>
      </c>
      <c r="M126" s="19">
        <f t="shared" si="23"/>
        <v>14304160</v>
      </c>
    </row>
    <row r="127" spans="2:13" x14ac:dyDescent="0.2">
      <c r="B127" s="16"/>
      <c r="C127" s="37" t="s">
        <v>171</v>
      </c>
      <c r="D127" s="18" t="s">
        <v>0</v>
      </c>
      <c r="E127" s="19">
        <v>43.888000000000005</v>
      </c>
      <c r="F127" s="19">
        <v>447450</v>
      </c>
      <c r="G127" s="19">
        <v>460000</v>
      </c>
      <c r="H127" s="19">
        <v>484710</v>
      </c>
      <c r="I127" s="19">
        <v>460000</v>
      </c>
      <c r="J127" s="19">
        <f t="shared" si="21"/>
        <v>19637685.600000001</v>
      </c>
      <c r="K127" s="19">
        <f t="shared" si="22"/>
        <v>20188480.000000004</v>
      </c>
      <c r="L127" s="19">
        <f t="shared" si="20"/>
        <v>21272952.480000004</v>
      </c>
      <c r="M127" s="19">
        <f t="shared" si="23"/>
        <v>20188480.000000004</v>
      </c>
    </row>
    <row r="128" spans="2:13" x14ac:dyDescent="0.2">
      <c r="B128" s="16"/>
      <c r="C128" s="37" t="s">
        <v>172</v>
      </c>
      <c r="D128" s="18" t="s">
        <v>0</v>
      </c>
      <c r="E128" s="19">
        <v>29.744</v>
      </c>
      <c r="F128" s="19">
        <v>447450</v>
      </c>
      <c r="G128" s="19">
        <v>460000</v>
      </c>
      <c r="H128" s="19">
        <v>484710</v>
      </c>
      <c r="I128" s="19">
        <v>460000</v>
      </c>
      <c r="J128" s="19">
        <f t="shared" si="21"/>
        <v>13308952.800000001</v>
      </c>
      <c r="K128" s="19">
        <f t="shared" si="22"/>
        <v>13682240</v>
      </c>
      <c r="L128" s="19">
        <f t="shared" si="20"/>
        <v>14417214.24</v>
      </c>
      <c r="M128" s="19">
        <f t="shared" si="23"/>
        <v>13682240</v>
      </c>
    </row>
    <row r="129" spans="2:14" x14ac:dyDescent="0.2">
      <c r="B129" s="16"/>
      <c r="C129" s="37" t="s">
        <v>173</v>
      </c>
      <c r="D129" s="18" t="s">
        <v>0</v>
      </c>
      <c r="E129" s="19">
        <v>11.232000000000001</v>
      </c>
      <c r="F129" s="19">
        <v>447450</v>
      </c>
      <c r="G129" s="19">
        <v>460000</v>
      </c>
      <c r="H129" s="19">
        <v>484710</v>
      </c>
      <c r="I129" s="19">
        <v>460000</v>
      </c>
      <c r="J129" s="19">
        <f t="shared" si="21"/>
        <v>5025758.4000000004</v>
      </c>
      <c r="K129" s="19">
        <f t="shared" si="22"/>
        <v>5166720.0000000009</v>
      </c>
      <c r="L129" s="19">
        <f t="shared" si="20"/>
        <v>5444262.7200000007</v>
      </c>
      <c r="M129" s="19">
        <f t="shared" si="23"/>
        <v>5166720.0000000009</v>
      </c>
    </row>
    <row r="130" spans="2:14" x14ac:dyDescent="0.2">
      <c r="B130" s="16"/>
      <c r="C130" s="37" t="s">
        <v>174</v>
      </c>
      <c r="D130" s="18" t="s">
        <v>0</v>
      </c>
      <c r="E130" s="19">
        <v>23.66</v>
      </c>
      <c r="F130" s="19">
        <v>447450</v>
      </c>
      <c r="G130" s="19">
        <v>460000</v>
      </c>
      <c r="H130" s="19">
        <v>484710</v>
      </c>
      <c r="I130" s="19">
        <v>460000</v>
      </c>
      <c r="J130" s="19">
        <f t="shared" si="21"/>
        <v>10586667</v>
      </c>
      <c r="K130" s="19">
        <f t="shared" si="22"/>
        <v>10883600</v>
      </c>
      <c r="L130" s="19">
        <f t="shared" si="20"/>
        <v>11468238.6</v>
      </c>
      <c r="M130" s="19">
        <f t="shared" si="23"/>
        <v>10883600</v>
      </c>
    </row>
    <row r="131" spans="2:14" x14ac:dyDescent="0.2">
      <c r="B131" s="16"/>
      <c r="C131" s="37" t="s">
        <v>175</v>
      </c>
      <c r="D131" s="18" t="s">
        <v>0</v>
      </c>
      <c r="E131" s="19">
        <v>76.543999999999997</v>
      </c>
      <c r="F131" s="19">
        <v>447450</v>
      </c>
      <c r="G131" s="19">
        <v>460000</v>
      </c>
      <c r="H131" s="19">
        <v>484710</v>
      </c>
      <c r="I131" s="19">
        <v>460000</v>
      </c>
      <c r="J131" s="19">
        <f t="shared" si="21"/>
        <v>34249612.799999997</v>
      </c>
      <c r="K131" s="19">
        <f t="shared" si="22"/>
        <v>35210240</v>
      </c>
      <c r="L131" s="19">
        <f t="shared" si="20"/>
        <v>37101642.240000002</v>
      </c>
      <c r="M131" s="19">
        <f t="shared" si="23"/>
        <v>35210240</v>
      </c>
    </row>
    <row r="132" spans="2:14" x14ac:dyDescent="0.2">
      <c r="B132" s="16"/>
      <c r="C132" s="37"/>
      <c r="D132" s="18"/>
      <c r="E132" s="19"/>
      <c r="F132" s="19"/>
      <c r="G132" s="19"/>
      <c r="H132" s="19"/>
      <c r="I132" s="19"/>
      <c r="J132" s="19"/>
      <c r="K132" s="19"/>
      <c r="L132" s="19"/>
      <c r="M132" s="19"/>
    </row>
    <row r="133" spans="2:14" x14ac:dyDescent="0.2">
      <c r="B133" s="16" t="s">
        <v>176</v>
      </c>
      <c r="C133" s="37" t="s">
        <v>177</v>
      </c>
      <c r="D133" s="18"/>
      <c r="E133" s="19"/>
      <c r="F133" s="19"/>
      <c r="G133" s="19"/>
      <c r="H133" s="19"/>
      <c r="I133" s="19"/>
      <c r="J133" s="19"/>
      <c r="K133" s="19"/>
      <c r="L133" s="19"/>
      <c r="M133" s="19"/>
    </row>
    <row r="134" spans="2:14" x14ac:dyDescent="0.2">
      <c r="B134" s="16"/>
      <c r="C134" s="37" t="s">
        <v>178</v>
      </c>
      <c r="D134" s="18" t="s">
        <v>0</v>
      </c>
      <c r="E134" s="19">
        <v>412.464</v>
      </c>
      <c r="F134" s="19">
        <v>447450</v>
      </c>
      <c r="G134" s="19">
        <v>460000</v>
      </c>
      <c r="H134" s="19">
        <v>484710</v>
      </c>
      <c r="I134" s="19">
        <v>460000</v>
      </c>
      <c r="J134" s="19">
        <f t="shared" si="21"/>
        <v>184557016.80000001</v>
      </c>
      <c r="K134" s="19">
        <f t="shared" si="22"/>
        <v>189733440</v>
      </c>
      <c r="L134" s="19">
        <f t="shared" si="20"/>
        <v>199925425.44</v>
      </c>
      <c r="M134" s="19">
        <f t="shared" si="23"/>
        <v>189733440</v>
      </c>
    </row>
    <row r="135" spans="2:14" x14ac:dyDescent="0.2">
      <c r="B135" s="16"/>
      <c r="C135" s="37" t="s">
        <v>180</v>
      </c>
      <c r="D135" s="18" t="s">
        <v>0</v>
      </c>
      <c r="E135" s="19">
        <v>25.167999999999999</v>
      </c>
      <c r="F135" s="19">
        <v>447450</v>
      </c>
      <c r="G135" s="19">
        <v>460000</v>
      </c>
      <c r="H135" s="19">
        <v>484710</v>
      </c>
      <c r="I135" s="19">
        <v>460000</v>
      </c>
      <c r="J135" s="19">
        <f t="shared" si="21"/>
        <v>11261421.6</v>
      </c>
      <c r="K135" s="19">
        <f t="shared" si="22"/>
        <v>11577280</v>
      </c>
      <c r="L135" s="19">
        <f t="shared" si="20"/>
        <v>12199181.279999999</v>
      </c>
      <c r="M135" s="19">
        <f t="shared" si="23"/>
        <v>11577280</v>
      </c>
    </row>
    <row r="136" spans="2:14" x14ac:dyDescent="0.2">
      <c r="B136" s="16"/>
      <c r="C136" s="37" t="s">
        <v>179</v>
      </c>
      <c r="D136" s="18" t="s">
        <v>0</v>
      </c>
      <c r="E136" s="19">
        <v>21.84</v>
      </c>
      <c r="F136" s="19">
        <v>447450</v>
      </c>
      <c r="G136" s="19">
        <v>460000</v>
      </c>
      <c r="H136" s="19">
        <v>484710</v>
      </c>
      <c r="I136" s="19">
        <v>460000</v>
      </c>
      <c r="J136" s="19">
        <f t="shared" si="21"/>
        <v>9772308</v>
      </c>
      <c r="K136" s="19">
        <f t="shared" si="22"/>
        <v>10046400</v>
      </c>
      <c r="L136" s="19">
        <f t="shared" si="20"/>
        <v>10586066.4</v>
      </c>
      <c r="M136" s="19">
        <f t="shared" si="23"/>
        <v>10046400</v>
      </c>
    </row>
    <row r="137" spans="2:14" x14ac:dyDescent="0.2">
      <c r="B137" s="16"/>
      <c r="C137" s="37" t="s">
        <v>181</v>
      </c>
      <c r="D137" s="18" t="s">
        <v>0</v>
      </c>
      <c r="E137" s="19">
        <v>25.167999999999999</v>
      </c>
      <c r="F137" s="19">
        <v>447450</v>
      </c>
      <c r="G137" s="19">
        <v>460000</v>
      </c>
      <c r="H137" s="19">
        <v>484710</v>
      </c>
      <c r="I137" s="19">
        <v>460000</v>
      </c>
      <c r="J137" s="19">
        <f t="shared" si="21"/>
        <v>11261421.6</v>
      </c>
      <c r="K137" s="19">
        <f t="shared" si="22"/>
        <v>11577280</v>
      </c>
      <c r="L137" s="19">
        <f t="shared" si="20"/>
        <v>12199181.279999999</v>
      </c>
      <c r="M137" s="19">
        <f t="shared" si="23"/>
        <v>11577280</v>
      </c>
    </row>
    <row r="138" spans="2:14" x14ac:dyDescent="0.2">
      <c r="B138" s="16"/>
      <c r="C138" s="37" t="s">
        <v>182</v>
      </c>
      <c r="D138" s="18" t="s">
        <v>0</v>
      </c>
      <c r="E138" s="19">
        <v>21.84</v>
      </c>
      <c r="F138" s="19">
        <v>447450</v>
      </c>
      <c r="G138" s="19">
        <v>460000</v>
      </c>
      <c r="H138" s="19">
        <v>484710</v>
      </c>
      <c r="I138" s="19">
        <v>460000</v>
      </c>
      <c r="J138" s="19">
        <f t="shared" si="21"/>
        <v>9772308</v>
      </c>
      <c r="K138" s="19">
        <f t="shared" si="22"/>
        <v>10046400</v>
      </c>
      <c r="L138" s="19">
        <f t="shared" si="20"/>
        <v>10586066.4</v>
      </c>
      <c r="M138" s="19">
        <f t="shared" si="23"/>
        <v>10046400</v>
      </c>
    </row>
    <row r="139" spans="2:14" x14ac:dyDescent="0.2">
      <c r="B139" s="16"/>
      <c r="C139" s="37" t="s">
        <v>183</v>
      </c>
      <c r="D139" s="18" t="s">
        <v>0</v>
      </c>
      <c r="E139" s="19">
        <v>71.551999999999992</v>
      </c>
      <c r="F139" s="19">
        <v>447450</v>
      </c>
      <c r="G139" s="19">
        <v>460000</v>
      </c>
      <c r="H139" s="19">
        <v>484710</v>
      </c>
      <c r="I139" s="19">
        <v>460000</v>
      </c>
      <c r="J139" s="19">
        <f t="shared" si="21"/>
        <v>32015942.399999995</v>
      </c>
      <c r="K139" s="19">
        <f t="shared" si="22"/>
        <v>32913919.999999996</v>
      </c>
      <c r="L139" s="19">
        <f t="shared" si="20"/>
        <v>34681969.919999994</v>
      </c>
      <c r="M139" s="19">
        <f t="shared" si="23"/>
        <v>32913919.999999996</v>
      </c>
    </row>
    <row r="140" spans="2:14" x14ac:dyDescent="0.2">
      <c r="B140" s="16"/>
      <c r="C140" s="37" t="s">
        <v>293</v>
      </c>
      <c r="D140" s="18" t="s">
        <v>0</v>
      </c>
      <c r="E140" s="19">
        <v>332.8</v>
      </c>
      <c r="F140" s="19">
        <v>447450</v>
      </c>
      <c r="G140" s="19">
        <v>460000</v>
      </c>
      <c r="H140" s="19">
        <v>484710</v>
      </c>
      <c r="I140" s="19">
        <v>460000</v>
      </c>
      <c r="J140" s="19">
        <f t="shared" si="21"/>
        <v>148911360</v>
      </c>
      <c r="K140" s="19">
        <f t="shared" si="22"/>
        <v>153088000</v>
      </c>
      <c r="L140" s="19">
        <f t="shared" si="20"/>
        <v>161311488</v>
      </c>
      <c r="M140" s="19">
        <f t="shared" si="23"/>
        <v>153088000</v>
      </c>
    </row>
    <row r="141" spans="2:14" x14ac:dyDescent="0.2">
      <c r="B141" s="16"/>
      <c r="C141" s="36" t="s">
        <v>46</v>
      </c>
      <c r="D141" s="18"/>
      <c r="E141" s="38">
        <f>SUM(E40:E140)</f>
        <v>7020.8111999999974</v>
      </c>
      <c r="F141" s="19"/>
      <c r="G141" s="19"/>
      <c r="H141" s="19"/>
      <c r="I141" s="19"/>
      <c r="J141" s="38">
        <f>SUM(J40:J140)</f>
        <v>3141461971.4400005</v>
      </c>
      <c r="K141" s="38">
        <f>SUM(K40:K140)</f>
        <v>3229573152</v>
      </c>
      <c r="L141" s="38">
        <f>SUM(L40:L140)</f>
        <v>3403057396.7519999</v>
      </c>
      <c r="M141" s="38">
        <f>SUM(M40:M140)</f>
        <v>3229573152</v>
      </c>
    </row>
    <row r="142" spans="2:14" x14ac:dyDescent="0.2">
      <c r="B142" s="16"/>
      <c r="C142" s="41" t="s">
        <v>136</v>
      </c>
      <c r="D142" s="18"/>
      <c r="E142" s="38"/>
      <c r="F142" s="19"/>
      <c r="G142" s="19"/>
      <c r="H142" s="19"/>
      <c r="I142" s="19"/>
      <c r="J142" s="19"/>
      <c r="K142" s="19"/>
      <c r="L142" s="19"/>
      <c r="M142" s="19"/>
    </row>
    <row r="143" spans="2:14" x14ac:dyDescent="0.2">
      <c r="B143" s="16" t="s">
        <v>40</v>
      </c>
      <c r="C143" s="17" t="s">
        <v>109</v>
      </c>
      <c r="D143" s="18"/>
      <c r="E143" s="19"/>
      <c r="F143" s="19"/>
      <c r="G143" s="19"/>
      <c r="H143" s="19"/>
      <c r="I143" s="19"/>
      <c r="J143" s="19"/>
      <c r="K143" s="19"/>
      <c r="L143" s="19"/>
      <c r="M143" s="19"/>
      <c r="N143" s="34"/>
    </row>
    <row r="144" spans="2:14" x14ac:dyDescent="0.2">
      <c r="B144" s="16"/>
      <c r="C144" s="40" t="s">
        <v>110</v>
      </c>
      <c r="D144" s="18"/>
      <c r="E144" s="19"/>
      <c r="F144" s="19"/>
      <c r="G144" s="19"/>
      <c r="H144" s="19"/>
      <c r="I144" s="19"/>
      <c r="J144" s="19"/>
      <c r="K144" s="19"/>
      <c r="L144" s="19"/>
      <c r="M144" s="19"/>
      <c r="N144" s="34"/>
    </row>
    <row r="145" spans="2:13" x14ac:dyDescent="0.2">
      <c r="B145" s="16"/>
      <c r="C145" s="37" t="s">
        <v>259</v>
      </c>
      <c r="D145" s="18" t="s">
        <v>0</v>
      </c>
      <c r="E145" s="19">
        <v>694.51199999999994</v>
      </c>
      <c r="F145" s="19">
        <v>70000</v>
      </c>
      <c r="G145" s="19">
        <v>65000</v>
      </c>
      <c r="H145" s="19">
        <v>68266</v>
      </c>
      <c r="I145" s="19">
        <v>66500</v>
      </c>
      <c r="J145" s="19">
        <f>F145*E145</f>
        <v>48615839.999999993</v>
      </c>
      <c r="K145" s="19">
        <f>G145*E145</f>
        <v>45143280</v>
      </c>
      <c r="L145" s="19">
        <f>H145*E145</f>
        <v>47411556.191999994</v>
      </c>
      <c r="M145" s="19">
        <f t="shared" ref="M145:M206" si="24">I145*E145</f>
        <v>46185047.999999993</v>
      </c>
    </row>
    <row r="146" spans="2:13" x14ac:dyDescent="0.2">
      <c r="B146" s="16"/>
      <c r="C146" s="37" t="s">
        <v>260</v>
      </c>
      <c r="D146" s="18" t="s">
        <v>0</v>
      </c>
      <c r="E146" s="19">
        <v>499.04400000000004</v>
      </c>
      <c r="F146" s="19">
        <v>70000</v>
      </c>
      <c r="G146" s="19">
        <v>65000</v>
      </c>
      <c r="H146" s="19">
        <v>68266</v>
      </c>
      <c r="I146" s="19">
        <v>66500</v>
      </c>
      <c r="J146" s="19">
        <f t="shared" ref="J146:J207" si="25">F146*E146</f>
        <v>34933080</v>
      </c>
      <c r="K146" s="19">
        <f t="shared" ref="K146:K207" si="26">G146*E146</f>
        <v>32437860.000000004</v>
      </c>
      <c r="L146" s="19">
        <f t="shared" ref="L146:L206" si="27">H146*E146</f>
        <v>34067737.704000004</v>
      </c>
      <c r="M146" s="19">
        <f t="shared" si="24"/>
        <v>33186426.000000004</v>
      </c>
    </row>
    <row r="147" spans="2:13" x14ac:dyDescent="0.2">
      <c r="B147" s="16"/>
      <c r="C147" s="37" t="s">
        <v>261</v>
      </c>
      <c r="D147" s="18" t="s">
        <v>0</v>
      </c>
      <c r="E147" s="19">
        <v>426.3168</v>
      </c>
      <c r="F147" s="19">
        <v>70000</v>
      </c>
      <c r="G147" s="19">
        <v>65000</v>
      </c>
      <c r="H147" s="19">
        <v>68266</v>
      </c>
      <c r="I147" s="19">
        <v>66500</v>
      </c>
      <c r="J147" s="19">
        <f t="shared" si="25"/>
        <v>29842176</v>
      </c>
      <c r="K147" s="19">
        <f t="shared" si="26"/>
        <v>27710592</v>
      </c>
      <c r="L147" s="19">
        <f t="shared" si="27"/>
        <v>29102942.6688</v>
      </c>
      <c r="M147" s="19">
        <f t="shared" si="24"/>
        <v>28350067.199999999</v>
      </c>
    </row>
    <row r="148" spans="2:13" x14ac:dyDescent="0.2">
      <c r="B148" s="16"/>
      <c r="C148" s="37" t="s">
        <v>262</v>
      </c>
      <c r="D148" s="18" t="s">
        <v>0</v>
      </c>
      <c r="E148" s="19">
        <v>524.16</v>
      </c>
      <c r="F148" s="19">
        <v>70000</v>
      </c>
      <c r="G148" s="19">
        <v>65000</v>
      </c>
      <c r="H148" s="19">
        <v>68266</v>
      </c>
      <c r="I148" s="19">
        <v>66500</v>
      </c>
      <c r="J148" s="19">
        <f t="shared" si="25"/>
        <v>36691200</v>
      </c>
      <c r="K148" s="19">
        <f t="shared" si="26"/>
        <v>34070400</v>
      </c>
      <c r="L148" s="19">
        <f t="shared" si="27"/>
        <v>35782306.559999995</v>
      </c>
      <c r="M148" s="19">
        <f t="shared" si="24"/>
        <v>34856640</v>
      </c>
    </row>
    <row r="149" spans="2:13" x14ac:dyDescent="0.2">
      <c r="B149" s="16"/>
      <c r="C149" s="37" t="s">
        <v>187</v>
      </c>
      <c r="D149" s="18" t="s">
        <v>0</v>
      </c>
      <c r="E149" s="19">
        <v>266.01119999999997</v>
      </c>
      <c r="F149" s="19">
        <v>70000</v>
      </c>
      <c r="G149" s="19">
        <v>65000</v>
      </c>
      <c r="H149" s="19">
        <v>68266</v>
      </c>
      <c r="I149" s="19">
        <v>66500</v>
      </c>
      <c r="J149" s="19">
        <f t="shared" si="25"/>
        <v>18620784</v>
      </c>
      <c r="K149" s="19">
        <f>G149*E149</f>
        <v>17290728</v>
      </c>
      <c r="L149" s="19">
        <f t="shared" si="27"/>
        <v>18159520.5792</v>
      </c>
      <c r="M149" s="19">
        <f t="shared" si="24"/>
        <v>17689744.799999997</v>
      </c>
    </row>
    <row r="150" spans="2:13" x14ac:dyDescent="0.2">
      <c r="B150" s="16"/>
      <c r="C150" s="37" t="s">
        <v>263</v>
      </c>
      <c r="D150" s="18" t="s">
        <v>0</v>
      </c>
      <c r="E150" s="19">
        <v>266.01119999999997</v>
      </c>
      <c r="F150" s="19">
        <v>70000</v>
      </c>
      <c r="G150" s="19">
        <v>65000</v>
      </c>
      <c r="H150" s="19">
        <v>68266</v>
      </c>
      <c r="I150" s="19">
        <v>66500</v>
      </c>
      <c r="J150" s="19">
        <f t="shared" si="25"/>
        <v>18620784</v>
      </c>
      <c r="K150" s="19">
        <f t="shared" ref="K150:K152" si="28">G150*E150</f>
        <v>17290728</v>
      </c>
      <c r="L150" s="19">
        <f t="shared" si="27"/>
        <v>18159520.5792</v>
      </c>
      <c r="M150" s="19">
        <f t="shared" si="24"/>
        <v>17689744.799999997</v>
      </c>
    </row>
    <row r="151" spans="2:13" x14ac:dyDescent="0.2">
      <c r="B151" s="16"/>
      <c r="C151" s="37" t="s">
        <v>188</v>
      </c>
      <c r="D151" s="18" t="s">
        <v>0</v>
      </c>
      <c r="E151" s="19">
        <v>275.18400000000003</v>
      </c>
      <c r="F151" s="19">
        <v>70000</v>
      </c>
      <c r="G151" s="19">
        <v>65000</v>
      </c>
      <c r="H151" s="19">
        <v>68266</v>
      </c>
      <c r="I151" s="19">
        <v>66500</v>
      </c>
      <c r="J151" s="19">
        <f t="shared" si="25"/>
        <v>19262880</v>
      </c>
      <c r="K151" s="19">
        <f t="shared" si="28"/>
        <v>17886960</v>
      </c>
      <c r="L151" s="19">
        <f t="shared" si="27"/>
        <v>18785710.944000002</v>
      </c>
      <c r="M151" s="19">
        <f t="shared" si="24"/>
        <v>18299736</v>
      </c>
    </row>
    <row r="152" spans="2:13" x14ac:dyDescent="0.2">
      <c r="B152" s="16"/>
      <c r="C152" s="37" t="s">
        <v>258</v>
      </c>
      <c r="D152" s="18" t="s">
        <v>0</v>
      </c>
      <c r="E152" s="19">
        <v>367.13040000000001</v>
      </c>
      <c r="F152" s="19">
        <v>70000</v>
      </c>
      <c r="G152" s="19">
        <v>65000</v>
      </c>
      <c r="H152" s="19">
        <v>68266</v>
      </c>
      <c r="I152" s="19">
        <v>66500</v>
      </c>
      <c r="J152" s="19">
        <f t="shared" si="25"/>
        <v>25699128</v>
      </c>
      <c r="K152" s="19">
        <f t="shared" si="28"/>
        <v>23863476</v>
      </c>
      <c r="L152" s="19">
        <f t="shared" si="27"/>
        <v>25062523.886399999</v>
      </c>
      <c r="M152" s="19">
        <f t="shared" si="24"/>
        <v>24414171.600000001</v>
      </c>
    </row>
    <row r="153" spans="2:13" x14ac:dyDescent="0.2">
      <c r="B153" s="16"/>
      <c r="C153" s="37"/>
      <c r="D153" s="18"/>
      <c r="E153" s="38"/>
      <c r="F153" s="19"/>
      <c r="G153" s="19"/>
      <c r="H153" s="19"/>
      <c r="I153" s="19"/>
      <c r="J153" s="19"/>
      <c r="K153" s="19"/>
      <c r="L153" s="19"/>
      <c r="M153" s="19"/>
    </row>
    <row r="154" spans="2:13" x14ac:dyDescent="0.2">
      <c r="B154" s="16"/>
      <c r="C154" s="40" t="s">
        <v>111</v>
      </c>
      <c r="D154" s="18"/>
      <c r="E154" s="19"/>
      <c r="F154" s="19"/>
      <c r="G154" s="19"/>
      <c r="H154" s="19"/>
      <c r="I154" s="19"/>
      <c r="J154" s="19"/>
      <c r="K154" s="19"/>
      <c r="L154" s="19"/>
      <c r="M154" s="19"/>
    </row>
    <row r="155" spans="2:13" x14ac:dyDescent="0.2">
      <c r="B155" s="16"/>
      <c r="C155" s="39" t="s">
        <v>189</v>
      </c>
      <c r="D155" s="18" t="s">
        <v>0</v>
      </c>
      <c r="E155" s="19">
        <v>526.34400000000005</v>
      </c>
      <c r="F155" s="19">
        <v>70000</v>
      </c>
      <c r="G155" s="19">
        <v>65000</v>
      </c>
      <c r="H155" s="19">
        <v>68266</v>
      </c>
      <c r="I155" s="19">
        <v>66500</v>
      </c>
      <c r="J155" s="19">
        <f t="shared" si="25"/>
        <v>36844080</v>
      </c>
      <c r="K155" s="19">
        <f t="shared" si="26"/>
        <v>34212360</v>
      </c>
      <c r="L155" s="19">
        <f t="shared" si="27"/>
        <v>35931399.504000001</v>
      </c>
      <c r="M155" s="19">
        <f t="shared" si="24"/>
        <v>35001876</v>
      </c>
    </row>
    <row r="156" spans="2:13" x14ac:dyDescent="0.2">
      <c r="B156" s="16"/>
      <c r="C156" s="39" t="s">
        <v>190</v>
      </c>
      <c r="D156" s="18" t="s">
        <v>0</v>
      </c>
      <c r="E156" s="19">
        <v>423.69599999999997</v>
      </c>
      <c r="F156" s="19">
        <v>70000</v>
      </c>
      <c r="G156" s="19">
        <v>65000</v>
      </c>
      <c r="H156" s="19">
        <v>68266</v>
      </c>
      <c r="I156" s="19">
        <v>66500</v>
      </c>
      <c r="J156" s="19">
        <f t="shared" si="25"/>
        <v>29658719.999999996</v>
      </c>
      <c r="K156" s="19">
        <f t="shared" si="26"/>
        <v>27540239.999999996</v>
      </c>
      <c r="L156" s="19">
        <f t="shared" si="27"/>
        <v>28924031.135999996</v>
      </c>
      <c r="M156" s="19">
        <f t="shared" si="24"/>
        <v>28175783.999999996</v>
      </c>
    </row>
    <row r="157" spans="2:13" x14ac:dyDescent="0.2">
      <c r="B157" s="16"/>
      <c r="C157" s="39" t="s">
        <v>294</v>
      </c>
      <c r="D157" s="18" t="s">
        <v>0</v>
      </c>
      <c r="E157" s="19">
        <v>282.1728</v>
      </c>
      <c r="F157" s="19">
        <v>70000</v>
      </c>
      <c r="G157" s="19">
        <v>65000</v>
      </c>
      <c r="H157" s="19">
        <v>68266</v>
      </c>
      <c r="I157" s="19">
        <v>66500</v>
      </c>
      <c r="J157" s="19">
        <f t="shared" si="25"/>
        <v>19752096</v>
      </c>
      <c r="K157" s="19">
        <f>G157*E157</f>
        <v>18341232</v>
      </c>
      <c r="L157" s="19">
        <f t="shared" si="27"/>
        <v>19262808.364799999</v>
      </c>
      <c r="M157" s="19">
        <f t="shared" si="24"/>
        <v>18764491.199999999</v>
      </c>
    </row>
    <row r="158" spans="2:13" x14ac:dyDescent="0.2">
      <c r="B158" s="16"/>
      <c r="C158" s="39" t="s">
        <v>191</v>
      </c>
      <c r="D158" s="18" t="s">
        <v>0</v>
      </c>
      <c r="E158" s="19">
        <v>256.83840000000004</v>
      </c>
      <c r="F158" s="19">
        <v>70000</v>
      </c>
      <c r="G158" s="19">
        <v>65000</v>
      </c>
      <c r="H158" s="19">
        <v>68266</v>
      </c>
      <c r="I158" s="19">
        <v>66500</v>
      </c>
      <c r="J158" s="19">
        <f t="shared" si="25"/>
        <v>17978688.000000004</v>
      </c>
      <c r="K158" s="19">
        <f t="shared" ref="K158:K159" si="29">G158*E158</f>
        <v>16694496.000000002</v>
      </c>
      <c r="L158" s="19">
        <f t="shared" si="27"/>
        <v>17533330.214400001</v>
      </c>
      <c r="M158" s="19">
        <f t="shared" si="24"/>
        <v>17079753.600000001</v>
      </c>
    </row>
    <row r="159" spans="2:13" x14ac:dyDescent="0.2">
      <c r="B159" s="16"/>
      <c r="C159" s="39" t="s">
        <v>192</v>
      </c>
      <c r="D159" s="18" t="s">
        <v>0</v>
      </c>
      <c r="E159" s="19">
        <v>266.01119999999997</v>
      </c>
      <c r="F159" s="19">
        <v>70000</v>
      </c>
      <c r="G159" s="19">
        <v>65000</v>
      </c>
      <c r="H159" s="19">
        <v>68266</v>
      </c>
      <c r="I159" s="19">
        <v>66500</v>
      </c>
      <c r="J159" s="19">
        <f t="shared" si="25"/>
        <v>18620784</v>
      </c>
      <c r="K159" s="19">
        <f t="shared" si="29"/>
        <v>17290728</v>
      </c>
      <c r="L159" s="19">
        <f t="shared" si="27"/>
        <v>18159520.5792</v>
      </c>
      <c r="M159" s="19">
        <f t="shared" si="24"/>
        <v>17689744.799999997</v>
      </c>
    </row>
    <row r="160" spans="2:13" x14ac:dyDescent="0.2">
      <c r="B160" s="16"/>
      <c r="C160" s="39"/>
      <c r="D160" s="18"/>
      <c r="E160" s="19"/>
      <c r="F160" s="19"/>
      <c r="G160" s="19"/>
      <c r="H160" s="19"/>
      <c r="I160" s="19"/>
      <c r="J160" s="19"/>
      <c r="K160" s="19"/>
      <c r="L160" s="19"/>
      <c r="M160" s="19"/>
    </row>
    <row r="161" spans="2:13" ht="13.5" customHeight="1" x14ac:dyDescent="0.2">
      <c r="B161" s="16"/>
      <c r="C161" s="40" t="s">
        <v>112</v>
      </c>
      <c r="D161" s="18"/>
      <c r="E161" s="19"/>
      <c r="F161" s="19"/>
      <c r="G161" s="19"/>
      <c r="H161" s="19"/>
      <c r="I161" s="19"/>
      <c r="J161" s="19"/>
      <c r="K161" s="19"/>
      <c r="L161" s="19"/>
      <c r="M161" s="19"/>
    </row>
    <row r="162" spans="2:13" x14ac:dyDescent="0.2">
      <c r="B162" s="16"/>
      <c r="C162" s="37" t="s">
        <v>193</v>
      </c>
      <c r="D162" s="18" t="s">
        <v>0</v>
      </c>
      <c r="E162" s="19">
        <v>394.43039999999996</v>
      </c>
      <c r="F162" s="19">
        <v>70000</v>
      </c>
      <c r="G162" s="19">
        <v>65000</v>
      </c>
      <c r="H162" s="19">
        <v>68266</v>
      </c>
      <c r="I162" s="19">
        <v>66500</v>
      </c>
      <c r="J162" s="19">
        <f t="shared" si="25"/>
        <v>27610127.999999996</v>
      </c>
      <c r="K162" s="19">
        <f>G162*E162</f>
        <v>25637975.999999996</v>
      </c>
      <c r="L162" s="19">
        <f t="shared" si="27"/>
        <v>26926185.686399996</v>
      </c>
      <c r="M162" s="19">
        <f t="shared" si="24"/>
        <v>26229621.599999998</v>
      </c>
    </row>
    <row r="163" spans="2:13" x14ac:dyDescent="0.2">
      <c r="B163" s="16"/>
      <c r="C163" s="37" t="s">
        <v>194</v>
      </c>
      <c r="D163" s="18" t="s">
        <v>0</v>
      </c>
      <c r="E163" s="19">
        <v>515.42399999999998</v>
      </c>
      <c r="F163" s="19">
        <v>70000</v>
      </c>
      <c r="G163" s="19">
        <v>65000</v>
      </c>
      <c r="H163" s="19">
        <v>68266</v>
      </c>
      <c r="I163" s="19">
        <v>66500</v>
      </c>
      <c r="J163" s="19">
        <f t="shared" si="25"/>
        <v>36079680</v>
      </c>
      <c r="K163" s="19">
        <f t="shared" ref="K163:K165" si="30">G163*E163</f>
        <v>33502560</v>
      </c>
      <c r="L163" s="19">
        <f t="shared" si="27"/>
        <v>35185934.784000002</v>
      </c>
      <c r="M163" s="19">
        <f t="shared" si="24"/>
        <v>34275696</v>
      </c>
    </row>
    <row r="164" spans="2:13" x14ac:dyDescent="0.2">
      <c r="B164" s="16"/>
      <c r="C164" s="37" t="s">
        <v>195</v>
      </c>
      <c r="D164" s="18" t="s">
        <v>0</v>
      </c>
      <c r="E164" s="19">
        <v>366.03839999999997</v>
      </c>
      <c r="F164" s="19">
        <v>70000</v>
      </c>
      <c r="G164" s="19">
        <v>65000</v>
      </c>
      <c r="H164" s="19">
        <v>68266</v>
      </c>
      <c r="I164" s="19">
        <v>66500</v>
      </c>
      <c r="J164" s="19">
        <f t="shared" si="25"/>
        <v>25622687.999999996</v>
      </c>
      <c r="K164" s="19">
        <f t="shared" si="30"/>
        <v>23792495.999999996</v>
      </c>
      <c r="L164" s="19">
        <f t="shared" si="27"/>
        <v>24987977.414399996</v>
      </c>
      <c r="M164" s="19">
        <f t="shared" si="24"/>
        <v>24341553.599999998</v>
      </c>
    </row>
    <row r="165" spans="2:13" x14ac:dyDescent="0.2">
      <c r="B165" s="16"/>
      <c r="C165" s="37" t="s">
        <v>196</v>
      </c>
      <c r="D165" s="18" t="s">
        <v>0</v>
      </c>
      <c r="E165" s="19">
        <v>317.00240000000002</v>
      </c>
      <c r="F165" s="19">
        <v>70000</v>
      </c>
      <c r="G165" s="19">
        <v>65000</v>
      </c>
      <c r="H165" s="19">
        <v>68266</v>
      </c>
      <c r="I165" s="19">
        <v>66500</v>
      </c>
      <c r="J165" s="19">
        <f t="shared" si="25"/>
        <v>22190168</v>
      </c>
      <c r="K165" s="19">
        <f t="shared" si="30"/>
        <v>20605156</v>
      </c>
      <c r="L165" s="19">
        <f t="shared" si="27"/>
        <v>21640485.838400003</v>
      </c>
      <c r="M165" s="19">
        <f t="shared" si="24"/>
        <v>21080659.600000001</v>
      </c>
    </row>
    <row r="166" spans="2:13" x14ac:dyDescent="0.2">
      <c r="B166" s="16"/>
      <c r="C166" s="37" t="s">
        <v>197</v>
      </c>
      <c r="D166" s="18" t="s">
        <v>0</v>
      </c>
      <c r="E166" s="19">
        <v>321.26640000000003</v>
      </c>
      <c r="F166" s="19">
        <v>70000</v>
      </c>
      <c r="G166" s="19">
        <v>65000</v>
      </c>
      <c r="H166" s="19">
        <v>68266</v>
      </c>
      <c r="I166" s="19">
        <v>66500</v>
      </c>
      <c r="J166" s="19">
        <f t="shared" si="25"/>
        <v>22488648.000000004</v>
      </c>
      <c r="K166" s="19">
        <f t="shared" si="26"/>
        <v>20882316.000000004</v>
      </c>
      <c r="L166" s="19">
        <f t="shared" si="27"/>
        <v>21931572.062400002</v>
      </c>
      <c r="M166" s="19">
        <f t="shared" si="24"/>
        <v>21364215.600000001</v>
      </c>
    </row>
    <row r="167" spans="2:13" x14ac:dyDescent="0.2">
      <c r="B167" s="16"/>
      <c r="C167" s="37" t="s">
        <v>198</v>
      </c>
      <c r="D167" s="18" t="s">
        <v>0</v>
      </c>
      <c r="E167" s="19">
        <v>367.13040000000001</v>
      </c>
      <c r="F167" s="19">
        <v>70000</v>
      </c>
      <c r="G167" s="19">
        <v>65000</v>
      </c>
      <c r="H167" s="19">
        <v>68266</v>
      </c>
      <c r="I167" s="19">
        <v>66500</v>
      </c>
      <c r="J167" s="19">
        <f t="shared" si="25"/>
        <v>25699128</v>
      </c>
      <c r="K167" s="19">
        <f t="shared" si="26"/>
        <v>23863476</v>
      </c>
      <c r="L167" s="19">
        <f t="shared" si="27"/>
        <v>25062523.886399999</v>
      </c>
      <c r="M167" s="19">
        <f t="shared" si="24"/>
        <v>24414171.600000001</v>
      </c>
    </row>
    <row r="168" spans="2:13" x14ac:dyDescent="0.2">
      <c r="B168" s="16"/>
      <c r="C168" s="37"/>
      <c r="D168" s="18"/>
      <c r="E168" s="38"/>
      <c r="F168" s="19"/>
      <c r="G168" s="19"/>
      <c r="H168" s="19"/>
      <c r="I168" s="19"/>
      <c r="J168" s="19"/>
      <c r="K168" s="19"/>
      <c r="L168" s="19"/>
      <c r="M168" s="19"/>
    </row>
    <row r="169" spans="2:13" x14ac:dyDescent="0.2">
      <c r="B169" s="16"/>
      <c r="C169" s="40" t="s">
        <v>113</v>
      </c>
      <c r="D169" s="18"/>
      <c r="E169" s="19"/>
      <c r="F169" s="19"/>
      <c r="G169" s="19"/>
      <c r="H169" s="19"/>
      <c r="I169" s="19"/>
      <c r="J169" s="19"/>
      <c r="K169" s="19"/>
      <c r="L169" s="19"/>
      <c r="M169" s="19"/>
    </row>
    <row r="170" spans="2:13" x14ac:dyDescent="0.2">
      <c r="B170" s="16"/>
      <c r="C170" s="37" t="s">
        <v>199</v>
      </c>
      <c r="D170" s="18" t="s">
        <v>0</v>
      </c>
      <c r="E170" s="19">
        <v>261.4248</v>
      </c>
      <c r="F170" s="19">
        <v>70000</v>
      </c>
      <c r="G170" s="19">
        <v>65000</v>
      </c>
      <c r="H170" s="19">
        <v>68266</v>
      </c>
      <c r="I170" s="19">
        <v>66500</v>
      </c>
      <c r="J170" s="19">
        <f t="shared" si="25"/>
        <v>18299736</v>
      </c>
      <c r="K170" s="19">
        <f>G170*E170</f>
        <v>16992612</v>
      </c>
      <c r="L170" s="19">
        <f t="shared" si="27"/>
        <v>17846425.3968</v>
      </c>
      <c r="M170" s="19">
        <f t="shared" si="24"/>
        <v>17384749.199999999</v>
      </c>
    </row>
    <row r="171" spans="2:13" x14ac:dyDescent="0.2">
      <c r="B171" s="16"/>
      <c r="C171" s="37" t="s">
        <v>200</v>
      </c>
      <c r="D171" s="18" t="s">
        <v>0</v>
      </c>
      <c r="E171" s="19">
        <v>314.49599999999998</v>
      </c>
      <c r="F171" s="19">
        <v>70000</v>
      </c>
      <c r="G171" s="19">
        <v>65000</v>
      </c>
      <c r="H171" s="19">
        <v>68266</v>
      </c>
      <c r="I171" s="19">
        <v>66500</v>
      </c>
      <c r="J171" s="19">
        <f t="shared" si="25"/>
        <v>22014720</v>
      </c>
      <c r="K171" s="19">
        <f t="shared" ref="K171:K173" si="31">G171*E171</f>
        <v>20442240</v>
      </c>
      <c r="L171" s="19">
        <f t="shared" si="27"/>
        <v>21469383.935999997</v>
      </c>
      <c r="M171" s="19">
        <f t="shared" si="24"/>
        <v>20913984</v>
      </c>
    </row>
    <row r="172" spans="2:13" x14ac:dyDescent="0.2">
      <c r="B172" s="16"/>
      <c r="C172" s="37" t="s">
        <v>201</v>
      </c>
      <c r="D172" s="18" t="s">
        <v>0</v>
      </c>
      <c r="E172" s="19">
        <v>279.98880000000003</v>
      </c>
      <c r="F172" s="19">
        <v>70000</v>
      </c>
      <c r="G172" s="19">
        <v>65000</v>
      </c>
      <c r="H172" s="19">
        <v>68266</v>
      </c>
      <c r="I172" s="19">
        <v>66500</v>
      </c>
      <c r="J172" s="19">
        <f t="shared" si="25"/>
        <v>19599216</v>
      </c>
      <c r="K172" s="19">
        <f t="shared" si="31"/>
        <v>18199272</v>
      </c>
      <c r="L172" s="19">
        <f t="shared" si="27"/>
        <v>19113715.4208</v>
      </c>
      <c r="M172" s="19">
        <f t="shared" si="24"/>
        <v>18619255.200000003</v>
      </c>
    </row>
    <row r="173" spans="2:13" x14ac:dyDescent="0.2">
      <c r="B173" s="16"/>
      <c r="C173" s="37" t="s">
        <v>202</v>
      </c>
      <c r="D173" s="18" t="s">
        <v>0</v>
      </c>
      <c r="E173" s="19">
        <v>323.55439999999999</v>
      </c>
      <c r="F173" s="19">
        <v>70000</v>
      </c>
      <c r="G173" s="19">
        <v>65000</v>
      </c>
      <c r="H173" s="19">
        <v>68266</v>
      </c>
      <c r="I173" s="19">
        <v>66500</v>
      </c>
      <c r="J173" s="19">
        <f t="shared" si="25"/>
        <v>22648808</v>
      </c>
      <c r="K173" s="19">
        <f t="shared" si="31"/>
        <v>21031036</v>
      </c>
      <c r="L173" s="19">
        <f t="shared" si="27"/>
        <v>22087764.670399997</v>
      </c>
      <c r="M173" s="19">
        <f t="shared" si="24"/>
        <v>21516367.599999998</v>
      </c>
    </row>
    <row r="174" spans="2:13" ht="12" customHeight="1" x14ac:dyDescent="0.2">
      <c r="B174" s="16"/>
      <c r="C174" s="37" t="s">
        <v>203</v>
      </c>
      <c r="D174" s="18" t="s">
        <v>0</v>
      </c>
      <c r="E174" s="19">
        <v>443.35200000000003</v>
      </c>
      <c r="F174" s="19">
        <v>70000</v>
      </c>
      <c r="G174" s="19">
        <v>65000</v>
      </c>
      <c r="H174" s="19">
        <v>68266</v>
      </c>
      <c r="I174" s="19">
        <v>66500</v>
      </c>
      <c r="J174" s="19">
        <f t="shared" si="25"/>
        <v>31034640.000000004</v>
      </c>
      <c r="K174" s="19">
        <f t="shared" si="26"/>
        <v>28817880.000000004</v>
      </c>
      <c r="L174" s="19">
        <f t="shared" si="27"/>
        <v>30265867.632000003</v>
      </c>
      <c r="M174" s="19">
        <f t="shared" si="24"/>
        <v>29482908.000000004</v>
      </c>
    </row>
    <row r="175" spans="2:13" x14ac:dyDescent="0.2">
      <c r="B175" s="16"/>
      <c r="C175" s="37" t="s">
        <v>204</v>
      </c>
      <c r="D175" s="18" t="s">
        <v>0</v>
      </c>
      <c r="E175" s="19">
        <v>423.69599999999997</v>
      </c>
      <c r="F175" s="19">
        <v>70000</v>
      </c>
      <c r="G175" s="19">
        <v>65000</v>
      </c>
      <c r="H175" s="19">
        <v>68266</v>
      </c>
      <c r="I175" s="19">
        <v>66500</v>
      </c>
      <c r="J175" s="19">
        <f t="shared" si="25"/>
        <v>29658719.999999996</v>
      </c>
      <c r="K175" s="19">
        <f t="shared" si="26"/>
        <v>27540239.999999996</v>
      </c>
      <c r="L175" s="19">
        <f t="shared" si="27"/>
        <v>28924031.135999996</v>
      </c>
      <c r="M175" s="19">
        <f t="shared" si="24"/>
        <v>28175783.999999996</v>
      </c>
    </row>
    <row r="176" spans="2:13" x14ac:dyDescent="0.2">
      <c r="B176" s="16"/>
      <c r="C176" s="37"/>
      <c r="D176" s="18"/>
      <c r="E176" s="38"/>
      <c r="F176" s="19"/>
      <c r="G176" s="19"/>
      <c r="H176" s="19"/>
      <c r="I176" s="19"/>
      <c r="J176" s="19"/>
      <c r="K176" s="19"/>
      <c r="L176" s="19"/>
      <c r="M176" s="19"/>
    </row>
    <row r="177" spans="2:13" x14ac:dyDescent="0.2">
      <c r="B177" s="16"/>
      <c r="C177" s="40" t="s">
        <v>114</v>
      </c>
      <c r="D177" s="18"/>
      <c r="E177" s="19"/>
      <c r="F177" s="19"/>
      <c r="G177" s="19"/>
      <c r="H177" s="19"/>
      <c r="I177" s="19"/>
      <c r="J177" s="19"/>
      <c r="K177" s="19"/>
      <c r="L177" s="19"/>
      <c r="M177" s="19"/>
    </row>
    <row r="178" spans="2:13" x14ac:dyDescent="0.2">
      <c r="B178" s="16"/>
      <c r="C178" s="37" t="s">
        <v>205</v>
      </c>
      <c r="D178" s="18" t="s">
        <v>0</v>
      </c>
      <c r="E178" s="19">
        <v>423.69599999999997</v>
      </c>
      <c r="F178" s="19">
        <v>70000</v>
      </c>
      <c r="G178" s="19">
        <v>65000</v>
      </c>
      <c r="H178" s="19">
        <v>68266</v>
      </c>
      <c r="I178" s="19">
        <v>66500</v>
      </c>
      <c r="J178" s="19">
        <f t="shared" si="25"/>
        <v>29658719.999999996</v>
      </c>
      <c r="K178" s="19">
        <f t="shared" si="26"/>
        <v>27540239.999999996</v>
      </c>
      <c r="L178" s="19">
        <f t="shared" si="27"/>
        <v>28924031.135999996</v>
      </c>
      <c r="M178" s="19">
        <f t="shared" si="24"/>
        <v>28175783.999999996</v>
      </c>
    </row>
    <row r="179" spans="2:13" x14ac:dyDescent="0.2">
      <c r="B179" s="16"/>
      <c r="C179" s="37" t="s">
        <v>206</v>
      </c>
      <c r="D179" s="18" t="s">
        <v>0</v>
      </c>
      <c r="E179" s="19">
        <v>459.73200000000003</v>
      </c>
      <c r="F179" s="19">
        <v>70000</v>
      </c>
      <c r="G179" s="19">
        <v>65000</v>
      </c>
      <c r="H179" s="19">
        <v>68266</v>
      </c>
      <c r="I179" s="19">
        <v>66500</v>
      </c>
      <c r="J179" s="19">
        <f t="shared" si="25"/>
        <v>32181240.000000004</v>
      </c>
      <c r="K179" s="19">
        <f t="shared" si="26"/>
        <v>29882580</v>
      </c>
      <c r="L179" s="19">
        <f t="shared" si="27"/>
        <v>31384064.712000001</v>
      </c>
      <c r="M179" s="19">
        <f t="shared" si="24"/>
        <v>30572178</v>
      </c>
    </row>
    <row r="180" spans="2:13" x14ac:dyDescent="0.2">
      <c r="B180" s="16"/>
      <c r="C180" s="37" t="s">
        <v>207</v>
      </c>
      <c r="D180" s="18" t="s">
        <v>0</v>
      </c>
      <c r="E180" s="19">
        <v>390.49920000000003</v>
      </c>
      <c r="F180" s="19">
        <v>70000</v>
      </c>
      <c r="G180" s="19">
        <v>65000</v>
      </c>
      <c r="H180" s="19">
        <v>68266</v>
      </c>
      <c r="I180" s="19">
        <v>66500</v>
      </c>
      <c r="J180" s="19">
        <f t="shared" si="25"/>
        <v>27334944.000000004</v>
      </c>
      <c r="K180" s="19">
        <f t="shared" si="26"/>
        <v>25382448.000000004</v>
      </c>
      <c r="L180" s="19">
        <f t="shared" si="27"/>
        <v>26657818.387200002</v>
      </c>
      <c r="M180" s="19">
        <f t="shared" si="24"/>
        <v>25968196.800000001</v>
      </c>
    </row>
    <row r="181" spans="2:13" x14ac:dyDescent="0.2">
      <c r="B181" s="16"/>
      <c r="C181" s="37" t="s">
        <v>208</v>
      </c>
      <c r="D181" s="18" t="s">
        <v>0</v>
      </c>
      <c r="E181" s="19">
        <v>445.97280000000001</v>
      </c>
      <c r="F181" s="19">
        <v>70000</v>
      </c>
      <c r="G181" s="19">
        <v>65000</v>
      </c>
      <c r="H181" s="19">
        <v>68266</v>
      </c>
      <c r="I181" s="19">
        <v>66500</v>
      </c>
      <c r="J181" s="19">
        <f t="shared" si="25"/>
        <v>31218096</v>
      </c>
      <c r="K181" s="19">
        <f t="shared" si="26"/>
        <v>28988232</v>
      </c>
      <c r="L181" s="19">
        <f t="shared" si="27"/>
        <v>30444779.164799999</v>
      </c>
      <c r="M181" s="19">
        <f t="shared" si="24"/>
        <v>29657191.199999999</v>
      </c>
    </row>
    <row r="182" spans="2:13" x14ac:dyDescent="0.2">
      <c r="B182" s="16"/>
      <c r="C182" s="37" t="s">
        <v>209</v>
      </c>
      <c r="D182" s="18" t="s">
        <v>0</v>
      </c>
      <c r="E182" s="19">
        <v>555.27679999999998</v>
      </c>
      <c r="F182" s="19">
        <v>70000</v>
      </c>
      <c r="G182" s="19">
        <v>65000</v>
      </c>
      <c r="H182" s="19">
        <v>68266</v>
      </c>
      <c r="I182" s="19">
        <v>66500</v>
      </c>
      <c r="J182" s="19">
        <f t="shared" si="25"/>
        <v>38869376</v>
      </c>
      <c r="K182" s="19">
        <f t="shared" si="26"/>
        <v>36092992</v>
      </c>
      <c r="L182" s="19">
        <f t="shared" si="27"/>
        <v>37906526.028799996</v>
      </c>
      <c r="M182" s="19">
        <f t="shared" si="24"/>
        <v>36925907.199999996</v>
      </c>
    </row>
    <row r="183" spans="2:13" x14ac:dyDescent="0.2">
      <c r="B183" s="16"/>
      <c r="C183" s="37"/>
      <c r="D183" s="18"/>
      <c r="E183" s="38"/>
      <c r="F183" s="19"/>
      <c r="G183" s="19"/>
      <c r="H183" s="19"/>
      <c r="I183" s="19"/>
      <c r="J183" s="19"/>
      <c r="K183" s="19"/>
      <c r="L183" s="19"/>
      <c r="M183" s="19"/>
    </row>
    <row r="184" spans="2:13" x14ac:dyDescent="0.2">
      <c r="B184" s="16"/>
      <c r="C184" s="40" t="s">
        <v>115</v>
      </c>
      <c r="D184" s="18"/>
      <c r="E184" s="19"/>
      <c r="F184" s="19"/>
      <c r="G184" s="19"/>
      <c r="H184" s="19"/>
      <c r="I184" s="19"/>
      <c r="J184" s="19"/>
      <c r="K184" s="19"/>
      <c r="L184" s="19"/>
      <c r="M184" s="19"/>
    </row>
    <row r="185" spans="2:13" x14ac:dyDescent="0.2">
      <c r="B185" s="16"/>
      <c r="C185" s="37" t="s">
        <v>210</v>
      </c>
      <c r="D185" s="18" t="s">
        <v>0</v>
      </c>
      <c r="E185" s="19">
        <v>344.95760000000001</v>
      </c>
      <c r="F185" s="19">
        <v>70000</v>
      </c>
      <c r="G185" s="19">
        <v>65000</v>
      </c>
      <c r="H185" s="19">
        <v>68266</v>
      </c>
      <c r="I185" s="19">
        <v>66500</v>
      </c>
      <c r="J185" s="19">
        <f t="shared" si="25"/>
        <v>24147032</v>
      </c>
      <c r="K185" s="19">
        <f t="shared" si="26"/>
        <v>22422244</v>
      </c>
      <c r="L185" s="19">
        <f t="shared" si="27"/>
        <v>23548875.521600001</v>
      </c>
      <c r="M185" s="19">
        <f t="shared" si="24"/>
        <v>22939680.400000002</v>
      </c>
    </row>
    <row r="186" spans="2:13" ht="12" customHeight="1" x14ac:dyDescent="0.2">
      <c r="B186" s="16"/>
      <c r="C186" s="37" t="s">
        <v>211</v>
      </c>
      <c r="D186" s="18" t="s">
        <v>0</v>
      </c>
      <c r="E186" s="19">
        <v>459.73200000000003</v>
      </c>
      <c r="F186" s="19">
        <v>70000</v>
      </c>
      <c r="G186" s="19">
        <v>65000</v>
      </c>
      <c r="H186" s="19">
        <v>68266</v>
      </c>
      <c r="I186" s="19">
        <v>66500</v>
      </c>
      <c r="J186" s="19">
        <f t="shared" si="25"/>
        <v>32181240.000000004</v>
      </c>
      <c r="K186" s="19">
        <f t="shared" si="26"/>
        <v>29882580</v>
      </c>
      <c r="L186" s="19">
        <f t="shared" si="27"/>
        <v>31384064.712000001</v>
      </c>
      <c r="M186" s="19">
        <f t="shared" si="24"/>
        <v>30572178</v>
      </c>
    </row>
    <row r="187" spans="2:13" x14ac:dyDescent="0.2">
      <c r="B187" s="16"/>
      <c r="C187" s="37" t="s">
        <v>212</v>
      </c>
      <c r="D187" s="18" t="s">
        <v>0</v>
      </c>
      <c r="E187" s="19">
        <v>516.83839999999998</v>
      </c>
      <c r="F187" s="19">
        <v>70000</v>
      </c>
      <c r="G187" s="19">
        <v>65000</v>
      </c>
      <c r="H187" s="19">
        <v>68266</v>
      </c>
      <c r="I187" s="19">
        <v>66500</v>
      </c>
      <c r="J187" s="19">
        <f t="shared" si="25"/>
        <v>36178688</v>
      </c>
      <c r="K187" s="19">
        <f t="shared" si="26"/>
        <v>33594496</v>
      </c>
      <c r="L187" s="19">
        <f t="shared" si="27"/>
        <v>35282490.214400001</v>
      </c>
      <c r="M187" s="19">
        <f t="shared" si="24"/>
        <v>34369753.600000001</v>
      </c>
    </row>
    <row r="188" spans="2:13" x14ac:dyDescent="0.2">
      <c r="B188" s="16"/>
      <c r="C188" s="37" t="s">
        <v>213</v>
      </c>
      <c r="D188" s="18" t="s">
        <v>0</v>
      </c>
      <c r="E188" s="19">
        <v>527.43599999999992</v>
      </c>
      <c r="F188" s="19">
        <v>70000</v>
      </c>
      <c r="G188" s="19">
        <v>65000</v>
      </c>
      <c r="H188" s="19">
        <v>68266</v>
      </c>
      <c r="I188" s="19">
        <v>66500</v>
      </c>
      <c r="J188" s="19">
        <f t="shared" si="25"/>
        <v>36920519.999999993</v>
      </c>
      <c r="K188" s="19">
        <f t="shared" si="26"/>
        <v>34283339.999999993</v>
      </c>
      <c r="L188" s="19">
        <f t="shared" si="27"/>
        <v>36005945.975999996</v>
      </c>
      <c r="M188" s="19">
        <f t="shared" si="24"/>
        <v>35074493.999999993</v>
      </c>
    </row>
    <row r="189" spans="2:13" x14ac:dyDescent="0.2">
      <c r="B189" s="16"/>
      <c r="C189" s="37" t="s">
        <v>214</v>
      </c>
      <c r="D189" s="18" t="s">
        <v>0</v>
      </c>
      <c r="E189" s="19">
        <v>429.15599999999995</v>
      </c>
      <c r="F189" s="19">
        <v>70000</v>
      </c>
      <c r="G189" s="19">
        <v>65000</v>
      </c>
      <c r="H189" s="19">
        <v>68266</v>
      </c>
      <c r="I189" s="19">
        <v>66500</v>
      </c>
      <c r="J189" s="19">
        <f t="shared" si="25"/>
        <v>30040919.999999996</v>
      </c>
      <c r="K189" s="19">
        <f t="shared" si="26"/>
        <v>27895139.999999996</v>
      </c>
      <c r="L189" s="19">
        <f t="shared" si="27"/>
        <v>29296763.495999996</v>
      </c>
      <c r="M189" s="19">
        <f t="shared" si="24"/>
        <v>28538873.999999996</v>
      </c>
    </row>
    <row r="190" spans="2:13" x14ac:dyDescent="0.2">
      <c r="B190" s="16"/>
      <c r="C190" s="37"/>
      <c r="D190" s="18"/>
      <c r="E190" s="38"/>
      <c r="F190" s="19"/>
      <c r="G190" s="19"/>
      <c r="H190" s="19"/>
      <c r="I190" s="19"/>
      <c r="J190" s="19"/>
      <c r="K190" s="19"/>
      <c r="L190" s="19"/>
      <c r="M190" s="19"/>
    </row>
    <row r="191" spans="2:13" x14ac:dyDescent="0.2">
      <c r="B191" s="16"/>
      <c r="C191" s="40" t="s">
        <v>117</v>
      </c>
      <c r="D191" s="18"/>
      <c r="E191" s="19"/>
      <c r="F191" s="19"/>
      <c r="G191" s="19"/>
      <c r="H191" s="19"/>
      <c r="I191" s="19"/>
      <c r="J191" s="19"/>
      <c r="K191" s="19"/>
      <c r="L191" s="19"/>
      <c r="M191" s="19"/>
    </row>
    <row r="192" spans="2:13" x14ac:dyDescent="0.2">
      <c r="B192" s="16"/>
      <c r="C192" s="37" t="s">
        <v>215</v>
      </c>
      <c r="D192" s="18" t="s">
        <v>0</v>
      </c>
      <c r="E192" s="19">
        <v>561.28800000000001</v>
      </c>
      <c r="F192" s="19">
        <v>70000</v>
      </c>
      <c r="G192" s="19">
        <v>65000</v>
      </c>
      <c r="H192" s="19">
        <v>68266</v>
      </c>
      <c r="I192" s="19">
        <v>66500</v>
      </c>
      <c r="J192" s="19">
        <f t="shared" si="25"/>
        <v>39290160</v>
      </c>
      <c r="K192" s="19">
        <f t="shared" si="26"/>
        <v>36483720</v>
      </c>
      <c r="L192" s="19">
        <f t="shared" si="27"/>
        <v>38316886.608000003</v>
      </c>
      <c r="M192" s="19">
        <f t="shared" si="24"/>
        <v>37325652</v>
      </c>
    </row>
    <row r="193" spans="2:13" x14ac:dyDescent="0.2">
      <c r="B193" s="16"/>
      <c r="C193" s="37" t="s">
        <v>216</v>
      </c>
      <c r="D193" s="18" t="s">
        <v>0</v>
      </c>
      <c r="E193" s="19">
        <v>423.69599999999997</v>
      </c>
      <c r="F193" s="19">
        <v>70000</v>
      </c>
      <c r="G193" s="19">
        <v>65000</v>
      </c>
      <c r="H193" s="19">
        <v>68266</v>
      </c>
      <c r="I193" s="19">
        <v>66500</v>
      </c>
      <c r="J193" s="19">
        <f t="shared" si="25"/>
        <v>29658719.999999996</v>
      </c>
      <c r="K193" s="19">
        <f t="shared" si="26"/>
        <v>27540239.999999996</v>
      </c>
      <c r="L193" s="19">
        <f t="shared" si="27"/>
        <v>28924031.135999996</v>
      </c>
      <c r="M193" s="19">
        <f t="shared" si="24"/>
        <v>28175783.999999996</v>
      </c>
    </row>
    <row r="194" spans="2:13" x14ac:dyDescent="0.2">
      <c r="B194" s="16"/>
      <c r="C194" s="69" t="s">
        <v>109</v>
      </c>
      <c r="D194" s="18"/>
      <c r="E194" s="19"/>
      <c r="F194" s="19"/>
      <c r="G194" s="19"/>
      <c r="H194" s="19"/>
      <c r="I194" s="19"/>
      <c r="J194" s="19"/>
      <c r="K194" s="19"/>
      <c r="L194" s="19"/>
      <c r="M194" s="19"/>
    </row>
    <row r="195" spans="2:13" x14ac:dyDescent="0.2">
      <c r="B195" s="16"/>
      <c r="C195" s="70" t="s">
        <v>269</v>
      </c>
      <c r="D195" s="18" t="s">
        <v>0</v>
      </c>
      <c r="E195" s="19">
        <v>484.84800000000001</v>
      </c>
      <c r="F195" s="19">
        <v>70000</v>
      </c>
      <c r="G195" s="19">
        <v>97000</v>
      </c>
      <c r="H195" s="19">
        <v>97370</v>
      </c>
      <c r="I195" s="19">
        <v>96000</v>
      </c>
      <c r="J195" s="19">
        <f t="shared" si="25"/>
        <v>33939360</v>
      </c>
      <c r="K195" s="19">
        <f t="shared" si="26"/>
        <v>47030256</v>
      </c>
      <c r="L195" s="19">
        <f t="shared" si="27"/>
        <v>47209649.759999998</v>
      </c>
      <c r="M195" s="19">
        <f t="shared" si="24"/>
        <v>46545408</v>
      </c>
    </row>
    <row r="196" spans="2:13" x14ac:dyDescent="0.2">
      <c r="B196" s="16"/>
      <c r="C196" s="70" t="s">
        <v>270</v>
      </c>
      <c r="D196" s="18" t="s">
        <v>0</v>
      </c>
      <c r="E196" s="19">
        <v>484.84800000000001</v>
      </c>
      <c r="F196" s="19">
        <v>70000</v>
      </c>
      <c r="G196" s="19">
        <v>97000</v>
      </c>
      <c r="H196" s="19">
        <v>97370</v>
      </c>
      <c r="I196" s="19">
        <v>96000</v>
      </c>
      <c r="J196" s="19">
        <f t="shared" si="25"/>
        <v>33939360</v>
      </c>
      <c r="K196" s="19">
        <f t="shared" si="26"/>
        <v>47030256</v>
      </c>
      <c r="L196" s="19">
        <f t="shared" si="27"/>
        <v>47209649.759999998</v>
      </c>
      <c r="M196" s="19">
        <f t="shared" si="24"/>
        <v>46545408</v>
      </c>
    </row>
    <row r="197" spans="2:13" ht="11.25" customHeight="1" x14ac:dyDescent="0.2">
      <c r="B197" s="16"/>
      <c r="C197" s="70" t="s">
        <v>271</v>
      </c>
      <c r="D197" s="18" t="s">
        <v>0</v>
      </c>
      <c r="E197" s="19">
        <v>244.60799999999998</v>
      </c>
      <c r="F197" s="19">
        <v>70000</v>
      </c>
      <c r="G197" s="19">
        <v>97000</v>
      </c>
      <c r="H197" s="19">
        <v>97370</v>
      </c>
      <c r="I197" s="19">
        <v>96000</v>
      </c>
      <c r="J197" s="19">
        <f t="shared" si="25"/>
        <v>17122560</v>
      </c>
      <c r="K197" s="19">
        <f t="shared" si="26"/>
        <v>23726975.999999996</v>
      </c>
      <c r="L197" s="19">
        <f t="shared" si="27"/>
        <v>23817480.959999997</v>
      </c>
      <c r="M197" s="19">
        <f t="shared" si="24"/>
        <v>23482367.999999996</v>
      </c>
    </row>
    <row r="198" spans="2:13" x14ac:dyDescent="0.2">
      <c r="B198" s="16"/>
      <c r="C198" s="70" t="s">
        <v>272</v>
      </c>
      <c r="D198" s="18" t="s">
        <v>0</v>
      </c>
      <c r="E198" s="19">
        <v>354.9</v>
      </c>
      <c r="F198" s="19">
        <v>70000</v>
      </c>
      <c r="G198" s="19">
        <v>97000</v>
      </c>
      <c r="H198" s="19">
        <v>97370</v>
      </c>
      <c r="I198" s="19">
        <v>96000</v>
      </c>
      <c r="J198" s="19">
        <f t="shared" si="25"/>
        <v>24843000</v>
      </c>
      <c r="K198" s="19">
        <f t="shared" si="26"/>
        <v>34425300</v>
      </c>
      <c r="L198" s="19">
        <f t="shared" si="27"/>
        <v>34556613</v>
      </c>
      <c r="M198" s="19">
        <f t="shared" si="24"/>
        <v>34070400</v>
      </c>
    </row>
    <row r="199" spans="2:13" x14ac:dyDescent="0.2">
      <c r="B199" s="16"/>
      <c r="C199" s="71"/>
      <c r="D199" s="18"/>
      <c r="E199" s="38"/>
      <c r="F199" s="19"/>
      <c r="G199" s="19"/>
      <c r="H199" s="19"/>
      <c r="I199" s="19"/>
      <c r="J199" s="19"/>
      <c r="K199" s="19"/>
      <c r="L199" s="19"/>
      <c r="M199" s="19"/>
    </row>
    <row r="200" spans="2:13" x14ac:dyDescent="0.2">
      <c r="B200" s="16"/>
      <c r="C200" s="40" t="s">
        <v>116</v>
      </c>
      <c r="D200" s="18"/>
      <c r="E200" s="19"/>
      <c r="F200" s="19"/>
      <c r="G200" s="19"/>
      <c r="H200" s="19"/>
      <c r="I200" s="19"/>
      <c r="J200" s="19"/>
      <c r="K200" s="19"/>
      <c r="L200" s="19"/>
      <c r="M200" s="19"/>
    </row>
    <row r="201" spans="2:13" x14ac:dyDescent="0.2">
      <c r="B201" s="16"/>
      <c r="C201" s="37" t="s">
        <v>217</v>
      </c>
      <c r="D201" s="18" t="s">
        <v>0</v>
      </c>
      <c r="E201" s="19">
        <v>592.95600000000002</v>
      </c>
      <c r="F201" s="19">
        <v>70000</v>
      </c>
      <c r="G201" s="19">
        <v>65000</v>
      </c>
      <c r="H201" s="19">
        <v>68266</v>
      </c>
      <c r="I201" s="19">
        <v>66500</v>
      </c>
      <c r="J201" s="19">
        <f t="shared" si="25"/>
        <v>41506920</v>
      </c>
      <c r="K201" s="19">
        <f t="shared" si="26"/>
        <v>38542140</v>
      </c>
      <c r="L201" s="19">
        <f t="shared" si="27"/>
        <v>40478734.296000004</v>
      </c>
      <c r="M201" s="19">
        <f t="shared" si="24"/>
        <v>39431574</v>
      </c>
    </row>
    <row r="202" spans="2:13" x14ac:dyDescent="0.2">
      <c r="B202" s="16"/>
      <c r="C202" s="37" t="s">
        <v>218</v>
      </c>
      <c r="D202" s="18" t="s">
        <v>0</v>
      </c>
      <c r="E202" s="19">
        <v>546</v>
      </c>
      <c r="F202" s="19">
        <v>70000</v>
      </c>
      <c r="G202" s="19">
        <v>65000</v>
      </c>
      <c r="H202" s="19">
        <v>68266</v>
      </c>
      <c r="I202" s="19">
        <v>66500</v>
      </c>
      <c r="J202" s="19">
        <f t="shared" si="25"/>
        <v>38220000</v>
      </c>
      <c r="K202" s="19">
        <f t="shared" si="26"/>
        <v>35490000</v>
      </c>
      <c r="L202" s="19">
        <f t="shared" si="27"/>
        <v>37273236</v>
      </c>
      <c r="M202" s="19">
        <f t="shared" si="24"/>
        <v>36309000</v>
      </c>
    </row>
    <row r="203" spans="2:13" x14ac:dyDescent="0.2">
      <c r="B203" s="16"/>
      <c r="C203" s="37" t="s">
        <v>219</v>
      </c>
      <c r="D203" s="18" t="s">
        <v>0</v>
      </c>
      <c r="E203" s="19">
        <v>250.94159999999999</v>
      </c>
      <c r="F203" s="19">
        <v>70000</v>
      </c>
      <c r="G203" s="19">
        <v>65000</v>
      </c>
      <c r="H203" s="19">
        <v>68266</v>
      </c>
      <c r="I203" s="19">
        <v>66500</v>
      </c>
      <c r="J203" s="19">
        <f t="shared" si="25"/>
        <v>17565912</v>
      </c>
      <c r="K203" s="19">
        <f t="shared" si="26"/>
        <v>16311204</v>
      </c>
      <c r="L203" s="19">
        <f t="shared" si="27"/>
        <v>17130779.2656</v>
      </c>
      <c r="M203" s="19">
        <f t="shared" si="24"/>
        <v>16687616.4</v>
      </c>
    </row>
    <row r="204" spans="2:13" x14ac:dyDescent="0.2">
      <c r="B204" s="16"/>
      <c r="C204" s="69" t="s">
        <v>109</v>
      </c>
      <c r="D204" s="18"/>
      <c r="E204" s="19"/>
      <c r="F204" s="19"/>
      <c r="G204" s="19"/>
      <c r="H204" s="19"/>
      <c r="I204" s="19"/>
      <c r="J204" s="19"/>
      <c r="K204" s="19"/>
      <c r="L204" s="19"/>
      <c r="M204" s="19"/>
    </row>
    <row r="205" spans="2:13" x14ac:dyDescent="0.2">
      <c r="B205" s="16"/>
      <c r="C205" s="70" t="s">
        <v>273</v>
      </c>
      <c r="D205" s="18" t="s">
        <v>0</v>
      </c>
      <c r="E205" s="19">
        <v>244.60799999999998</v>
      </c>
      <c r="F205" s="19">
        <v>70000</v>
      </c>
      <c r="G205" s="19">
        <v>97000</v>
      </c>
      <c r="H205" s="19">
        <v>97370</v>
      </c>
      <c r="I205" s="19">
        <v>96000</v>
      </c>
      <c r="J205" s="19">
        <f t="shared" si="25"/>
        <v>17122560</v>
      </c>
      <c r="K205" s="19">
        <f t="shared" si="26"/>
        <v>23726975.999999996</v>
      </c>
      <c r="L205" s="19">
        <f t="shared" si="27"/>
        <v>23817480.959999997</v>
      </c>
      <c r="M205" s="19">
        <f t="shared" si="24"/>
        <v>23482367.999999996</v>
      </c>
    </row>
    <row r="206" spans="2:13" x14ac:dyDescent="0.2">
      <c r="B206" s="16"/>
      <c r="C206" s="70" t="s">
        <v>274</v>
      </c>
      <c r="D206" s="18" t="s">
        <v>0</v>
      </c>
      <c r="E206" s="19">
        <v>244.60799999999998</v>
      </c>
      <c r="F206" s="19">
        <v>70000</v>
      </c>
      <c r="G206" s="19">
        <v>97000</v>
      </c>
      <c r="H206" s="19">
        <v>97370</v>
      </c>
      <c r="I206" s="19">
        <v>96000</v>
      </c>
      <c r="J206" s="19">
        <f t="shared" si="25"/>
        <v>17122560</v>
      </c>
      <c r="K206" s="19">
        <f t="shared" si="26"/>
        <v>23726975.999999996</v>
      </c>
      <c r="L206" s="19">
        <f t="shared" si="27"/>
        <v>23817480.959999997</v>
      </c>
      <c r="M206" s="19">
        <f t="shared" si="24"/>
        <v>23482367.999999996</v>
      </c>
    </row>
    <row r="207" spans="2:13" x14ac:dyDescent="0.2">
      <c r="B207" s="16"/>
      <c r="C207" s="70" t="s">
        <v>275</v>
      </c>
      <c r="D207" s="18" t="s">
        <v>0</v>
      </c>
      <c r="E207" s="19">
        <v>244.60799999999998</v>
      </c>
      <c r="F207" s="19">
        <v>70000</v>
      </c>
      <c r="G207" s="19">
        <v>97000</v>
      </c>
      <c r="H207" s="19">
        <v>97370</v>
      </c>
      <c r="I207" s="19">
        <v>96000</v>
      </c>
      <c r="J207" s="19">
        <f t="shared" si="25"/>
        <v>17122560</v>
      </c>
      <c r="K207" s="19">
        <f t="shared" si="26"/>
        <v>23726975.999999996</v>
      </c>
      <c r="L207" s="19">
        <f t="shared" ref="L207:L240" si="32">H207*E207</f>
        <v>23817480.959999997</v>
      </c>
      <c r="M207" s="19">
        <f t="shared" ref="M207:M240" si="33">I207*E207</f>
        <v>23482367.999999996</v>
      </c>
    </row>
    <row r="208" spans="2:13" ht="11.25" customHeight="1" x14ac:dyDescent="0.2">
      <c r="B208" s="16"/>
      <c r="C208" s="71"/>
      <c r="D208" s="18"/>
      <c r="E208" s="38"/>
      <c r="F208" s="19"/>
      <c r="G208" s="19"/>
      <c r="H208" s="19"/>
      <c r="I208" s="19"/>
      <c r="J208" s="19"/>
      <c r="K208" s="19"/>
      <c r="L208" s="19"/>
      <c r="M208" s="19"/>
    </row>
    <row r="209" spans="2:13" x14ac:dyDescent="0.2">
      <c r="B209" s="16"/>
      <c r="C209" s="40" t="s">
        <v>118</v>
      </c>
      <c r="D209" s="18"/>
      <c r="E209" s="19"/>
      <c r="F209" s="19"/>
      <c r="G209" s="19"/>
      <c r="H209" s="19"/>
      <c r="I209" s="19"/>
      <c r="J209" s="19"/>
      <c r="K209" s="19"/>
      <c r="L209" s="19"/>
      <c r="M209" s="19"/>
    </row>
    <row r="210" spans="2:13" x14ac:dyDescent="0.2">
      <c r="B210" s="16"/>
      <c r="C210" s="37" t="s">
        <v>220</v>
      </c>
      <c r="D210" s="18" t="s">
        <v>0</v>
      </c>
      <c r="E210" s="19">
        <v>561.28800000000001</v>
      </c>
      <c r="F210" s="19">
        <v>70000</v>
      </c>
      <c r="G210" s="19">
        <v>65000</v>
      </c>
      <c r="H210" s="19">
        <v>68266</v>
      </c>
      <c r="I210" s="19">
        <v>66500</v>
      </c>
      <c r="J210" s="19">
        <f t="shared" ref="J210:J240" si="34">F210*E210</f>
        <v>39290160</v>
      </c>
      <c r="K210" s="19">
        <f t="shared" ref="K210:K240" si="35">G210*E210</f>
        <v>36483720</v>
      </c>
      <c r="L210" s="19">
        <f t="shared" si="32"/>
        <v>38316886.608000003</v>
      </c>
      <c r="M210" s="19">
        <f t="shared" si="33"/>
        <v>37325652</v>
      </c>
    </row>
    <row r="211" spans="2:13" x14ac:dyDescent="0.2">
      <c r="B211" s="16"/>
      <c r="C211" s="37" t="s">
        <v>221</v>
      </c>
      <c r="D211" s="18" t="s">
        <v>0</v>
      </c>
      <c r="E211" s="19">
        <v>653.12</v>
      </c>
      <c r="F211" s="19">
        <v>70000</v>
      </c>
      <c r="G211" s="19">
        <v>65000</v>
      </c>
      <c r="H211" s="19">
        <v>68266</v>
      </c>
      <c r="I211" s="19">
        <v>66500</v>
      </c>
      <c r="J211" s="19">
        <f t="shared" si="34"/>
        <v>45718400</v>
      </c>
      <c r="K211" s="19">
        <f t="shared" si="35"/>
        <v>42452800</v>
      </c>
      <c r="L211" s="19">
        <f t="shared" si="32"/>
        <v>44585889.920000002</v>
      </c>
      <c r="M211" s="19">
        <f t="shared" si="33"/>
        <v>43432480</v>
      </c>
    </row>
    <row r="212" spans="2:13" x14ac:dyDescent="0.2">
      <c r="B212" s="16"/>
      <c r="C212" s="37" t="s">
        <v>222</v>
      </c>
      <c r="D212" s="18" t="s">
        <v>0</v>
      </c>
      <c r="E212" s="19">
        <v>615.88800000000003</v>
      </c>
      <c r="F212" s="19">
        <v>70000</v>
      </c>
      <c r="G212" s="19">
        <v>65000</v>
      </c>
      <c r="H212" s="19">
        <v>68266</v>
      </c>
      <c r="I212" s="19">
        <v>66500</v>
      </c>
      <c r="J212" s="19">
        <f t="shared" si="34"/>
        <v>43112160</v>
      </c>
      <c r="K212" s="19">
        <f t="shared" si="35"/>
        <v>40032720</v>
      </c>
      <c r="L212" s="19">
        <f t="shared" si="32"/>
        <v>42044210.208000004</v>
      </c>
      <c r="M212" s="19">
        <f t="shared" si="33"/>
        <v>40956552</v>
      </c>
    </row>
    <row r="213" spans="2:13" x14ac:dyDescent="0.2">
      <c r="B213" s="16"/>
      <c r="C213" s="37" t="s">
        <v>223</v>
      </c>
      <c r="D213" s="18" t="s">
        <v>0</v>
      </c>
      <c r="E213" s="19">
        <v>725.96159999999998</v>
      </c>
      <c r="F213" s="19">
        <v>70000</v>
      </c>
      <c r="G213" s="19">
        <v>65000</v>
      </c>
      <c r="H213" s="19">
        <v>68266</v>
      </c>
      <c r="I213" s="19">
        <v>66500</v>
      </c>
      <c r="J213" s="19">
        <f t="shared" si="34"/>
        <v>50817312</v>
      </c>
      <c r="K213" s="19">
        <f t="shared" si="35"/>
        <v>47187504</v>
      </c>
      <c r="L213" s="19">
        <f t="shared" si="32"/>
        <v>49558494.585599996</v>
      </c>
      <c r="M213" s="19">
        <f t="shared" si="33"/>
        <v>48276446.399999999</v>
      </c>
    </row>
    <row r="214" spans="2:13" x14ac:dyDescent="0.2">
      <c r="B214" s="16"/>
      <c r="C214" s="37" t="s">
        <v>224</v>
      </c>
      <c r="D214" s="18" t="s">
        <v>0</v>
      </c>
      <c r="E214" s="19">
        <v>427.84559999999999</v>
      </c>
      <c r="F214" s="19">
        <v>70000</v>
      </c>
      <c r="G214" s="19">
        <v>65000</v>
      </c>
      <c r="H214" s="19">
        <v>68266</v>
      </c>
      <c r="I214" s="19">
        <v>66500</v>
      </c>
      <c r="J214" s="19">
        <f t="shared" si="34"/>
        <v>29949192</v>
      </c>
      <c r="K214" s="19">
        <f t="shared" si="35"/>
        <v>27809964</v>
      </c>
      <c r="L214" s="19">
        <f t="shared" si="32"/>
        <v>29207307.729600001</v>
      </c>
      <c r="M214" s="19">
        <f t="shared" si="33"/>
        <v>28451732.399999999</v>
      </c>
    </row>
    <row r="215" spans="2:13" x14ac:dyDescent="0.2">
      <c r="B215" s="16"/>
      <c r="C215" s="37" t="s">
        <v>225</v>
      </c>
      <c r="D215" s="18" t="s">
        <v>0</v>
      </c>
      <c r="E215" s="19">
        <v>649.52159999999992</v>
      </c>
      <c r="F215" s="19">
        <v>70000</v>
      </c>
      <c r="G215" s="19">
        <v>65000</v>
      </c>
      <c r="H215" s="19">
        <v>68266</v>
      </c>
      <c r="I215" s="19">
        <v>66500</v>
      </c>
      <c r="J215" s="19">
        <f t="shared" si="34"/>
        <v>45466511.999999993</v>
      </c>
      <c r="K215" s="19">
        <f t="shared" si="35"/>
        <v>42218903.999999993</v>
      </c>
      <c r="L215" s="19">
        <f t="shared" si="32"/>
        <v>44340241.545599997</v>
      </c>
      <c r="M215" s="19">
        <f t="shared" si="33"/>
        <v>43193186.399999991</v>
      </c>
    </row>
    <row r="216" spans="2:13" x14ac:dyDescent="0.2">
      <c r="B216" s="16"/>
      <c r="C216" s="37"/>
      <c r="D216" s="18"/>
      <c r="E216" s="38"/>
      <c r="F216" s="19"/>
      <c r="G216" s="19"/>
      <c r="H216" s="19"/>
      <c r="I216" s="19"/>
      <c r="J216" s="19"/>
      <c r="K216" s="19"/>
      <c r="L216" s="19"/>
      <c r="M216" s="19"/>
    </row>
    <row r="217" spans="2:13" x14ac:dyDescent="0.2">
      <c r="B217" s="16"/>
      <c r="C217" s="40" t="s">
        <v>119</v>
      </c>
      <c r="D217" s="18"/>
      <c r="E217" s="19"/>
      <c r="F217" s="19"/>
      <c r="G217" s="19"/>
      <c r="H217" s="19"/>
      <c r="I217" s="19"/>
      <c r="J217" s="19"/>
      <c r="K217" s="19"/>
      <c r="L217" s="19"/>
      <c r="M217" s="19"/>
    </row>
    <row r="218" spans="2:13" x14ac:dyDescent="0.2">
      <c r="B218" s="16"/>
      <c r="C218" s="37" t="s">
        <v>226</v>
      </c>
      <c r="D218" s="18" t="s">
        <v>0</v>
      </c>
      <c r="E218" s="19">
        <v>752.16960000000006</v>
      </c>
      <c r="F218" s="19">
        <v>70000</v>
      </c>
      <c r="G218" s="19">
        <v>65000</v>
      </c>
      <c r="H218" s="19">
        <v>68266</v>
      </c>
      <c r="I218" s="19">
        <v>66500</v>
      </c>
      <c r="J218" s="19">
        <f t="shared" si="34"/>
        <v>52651872.000000007</v>
      </c>
      <c r="K218" s="19">
        <f t="shared" si="35"/>
        <v>48891024.000000007</v>
      </c>
      <c r="L218" s="19">
        <f t="shared" si="32"/>
        <v>51347609.913600005</v>
      </c>
      <c r="M218" s="19">
        <f t="shared" si="33"/>
        <v>50019278.400000006</v>
      </c>
    </row>
    <row r="219" spans="2:13" x14ac:dyDescent="0.2">
      <c r="B219" s="16"/>
      <c r="C219" s="37" t="s">
        <v>227</v>
      </c>
      <c r="D219" s="18" t="s">
        <v>0</v>
      </c>
      <c r="E219" s="19">
        <v>731.20320000000004</v>
      </c>
      <c r="F219" s="19">
        <v>70000</v>
      </c>
      <c r="G219" s="19">
        <v>65000</v>
      </c>
      <c r="H219" s="19">
        <v>68266</v>
      </c>
      <c r="I219" s="19">
        <v>66500</v>
      </c>
      <c r="J219" s="19">
        <f t="shared" si="34"/>
        <v>51184224</v>
      </c>
      <c r="K219" s="19">
        <f t="shared" si="35"/>
        <v>47528208</v>
      </c>
      <c r="L219" s="19">
        <f t="shared" si="32"/>
        <v>49916317.651200004</v>
      </c>
      <c r="M219" s="19">
        <f t="shared" si="33"/>
        <v>48625012.800000004</v>
      </c>
    </row>
    <row r="220" spans="2:13" x14ac:dyDescent="0.2">
      <c r="B220" s="16"/>
      <c r="C220" s="37" t="s">
        <v>228</v>
      </c>
      <c r="D220" s="18" t="s">
        <v>0</v>
      </c>
      <c r="E220" s="19">
        <v>746.928</v>
      </c>
      <c r="F220" s="19">
        <v>70000</v>
      </c>
      <c r="G220" s="19">
        <v>65000</v>
      </c>
      <c r="H220" s="19">
        <v>68266</v>
      </c>
      <c r="I220" s="19">
        <v>66500</v>
      </c>
      <c r="J220" s="19">
        <f t="shared" si="34"/>
        <v>52284960</v>
      </c>
      <c r="K220" s="19">
        <f t="shared" si="35"/>
        <v>48550320</v>
      </c>
      <c r="L220" s="19">
        <f t="shared" si="32"/>
        <v>50989786.847999997</v>
      </c>
      <c r="M220" s="19">
        <f t="shared" si="33"/>
        <v>49670712</v>
      </c>
    </row>
    <row r="221" spans="2:13" x14ac:dyDescent="0.2">
      <c r="B221" s="16"/>
      <c r="C221" s="37" t="s">
        <v>229</v>
      </c>
      <c r="D221" s="18" t="s">
        <v>0</v>
      </c>
      <c r="E221" s="19">
        <v>744.30719999999997</v>
      </c>
      <c r="F221" s="19">
        <v>70000</v>
      </c>
      <c r="G221" s="19">
        <v>65000</v>
      </c>
      <c r="H221" s="19">
        <v>68266</v>
      </c>
      <c r="I221" s="19">
        <v>66500</v>
      </c>
      <c r="J221" s="19">
        <f t="shared" si="34"/>
        <v>52101504</v>
      </c>
      <c r="K221" s="19">
        <f t="shared" si="35"/>
        <v>48379968</v>
      </c>
      <c r="L221" s="19">
        <f t="shared" si="32"/>
        <v>50810875.315200001</v>
      </c>
      <c r="M221" s="19">
        <f t="shared" si="33"/>
        <v>49496428.799999997</v>
      </c>
    </row>
    <row r="222" spans="2:13" x14ac:dyDescent="0.2">
      <c r="B222" s="16"/>
      <c r="C222" s="37" t="s">
        <v>230</v>
      </c>
      <c r="D222" s="18" t="s">
        <v>0</v>
      </c>
      <c r="E222" s="19">
        <v>800.65440000000001</v>
      </c>
      <c r="F222" s="19">
        <v>70000</v>
      </c>
      <c r="G222" s="19">
        <v>65000</v>
      </c>
      <c r="H222" s="19">
        <v>68266</v>
      </c>
      <c r="I222" s="19">
        <v>66500</v>
      </c>
      <c r="J222" s="19">
        <f t="shared" si="34"/>
        <v>56045808</v>
      </c>
      <c r="K222" s="19">
        <f t="shared" si="35"/>
        <v>52042536</v>
      </c>
      <c r="L222" s="19">
        <f t="shared" si="32"/>
        <v>54657473.270400003</v>
      </c>
      <c r="M222" s="19">
        <f t="shared" si="33"/>
        <v>53243517.600000001</v>
      </c>
    </row>
    <row r="223" spans="2:13" x14ac:dyDescent="0.2">
      <c r="B223" s="16"/>
      <c r="C223" s="37" t="s">
        <v>120</v>
      </c>
      <c r="D223" s="18" t="s">
        <v>0</v>
      </c>
      <c r="E223" s="19">
        <v>383.0736</v>
      </c>
      <c r="F223" s="19">
        <v>70000</v>
      </c>
      <c r="G223" s="19">
        <v>65000</v>
      </c>
      <c r="H223" s="19">
        <v>68266</v>
      </c>
      <c r="I223" s="19">
        <v>66500</v>
      </c>
      <c r="J223" s="19">
        <f t="shared" si="34"/>
        <v>26815152</v>
      </c>
      <c r="K223" s="19">
        <f t="shared" si="35"/>
        <v>24899784</v>
      </c>
      <c r="L223" s="19">
        <f t="shared" si="32"/>
        <v>26150902.377599999</v>
      </c>
      <c r="M223" s="19">
        <f t="shared" si="33"/>
        <v>25474394.399999999</v>
      </c>
    </row>
    <row r="224" spans="2:13" x14ac:dyDescent="0.2">
      <c r="B224" s="16"/>
      <c r="C224" s="37"/>
      <c r="D224" s="18"/>
      <c r="E224" s="38"/>
      <c r="F224" s="19"/>
      <c r="G224" s="19"/>
      <c r="H224" s="19"/>
      <c r="I224" s="19"/>
      <c r="J224" s="19"/>
      <c r="K224" s="19"/>
      <c r="L224" s="19"/>
      <c r="M224" s="19"/>
    </row>
    <row r="225" spans="2:13" x14ac:dyDescent="0.2">
      <c r="B225" s="16"/>
      <c r="C225" s="40" t="s">
        <v>184</v>
      </c>
      <c r="D225" s="18"/>
      <c r="E225" s="19"/>
      <c r="F225" s="19"/>
      <c r="G225" s="19"/>
      <c r="H225" s="19"/>
      <c r="I225" s="19"/>
      <c r="J225" s="19"/>
      <c r="K225" s="19"/>
      <c r="L225" s="19"/>
      <c r="M225" s="19"/>
    </row>
    <row r="226" spans="2:13" x14ac:dyDescent="0.2">
      <c r="B226" s="16"/>
      <c r="C226" s="37" t="s">
        <v>231</v>
      </c>
      <c r="D226" s="18" t="s">
        <v>0</v>
      </c>
      <c r="E226" s="19">
        <v>510.4008</v>
      </c>
      <c r="F226" s="19">
        <v>70000</v>
      </c>
      <c r="G226" s="19">
        <v>65000</v>
      </c>
      <c r="H226" s="19">
        <v>68266</v>
      </c>
      <c r="I226" s="19">
        <v>66500</v>
      </c>
      <c r="J226" s="19">
        <f t="shared" si="34"/>
        <v>35728056</v>
      </c>
      <c r="K226" s="19">
        <f t="shared" si="35"/>
        <v>33176052</v>
      </c>
      <c r="L226" s="19">
        <f t="shared" si="32"/>
        <v>34843021.012800001</v>
      </c>
      <c r="M226" s="19">
        <f t="shared" si="33"/>
        <v>33941653.200000003</v>
      </c>
    </row>
    <row r="227" spans="2:13" x14ac:dyDescent="0.2">
      <c r="B227" s="16"/>
      <c r="C227" s="37" t="s">
        <v>232</v>
      </c>
      <c r="D227" s="18" t="s">
        <v>0</v>
      </c>
      <c r="E227" s="19">
        <v>669.93679999999995</v>
      </c>
      <c r="F227" s="19">
        <v>70000</v>
      </c>
      <c r="G227" s="19">
        <v>65000</v>
      </c>
      <c r="H227" s="19">
        <v>68266</v>
      </c>
      <c r="I227" s="19">
        <v>66500</v>
      </c>
      <c r="J227" s="19">
        <f t="shared" si="34"/>
        <v>46895576</v>
      </c>
      <c r="K227" s="19">
        <f t="shared" si="35"/>
        <v>43545892</v>
      </c>
      <c r="L227" s="19">
        <f t="shared" si="32"/>
        <v>45733905.588799998</v>
      </c>
      <c r="M227" s="19">
        <f t="shared" si="33"/>
        <v>44550797.199999996</v>
      </c>
    </row>
    <row r="228" spans="2:13" x14ac:dyDescent="0.2">
      <c r="B228" s="16"/>
      <c r="C228" s="37" t="s">
        <v>233</v>
      </c>
      <c r="D228" s="18" t="s">
        <v>0</v>
      </c>
      <c r="E228" s="19">
        <v>542.72400000000005</v>
      </c>
      <c r="F228" s="19">
        <v>70000</v>
      </c>
      <c r="G228" s="19">
        <v>65000</v>
      </c>
      <c r="H228" s="19">
        <v>68266</v>
      </c>
      <c r="I228" s="19">
        <v>66500</v>
      </c>
      <c r="J228" s="19">
        <f t="shared" si="34"/>
        <v>37990680</v>
      </c>
      <c r="K228" s="19">
        <f t="shared" si="35"/>
        <v>35277060</v>
      </c>
      <c r="L228" s="19">
        <f t="shared" si="32"/>
        <v>37049596.584000006</v>
      </c>
      <c r="M228" s="19">
        <f t="shared" si="33"/>
        <v>36091146</v>
      </c>
    </row>
    <row r="229" spans="2:13" x14ac:dyDescent="0.2">
      <c r="B229" s="16"/>
      <c r="C229" s="37" t="s">
        <v>234</v>
      </c>
      <c r="D229" s="18" t="s">
        <v>0</v>
      </c>
      <c r="E229" s="19">
        <v>331.41680000000002</v>
      </c>
      <c r="F229" s="19">
        <v>70000</v>
      </c>
      <c r="G229" s="19">
        <v>65000</v>
      </c>
      <c r="H229" s="19">
        <v>68266</v>
      </c>
      <c r="I229" s="19">
        <v>66500</v>
      </c>
      <c r="J229" s="19">
        <f t="shared" si="34"/>
        <v>23199176</v>
      </c>
      <c r="K229" s="19">
        <f t="shared" si="35"/>
        <v>21542092</v>
      </c>
      <c r="L229" s="19">
        <f t="shared" si="32"/>
        <v>22624499.268800002</v>
      </c>
      <c r="M229" s="19">
        <f t="shared" si="33"/>
        <v>22039217.200000003</v>
      </c>
    </row>
    <row r="230" spans="2:13" x14ac:dyDescent="0.2">
      <c r="B230" s="16"/>
      <c r="C230" s="37" t="s">
        <v>235</v>
      </c>
      <c r="D230" s="18" t="s">
        <v>0</v>
      </c>
      <c r="E230" s="19">
        <v>364.72800000000001</v>
      </c>
      <c r="F230" s="19">
        <v>70000</v>
      </c>
      <c r="G230" s="19">
        <v>65000</v>
      </c>
      <c r="H230" s="19">
        <v>68266</v>
      </c>
      <c r="I230" s="19">
        <v>66500</v>
      </c>
      <c r="J230" s="19">
        <f t="shared" si="34"/>
        <v>25530960</v>
      </c>
      <c r="K230" s="19">
        <f t="shared" si="35"/>
        <v>23707320</v>
      </c>
      <c r="L230" s="19">
        <f t="shared" si="32"/>
        <v>24898521.648000002</v>
      </c>
      <c r="M230" s="19">
        <f t="shared" si="33"/>
        <v>24254412</v>
      </c>
    </row>
    <row r="231" spans="2:13" x14ac:dyDescent="0.2">
      <c r="B231" s="16"/>
      <c r="C231" s="37" t="s">
        <v>236</v>
      </c>
      <c r="D231" s="18" t="s">
        <v>0</v>
      </c>
      <c r="E231" s="19">
        <v>511.05599999999998</v>
      </c>
      <c r="F231" s="19">
        <v>70000</v>
      </c>
      <c r="G231" s="19">
        <v>65000</v>
      </c>
      <c r="H231" s="19">
        <v>68266</v>
      </c>
      <c r="I231" s="19">
        <v>66500</v>
      </c>
      <c r="J231" s="19">
        <f t="shared" si="34"/>
        <v>35773920</v>
      </c>
      <c r="K231" s="19">
        <f t="shared" si="35"/>
        <v>33218640</v>
      </c>
      <c r="L231" s="19">
        <f t="shared" si="32"/>
        <v>34887748.895999998</v>
      </c>
      <c r="M231" s="19">
        <f t="shared" si="33"/>
        <v>33985224</v>
      </c>
    </row>
    <row r="232" spans="2:13" x14ac:dyDescent="0.2">
      <c r="B232" s="16"/>
      <c r="C232" s="37" t="s">
        <v>237</v>
      </c>
      <c r="D232" s="18" t="s">
        <v>0</v>
      </c>
      <c r="E232" s="19">
        <v>287.08160000000004</v>
      </c>
      <c r="F232" s="19">
        <v>70000</v>
      </c>
      <c r="G232" s="19">
        <v>65000</v>
      </c>
      <c r="H232" s="19">
        <v>68266</v>
      </c>
      <c r="I232" s="19">
        <v>66500</v>
      </c>
      <c r="J232" s="19">
        <f t="shared" si="34"/>
        <v>20095712.000000004</v>
      </c>
      <c r="K232" s="19">
        <f t="shared" si="35"/>
        <v>18660304.000000004</v>
      </c>
      <c r="L232" s="19">
        <f t="shared" si="32"/>
        <v>19597912.505600002</v>
      </c>
      <c r="M232" s="19">
        <f t="shared" si="33"/>
        <v>19090926.400000002</v>
      </c>
    </row>
    <row r="233" spans="2:13" x14ac:dyDescent="0.2">
      <c r="B233" s="16"/>
      <c r="C233" s="37"/>
      <c r="D233" s="18"/>
      <c r="E233" s="38"/>
      <c r="F233" s="19"/>
      <c r="G233" s="19"/>
      <c r="H233" s="19"/>
      <c r="I233" s="19"/>
      <c r="J233" s="19"/>
      <c r="K233" s="19"/>
      <c r="L233" s="19"/>
      <c r="M233" s="19"/>
    </row>
    <row r="234" spans="2:13" x14ac:dyDescent="0.2">
      <c r="B234" s="16"/>
      <c r="C234" s="40" t="s">
        <v>185</v>
      </c>
      <c r="D234" s="18"/>
      <c r="E234" s="19"/>
      <c r="F234" s="19"/>
      <c r="G234" s="19"/>
      <c r="H234" s="19"/>
      <c r="I234" s="19"/>
      <c r="J234" s="19"/>
      <c r="K234" s="19"/>
      <c r="L234" s="19"/>
      <c r="M234" s="19"/>
    </row>
    <row r="235" spans="2:13" x14ac:dyDescent="0.2">
      <c r="B235" s="16"/>
      <c r="C235" s="37" t="s">
        <v>238</v>
      </c>
      <c r="D235" s="18" t="s">
        <v>0</v>
      </c>
      <c r="E235" s="19">
        <v>698.44320000000005</v>
      </c>
      <c r="F235" s="19">
        <v>70000</v>
      </c>
      <c r="G235" s="19">
        <v>65000</v>
      </c>
      <c r="H235" s="19">
        <v>68266</v>
      </c>
      <c r="I235" s="19">
        <v>66500</v>
      </c>
      <c r="J235" s="19">
        <f t="shared" si="34"/>
        <v>48891024</v>
      </c>
      <c r="K235" s="19">
        <f t="shared" si="35"/>
        <v>45398808</v>
      </c>
      <c r="L235" s="19">
        <f t="shared" si="32"/>
        <v>47679923.4912</v>
      </c>
      <c r="M235" s="19">
        <f t="shared" si="33"/>
        <v>46446472.800000004</v>
      </c>
    </row>
    <row r="236" spans="2:13" x14ac:dyDescent="0.2">
      <c r="B236" s="16"/>
      <c r="C236" s="37" t="s">
        <v>239</v>
      </c>
      <c r="D236" s="18" t="s">
        <v>0</v>
      </c>
      <c r="E236" s="19">
        <v>474.46880000000004</v>
      </c>
      <c r="F236" s="19">
        <v>70000</v>
      </c>
      <c r="G236" s="19">
        <v>65000</v>
      </c>
      <c r="H236" s="19">
        <v>68266</v>
      </c>
      <c r="I236" s="19">
        <v>66500</v>
      </c>
      <c r="J236" s="19">
        <f t="shared" si="34"/>
        <v>33212816.000000004</v>
      </c>
      <c r="K236" s="19">
        <f t="shared" si="35"/>
        <v>30840472.000000004</v>
      </c>
      <c r="L236" s="19">
        <f t="shared" si="32"/>
        <v>32390087.100800004</v>
      </c>
      <c r="M236" s="19">
        <f t="shared" si="33"/>
        <v>31552175.200000003</v>
      </c>
    </row>
    <row r="237" spans="2:13" x14ac:dyDescent="0.2">
      <c r="B237" s="16"/>
      <c r="C237" s="37" t="s">
        <v>240</v>
      </c>
      <c r="D237" s="18" t="s">
        <v>0</v>
      </c>
      <c r="E237" s="19">
        <v>366.03839999999997</v>
      </c>
      <c r="F237" s="19">
        <v>70000</v>
      </c>
      <c r="G237" s="19">
        <v>65000</v>
      </c>
      <c r="H237" s="19">
        <v>68266</v>
      </c>
      <c r="I237" s="19">
        <v>66500</v>
      </c>
      <c r="J237" s="19">
        <f t="shared" si="34"/>
        <v>25622687.999999996</v>
      </c>
      <c r="K237" s="19">
        <f t="shared" si="35"/>
        <v>23792495.999999996</v>
      </c>
      <c r="L237" s="19">
        <f t="shared" si="32"/>
        <v>24987977.414399996</v>
      </c>
      <c r="M237" s="19">
        <f t="shared" si="33"/>
        <v>24341553.599999998</v>
      </c>
    </row>
    <row r="238" spans="2:13" x14ac:dyDescent="0.2">
      <c r="B238" s="16"/>
      <c r="C238" s="37" t="s">
        <v>241</v>
      </c>
      <c r="D238" s="18" t="s">
        <v>0</v>
      </c>
      <c r="E238" s="19">
        <v>445.97280000000001</v>
      </c>
      <c r="F238" s="19">
        <v>70000</v>
      </c>
      <c r="G238" s="19">
        <v>65000</v>
      </c>
      <c r="H238" s="19">
        <v>68266</v>
      </c>
      <c r="I238" s="19">
        <v>66500</v>
      </c>
      <c r="J238" s="19">
        <f t="shared" si="34"/>
        <v>31218096</v>
      </c>
      <c r="K238" s="19">
        <f t="shared" si="35"/>
        <v>28988232</v>
      </c>
      <c r="L238" s="19">
        <f t="shared" si="32"/>
        <v>30444779.164799999</v>
      </c>
      <c r="M238" s="19">
        <f t="shared" si="33"/>
        <v>29657191.199999999</v>
      </c>
    </row>
    <row r="239" spans="2:13" x14ac:dyDescent="0.2">
      <c r="B239" s="16"/>
      <c r="C239" s="37" t="s">
        <v>242</v>
      </c>
      <c r="D239" s="18" t="s">
        <v>0</v>
      </c>
      <c r="E239" s="19">
        <v>279.11520000000002</v>
      </c>
      <c r="F239" s="19">
        <v>70000</v>
      </c>
      <c r="G239" s="19">
        <v>65000</v>
      </c>
      <c r="H239" s="19">
        <v>68266</v>
      </c>
      <c r="I239" s="19">
        <v>66500</v>
      </c>
      <c r="J239" s="19">
        <f t="shared" si="34"/>
        <v>19538064</v>
      </c>
      <c r="K239" s="19">
        <f t="shared" si="35"/>
        <v>18142488</v>
      </c>
      <c r="L239" s="19">
        <f t="shared" si="32"/>
        <v>19054078.2432</v>
      </c>
      <c r="M239" s="19">
        <f t="shared" si="33"/>
        <v>18561160.800000001</v>
      </c>
    </row>
    <row r="240" spans="2:13" x14ac:dyDescent="0.2">
      <c r="B240" s="16"/>
      <c r="C240" s="37" t="s">
        <v>243</v>
      </c>
      <c r="D240" s="18" t="s">
        <v>0</v>
      </c>
      <c r="E240" s="19">
        <v>353.58960000000002</v>
      </c>
      <c r="F240" s="19">
        <v>70000</v>
      </c>
      <c r="G240" s="19">
        <v>65000</v>
      </c>
      <c r="H240" s="19">
        <v>68266</v>
      </c>
      <c r="I240" s="19">
        <v>66500</v>
      </c>
      <c r="J240" s="19">
        <f t="shared" si="34"/>
        <v>24751272</v>
      </c>
      <c r="K240" s="19">
        <f t="shared" si="35"/>
        <v>22983324</v>
      </c>
      <c r="L240" s="19">
        <f t="shared" si="32"/>
        <v>24138147.6336</v>
      </c>
      <c r="M240" s="19">
        <f t="shared" si="33"/>
        <v>23513708.400000002</v>
      </c>
    </row>
    <row r="241" spans="2:13" x14ac:dyDescent="0.2">
      <c r="B241" s="16"/>
      <c r="C241" s="37"/>
      <c r="D241" s="18"/>
      <c r="E241" s="38"/>
      <c r="F241" s="19"/>
      <c r="G241" s="19"/>
      <c r="H241" s="19"/>
      <c r="I241" s="19"/>
      <c r="J241" s="19"/>
      <c r="K241" s="19"/>
      <c r="L241" s="19"/>
      <c r="M241" s="19"/>
    </row>
    <row r="242" spans="2:13" x14ac:dyDescent="0.2">
      <c r="B242" s="16"/>
      <c r="C242" s="36" t="s">
        <v>250</v>
      </c>
      <c r="D242" s="18"/>
      <c r="E242" s="38">
        <f>SUM(E145:E241)</f>
        <v>32259.375199999995</v>
      </c>
      <c r="F242" s="19"/>
      <c r="G242" s="19"/>
      <c r="H242" s="19"/>
      <c r="I242" s="19"/>
      <c r="J242" s="38">
        <f>SUM(J143:J240)</f>
        <v>2258156264</v>
      </c>
      <c r="K242" s="38">
        <f>SUM(K145:K240)</f>
        <v>2170556284</v>
      </c>
      <c r="L242" s="38">
        <f>SUM(L143:L240)</f>
        <v>2269245834.3152003</v>
      </c>
      <c r="M242" s="38">
        <f>SUM(M143:M240)</f>
        <v>2213187776.8000011</v>
      </c>
    </row>
    <row r="243" spans="2:13" x14ac:dyDescent="0.2">
      <c r="B243" s="16"/>
      <c r="C243" s="37"/>
      <c r="D243" s="18"/>
      <c r="E243" s="38"/>
      <c r="F243" s="19"/>
      <c r="G243" s="19"/>
      <c r="H243" s="19"/>
      <c r="I243" s="19"/>
      <c r="J243" s="19"/>
      <c r="K243" s="19"/>
      <c r="L243" s="19"/>
      <c r="M243" s="19"/>
    </row>
    <row r="244" spans="2:13" ht="14.25" customHeight="1" x14ac:dyDescent="0.2">
      <c r="B244" s="36" t="s">
        <v>251</v>
      </c>
      <c r="C244" s="22" t="s">
        <v>41</v>
      </c>
      <c r="D244" s="18"/>
      <c r="E244" s="19"/>
      <c r="F244" s="19"/>
      <c r="G244" s="19"/>
      <c r="H244" s="19"/>
      <c r="I244" s="19"/>
      <c r="J244" s="19"/>
      <c r="K244" s="19"/>
      <c r="L244" s="19"/>
      <c r="M244" s="19"/>
    </row>
    <row r="245" spans="2:13" x14ac:dyDescent="0.2">
      <c r="B245" s="16">
        <v>1</v>
      </c>
      <c r="C245" s="17" t="s">
        <v>42</v>
      </c>
      <c r="D245" s="18"/>
      <c r="E245" s="19"/>
      <c r="F245" s="19"/>
      <c r="G245" s="19"/>
      <c r="H245" s="19"/>
      <c r="I245" s="19"/>
      <c r="J245" s="19"/>
      <c r="K245" s="19"/>
      <c r="L245" s="19"/>
      <c r="M245" s="19"/>
    </row>
    <row r="246" spans="2:13" x14ac:dyDescent="0.2">
      <c r="B246" s="16"/>
      <c r="C246" s="37" t="s">
        <v>50</v>
      </c>
      <c r="D246" s="18" t="s">
        <v>9</v>
      </c>
      <c r="E246" s="19">
        <v>67</v>
      </c>
      <c r="F246" s="19">
        <v>3000000</v>
      </c>
      <c r="G246" s="19">
        <v>2350000</v>
      </c>
      <c r="H246" s="19">
        <v>2856000</v>
      </c>
      <c r="I246" s="19">
        <v>2850000</v>
      </c>
      <c r="J246" s="19">
        <f>F246*E246</f>
        <v>201000000</v>
      </c>
      <c r="K246" s="19">
        <f t="shared" ref="K246:K255" si="36">G246*E246</f>
        <v>157450000</v>
      </c>
      <c r="L246" s="19">
        <f t="shared" ref="L246:L255" si="37">H246*E246</f>
        <v>191352000</v>
      </c>
      <c r="M246" s="19">
        <f>I246*65</f>
        <v>185250000</v>
      </c>
    </row>
    <row r="247" spans="2:13" x14ac:dyDescent="0.2">
      <c r="B247" s="16"/>
      <c r="C247" s="37" t="s">
        <v>186</v>
      </c>
      <c r="D247" s="18" t="s">
        <v>16</v>
      </c>
      <c r="E247" s="19">
        <v>67</v>
      </c>
      <c r="F247" s="19">
        <v>2750000</v>
      </c>
      <c r="G247" s="19">
        <v>2800000</v>
      </c>
      <c r="H247" s="19">
        <v>2632000</v>
      </c>
      <c r="I247" s="19">
        <v>2100000</v>
      </c>
      <c r="J247" s="19">
        <f t="shared" ref="J247:J255" si="38">F247*E247</f>
        <v>184250000</v>
      </c>
      <c r="K247" s="19">
        <f t="shared" si="36"/>
        <v>187600000</v>
      </c>
      <c r="L247" s="19">
        <f t="shared" si="37"/>
        <v>176344000</v>
      </c>
      <c r="M247" s="19">
        <f>I247*65</f>
        <v>136500000</v>
      </c>
    </row>
    <row r="248" spans="2:13" x14ac:dyDescent="0.2">
      <c r="B248" s="16">
        <v>2</v>
      </c>
      <c r="C248" s="37" t="s">
        <v>130</v>
      </c>
      <c r="D248" s="18" t="s">
        <v>16</v>
      </c>
      <c r="E248" s="19">
        <v>1</v>
      </c>
      <c r="F248" s="19">
        <v>7500000</v>
      </c>
      <c r="G248" s="19">
        <v>5400000</v>
      </c>
      <c r="H248" s="19">
        <v>12500000</v>
      </c>
      <c r="I248" s="19">
        <v>7000000</v>
      </c>
      <c r="J248" s="19">
        <f t="shared" si="38"/>
        <v>7500000</v>
      </c>
      <c r="K248" s="19">
        <f t="shared" si="36"/>
        <v>5400000</v>
      </c>
      <c r="L248" s="19">
        <f t="shared" si="37"/>
        <v>12500000</v>
      </c>
      <c r="M248" s="19">
        <f t="shared" ref="M248:M255" si="39">I248*E248</f>
        <v>7000000</v>
      </c>
    </row>
    <row r="249" spans="2:13" x14ac:dyDescent="0.2">
      <c r="B249" s="16">
        <v>3</v>
      </c>
      <c r="C249" s="37" t="s">
        <v>131</v>
      </c>
      <c r="D249" s="18"/>
      <c r="E249" s="19"/>
      <c r="F249" s="19"/>
      <c r="G249" s="19"/>
      <c r="H249" s="19"/>
      <c r="I249" s="19"/>
      <c r="J249" s="19"/>
      <c r="K249" s="19"/>
      <c r="L249" s="19"/>
      <c r="M249" s="19"/>
    </row>
    <row r="250" spans="2:13" x14ac:dyDescent="0.2">
      <c r="B250" s="16"/>
      <c r="C250" s="37" t="s">
        <v>132</v>
      </c>
      <c r="D250" s="18" t="s">
        <v>0</v>
      </c>
      <c r="E250" s="19">
        <v>1564.12</v>
      </c>
      <c r="F250" s="19">
        <v>70000</v>
      </c>
      <c r="G250" s="19">
        <v>65000</v>
      </c>
      <c r="H250" s="19">
        <v>68266</v>
      </c>
      <c r="I250" s="19">
        <v>66500</v>
      </c>
      <c r="J250" s="19">
        <f t="shared" si="38"/>
        <v>109488399.99999999</v>
      </c>
      <c r="K250" s="19">
        <f t="shared" si="36"/>
        <v>101667800</v>
      </c>
      <c r="L250" s="19">
        <f t="shared" si="37"/>
        <v>106776215.91999999</v>
      </c>
      <c r="M250" s="19">
        <f t="shared" si="39"/>
        <v>104013980</v>
      </c>
    </row>
    <row r="251" spans="2:13" x14ac:dyDescent="0.2">
      <c r="B251" s="16"/>
      <c r="C251" s="37" t="s">
        <v>133</v>
      </c>
      <c r="D251" s="18" t="s">
        <v>0</v>
      </c>
      <c r="E251" s="19">
        <v>1578.23</v>
      </c>
      <c r="F251" s="19">
        <v>70000</v>
      </c>
      <c r="G251" s="19">
        <v>65000</v>
      </c>
      <c r="H251" s="19">
        <v>68266</v>
      </c>
      <c r="I251" s="19">
        <v>66500</v>
      </c>
      <c r="J251" s="19">
        <f t="shared" si="38"/>
        <v>110476100</v>
      </c>
      <c r="K251" s="19">
        <f t="shared" si="36"/>
        <v>102584950</v>
      </c>
      <c r="L251" s="19">
        <f t="shared" si="37"/>
        <v>107739449.18000001</v>
      </c>
      <c r="M251" s="19">
        <f t="shared" si="39"/>
        <v>104952295</v>
      </c>
    </row>
    <row r="252" spans="2:13" x14ac:dyDescent="0.2">
      <c r="B252" s="16">
        <v>4</v>
      </c>
      <c r="C252" s="37" t="s">
        <v>135</v>
      </c>
      <c r="D252" s="18" t="s">
        <v>16</v>
      </c>
      <c r="E252" s="19">
        <v>67</v>
      </c>
      <c r="F252" s="19">
        <v>1125000</v>
      </c>
      <c r="G252" s="19">
        <v>650000</v>
      </c>
      <c r="H252" s="19">
        <v>850000</v>
      </c>
      <c r="I252" s="19">
        <v>400000</v>
      </c>
      <c r="J252" s="19">
        <f t="shared" si="38"/>
        <v>75375000</v>
      </c>
      <c r="K252" s="19">
        <f t="shared" si="36"/>
        <v>43550000</v>
      </c>
      <c r="L252" s="19">
        <f t="shared" si="37"/>
        <v>56950000</v>
      </c>
      <c r="M252" s="19">
        <f>I252*65</f>
        <v>26000000</v>
      </c>
    </row>
    <row r="253" spans="2:13" x14ac:dyDescent="0.2">
      <c r="B253" s="16">
        <v>5</v>
      </c>
      <c r="C253" s="37" t="s">
        <v>246</v>
      </c>
      <c r="D253" s="18" t="s">
        <v>0</v>
      </c>
      <c r="E253" s="19">
        <v>21.33</v>
      </c>
      <c r="F253" s="19">
        <v>125000</v>
      </c>
      <c r="G253" s="19">
        <v>97000</v>
      </c>
      <c r="H253" s="19">
        <v>97370</v>
      </c>
      <c r="I253" s="19">
        <v>96000</v>
      </c>
      <c r="J253" s="19">
        <f t="shared" si="38"/>
        <v>2666250</v>
      </c>
      <c r="K253" s="19">
        <f t="shared" si="36"/>
        <v>2069009.9999999998</v>
      </c>
      <c r="L253" s="19">
        <f t="shared" si="37"/>
        <v>2076902.0999999999</v>
      </c>
      <c r="M253" s="19">
        <f t="shared" si="39"/>
        <v>2047679.9999999998</v>
      </c>
    </row>
    <row r="254" spans="2:13" x14ac:dyDescent="0.2">
      <c r="B254" s="16">
        <v>6</v>
      </c>
      <c r="C254" s="37" t="s">
        <v>137</v>
      </c>
      <c r="D254" s="18" t="s">
        <v>16</v>
      </c>
      <c r="E254" s="19">
        <v>67</v>
      </c>
      <c r="F254" s="19">
        <v>65000</v>
      </c>
      <c r="G254" s="19">
        <v>35000</v>
      </c>
      <c r="H254" s="19">
        <v>68500</v>
      </c>
      <c r="I254" s="19">
        <v>50000</v>
      </c>
      <c r="J254" s="19">
        <f t="shared" si="38"/>
        <v>4355000</v>
      </c>
      <c r="K254" s="19">
        <f t="shared" si="36"/>
        <v>2345000</v>
      </c>
      <c r="L254" s="19">
        <f t="shared" si="37"/>
        <v>4589500</v>
      </c>
      <c r="M254" s="19">
        <f>I254*65</f>
        <v>3250000</v>
      </c>
    </row>
    <row r="255" spans="2:13" x14ac:dyDescent="0.2">
      <c r="B255" s="16">
        <v>7</v>
      </c>
      <c r="C255" s="37" t="s">
        <v>138</v>
      </c>
      <c r="D255" s="18" t="s">
        <v>0</v>
      </c>
      <c r="E255" s="19">
        <v>453.67</v>
      </c>
      <c r="F255" s="19">
        <v>20000</v>
      </c>
      <c r="G255" s="19">
        <v>10000</v>
      </c>
      <c r="H255" s="19">
        <v>18000</v>
      </c>
      <c r="I255" s="19">
        <v>13000</v>
      </c>
      <c r="J255" s="19">
        <f t="shared" si="38"/>
        <v>9073400</v>
      </c>
      <c r="K255" s="19">
        <f t="shared" si="36"/>
        <v>4536700</v>
      </c>
      <c r="L255" s="19">
        <f t="shared" si="37"/>
        <v>8166060</v>
      </c>
      <c r="M255" s="19">
        <f t="shared" si="39"/>
        <v>5897710</v>
      </c>
    </row>
    <row r="256" spans="2:13" x14ac:dyDescent="0.2">
      <c r="B256" s="16"/>
      <c r="C256" s="36" t="s">
        <v>252</v>
      </c>
      <c r="D256" s="18"/>
      <c r="E256" s="19"/>
      <c r="F256" s="19"/>
      <c r="G256" s="19"/>
      <c r="H256" s="19"/>
      <c r="I256" s="19"/>
      <c r="J256" s="38">
        <f>SUM(J246:J255)</f>
        <v>704184150</v>
      </c>
      <c r="K256" s="38">
        <f>SUM(K246:K255)</f>
        <v>607203460</v>
      </c>
      <c r="L256" s="38">
        <f>SUM(L246:L255)</f>
        <v>666494127.19999993</v>
      </c>
      <c r="M256" s="38">
        <f>SUM(M246:M255)</f>
        <v>574911665</v>
      </c>
    </row>
    <row r="257" spans="2:15" x14ac:dyDescent="0.2">
      <c r="B257" s="16"/>
      <c r="C257" s="36" t="s">
        <v>136</v>
      </c>
      <c r="D257" s="18"/>
      <c r="E257" s="19"/>
      <c r="F257" s="19"/>
      <c r="G257" s="19"/>
      <c r="H257" s="19"/>
      <c r="I257" s="19"/>
      <c r="J257" s="38">
        <f>J21+J35+J141+J242+J256</f>
        <v>7601302385.4400005</v>
      </c>
      <c r="K257" s="38">
        <f>K21+K35+K141+K242+K256</f>
        <v>7148722896</v>
      </c>
      <c r="L257" s="38">
        <f>L21+L35+L141+L242+L256</f>
        <v>7925142658.2671995</v>
      </c>
      <c r="M257" s="38">
        <f>M21+M35+M141+M242+M256</f>
        <v>7237072593.8000011</v>
      </c>
      <c r="O257" s="34"/>
    </row>
    <row r="258" spans="2:15" x14ac:dyDescent="0.2">
      <c r="B258" s="21" t="s">
        <v>15</v>
      </c>
      <c r="C258" s="22" t="s">
        <v>39</v>
      </c>
      <c r="D258" s="18"/>
      <c r="E258" s="19"/>
      <c r="F258" s="19"/>
      <c r="G258" s="19"/>
      <c r="H258" s="19"/>
      <c r="I258" s="19"/>
      <c r="J258" s="19"/>
      <c r="K258" s="19"/>
      <c r="L258" s="19"/>
      <c r="M258" s="19"/>
    </row>
    <row r="259" spans="2:15" ht="14.25" customHeight="1" x14ac:dyDescent="0.2">
      <c r="B259" s="36" t="s">
        <v>4</v>
      </c>
      <c r="C259" s="22" t="s">
        <v>245</v>
      </c>
      <c r="D259" s="18"/>
      <c r="E259" s="19"/>
      <c r="F259" s="19"/>
      <c r="G259" s="19"/>
      <c r="H259" s="19"/>
      <c r="I259" s="19"/>
      <c r="J259" s="19"/>
      <c r="K259" s="19"/>
      <c r="L259" s="19"/>
      <c r="M259" s="19"/>
    </row>
    <row r="260" spans="2:15" x14ac:dyDescent="0.2">
      <c r="B260" s="16">
        <v>1</v>
      </c>
      <c r="C260" s="17" t="s">
        <v>139</v>
      </c>
      <c r="D260" s="18" t="s">
        <v>9</v>
      </c>
      <c r="E260" s="19">
        <v>75</v>
      </c>
      <c r="F260" s="19">
        <v>300000</v>
      </c>
      <c r="G260" s="19">
        <v>250000</v>
      </c>
      <c r="H260" s="19">
        <v>550000</v>
      </c>
      <c r="I260" s="19">
        <v>100000</v>
      </c>
      <c r="J260" s="19">
        <f>G260*E260</f>
        <v>18750000</v>
      </c>
      <c r="K260" s="19">
        <f>G260*E260</f>
        <v>18750000</v>
      </c>
      <c r="L260" s="19">
        <f>H260*E260</f>
        <v>41250000</v>
      </c>
      <c r="M260" s="19">
        <f>I260*73</f>
        <v>7300000</v>
      </c>
    </row>
    <row r="261" spans="2:15" x14ac:dyDescent="0.2">
      <c r="B261" s="16">
        <v>2</v>
      </c>
      <c r="C261" s="17" t="s">
        <v>134</v>
      </c>
      <c r="D261" s="18" t="s">
        <v>16</v>
      </c>
      <c r="E261" s="19">
        <v>75</v>
      </c>
      <c r="F261" s="19">
        <v>150000</v>
      </c>
      <c r="G261" s="19">
        <v>150000</v>
      </c>
      <c r="H261" s="19">
        <v>385000</v>
      </c>
      <c r="I261" s="19">
        <v>100000</v>
      </c>
      <c r="J261" s="19">
        <f t="shared" ref="J261:J262" si="40">F261*E261</f>
        <v>11250000</v>
      </c>
      <c r="K261" s="19">
        <f t="shared" ref="K261:K262" si="41">G261*E261</f>
        <v>11250000</v>
      </c>
      <c r="L261" s="19">
        <f t="shared" ref="L261:L262" si="42">H261*E261</f>
        <v>28875000</v>
      </c>
      <c r="M261" s="19">
        <f t="shared" ref="M261:M262" si="43">I261*73</f>
        <v>7300000</v>
      </c>
    </row>
    <row r="262" spans="2:15" x14ac:dyDescent="0.2">
      <c r="B262" s="16">
        <v>3</v>
      </c>
      <c r="C262" s="17" t="s">
        <v>257</v>
      </c>
      <c r="D262" s="18" t="s">
        <v>16</v>
      </c>
      <c r="E262" s="19">
        <v>75</v>
      </c>
      <c r="F262" s="19">
        <v>75000</v>
      </c>
      <c r="G262" s="19">
        <v>35000</v>
      </c>
      <c r="H262" s="19">
        <v>50000</v>
      </c>
      <c r="I262" s="19">
        <v>50000</v>
      </c>
      <c r="J262" s="19">
        <f t="shared" si="40"/>
        <v>5625000</v>
      </c>
      <c r="K262" s="19">
        <f t="shared" si="41"/>
        <v>2625000</v>
      </c>
      <c r="L262" s="19">
        <f t="shared" si="42"/>
        <v>3750000</v>
      </c>
      <c r="M262" s="19">
        <f t="shared" si="43"/>
        <v>3650000</v>
      </c>
    </row>
    <row r="263" spans="2:15" x14ac:dyDescent="0.2">
      <c r="B263" s="16"/>
      <c r="C263" s="36" t="s">
        <v>49</v>
      </c>
      <c r="D263" s="18"/>
      <c r="E263" s="19"/>
      <c r="F263" s="19"/>
      <c r="G263" s="19"/>
      <c r="H263" s="19"/>
      <c r="I263" s="19"/>
      <c r="J263" s="38">
        <f>SUM(J260:J262)</f>
        <v>35625000</v>
      </c>
      <c r="K263" s="38">
        <f>SUM(K260:K262)</f>
        <v>32625000</v>
      </c>
      <c r="L263" s="38">
        <f>SUM(L260:L262)</f>
        <v>73875000</v>
      </c>
      <c r="M263" s="38">
        <f>SUM(M260:M262)</f>
        <v>18250000</v>
      </c>
    </row>
    <row r="264" spans="2:15" x14ac:dyDescent="0.2">
      <c r="B264" s="16"/>
      <c r="C264" s="17"/>
      <c r="D264" s="18"/>
      <c r="E264" s="19"/>
      <c r="F264" s="19"/>
      <c r="G264" s="19"/>
      <c r="H264" s="19"/>
      <c r="I264" s="19"/>
      <c r="J264" s="19"/>
      <c r="K264" s="19"/>
      <c r="L264" s="19"/>
      <c r="M264" s="19"/>
    </row>
    <row r="265" spans="2:15" ht="14.25" customHeight="1" x14ac:dyDescent="0.2">
      <c r="B265" s="36" t="s">
        <v>7</v>
      </c>
      <c r="C265" s="22" t="s">
        <v>244</v>
      </c>
      <c r="D265" s="18"/>
      <c r="E265" s="19"/>
      <c r="F265" s="19"/>
      <c r="G265" s="19"/>
      <c r="H265" s="19"/>
      <c r="I265" s="19"/>
      <c r="J265" s="19"/>
      <c r="K265" s="19"/>
      <c r="L265" s="19"/>
      <c r="M265" s="19"/>
    </row>
    <row r="266" spans="2:15" x14ac:dyDescent="0.2">
      <c r="B266" s="16">
        <v>1</v>
      </c>
      <c r="C266" s="17" t="s">
        <v>151</v>
      </c>
      <c r="D266" s="18" t="s">
        <v>9</v>
      </c>
      <c r="E266" s="76">
        <v>1</v>
      </c>
      <c r="F266" s="19">
        <v>20000000</v>
      </c>
      <c r="G266" s="19">
        <v>30000000</v>
      </c>
      <c r="H266" s="19">
        <v>12500000</v>
      </c>
      <c r="I266" s="19">
        <v>10000000</v>
      </c>
      <c r="J266" s="19">
        <f>F266*E266</f>
        <v>20000000</v>
      </c>
      <c r="K266" s="19">
        <f>G266*E266</f>
        <v>30000000</v>
      </c>
      <c r="L266" s="19">
        <f t="shared" ref="L266:L276" si="44">H266*E266</f>
        <v>12500000</v>
      </c>
      <c r="M266" s="19">
        <f>I266*E266</f>
        <v>10000000</v>
      </c>
    </row>
    <row r="267" spans="2:15" x14ac:dyDescent="0.2">
      <c r="B267" s="16">
        <v>2</v>
      </c>
      <c r="C267" s="17" t="s">
        <v>11</v>
      </c>
      <c r="D267" s="18" t="s">
        <v>9</v>
      </c>
      <c r="E267" s="76">
        <v>1</v>
      </c>
      <c r="F267" s="19">
        <v>1000000</v>
      </c>
      <c r="G267" s="19">
        <v>550000</v>
      </c>
      <c r="H267" s="19">
        <v>850000</v>
      </c>
      <c r="I267" s="19">
        <v>750000</v>
      </c>
      <c r="J267" s="19">
        <f t="shared" ref="J267:J276" si="45">F267*E267</f>
        <v>1000000</v>
      </c>
      <c r="K267" s="19">
        <f t="shared" ref="K267:K276" si="46">G267*E267</f>
        <v>550000</v>
      </c>
      <c r="L267" s="19">
        <f t="shared" si="44"/>
        <v>850000</v>
      </c>
      <c r="M267" s="19">
        <f t="shared" ref="M267:M276" si="47">I267*E267</f>
        <v>750000</v>
      </c>
    </row>
    <row r="268" spans="2:15" x14ac:dyDescent="0.2">
      <c r="B268" s="16">
        <v>3</v>
      </c>
      <c r="C268" s="17" t="s">
        <v>12</v>
      </c>
      <c r="D268" s="18" t="s">
        <v>9</v>
      </c>
      <c r="E268" s="76">
        <v>0</v>
      </c>
      <c r="F268" s="19">
        <v>1000000</v>
      </c>
      <c r="G268" s="19">
        <v>550000</v>
      </c>
      <c r="H268" s="19">
        <v>1250000</v>
      </c>
      <c r="I268" s="19">
        <v>750000</v>
      </c>
      <c r="J268" s="19">
        <f t="shared" si="45"/>
        <v>0</v>
      </c>
      <c r="K268" s="19">
        <f t="shared" si="46"/>
        <v>0</v>
      </c>
      <c r="L268" s="19">
        <f t="shared" si="44"/>
        <v>0</v>
      </c>
      <c r="M268" s="19">
        <f t="shared" si="47"/>
        <v>0</v>
      </c>
    </row>
    <row r="269" spans="2:15" x14ac:dyDescent="0.2">
      <c r="B269" s="16">
        <v>4</v>
      </c>
      <c r="C269" s="17" t="s">
        <v>127</v>
      </c>
      <c r="D269" s="18" t="s">
        <v>9</v>
      </c>
      <c r="E269" s="76">
        <v>0</v>
      </c>
      <c r="F269" s="19">
        <v>5000000</v>
      </c>
      <c r="G269" s="19">
        <v>2750000</v>
      </c>
      <c r="H269" s="19">
        <v>2500000</v>
      </c>
      <c r="I269" s="19">
        <v>5000000</v>
      </c>
      <c r="J269" s="19">
        <f t="shared" si="45"/>
        <v>0</v>
      </c>
      <c r="K269" s="19">
        <f t="shared" si="46"/>
        <v>0</v>
      </c>
      <c r="L269" s="19">
        <f t="shared" si="44"/>
        <v>0</v>
      </c>
      <c r="M269" s="19">
        <f t="shared" si="47"/>
        <v>0</v>
      </c>
    </row>
    <row r="270" spans="2:15" x14ac:dyDescent="0.2">
      <c r="B270" s="16">
        <v>5</v>
      </c>
      <c r="C270" s="17" t="s">
        <v>33</v>
      </c>
      <c r="D270" s="18" t="s">
        <v>0</v>
      </c>
      <c r="E270" s="76">
        <v>160</v>
      </c>
      <c r="F270" s="19">
        <v>20000</v>
      </c>
      <c r="G270" s="19">
        <v>5500</v>
      </c>
      <c r="H270" s="19">
        <v>35000</v>
      </c>
      <c r="I270" s="19">
        <v>20000</v>
      </c>
      <c r="J270" s="19">
        <f t="shared" si="45"/>
        <v>3200000</v>
      </c>
      <c r="K270" s="19">
        <f t="shared" si="46"/>
        <v>880000</v>
      </c>
      <c r="L270" s="19">
        <f t="shared" si="44"/>
        <v>5600000</v>
      </c>
      <c r="M270" s="19">
        <f t="shared" si="47"/>
        <v>3200000</v>
      </c>
    </row>
    <row r="271" spans="2:15" x14ac:dyDescent="0.2">
      <c r="B271" s="16">
        <v>6</v>
      </c>
      <c r="C271" s="17" t="s">
        <v>13</v>
      </c>
      <c r="D271" s="18" t="s">
        <v>0</v>
      </c>
      <c r="E271" s="76">
        <v>90</v>
      </c>
      <c r="F271" s="19">
        <v>20000</v>
      </c>
      <c r="G271" s="19">
        <v>4000</v>
      </c>
      <c r="H271" s="19">
        <v>25000</v>
      </c>
      <c r="I271" s="19">
        <v>20000</v>
      </c>
      <c r="J271" s="19">
        <f t="shared" si="45"/>
        <v>1800000</v>
      </c>
      <c r="K271" s="19">
        <f t="shared" si="46"/>
        <v>360000</v>
      </c>
      <c r="L271" s="19">
        <f t="shared" si="44"/>
        <v>2250000</v>
      </c>
      <c r="M271" s="19">
        <f t="shared" si="47"/>
        <v>1800000</v>
      </c>
    </row>
    <row r="272" spans="2:15" x14ac:dyDescent="0.2">
      <c r="B272" s="16">
        <v>7</v>
      </c>
      <c r="C272" s="17" t="s">
        <v>34</v>
      </c>
      <c r="D272" s="18" t="s">
        <v>9</v>
      </c>
      <c r="E272" s="76">
        <v>4</v>
      </c>
      <c r="F272" s="19">
        <v>500000</v>
      </c>
      <c r="G272" s="19">
        <v>275000</v>
      </c>
      <c r="H272" s="19">
        <v>1250000</v>
      </c>
      <c r="I272" s="19">
        <v>1000000</v>
      </c>
      <c r="J272" s="19">
        <f t="shared" si="45"/>
        <v>2000000</v>
      </c>
      <c r="K272" s="19">
        <f t="shared" si="46"/>
        <v>1100000</v>
      </c>
      <c r="L272" s="19">
        <f>H272*8</f>
        <v>10000000</v>
      </c>
      <c r="M272" s="19">
        <f>I272*8</f>
        <v>8000000</v>
      </c>
    </row>
    <row r="273" spans="2:13" x14ac:dyDescent="0.2">
      <c r="B273" s="16">
        <v>8</v>
      </c>
      <c r="C273" s="17" t="s">
        <v>150</v>
      </c>
      <c r="D273" s="18" t="s">
        <v>14</v>
      </c>
      <c r="E273" s="76">
        <v>2</v>
      </c>
      <c r="F273" s="19">
        <v>550000</v>
      </c>
      <c r="G273" s="19">
        <v>550000</v>
      </c>
      <c r="H273" s="19">
        <v>550000</v>
      </c>
      <c r="I273" s="19">
        <v>750000</v>
      </c>
      <c r="J273" s="19">
        <f t="shared" si="45"/>
        <v>1100000</v>
      </c>
      <c r="K273" s="19">
        <f t="shared" si="46"/>
        <v>1100000</v>
      </c>
      <c r="L273" s="19">
        <f t="shared" si="44"/>
        <v>1100000</v>
      </c>
      <c r="M273" s="19">
        <f t="shared" si="47"/>
        <v>1500000</v>
      </c>
    </row>
    <row r="274" spans="2:13" x14ac:dyDescent="0.2">
      <c r="B274" s="16">
        <v>9</v>
      </c>
      <c r="C274" s="17" t="s">
        <v>35</v>
      </c>
      <c r="D274" s="18" t="s">
        <v>14</v>
      </c>
      <c r="E274" s="76">
        <v>2</v>
      </c>
      <c r="F274" s="19">
        <v>500000</v>
      </c>
      <c r="G274" s="19">
        <v>550000</v>
      </c>
      <c r="H274" s="19">
        <v>450000</v>
      </c>
      <c r="I274" s="19">
        <v>750000</v>
      </c>
      <c r="J274" s="19">
        <f t="shared" si="45"/>
        <v>1000000</v>
      </c>
      <c r="K274" s="19">
        <f t="shared" si="46"/>
        <v>1100000</v>
      </c>
      <c r="L274" s="19">
        <f t="shared" si="44"/>
        <v>900000</v>
      </c>
      <c r="M274" s="19">
        <f t="shared" si="47"/>
        <v>1500000</v>
      </c>
    </row>
    <row r="275" spans="2:13" x14ac:dyDescent="0.2">
      <c r="B275" s="16">
        <v>10</v>
      </c>
      <c r="C275" s="17" t="s">
        <v>149</v>
      </c>
      <c r="D275" s="18" t="s">
        <v>0</v>
      </c>
      <c r="E275" s="77">
        <v>870</v>
      </c>
      <c r="F275" s="19">
        <v>50000</v>
      </c>
      <c r="G275" s="19">
        <v>17500</v>
      </c>
      <c r="H275" s="19">
        <v>55000</v>
      </c>
      <c r="I275" s="19">
        <v>40000</v>
      </c>
      <c r="J275" s="19">
        <f t="shared" si="45"/>
        <v>43500000</v>
      </c>
      <c r="K275" s="19">
        <f t="shared" si="46"/>
        <v>15225000</v>
      </c>
      <c r="L275" s="19">
        <f t="shared" si="44"/>
        <v>47850000</v>
      </c>
      <c r="M275" s="19">
        <f t="shared" si="47"/>
        <v>34800000</v>
      </c>
    </row>
    <row r="276" spans="2:13" x14ac:dyDescent="0.2">
      <c r="B276" s="16">
        <v>11</v>
      </c>
      <c r="C276" s="17" t="s">
        <v>148</v>
      </c>
      <c r="D276" s="18" t="s">
        <v>16</v>
      </c>
      <c r="E276" s="77">
        <v>4</v>
      </c>
      <c r="F276" s="19">
        <v>500000</v>
      </c>
      <c r="G276" s="19">
        <v>550000</v>
      </c>
      <c r="H276" s="19">
        <v>750000</v>
      </c>
      <c r="I276" s="19">
        <v>750000</v>
      </c>
      <c r="J276" s="19">
        <f t="shared" si="45"/>
        <v>2000000</v>
      </c>
      <c r="K276" s="19">
        <f t="shared" si="46"/>
        <v>2200000</v>
      </c>
      <c r="L276" s="19">
        <f t="shared" si="44"/>
        <v>3000000</v>
      </c>
      <c r="M276" s="19">
        <f t="shared" si="47"/>
        <v>3000000</v>
      </c>
    </row>
    <row r="277" spans="2:13" x14ac:dyDescent="0.2">
      <c r="B277" s="16"/>
      <c r="C277" s="36" t="s">
        <v>48</v>
      </c>
      <c r="D277" s="18"/>
      <c r="E277" s="19"/>
      <c r="F277" s="19"/>
      <c r="G277" s="19"/>
      <c r="H277" s="19"/>
      <c r="I277" s="19"/>
      <c r="J277" s="38">
        <f>SUM(J266:J276)</f>
        <v>75600000</v>
      </c>
      <c r="K277" s="38">
        <f>SUM(K266:K276)</f>
        <v>52515000</v>
      </c>
      <c r="L277" s="38">
        <f>SUM(L266:L276)</f>
        <v>84050000</v>
      </c>
      <c r="M277" s="38">
        <f>SUM(M266:M276)</f>
        <v>64550000</v>
      </c>
    </row>
    <row r="278" spans="2:13" x14ac:dyDescent="0.2">
      <c r="B278" s="36" t="s">
        <v>17</v>
      </c>
      <c r="C278" s="22" t="s">
        <v>31</v>
      </c>
      <c r="D278" s="18"/>
      <c r="E278" s="19"/>
      <c r="F278" s="19"/>
      <c r="G278" s="19"/>
      <c r="H278" s="19"/>
      <c r="I278" s="19"/>
      <c r="J278" s="19"/>
      <c r="K278" s="19"/>
      <c r="L278" s="19"/>
      <c r="M278" s="19"/>
    </row>
    <row r="279" spans="2:13" x14ac:dyDescent="0.2">
      <c r="B279" s="16">
        <v>1</v>
      </c>
      <c r="C279" s="17" t="s">
        <v>36</v>
      </c>
      <c r="D279" s="18"/>
      <c r="E279" s="19"/>
      <c r="F279" s="19"/>
      <c r="G279" s="19"/>
      <c r="H279" s="19"/>
      <c r="I279" s="19"/>
      <c r="J279" s="19"/>
      <c r="K279" s="19"/>
      <c r="L279" s="19"/>
      <c r="M279" s="19"/>
    </row>
    <row r="280" spans="2:13" x14ac:dyDescent="0.2">
      <c r="B280" s="16" t="s">
        <v>52</v>
      </c>
      <c r="C280" s="37" t="s">
        <v>53</v>
      </c>
      <c r="D280" s="18"/>
      <c r="E280" s="19"/>
      <c r="F280" s="19"/>
      <c r="G280" s="19"/>
      <c r="H280" s="19"/>
      <c r="I280" s="19"/>
      <c r="J280" s="19"/>
      <c r="K280" s="19"/>
      <c r="L280" s="19"/>
      <c r="M280" s="19"/>
    </row>
    <row r="281" spans="2:13" x14ac:dyDescent="0.2">
      <c r="B281" s="16"/>
      <c r="C281" s="37" t="s">
        <v>54</v>
      </c>
      <c r="D281" s="18" t="s">
        <v>0</v>
      </c>
      <c r="E281" s="19">
        <v>32.104800000000004</v>
      </c>
      <c r="F281" s="19">
        <v>7500</v>
      </c>
      <c r="G281" s="19">
        <v>3000</v>
      </c>
      <c r="H281" s="19">
        <v>4500</v>
      </c>
      <c r="I281" s="19">
        <v>3000</v>
      </c>
      <c r="J281" s="19">
        <f>F281*E281</f>
        <v>240786.00000000003</v>
      </c>
      <c r="K281" s="19">
        <f>G281*E281</f>
        <v>96314.400000000009</v>
      </c>
      <c r="L281" s="19">
        <f t="shared" ref="L281:L343" si="48">H281*E281</f>
        <v>144471.6</v>
      </c>
      <c r="M281" s="19">
        <f>I281*E281</f>
        <v>96314.400000000009</v>
      </c>
    </row>
    <row r="282" spans="2:13" x14ac:dyDescent="0.2">
      <c r="B282" s="16"/>
      <c r="C282" s="37" t="s">
        <v>55</v>
      </c>
      <c r="D282" s="18" t="s">
        <v>0</v>
      </c>
      <c r="E282" s="19">
        <v>159.97280000000001</v>
      </c>
      <c r="F282" s="19">
        <v>7500</v>
      </c>
      <c r="G282" s="19">
        <v>3000</v>
      </c>
      <c r="H282" s="19">
        <v>4500</v>
      </c>
      <c r="I282" s="19">
        <v>3000</v>
      </c>
      <c r="J282" s="19">
        <f t="shared" ref="J282:J344" si="49">F282*E282</f>
        <v>1199796</v>
      </c>
      <c r="K282" s="19">
        <f t="shared" ref="K282:K344" si="50">G282*E282</f>
        <v>479918.4</v>
      </c>
      <c r="L282" s="19">
        <f t="shared" si="48"/>
        <v>719877.6</v>
      </c>
      <c r="M282" s="19">
        <f t="shared" ref="M282:M344" si="51">I282*E282</f>
        <v>479918.4</v>
      </c>
    </row>
    <row r="283" spans="2:13" x14ac:dyDescent="0.2">
      <c r="B283" s="16"/>
      <c r="C283" s="37" t="s">
        <v>56</v>
      </c>
      <c r="D283" s="18" t="s">
        <v>0</v>
      </c>
      <c r="E283" s="19">
        <v>39.311999999999998</v>
      </c>
      <c r="F283" s="19">
        <v>7500</v>
      </c>
      <c r="G283" s="19">
        <v>3000</v>
      </c>
      <c r="H283" s="19">
        <v>4500</v>
      </c>
      <c r="I283" s="19">
        <v>3000</v>
      </c>
      <c r="J283" s="19">
        <f t="shared" si="49"/>
        <v>294840</v>
      </c>
      <c r="K283" s="19">
        <f t="shared" si="50"/>
        <v>117936</v>
      </c>
      <c r="L283" s="19">
        <f t="shared" si="48"/>
        <v>176904</v>
      </c>
      <c r="M283" s="19">
        <f t="shared" si="51"/>
        <v>117936</v>
      </c>
    </row>
    <row r="284" spans="2:13" x14ac:dyDescent="0.2">
      <c r="B284" s="16"/>
      <c r="C284" s="37" t="s">
        <v>57</v>
      </c>
      <c r="D284" s="18" t="s">
        <v>0</v>
      </c>
      <c r="E284" s="19">
        <v>21.84</v>
      </c>
      <c r="F284" s="19">
        <v>7500</v>
      </c>
      <c r="G284" s="19">
        <v>3000</v>
      </c>
      <c r="H284" s="19">
        <v>4500</v>
      </c>
      <c r="I284" s="19">
        <v>3000</v>
      </c>
      <c r="J284" s="19">
        <f t="shared" si="49"/>
        <v>163800</v>
      </c>
      <c r="K284" s="19">
        <f t="shared" si="50"/>
        <v>65520</v>
      </c>
      <c r="L284" s="19">
        <f t="shared" si="48"/>
        <v>98280</v>
      </c>
      <c r="M284" s="19">
        <f t="shared" si="51"/>
        <v>65520</v>
      </c>
    </row>
    <row r="285" spans="2:13" x14ac:dyDescent="0.2">
      <c r="B285" s="16"/>
      <c r="C285" s="37" t="s">
        <v>128</v>
      </c>
      <c r="D285" s="18" t="s">
        <v>0</v>
      </c>
      <c r="E285" s="19">
        <v>56.368000000000002</v>
      </c>
      <c r="F285" s="19">
        <v>7500</v>
      </c>
      <c r="G285" s="19">
        <v>3000</v>
      </c>
      <c r="H285" s="19">
        <v>4500</v>
      </c>
      <c r="I285" s="19">
        <v>3000</v>
      </c>
      <c r="J285" s="19">
        <f t="shared" si="49"/>
        <v>422760</v>
      </c>
      <c r="K285" s="19">
        <f t="shared" si="50"/>
        <v>169104</v>
      </c>
      <c r="L285" s="19">
        <f t="shared" si="48"/>
        <v>253656</v>
      </c>
      <c r="M285" s="19">
        <f t="shared" si="51"/>
        <v>169104</v>
      </c>
    </row>
    <row r="286" spans="2:13" x14ac:dyDescent="0.2">
      <c r="B286" s="16"/>
      <c r="C286" s="37" t="s">
        <v>129</v>
      </c>
      <c r="D286" s="18" t="s">
        <v>0</v>
      </c>
      <c r="E286" s="19">
        <v>21.84</v>
      </c>
      <c r="F286" s="19">
        <v>7500</v>
      </c>
      <c r="G286" s="19">
        <v>3000</v>
      </c>
      <c r="H286" s="19">
        <v>4500</v>
      </c>
      <c r="I286" s="19">
        <v>3000</v>
      </c>
      <c r="J286" s="19">
        <f t="shared" si="49"/>
        <v>163800</v>
      </c>
      <c r="K286" s="19">
        <f t="shared" si="50"/>
        <v>65520</v>
      </c>
      <c r="L286" s="19">
        <f t="shared" si="48"/>
        <v>98280</v>
      </c>
      <c r="M286" s="19">
        <f t="shared" si="51"/>
        <v>65520</v>
      </c>
    </row>
    <row r="287" spans="2:13" x14ac:dyDescent="0.2">
      <c r="B287" s="16"/>
      <c r="C287" s="37" t="s">
        <v>152</v>
      </c>
      <c r="D287" s="18" t="s">
        <v>0</v>
      </c>
      <c r="E287" s="19">
        <v>54.288000000000004</v>
      </c>
      <c r="F287" s="19">
        <v>7500</v>
      </c>
      <c r="G287" s="19">
        <v>3000</v>
      </c>
      <c r="H287" s="19">
        <v>4500</v>
      </c>
      <c r="I287" s="19">
        <v>3000</v>
      </c>
      <c r="J287" s="19">
        <f t="shared" si="49"/>
        <v>407160</v>
      </c>
      <c r="K287" s="19">
        <f t="shared" si="50"/>
        <v>162864</v>
      </c>
      <c r="L287" s="19">
        <f t="shared" si="48"/>
        <v>244296.00000000003</v>
      </c>
      <c r="M287" s="19">
        <f t="shared" si="51"/>
        <v>162864</v>
      </c>
    </row>
    <row r="288" spans="2:13" x14ac:dyDescent="0.2">
      <c r="B288" s="16"/>
      <c r="C288" s="37" t="s">
        <v>308</v>
      </c>
      <c r="D288" s="18" t="s">
        <v>0</v>
      </c>
      <c r="E288" s="19">
        <v>21.84</v>
      </c>
      <c r="F288" s="19">
        <v>7500</v>
      </c>
      <c r="G288" s="19">
        <v>3000</v>
      </c>
      <c r="H288" s="19">
        <v>4500</v>
      </c>
      <c r="I288" s="19">
        <v>3000</v>
      </c>
      <c r="J288" s="19">
        <f t="shared" ref="J288" si="52">F288*E288</f>
        <v>163800</v>
      </c>
      <c r="K288" s="19">
        <f t="shared" ref="K288" si="53">G288*E288</f>
        <v>65520</v>
      </c>
      <c r="L288" s="19">
        <f t="shared" ref="L288" si="54">H288*E288</f>
        <v>98280</v>
      </c>
      <c r="M288" s="19">
        <f t="shared" ref="M288" si="55">I288*E288</f>
        <v>65520</v>
      </c>
    </row>
    <row r="289" spans="2:13" x14ac:dyDescent="0.2">
      <c r="B289" s="16"/>
      <c r="C289" s="37"/>
      <c r="D289" s="18"/>
      <c r="E289" s="19"/>
      <c r="F289" s="19"/>
      <c r="G289" s="19"/>
      <c r="H289" s="19"/>
      <c r="I289" s="19"/>
      <c r="J289" s="19"/>
      <c r="K289" s="19"/>
      <c r="L289" s="19"/>
      <c r="M289" s="19"/>
    </row>
    <row r="290" spans="2:13" x14ac:dyDescent="0.2">
      <c r="B290" s="16" t="s">
        <v>58</v>
      </c>
      <c r="C290" s="37" t="s">
        <v>59</v>
      </c>
      <c r="D290" s="18"/>
      <c r="E290" s="19"/>
      <c r="F290" s="19"/>
      <c r="G290" s="19"/>
      <c r="H290" s="19"/>
      <c r="I290" s="19"/>
      <c r="J290" s="19"/>
      <c r="K290" s="19"/>
      <c r="L290" s="19"/>
      <c r="M290" s="19"/>
    </row>
    <row r="291" spans="2:13" x14ac:dyDescent="0.2">
      <c r="B291" s="16"/>
      <c r="C291" s="37" t="s">
        <v>60</v>
      </c>
      <c r="D291" s="18" t="s">
        <v>0</v>
      </c>
      <c r="E291" s="19">
        <v>35.151999999999994</v>
      </c>
      <c r="F291" s="19">
        <v>7500</v>
      </c>
      <c r="G291" s="19">
        <v>3000</v>
      </c>
      <c r="H291" s="19">
        <v>4500</v>
      </c>
      <c r="I291" s="19">
        <v>3000</v>
      </c>
      <c r="J291" s="19">
        <f t="shared" si="49"/>
        <v>263639.99999999994</v>
      </c>
      <c r="K291" s="19">
        <f t="shared" si="50"/>
        <v>105455.99999999999</v>
      </c>
      <c r="L291" s="19">
        <f t="shared" si="48"/>
        <v>158183.99999999997</v>
      </c>
      <c r="M291" s="19">
        <f t="shared" si="51"/>
        <v>105455.99999999999</v>
      </c>
    </row>
    <row r="292" spans="2:13" x14ac:dyDescent="0.2">
      <c r="B292" s="16"/>
      <c r="C292" s="37" t="s">
        <v>61</v>
      </c>
      <c r="D292" s="18" t="s">
        <v>0</v>
      </c>
      <c r="E292" s="19">
        <v>21.84</v>
      </c>
      <c r="F292" s="19">
        <v>7500</v>
      </c>
      <c r="G292" s="19">
        <v>3000</v>
      </c>
      <c r="H292" s="19">
        <v>4500</v>
      </c>
      <c r="I292" s="19">
        <v>3000</v>
      </c>
      <c r="J292" s="19">
        <f t="shared" si="49"/>
        <v>163800</v>
      </c>
      <c r="K292" s="19">
        <f t="shared" si="50"/>
        <v>65520</v>
      </c>
      <c r="L292" s="19">
        <f t="shared" si="48"/>
        <v>98280</v>
      </c>
      <c r="M292" s="19">
        <f t="shared" si="51"/>
        <v>65520</v>
      </c>
    </row>
    <row r="293" spans="2:13" x14ac:dyDescent="0.2">
      <c r="B293" s="16"/>
      <c r="C293" s="37" t="s">
        <v>62</v>
      </c>
      <c r="D293" s="18" t="s">
        <v>0</v>
      </c>
      <c r="E293" s="19">
        <v>78</v>
      </c>
      <c r="F293" s="19">
        <v>7500</v>
      </c>
      <c r="G293" s="19">
        <v>3000</v>
      </c>
      <c r="H293" s="19">
        <v>4500</v>
      </c>
      <c r="I293" s="19">
        <v>3000</v>
      </c>
      <c r="J293" s="19">
        <f t="shared" si="49"/>
        <v>585000</v>
      </c>
      <c r="K293" s="19">
        <f>G293*E293</f>
        <v>234000</v>
      </c>
      <c r="L293" s="19">
        <f t="shared" si="48"/>
        <v>351000</v>
      </c>
      <c r="M293" s="19">
        <f t="shared" si="51"/>
        <v>234000</v>
      </c>
    </row>
    <row r="294" spans="2:13" x14ac:dyDescent="0.2">
      <c r="B294" s="16"/>
      <c r="C294" s="37" t="s">
        <v>146</v>
      </c>
      <c r="D294" s="18" t="s">
        <v>0</v>
      </c>
      <c r="E294" s="19">
        <v>46.904000000000003</v>
      </c>
      <c r="F294" s="19">
        <v>7500</v>
      </c>
      <c r="G294" s="19">
        <v>3000</v>
      </c>
      <c r="H294" s="19">
        <v>4500</v>
      </c>
      <c r="I294" s="19">
        <v>3000</v>
      </c>
      <c r="J294" s="19">
        <f t="shared" si="49"/>
        <v>351780</v>
      </c>
      <c r="K294" s="19">
        <f t="shared" si="50"/>
        <v>140712</v>
      </c>
      <c r="L294" s="19">
        <f t="shared" si="48"/>
        <v>211068.00000000003</v>
      </c>
      <c r="M294" s="19">
        <f t="shared" si="51"/>
        <v>140712</v>
      </c>
    </row>
    <row r="295" spans="2:13" x14ac:dyDescent="0.2">
      <c r="B295" s="16"/>
      <c r="C295" s="37" t="s">
        <v>153</v>
      </c>
      <c r="D295" s="18" t="s">
        <v>0</v>
      </c>
      <c r="E295" s="19">
        <v>34.528000000000006</v>
      </c>
      <c r="F295" s="19">
        <v>7500</v>
      </c>
      <c r="G295" s="19">
        <v>3000</v>
      </c>
      <c r="H295" s="19">
        <v>4500</v>
      </c>
      <c r="I295" s="19">
        <v>3000</v>
      </c>
      <c r="J295" s="19">
        <f t="shared" si="49"/>
        <v>258960.00000000003</v>
      </c>
      <c r="K295" s="19">
        <f t="shared" si="50"/>
        <v>103584.00000000001</v>
      </c>
      <c r="L295" s="19">
        <f t="shared" si="48"/>
        <v>155376.00000000003</v>
      </c>
      <c r="M295" s="19">
        <f t="shared" si="51"/>
        <v>103584.00000000001</v>
      </c>
    </row>
    <row r="296" spans="2:13" x14ac:dyDescent="0.2">
      <c r="B296" s="16"/>
      <c r="C296" s="37" t="s">
        <v>309</v>
      </c>
      <c r="D296" s="18" t="s">
        <v>0</v>
      </c>
      <c r="E296" s="19">
        <v>114.92</v>
      </c>
      <c r="F296" s="19">
        <v>7500</v>
      </c>
      <c r="G296" s="19">
        <v>3000</v>
      </c>
      <c r="H296" s="19">
        <v>4500</v>
      </c>
      <c r="I296" s="19">
        <v>3000</v>
      </c>
      <c r="J296" s="19">
        <f t="shared" si="49"/>
        <v>861900</v>
      </c>
      <c r="K296" s="19">
        <f t="shared" si="50"/>
        <v>344760</v>
      </c>
      <c r="L296" s="19">
        <f t="shared" si="48"/>
        <v>517140</v>
      </c>
      <c r="M296" s="19">
        <f t="shared" si="51"/>
        <v>344760</v>
      </c>
    </row>
    <row r="297" spans="2:13" x14ac:dyDescent="0.2">
      <c r="B297" s="16"/>
      <c r="C297" s="37"/>
      <c r="D297" s="18"/>
      <c r="E297" s="19"/>
      <c r="F297" s="19"/>
      <c r="G297" s="19"/>
      <c r="H297" s="19"/>
      <c r="I297" s="19"/>
      <c r="J297" s="19"/>
      <c r="K297" s="19"/>
      <c r="L297" s="19"/>
      <c r="M297" s="19"/>
    </row>
    <row r="298" spans="2:13" x14ac:dyDescent="0.2">
      <c r="B298" s="16" t="s">
        <v>63</v>
      </c>
      <c r="C298" s="37" t="s">
        <v>64</v>
      </c>
      <c r="D298" s="18"/>
      <c r="E298" s="19"/>
      <c r="F298" s="19"/>
      <c r="G298" s="19"/>
      <c r="H298" s="19"/>
      <c r="I298" s="19"/>
      <c r="J298" s="19"/>
      <c r="K298" s="19"/>
      <c r="L298" s="19"/>
      <c r="M298" s="19"/>
    </row>
    <row r="299" spans="2:13" x14ac:dyDescent="0.2">
      <c r="B299" s="16"/>
      <c r="C299" s="37" t="s">
        <v>65</v>
      </c>
      <c r="D299" s="18" t="s">
        <v>0</v>
      </c>
      <c r="E299" s="19">
        <v>293.488</v>
      </c>
      <c r="F299" s="19">
        <v>7500</v>
      </c>
      <c r="G299" s="19">
        <v>3000</v>
      </c>
      <c r="H299" s="19">
        <v>4500</v>
      </c>
      <c r="I299" s="19">
        <v>3000</v>
      </c>
      <c r="J299" s="19">
        <f t="shared" si="49"/>
        <v>2201160</v>
      </c>
      <c r="K299" s="19">
        <f t="shared" si="50"/>
        <v>880464</v>
      </c>
      <c r="L299" s="19">
        <f t="shared" si="48"/>
        <v>1320696</v>
      </c>
      <c r="M299" s="19">
        <f t="shared" si="51"/>
        <v>880464</v>
      </c>
    </row>
    <row r="300" spans="2:13" x14ac:dyDescent="0.2">
      <c r="B300" s="16"/>
      <c r="C300" s="37" t="s">
        <v>66</v>
      </c>
      <c r="D300" s="18" t="s">
        <v>0</v>
      </c>
      <c r="E300" s="19">
        <v>21.84</v>
      </c>
      <c r="F300" s="19">
        <v>7500</v>
      </c>
      <c r="G300" s="19">
        <v>3000</v>
      </c>
      <c r="H300" s="19">
        <v>4500</v>
      </c>
      <c r="I300" s="19">
        <v>3000</v>
      </c>
      <c r="J300" s="19">
        <f t="shared" si="49"/>
        <v>163800</v>
      </c>
      <c r="K300" s="19">
        <f t="shared" si="50"/>
        <v>65520</v>
      </c>
      <c r="L300" s="19">
        <f t="shared" si="48"/>
        <v>98280</v>
      </c>
      <c r="M300" s="19">
        <f t="shared" si="51"/>
        <v>65520</v>
      </c>
    </row>
    <row r="301" spans="2:13" x14ac:dyDescent="0.2">
      <c r="B301" s="16"/>
      <c r="C301" s="37" t="s">
        <v>67</v>
      </c>
      <c r="D301" s="18" t="s">
        <v>0</v>
      </c>
      <c r="E301" s="19">
        <v>34.528000000000006</v>
      </c>
      <c r="F301" s="19">
        <v>7500</v>
      </c>
      <c r="G301" s="19">
        <v>3000</v>
      </c>
      <c r="H301" s="19">
        <v>4500</v>
      </c>
      <c r="I301" s="19">
        <v>3000</v>
      </c>
      <c r="J301" s="19">
        <f t="shared" si="49"/>
        <v>258960.00000000003</v>
      </c>
      <c r="K301" s="19">
        <f t="shared" si="50"/>
        <v>103584.00000000001</v>
      </c>
      <c r="L301" s="19">
        <f t="shared" si="48"/>
        <v>155376.00000000003</v>
      </c>
      <c r="M301" s="19">
        <f t="shared" si="51"/>
        <v>103584.00000000001</v>
      </c>
    </row>
    <row r="302" spans="2:13" x14ac:dyDescent="0.2">
      <c r="B302" s="16"/>
      <c r="C302" s="37" t="s">
        <v>140</v>
      </c>
      <c r="D302" s="18" t="s">
        <v>0</v>
      </c>
      <c r="E302" s="19">
        <v>39.208000000000006</v>
      </c>
      <c r="F302" s="19">
        <v>7500</v>
      </c>
      <c r="G302" s="19">
        <v>3000</v>
      </c>
      <c r="H302" s="19">
        <v>4500</v>
      </c>
      <c r="I302" s="19">
        <v>3000</v>
      </c>
      <c r="J302" s="19">
        <f t="shared" si="49"/>
        <v>294060.00000000006</v>
      </c>
      <c r="K302" s="19">
        <f t="shared" si="50"/>
        <v>117624.00000000001</v>
      </c>
      <c r="L302" s="19">
        <f t="shared" si="48"/>
        <v>176436.00000000003</v>
      </c>
      <c r="M302" s="19">
        <f t="shared" si="51"/>
        <v>117624.00000000001</v>
      </c>
    </row>
    <row r="303" spans="2:13" x14ac:dyDescent="0.2">
      <c r="B303" s="16"/>
      <c r="C303" s="37" t="s">
        <v>154</v>
      </c>
      <c r="D303" s="18" t="s">
        <v>0</v>
      </c>
      <c r="E303" s="19">
        <v>31.616</v>
      </c>
      <c r="F303" s="19">
        <v>7500</v>
      </c>
      <c r="G303" s="19">
        <v>3000</v>
      </c>
      <c r="H303" s="19">
        <v>4500</v>
      </c>
      <c r="I303" s="19">
        <v>3000</v>
      </c>
      <c r="J303" s="19">
        <f t="shared" si="49"/>
        <v>237120</v>
      </c>
      <c r="K303" s="19">
        <f t="shared" si="50"/>
        <v>94848</v>
      </c>
      <c r="L303" s="19">
        <f t="shared" si="48"/>
        <v>142272</v>
      </c>
      <c r="M303" s="19">
        <f t="shared" si="51"/>
        <v>94848</v>
      </c>
    </row>
    <row r="304" spans="2:13" x14ac:dyDescent="0.2">
      <c r="B304" s="16"/>
      <c r="C304" s="37" t="s">
        <v>141</v>
      </c>
      <c r="D304" s="18" t="s">
        <v>0</v>
      </c>
      <c r="E304" s="19">
        <v>30.575999999999997</v>
      </c>
      <c r="F304" s="19">
        <v>7500</v>
      </c>
      <c r="G304" s="19">
        <v>3000</v>
      </c>
      <c r="H304" s="19">
        <v>4500</v>
      </c>
      <c r="I304" s="19">
        <v>3000</v>
      </c>
      <c r="J304" s="19">
        <f t="shared" si="49"/>
        <v>229319.99999999997</v>
      </c>
      <c r="K304" s="19">
        <f t="shared" si="50"/>
        <v>91727.999999999985</v>
      </c>
      <c r="L304" s="19">
        <f t="shared" si="48"/>
        <v>137592</v>
      </c>
      <c r="M304" s="19">
        <f t="shared" si="51"/>
        <v>91727.999999999985</v>
      </c>
    </row>
    <row r="305" spans="2:13" x14ac:dyDescent="0.2">
      <c r="B305" s="16"/>
      <c r="C305" s="37" t="s">
        <v>155</v>
      </c>
      <c r="D305" s="18" t="s">
        <v>0</v>
      </c>
      <c r="E305" s="19">
        <v>132.08000000000001</v>
      </c>
      <c r="F305" s="19">
        <v>7500</v>
      </c>
      <c r="G305" s="19">
        <v>3000</v>
      </c>
      <c r="H305" s="19">
        <v>4500</v>
      </c>
      <c r="I305" s="19">
        <v>3000</v>
      </c>
      <c r="J305" s="19">
        <f t="shared" si="49"/>
        <v>990600.00000000012</v>
      </c>
      <c r="K305" s="19">
        <f t="shared" si="50"/>
        <v>396240.00000000006</v>
      </c>
      <c r="L305" s="19">
        <f t="shared" si="48"/>
        <v>594360</v>
      </c>
      <c r="M305" s="19">
        <f t="shared" si="51"/>
        <v>396240.00000000006</v>
      </c>
    </row>
    <row r="306" spans="2:13" x14ac:dyDescent="0.2">
      <c r="B306" s="16"/>
      <c r="C306" s="37"/>
      <c r="D306" s="18"/>
      <c r="E306" s="19"/>
      <c r="F306" s="19"/>
      <c r="G306" s="19"/>
      <c r="H306" s="19"/>
      <c r="I306" s="19"/>
      <c r="J306" s="19"/>
      <c r="K306" s="19"/>
      <c r="L306" s="19"/>
      <c r="M306" s="19"/>
    </row>
    <row r="307" spans="2:13" x14ac:dyDescent="0.2">
      <c r="B307" s="16" t="s">
        <v>68</v>
      </c>
      <c r="C307" s="37" t="s">
        <v>69</v>
      </c>
      <c r="D307" s="18"/>
      <c r="E307" s="19"/>
      <c r="F307" s="19"/>
      <c r="G307" s="19"/>
      <c r="H307" s="19"/>
      <c r="I307" s="19"/>
      <c r="J307" s="19"/>
      <c r="K307" s="19"/>
      <c r="L307" s="19"/>
      <c r="M307" s="19"/>
    </row>
    <row r="308" spans="2:13" x14ac:dyDescent="0.2">
      <c r="B308" s="16"/>
      <c r="C308" s="37" t="s">
        <v>70</v>
      </c>
      <c r="D308" s="18" t="s">
        <v>0</v>
      </c>
      <c r="E308" s="19">
        <v>159.63999999999999</v>
      </c>
      <c r="F308" s="19">
        <v>7500</v>
      </c>
      <c r="G308" s="19">
        <v>3000</v>
      </c>
      <c r="H308" s="19">
        <v>4500</v>
      </c>
      <c r="I308" s="19">
        <v>3000</v>
      </c>
      <c r="J308" s="19">
        <f t="shared" si="49"/>
        <v>1197300</v>
      </c>
      <c r="K308" s="19">
        <f>G308*E308</f>
        <v>478919.99999999994</v>
      </c>
      <c r="L308" s="19">
        <f t="shared" si="48"/>
        <v>718379.99999999988</v>
      </c>
      <c r="M308" s="19">
        <f t="shared" si="51"/>
        <v>478919.99999999994</v>
      </c>
    </row>
    <row r="309" spans="2:13" x14ac:dyDescent="0.2">
      <c r="B309" s="16"/>
      <c r="C309" s="37" t="s">
        <v>71</v>
      </c>
      <c r="D309" s="18" t="s">
        <v>0</v>
      </c>
      <c r="E309" s="19">
        <v>21.84</v>
      </c>
      <c r="F309" s="19">
        <v>7500</v>
      </c>
      <c r="G309" s="19">
        <v>3000</v>
      </c>
      <c r="H309" s="19">
        <v>4500</v>
      </c>
      <c r="I309" s="19">
        <v>3000</v>
      </c>
      <c r="J309" s="19">
        <f t="shared" si="49"/>
        <v>163800</v>
      </c>
      <c r="K309" s="19">
        <f t="shared" si="50"/>
        <v>65520</v>
      </c>
      <c r="L309" s="19">
        <f t="shared" si="48"/>
        <v>98280</v>
      </c>
      <c r="M309" s="19">
        <f t="shared" si="51"/>
        <v>65520</v>
      </c>
    </row>
    <row r="310" spans="2:13" x14ac:dyDescent="0.2">
      <c r="B310" s="16"/>
      <c r="C310" s="37" t="s">
        <v>72</v>
      </c>
      <c r="D310" s="18" t="s">
        <v>0</v>
      </c>
      <c r="E310" s="19">
        <v>39.208000000000006</v>
      </c>
      <c r="F310" s="19">
        <v>7500</v>
      </c>
      <c r="G310" s="19">
        <v>3000</v>
      </c>
      <c r="H310" s="19">
        <v>4500</v>
      </c>
      <c r="I310" s="19">
        <v>3000</v>
      </c>
      <c r="J310" s="19">
        <f t="shared" si="49"/>
        <v>294060.00000000006</v>
      </c>
      <c r="K310" s="19">
        <f t="shared" si="50"/>
        <v>117624.00000000001</v>
      </c>
      <c r="L310" s="19">
        <f t="shared" si="48"/>
        <v>176436.00000000003</v>
      </c>
      <c r="M310" s="19">
        <f t="shared" si="51"/>
        <v>117624.00000000001</v>
      </c>
    </row>
    <row r="311" spans="2:13" x14ac:dyDescent="0.2">
      <c r="B311" s="16"/>
      <c r="C311" s="37" t="s">
        <v>147</v>
      </c>
      <c r="D311" s="18" t="s">
        <v>0</v>
      </c>
      <c r="E311" s="19">
        <v>40.768000000000001</v>
      </c>
      <c r="F311" s="19">
        <v>7500</v>
      </c>
      <c r="G311" s="19">
        <v>3000</v>
      </c>
      <c r="H311" s="19">
        <v>4500</v>
      </c>
      <c r="I311" s="19">
        <v>3000</v>
      </c>
      <c r="J311" s="19">
        <f t="shared" si="49"/>
        <v>305760</v>
      </c>
      <c r="K311" s="19">
        <f t="shared" si="50"/>
        <v>122304</v>
      </c>
      <c r="L311" s="19">
        <f t="shared" si="48"/>
        <v>183456</v>
      </c>
      <c r="M311" s="19">
        <f t="shared" si="51"/>
        <v>122304</v>
      </c>
    </row>
    <row r="312" spans="2:13" x14ac:dyDescent="0.2">
      <c r="B312" s="16"/>
      <c r="C312" s="37" t="s">
        <v>156</v>
      </c>
      <c r="D312" s="18" t="s">
        <v>0</v>
      </c>
      <c r="E312" s="19">
        <v>42.224000000000004</v>
      </c>
      <c r="F312" s="19">
        <v>7500</v>
      </c>
      <c r="G312" s="19">
        <v>3000</v>
      </c>
      <c r="H312" s="19">
        <v>4500</v>
      </c>
      <c r="I312" s="19">
        <v>3000</v>
      </c>
      <c r="J312" s="19">
        <f t="shared" si="49"/>
        <v>316680</v>
      </c>
      <c r="K312" s="19">
        <f t="shared" si="50"/>
        <v>126672.00000000001</v>
      </c>
      <c r="L312" s="19">
        <f t="shared" si="48"/>
        <v>190008.00000000003</v>
      </c>
      <c r="M312" s="19">
        <f t="shared" si="51"/>
        <v>126672.00000000001</v>
      </c>
    </row>
    <row r="313" spans="2:13" x14ac:dyDescent="0.2">
      <c r="B313" s="16"/>
      <c r="C313" s="37" t="s">
        <v>73</v>
      </c>
      <c r="D313" s="18" t="s">
        <v>0</v>
      </c>
      <c r="E313" s="19">
        <v>30.575999999999997</v>
      </c>
      <c r="F313" s="19">
        <v>7500</v>
      </c>
      <c r="G313" s="19">
        <v>3000</v>
      </c>
      <c r="H313" s="19">
        <v>4500</v>
      </c>
      <c r="I313" s="19">
        <v>3000</v>
      </c>
      <c r="J313" s="19">
        <f t="shared" si="49"/>
        <v>229319.99999999997</v>
      </c>
      <c r="K313" s="19">
        <f t="shared" si="50"/>
        <v>91727.999999999985</v>
      </c>
      <c r="L313" s="19">
        <f t="shared" si="48"/>
        <v>137592</v>
      </c>
      <c r="M313" s="19">
        <f t="shared" si="51"/>
        <v>91727.999999999985</v>
      </c>
    </row>
    <row r="314" spans="2:13" x14ac:dyDescent="0.2">
      <c r="B314" s="16"/>
      <c r="C314" s="37"/>
      <c r="D314" s="18"/>
      <c r="E314" s="19"/>
      <c r="F314" s="19"/>
      <c r="G314" s="19"/>
      <c r="H314" s="19"/>
      <c r="I314" s="19"/>
      <c r="J314" s="19"/>
      <c r="K314" s="19"/>
      <c r="L314" s="19"/>
      <c r="M314" s="19"/>
    </row>
    <row r="315" spans="2:13" x14ac:dyDescent="0.2">
      <c r="B315" s="16" t="s">
        <v>74</v>
      </c>
      <c r="C315" s="37" t="s">
        <v>75</v>
      </c>
      <c r="D315" s="18"/>
      <c r="E315" s="19"/>
      <c r="F315" s="19"/>
      <c r="G315" s="19"/>
      <c r="H315" s="19"/>
      <c r="I315" s="19"/>
      <c r="J315" s="19"/>
      <c r="K315" s="19"/>
      <c r="L315" s="19"/>
      <c r="M315" s="19"/>
    </row>
    <row r="316" spans="2:13" x14ac:dyDescent="0.2">
      <c r="B316" s="16"/>
      <c r="C316" s="37" t="s">
        <v>77</v>
      </c>
      <c r="D316" s="18" t="s">
        <v>0</v>
      </c>
      <c r="E316" s="19">
        <v>437.84</v>
      </c>
      <c r="F316" s="19">
        <v>7500</v>
      </c>
      <c r="G316" s="19">
        <v>3000</v>
      </c>
      <c r="H316" s="19">
        <v>4500</v>
      </c>
      <c r="I316" s="19">
        <v>3000</v>
      </c>
      <c r="J316" s="19">
        <f t="shared" si="49"/>
        <v>3283800</v>
      </c>
      <c r="K316" s="19">
        <f t="shared" si="50"/>
        <v>1313520</v>
      </c>
      <c r="L316" s="19">
        <f t="shared" si="48"/>
        <v>1970280</v>
      </c>
      <c r="M316" s="19">
        <f t="shared" si="51"/>
        <v>1313520</v>
      </c>
    </row>
    <row r="317" spans="2:13" x14ac:dyDescent="0.2">
      <c r="B317" s="16"/>
      <c r="C317" s="37" t="s">
        <v>76</v>
      </c>
      <c r="D317" s="18" t="s">
        <v>0</v>
      </c>
      <c r="E317" s="19">
        <v>25.116</v>
      </c>
      <c r="F317" s="19">
        <v>7500</v>
      </c>
      <c r="G317" s="19">
        <v>3000</v>
      </c>
      <c r="H317" s="19">
        <v>4500</v>
      </c>
      <c r="I317" s="19">
        <v>3000</v>
      </c>
      <c r="J317" s="19">
        <f t="shared" si="49"/>
        <v>188370</v>
      </c>
      <c r="K317" s="19">
        <f t="shared" si="50"/>
        <v>75348</v>
      </c>
      <c r="L317" s="19">
        <f t="shared" si="48"/>
        <v>113022</v>
      </c>
      <c r="M317" s="19">
        <f t="shared" si="51"/>
        <v>75348</v>
      </c>
    </row>
    <row r="318" spans="2:13" x14ac:dyDescent="0.2">
      <c r="B318" s="16"/>
      <c r="C318" s="37" t="s">
        <v>78</v>
      </c>
      <c r="D318" s="18" t="s">
        <v>0</v>
      </c>
      <c r="E318" s="19">
        <v>31.616</v>
      </c>
      <c r="F318" s="19">
        <v>7500</v>
      </c>
      <c r="G318" s="19">
        <v>3000</v>
      </c>
      <c r="H318" s="19">
        <v>4500</v>
      </c>
      <c r="I318" s="19">
        <v>3000</v>
      </c>
      <c r="J318" s="19">
        <f t="shared" si="49"/>
        <v>237120</v>
      </c>
      <c r="K318" s="19">
        <f t="shared" si="50"/>
        <v>94848</v>
      </c>
      <c r="L318" s="19">
        <f t="shared" si="48"/>
        <v>142272</v>
      </c>
      <c r="M318" s="19">
        <f t="shared" si="51"/>
        <v>94848</v>
      </c>
    </row>
    <row r="319" spans="2:13" x14ac:dyDescent="0.2">
      <c r="B319" s="16"/>
      <c r="C319" s="37" t="s">
        <v>142</v>
      </c>
      <c r="D319" s="18" t="s">
        <v>0</v>
      </c>
      <c r="E319" s="19">
        <v>21.84</v>
      </c>
      <c r="F319" s="19">
        <v>7500</v>
      </c>
      <c r="G319" s="19">
        <v>3000</v>
      </c>
      <c r="H319" s="19">
        <v>4500</v>
      </c>
      <c r="I319" s="19">
        <v>3000</v>
      </c>
      <c r="J319" s="19">
        <f t="shared" si="49"/>
        <v>163800</v>
      </c>
      <c r="K319" s="19">
        <f t="shared" si="50"/>
        <v>65520</v>
      </c>
      <c r="L319" s="19">
        <f t="shared" si="48"/>
        <v>98280</v>
      </c>
      <c r="M319" s="19">
        <f t="shared" si="51"/>
        <v>65520</v>
      </c>
    </row>
    <row r="320" spans="2:13" x14ac:dyDescent="0.2">
      <c r="B320" s="16"/>
      <c r="C320" s="37" t="s">
        <v>157</v>
      </c>
      <c r="D320" s="18" t="s">
        <v>0</v>
      </c>
      <c r="E320" s="19">
        <v>33.196800000000003</v>
      </c>
      <c r="F320" s="19">
        <v>7500</v>
      </c>
      <c r="G320" s="19">
        <v>3000</v>
      </c>
      <c r="H320" s="19">
        <v>4500</v>
      </c>
      <c r="I320" s="19">
        <v>3000</v>
      </c>
      <c r="J320" s="19">
        <f t="shared" si="49"/>
        <v>248976.00000000003</v>
      </c>
      <c r="K320" s="19">
        <f t="shared" si="50"/>
        <v>99590.400000000009</v>
      </c>
      <c r="L320" s="19">
        <f t="shared" si="48"/>
        <v>149385.60000000001</v>
      </c>
      <c r="M320" s="19">
        <f t="shared" si="51"/>
        <v>99590.400000000009</v>
      </c>
    </row>
    <row r="321" spans="2:13" x14ac:dyDescent="0.2">
      <c r="B321" s="16"/>
      <c r="C321" s="37" t="s">
        <v>158</v>
      </c>
      <c r="D321" s="18" t="s">
        <v>0</v>
      </c>
      <c r="E321" s="19">
        <v>156</v>
      </c>
      <c r="F321" s="19">
        <v>7500</v>
      </c>
      <c r="G321" s="19">
        <v>3000</v>
      </c>
      <c r="H321" s="19">
        <v>4500</v>
      </c>
      <c r="I321" s="19">
        <v>3000</v>
      </c>
      <c r="J321" s="19">
        <f t="shared" si="49"/>
        <v>1170000</v>
      </c>
      <c r="K321" s="19">
        <f t="shared" si="50"/>
        <v>468000</v>
      </c>
      <c r="L321" s="19">
        <f t="shared" si="48"/>
        <v>702000</v>
      </c>
      <c r="M321" s="19">
        <f t="shared" si="51"/>
        <v>468000</v>
      </c>
    </row>
    <row r="322" spans="2:13" x14ac:dyDescent="0.2">
      <c r="B322" s="16"/>
      <c r="C322" s="37"/>
      <c r="D322" s="18"/>
      <c r="E322" s="19"/>
      <c r="F322" s="19"/>
      <c r="G322" s="19"/>
      <c r="H322" s="19"/>
      <c r="I322" s="19"/>
      <c r="J322" s="19"/>
      <c r="K322" s="19"/>
      <c r="L322" s="19"/>
      <c r="M322" s="19"/>
    </row>
    <row r="323" spans="2:13" x14ac:dyDescent="0.2">
      <c r="B323" s="16" t="s">
        <v>79</v>
      </c>
      <c r="C323" s="37" t="s">
        <v>80</v>
      </c>
      <c r="D323" s="18"/>
      <c r="E323" s="19"/>
      <c r="F323" s="19"/>
      <c r="G323" s="19"/>
      <c r="H323" s="19"/>
      <c r="I323" s="19"/>
      <c r="J323" s="19"/>
      <c r="K323" s="19"/>
      <c r="L323" s="19"/>
      <c r="M323" s="19"/>
    </row>
    <row r="324" spans="2:13" x14ac:dyDescent="0.2">
      <c r="B324" s="16"/>
      <c r="C324" s="37" t="s">
        <v>81</v>
      </c>
      <c r="D324" s="18" t="s">
        <v>0</v>
      </c>
      <c r="E324" s="19">
        <v>279.44799999999998</v>
      </c>
      <c r="F324" s="19">
        <v>7500</v>
      </c>
      <c r="G324" s="19">
        <v>3000</v>
      </c>
      <c r="H324" s="19">
        <v>4500</v>
      </c>
      <c r="I324" s="19">
        <v>3000</v>
      </c>
      <c r="J324" s="19">
        <f t="shared" si="49"/>
        <v>2095859.9999999998</v>
      </c>
      <c r="K324" s="19">
        <f>G324*E324</f>
        <v>838343.99999999988</v>
      </c>
      <c r="L324" s="19">
        <f t="shared" si="48"/>
        <v>1257516</v>
      </c>
      <c r="M324" s="19">
        <f t="shared" si="51"/>
        <v>838343.99999999988</v>
      </c>
    </row>
    <row r="325" spans="2:13" x14ac:dyDescent="0.2">
      <c r="B325" s="16"/>
      <c r="C325" s="37" t="s">
        <v>82</v>
      </c>
      <c r="D325" s="18" t="s">
        <v>0</v>
      </c>
      <c r="E325" s="19">
        <v>21.84</v>
      </c>
      <c r="F325" s="19">
        <v>7500</v>
      </c>
      <c r="G325" s="19">
        <v>3000</v>
      </c>
      <c r="H325" s="19">
        <v>4500</v>
      </c>
      <c r="I325" s="19">
        <v>3000</v>
      </c>
      <c r="J325" s="19">
        <f t="shared" si="49"/>
        <v>163800</v>
      </c>
      <c r="K325" s="19">
        <f t="shared" si="50"/>
        <v>65520</v>
      </c>
      <c r="L325" s="19">
        <f t="shared" si="48"/>
        <v>98280</v>
      </c>
      <c r="M325" s="19">
        <f t="shared" si="51"/>
        <v>65520</v>
      </c>
    </row>
    <row r="326" spans="2:13" x14ac:dyDescent="0.2">
      <c r="B326" s="16"/>
      <c r="C326" s="37" t="s">
        <v>83</v>
      </c>
      <c r="D326" s="18" t="s">
        <v>0</v>
      </c>
      <c r="E326" s="19">
        <v>31.512</v>
      </c>
      <c r="F326" s="19">
        <v>7500</v>
      </c>
      <c r="G326" s="19">
        <v>3000</v>
      </c>
      <c r="H326" s="19">
        <v>4500</v>
      </c>
      <c r="I326" s="19">
        <v>3000</v>
      </c>
      <c r="J326" s="19">
        <f t="shared" si="49"/>
        <v>236340</v>
      </c>
      <c r="K326" s="19">
        <f t="shared" si="50"/>
        <v>94536</v>
      </c>
      <c r="L326" s="19">
        <f t="shared" si="48"/>
        <v>141804</v>
      </c>
      <c r="M326" s="19">
        <f t="shared" si="51"/>
        <v>94536</v>
      </c>
    </row>
    <row r="327" spans="2:13" x14ac:dyDescent="0.2">
      <c r="B327" s="16"/>
      <c r="C327" s="37" t="s">
        <v>143</v>
      </c>
      <c r="D327" s="18" t="s">
        <v>0</v>
      </c>
      <c r="E327" s="19">
        <v>21.84</v>
      </c>
      <c r="F327" s="19">
        <v>7500</v>
      </c>
      <c r="G327" s="19">
        <v>3000</v>
      </c>
      <c r="H327" s="19">
        <v>4500</v>
      </c>
      <c r="I327" s="19">
        <v>3000</v>
      </c>
      <c r="J327" s="19">
        <f t="shared" si="49"/>
        <v>163800</v>
      </c>
      <c r="K327" s="19">
        <f t="shared" si="50"/>
        <v>65520</v>
      </c>
      <c r="L327" s="19">
        <f t="shared" si="48"/>
        <v>98280</v>
      </c>
      <c r="M327" s="19">
        <f t="shared" si="51"/>
        <v>65520</v>
      </c>
    </row>
    <row r="328" spans="2:13" x14ac:dyDescent="0.2">
      <c r="B328" s="16"/>
      <c r="C328" s="37" t="s">
        <v>159</v>
      </c>
      <c r="D328" s="18" t="s">
        <v>0</v>
      </c>
      <c r="E328" s="19">
        <v>35.984000000000002</v>
      </c>
      <c r="F328" s="19">
        <v>7500</v>
      </c>
      <c r="G328" s="19">
        <v>3000</v>
      </c>
      <c r="H328" s="19">
        <v>4500</v>
      </c>
      <c r="I328" s="19">
        <v>3000</v>
      </c>
      <c r="J328" s="19">
        <f t="shared" si="49"/>
        <v>269880</v>
      </c>
      <c r="K328" s="19">
        <f t="shared" si="50"/>
        <v>107952</v>
      </c>
      <c r="L328" s="19">
        <f t="shared" si="48"/>
        <v>161928</v>
      </c>
      <c r="M328" s="19">
        <f t="shared" si="51"/>
        <v>107952</v>
      </c>
    </row>
    <row r="329" spans="2:13" x14ac:dyDescent="0.2">
      <c r="B329" s="16"/>
      <c r="C329" s="37"/>
      <c r="D329" s="18"/>
      <c r="E329" s="19"/>
      <c r="F329" s="19"/>
      <c r="G329" s="19"/>
      <c r="H329" s="19"/>
      <c r="I329" s="19"/>
      <c r="J329" s="19"/>
      <c r="K329" s="19"/>
      <c r="L329" s="19"/>
      <c r="M329" s="19"/>
    </row>
    <row r="330" spans="2:13" x14ac:dyDescent="0.2">
      <c r="B330" s="16" t="s">
        <v>84</v>
      </c>
      <c r="C330" s="37" t="s">
        <v>85</v>
      </c>
      <c r="D330" s="18"/>
      <c r="E330" s="19"/>
      <c r="F330" s="19"/>
      <c r="G330" s="19"/>
      <c r="H330" s="19"/>
      <c r="I330" s="19"/>
      <c r="J330" s="19"/>
      <c r="K330" s="19"/>
      <c r="L330" s="19"/>
      <c r="M330" s="19"/>
    </row>
    <row r="331" spans="2:13" x14ac:dyDescent="0.2">
      <c r="B331" s="16"/>
      <c r="C331" s="37" t="s">
        <v>121</v>
      </c>
      <c r="D331" s="18" t="s">
        <v>0</v>
      </c>
      <c r="E331" s="19">
        <v>301.18400000000003</v>
      </c>
      <c r="F331" s="19">
        <v>7500</v>
      </c>
      <c r="G331" s="19">
        <v>3000</v>
      </c>
      <c r="H331" s="19">
        <v>4500</v>
      </c>
      <c r="I331" s="19">
        <v>3000</v>
      </c>
      <c r="J331" s="19">
        <f t="shared" si="49"/>
        <v>2258880</v>
      </c>
      <c r="K331" s="19">
        <f t="shared" si="50"/>
        <v>903552.00000000012</v>
      </c>
      <c r="L331" s="19">
        <f t="shared" si="48"/>
        <v>1355328.0000000002</v>
      </c>
      <c r="M331" s="19">
        <f t="shared" si="51"/>
        <v>903552.00000000012</v>
      </c>
    </row>
    <row r="332" spans="2:13" x14ac:dyDescent="0.2">
      <c r="B332" s="16"/>
      <c r="C332" s="37" t="s">
        <v>86</v>
      </c>
      <c r="D332" s="18" t="s">
        <v>0</v>
      </c>
      <c r="E332" s="19">
        <v>144.56</v>
      </c>
      <c r="F332" s="19">
        <v>7500</v>
      </c>
      <c r="G332" s="19">
        <v>3000</v>
      </c>
      <c r="H332" s="19">
        <v>4500</v>
      </c>
      <c r="I332" s="19">
        <v>3000</v>
      </c>
      <c r="J332" s="19">
        <f t="shared" si="49"/>
        <v>1084200</v>
      </c>
      <c r="K332" s="19">
        <f t="shared" si="50"/>
        <v>433680</v>
      </c>
      <c r="L332" s="19">
        <f t="shared" si="48"/>
        <v>650520</v>
      </c>
      <c r="M332" s="19">
        <f t="shared" si="51"/>
        <v>433680</v>
      </c>
    </row>
    <row r="333" spans="2:13" x14ac:dyDescent="0.2">
      <c r="B333" s="16"/>
      <c r="C333" s="37" t="s">
        <v>87</v>
      </c>
      <c r="D333" s="18" t="s">
        <v>0</v>
      </c>
      <c r="E333" s="19">
        <v>76.543999999999997</v>
      </c>
      <c r="F333" s="19">
        <v>7500</v>
      </c>
      <c r="G333" s="19">
        <v>3000</v>
      </c>
      <c r="H333" s="19">
        <v>4500</v>
      </c>
      <c r="I333" s="19">
        <v>3000</v>
      </c>
      <c r="J333" s="19">
        <f t="shared" si="49"/>
        <v>574080</v>
      </c>
      <c r="K333" s="19">
        <f t="shared" si="50"/>
        <v>229632</v>
      </c>
      <c r="L333" s="19">
        <f t="shared" si="48"/>
        <v>344448</v>
      </c>
      <c r="M333" s="19">
        <f t="shared" si="51"/>
        <v>229632</v>
      </c>
    </row>
    <row r="334" spans="2:13" x14ac:dyDescent="0.2">
      <c r="B334" s="16"/>
      <c r="C334" s="37" t="s">
        <v>160</v>
      </c>
      <c r="D334" s="18" t="s">
        <v>0</v>
      </c>
      <c r="E334" s="19">
        <v>49.462400000000002</v>
      </c>
      <c r="F334" s="19">
        <v>7500</v>
      </c>
      <c r="G334" s="19">
        <v>3000</v>
      </c>
      <c r="H334" s="19">
        <v>4500</v>
      </c>
      <c r="I334" s="19">
        <v>3000</v>
      </c>
      <c r="J334" s="19">
        <f t="shared" si="49"/>
        <v>370968</v>
      </c>
      <c r="K334" s="19">
        <f t="shared" si="50"/>
        <v>148387.20000000001</v>
      </c>
      <c r="L334" s="19">
        <f t="shared" si="48"/>
        <v>222580.80000000002</v>
      </c>
      <c r="M334" s="19">
        <f t="shared" si="51"/>
        <v>148387.20000000001</v>
      </c>
    </row>
    <row r="335" spans="2:13" x14ac:dyDescent="0.2">
      <c r="B335" s="16"/>
      <c r="C335" s="37" t="s">
        <v>144</v>
      </c>
      <c r="D335" s="18" t="s">
        <v>0</v>
      </c>
      <c r="E335" s="19">
        <v>27.768000000000001</v>
      </c>
      <c r="F335" s="19">
        <v>7500</v>
      </c>
      <c r="G335" s="19">
        <v>3000</v>
      </c>
      <c r="H335" s="19">
        <v>4500</v>
      </c>
      <c r="I335" s="19">
        <v>3000</v>
      </c>
      <c r="J335" s="19">
        <f t="shared" si="49"/>
        <v>208260</v>
      </c>
      <c r="K335" s="19">
        <f t="shared" si="50"/>
        <v>83304</v>
      </c>
      <c r="L335" s="19">
        <f t="shared" si="48"/>
        <v>124956</v>
      </c>
      <c r="M335" s="19">
        <f t="shared" si="51"/>
        <v>83304</v>
      </c>
    </row>
    <row r="336" spans="2:13" x14ac:dyDescent="0.2">
      <c r="B336" s="16"/>
      <c r="C336" s="37" t="s">
        <v>88</v>
      </c>
      <c r="D336" s="18" t="s">
        <v>0</v>
      </c>
      <c r="E336" s="19">
        <v>61.88</v>
      </c>
      <c r="F336" s="19">
        <v>7500</v>
      </c>
      <c r="G336" s="19">
        <v>3000</v>
      </c>
      <c r="H336" s="19">
        <v>4500</v>
      </c>
      <c r="I336" s="19">
        <v>3000</v>
      </c>
      <c r="J336" s="19">
        <f t="shared" si="49"/>
        <v>464100</v>
      </c>
      <c r="K336" s="19">
        <f t="shared" si="50"/>
        <v>185640</v>
      </c>
      <c r="L336" s="19">
        <f t="shared" si="48"/>
        <v>278460</v>
      </c>
      <c r="M336" s="19">
        <f t="shared" si="51"/>
        <v>185640</v>
      </c>
    </row>
    <row r="337" spans="2:13" x14ac:dyDescent="0.2">
      <c r="B337" s="16"/>
      <c r="C337" s="37" t="s">
        <v>161</v>
      </c>
      <c r="D337" s="18" t="s">
        <v>0</v>
      </c>
      <c r="E337" s="19">
        <v>54.6</v>
      </c>
      <c r="F337" s="19">
        <v>7500</v>
      </c>
      <c r="G337" s="19">
        <v>3000</v>
      </c>
      <c r="H337" s="19">
        <v>4500</v>
      </c>
      <c r="I337" s="19">
        <v>3000</v>
      </c>
      <c r="J337" s="19">
        <f t="shared" si="49"/>
        <v>409500</v>
      </c>
      <c r="K337" s="19">
        <f t="shared" si="50"/>
        <v>163800</v>
      </c>
      <c r="L337" s="19">
        <f t="shared" si="48"/>
        <v>245700</v>
      </c>
      <c r="M337" s="19">
        <f t="shared" si="51"/>
        <v>163800</v>
      </c>
    </row>
    <row r="338" spans="2:13" x14ac:dyDescent="0.2">
      <c r="B338" s="16"/>
      <c r="C338" s="37"/>
      <c r="D338" s="18"/>
      <c r="E338" s="19"/>
      <c r="F338" s="19"/>
      <c r="G338" s="19"/>
      <c r="H338" s="19"/>
      <c r="I338" s="19"/>
      <c r="J338" s="19"/>
      <c r="K338" s="19"/>
      <c r="L338" s="19"/>
      <c r="M338" s="19"/>
    </row>
    <row r="339" spans="2:13" x14ac:dyDescent="0.2">
      <c r="B339" s="16" t="s">
        <v>89</v>
      </c>
      <c r="C339" s="37" t="s">
        <v>90</v>
      </c>
      <c r="D339" s="18"/>
      <c r="E339" s="19"/>
      <c r="F339" s="19"/>
      <c r="G339" s="19"/>
      <c r="H339" s="19"/>
      <c r="I339" s="19"/>
      <c r="J339" s="19"/>
      <c r="K339" s="19"/>
      <c r="L339" s="19"/>
      <c r="M339" s="19"/>
    </row>
    <row r="340" spans="2:13" x14ac:dyDescent="0.2">
      <c r="B340" s="16"/>
      <c r="C340" s="37" t="s">
        <v>92</v>
      </c>
      <c r="D340" s="18" t="s">
        <v>0</v>
      </c>
      <c r="E340" s="19">
        <v>302.952</v>
      </c>
      <c r="F340" s="19">
        <v>7500</v>
      </c>
      <c r="G340" s="19">
        <v>3000</v>
      </c>
      <c r="H340" s="19">
        <v>4500</v>
      </c>
      <c r="I340" s="19">
        <v>3000</v>
      </c>
      <c r="J340" s="19">
        <f t="shared" si="49"/>
        <v>2272140</v>
      </c>
      <c r="K340" s="19">
        <f t="shared" si="50"/>
        <v>908856</v>
      </c>
      <c r="L340" s="19">
        <f t="shared" si="48"/>
        <v>1363284</v>
      </c>
      <c r="M340" s="19">
        <f t="shared" si="51"/>
        <v>908856</v>
      </c>
    </row>
    <row r="341" spans="2:13" x14ac:dyDescent="0.2">
      <c r="B341" s="16"/>
      <c r="C341" s="37" t="s">
        <v>91</v>
      </c>
      <c r="D341" s="18" t="s">
        <v>0</v>
      </c>
      <c r="E341" s="19">
        <v>161.72</v>
      </c>
      <c r="F341" s="19">
        <v>7500</v>
      </c>
      <c r="G341" s="19">
        <v>3000</v>
      </c>
      <c r="H341" s="19">
        <v>4500</v>
      </c>
      <c r="I341" s="19">
        <v>3000</v>
      </c>
      <c r="J341" s="19">
        <f t="shared" si="49"/>
        <v>1212900</v>
      </c>
      <c r="K341" s="19">
        <f t="shared" si="50"/>
        <v>485160</v>
      </c>
      <c r="L341" s="19">
        <f t="shared" si="48"/>
        <v>727740</v>
      </c>
      <c r="M341" s="19">
        <f t="shared" si="51"/>
        <v>485160</v>
      </c>
    </row>
    <row r="342" spans="2:13" x14ac:dyDescent="0.2">
      <c r="B342" s="16"/>
      <c r="C342" s="37" t="s">
        <v>93</v>
      </c>
      <c r="D342" s="18" t="s">
        <v>0</v>
      </c>
      <c r="E342" s="19">
        <v>20.488</v>
      </c>
      <c r="F342" s="19">
        <v>7500</v>
      </c>
      <c r="G342" s="19">
        <v>3000</v>
      </c>
      <c r="H342" s="19">
        <v>4500</v>
      </c>
      <c r="I342" s="19">
        <v>3000</v>
      </c>
      <c r="J342" s="19">
        <f t="shared" si="49"/>
        <v>153660</v>
      </c>
      <c r="K342" s="19">
        <f t="shared" si="50"/>
        <v>61464</v>
      </c>
      <c r="L342" s="19">
        <f t="shared" si="48"/>
        <v>92196</v>
      </c>
      <c r="M342" s="19">
        <f t="shared" si="51"/>
        <v>61464</v>
      </c>
    </row>
    <row r="343" spans="2:13" x14ac:dyDescent="0.2">
      <c r="B343" s="16"/>
      <c r="C343" s="37" t="s">
        <v>162</v>
      </c>
      <c r="D343" s="18" t="s">
        <v>0</v>
      </c>
      <c r="E343" s="19">
        <v>82.783999999999992</v>
      </c>
      <c r="F343" s="19">
        <v>7500</v>
      </c>
      <c r="G343" s="19">
        <v>3000</v>
      </c>
      <c r="H343" s="19">
        <v>4500</v>
      </c>
      <c r="I343" s="19">
        <v>3000</v>
      </c>
      <c r="J343" s="19">
        <f t="shared" si="49"/>
        <v>620879.99999999988</v>
      </c>
      <c r="K343" s="19">
        <f t="shared" si="50"/>
        <v>248351.99999999997</v>
      </c>
      <c r="L343" s="19">
        <f t="shared" si="48"/>
        <v>372527.99999999994</v>
      </c>
      <c r="M343" s="19">
        <f t="shared" si="51"/>
        <v>248351.99999999997</v>
      </c>
    </row>
    <row r="344" spans="2:13" x14ac:dyDescent="0.2">
      <c r="B344" s="16"/>
      <c r="C344" s="37" t="s">
        <v>94</v>
      </c>
      <c r="D344" s="18" t="s">
        <v>0</v>
      </c>
      <c r="E344" s="19">
        <v>44.823999999999998</v>
      </c>
      <c r="F344" s="19">
        <v>7500</v>
      </c>
      <c r="G344" s="19">
        <v>3000</v>
      </c>
      <c r="H344" s="19">
        <v>4500</v>
      </c>
      <c r="I344" s="19">
        <v>3000</v>
      </c>
      <c r="J344" s="19">
        <f t="shared" si="49"/>
        <v>336180</v>
      </c>
      <c r="K344" s="19">
        <f t="shared" si="50"/>
        <v>134472</v>
      </c>
      <c r="L344" s="19">
        <f t="shared" ref="L344:L381" si="56">H344*E344</f>
        <v>201708</v>
      </c>
      <c r="M344" s="19">
        <f t="shared" si="51"/>
        <v>134472</v>
      </c>
    </row>
    <row r="345" spans="2:13" x14ac:dyDescent="0.2">
      <c r="B345" s="16"/>
      <c r="C345" s="37" t="s">
        <v>95</v>
      </c>
      <c r="D345" s="18" t="s">
        <v>0</v>
      </c>
      <c r="E345" s="19">
        <v>44.823999999999998</v>
      </c>
      <c r="F345" s="19">
        <v>7500</v>
      </c>
      <c r="G345" s="19">
        <v>3000</v>
      </c>
      <c r="H345" s="19">
        <v>4500</v>
      </c>
      <c r="I345" s="19">
        <v>3000</v>
      </c>
      <c r="J345" s="19">
        <f t="shared" ref="J345:J380" si="57">F345*E345</f>
        <v>336180</v>
      </c>
      <c r="K345" s="19">
        <f t="shared" ref="K345:K380" si="58">G345*E345</f>
        <v>134472</v>
      </c>
      <c r="L345" s="19">
        <f t="shared" si="56"/>
        <v>201708</v>
      </c>
      <c r="M345" s="19">
        <f t="shared" ref="M345:M381" si="59">I345*E345</f>
        <v>134472</v>
      </c>
    </row>
    <row r="346" spans="2:13" x14ac:dyDescent="0.2">
      <c r="B346" s="16"/>
      <c r="C346" s="37"/>
      <c r="D346" s="18"/>
      <c r="E346" s="19"/>
      <c r="F346" s="19"/>
      <c r="G346" s="19"/>
      <c r="H346" s="19"/>
      <c r="I346" s="19"/>
      <c r="J346" s="19"/>
      <c r="K346" s="19"/>
      <c r="L346" s="19"/>
      <c r="M346" s="19"/>
    </row>
    <row r="347" spans="2:13" x14ac:dyDescent="0.2">
      <c r="B347" s="16" t="s">
        <v>96</v>
      </c>
      <c r="C347" s="37" t="s">
        <v>97</v>
      </c>
      <c r="D347" s="18"/>
      <c r="E347" s="19"/>
      <c r="F347" s="19"/>
      <c r="G347" s="19"/>
      <c r="H347" s="19"/>
      <c r="I347" s="19"/>
      <c r="J347" s="19"/>
      <c r="K347" s="19"/>
      <c r="L347" s="19"/>
      <c r="M347" s="19"/>
    </row>
    <row r="348" spans="2:13" x14ac:dyDescent="0.2">
      <c r="B348" s="16"/>
      <c r="C348" s="37" t="s">
        <v>98</v>
      </c>
      <c r="D348" s="18" t="s">
        <v>0</v>
      </c>
      <c r="E348" s="19">
        <v>313.66400000000004</v>
      </c>
      <c r="F348" s="19">
        <v>7500</v>
      </c>
      <c r="G348" s="19">
        <v>3000</v>
      </c>
      <c r="H348" s="19">
        <v>4500</v>
      </c>
      <c r="I348" s="19">
        <v>3000</v>
      </c>
      <c r="J348" s="19">
        <f t="shared" si="57"/>
        <v>2352480.0000000005</v>
      </c>
      <c r="K348" s="19">
        <f t="shared" si="58"/>
        <v>940992.00000000012</v>
      </c>
      <c r="L348" s="19">
        <f t="shared" si="56"/>
        <v>1411488.0000000002</v>
      </c>
      <c r="M348" s="19">
        <f t="shared" si="59"/>
        <v>940992.00000000012</v>
      </c>
    </row>
    <row r="349" spans="2:13" x14ac:dyDescent="0.2">
      <c r="B349" s="16"/>
      <c r="C349" s="37" t="s">
        <v>99</v>
      </c>
      <c r="D349" s="18" t="s">
        <v>0</v>
      </c>
      <c r="E349" s="19">
        <v>163.17600000000002</v>
      </c>
      <c r="F349" s="19">
        <v>7500</v>
      </c>
      <c r="G349" s="19">
        <v>3000</v>
      </c>
      <c r="H349" s="19">
        <v>4500</v>
      </c>
      <c r="I349" s="19">
        <v>3000</v>
      </c>
      <c r="J349" s="19">
        <f t="shared" si="57"/>
        <v>1223820.0000000002</v>
      </c>
      <c r="K349" s="19">
        <f t="shared" si="58"/>
        <v>489528.00000000006</v>
      </c>
      <c r="L349" s="19">
        <f t="shared" si="56"/>
        <v>734292.00000000012</v>
      </c>
      <c r="M349" s="19">
        <f t="shared" si="59"/>
        <v>489528.00000000006</v>
      </c>
    </row>
    <row r="350" spans="2:13" x14ac:dyDescent="0.2">
      <c r="B350" s="16"/>
      <c r="C350" s="37" t="s">
        <v>100</v>
      </c>
      <c r="D350" s="18" t="s">
        <v>0</v>
      </c>
      <c r="E350" s="19">
        <v>17.472000000000001</v>
      </c>
      <c r="F350" s="19">
        <v>7500</v>
      </c>
      <c r="G350" s="19">
        <v>3000</v>
      </c>
      <c r="H350" s="19">
        <v>4500</v>
      </c>
      <c r="I350" s="19">
        <v>3000</v>
      </c>
      <c r="J350" s="19">
        <f t="shared" si="57"/>
        <v>131040.00000000001</v>
      </c>
      <c r="K350" s="19">
        <f t="shared" si="58"/>
        <v>52416.000000000007</v>
      </c>
      <c r="L350" s="19">
        <f t="shared" si="56"/>
        <v>78624</v>
      </c>
      <c r="M350" s="19">
        <f t="shared" si="59"/>
        <v>52416.000000000007</v>
      </c>
    </row>
    <row r="351" spans="2:13" x14ac:dyDescent="0.2">
      <c r="B351" s="16"/>
      <c r="C351" s="37" t="s">
        <v>163</v>
      </c>
      <c r="D351" s="18" t="s">
        <v>0</v>
      </c>
      <c r="E351" s="19">
        <v>31.449599999999997</v>
      </c>
      <c r="F351" s="19">
        <v>7500</v>
      </c>
      <c r="G351" s="19">
        <v>3000</v>
      </c>
      <c r="H351" s="19">
        <v>4500</v>
      </c>
      <c r="I351" s="19">
        <v>3000</v>
      </c>
      <c r="J351" s="19">
        <f t="shared" si="57"/>
        <v>235871.99999999997</v>
      </c>
      <c r="K351" s="19">
        <f t="shared" si="58"/>
        <v>94348.799999999988</v>
      </c>
      <c r="L351" s="19">
        <f t="shared" si="56"/>
        <v>141523.19999999998</v>
      </c>
      <c r="M351" s="19">
        <f t="shared" si="59"/>
        <v>94348.799999999988</v>
      </c>
    </row>
    <row r="352" spans="2:13" x14ac:dyDescent="0.2">
      <c r="B352" s="16"/>
      <c r="C352" s="37" t="s">
        <v>101</v>
      </c>
      <c r="D352" s="18" t="s">
        <v>0</v>
      </c>
      <c r="E352" s="19">
        <v>17.472000000000001</v>
      </c>
      <c r="F352" s="19">
        <v>7500</v>
      </c>
      <c r="G352" s="19">
        <v>3000</v>
      </c>
      <c r="H352" s="19">
        <v>4500</v>
      </c>
      <c r="I352" s="19">
        <v>3000</v>
      </c>
      <c r="J352" s="19">
        <f t="shared" si="57"/>
        <v>131040.00000000001</v>
      </c>
      <c r="K352" s="19">
        <f t="shared" si="58"/>
        <v>52416.000000000007</v>
      </c>
      <c r="L352" s="19">
        <f t="shared" si="56"/>
        <v>78624</v>
      </c>
      <c r="M352" s="19">
        <f t="shared" si="59"/>
        <v>52416.000000000007</v>
      </c>
    </row>
    <row r="353" spans="2:13" x14ac:dyDescent="0.2">
      <c r="B353" s="16"/>
      <c r="C353" s="37" t="s">
        <v>102</v>
      </c>
      <c r="D353" s="18" t="s">
        <v>0</v>
      </c>
      <c r="E353" s="19">
        <v>25.22</v>
      </c>
      <c r="F353" s="19">
        <v>7500</v>
      </c>
      <c r="G353" s="19">
        <v>3000</v>
      </c>
      <c r="H353" s="19">
        <v>4500</v>
      </c>
      <c r="I353" s="19">
        <v>3000</v>
      </c>
      <c r="J353" s="19">
        <f t="shared" si="57"/>
        <v>189150</v>
      </c>
      <c r="K353" s="19">
        <f t="shared" si="58"/>
        <v>75660</v>
      </c>
      <c r="L353" s="19">
        <f t="shared" si="56"/>
        <v>113490</v>
      </c>
      <c r="M353" s="19">
        <f t="shared" si="59"/>
        <v>75660</v>
      </c>
    </row>
    <row r="354" spans="2:13" x14ac:dyDescent="0.2">
      <c r="B354" s="16"/>
      <c r="C354" s="37" t="s">
        <v>164</v>
      </c>
      <c r="D354" s="18" t="s">
        <v>0</v>
      </c>
      <c r="E354" s="19">
        <v>32.864000000000004</v>
      </c>
      <c r="F354" s="19">
        <v>7500</v>
      </c>
      <c r="G354" s="19">
        <v>3000</v>
      </c>
      <c r="H354" s="19">
        <v>4500</v>
      </c>
      <c r="I354" s="19">
        <v>3000</v>
      </c>
      <c r="J354" s="19">
        <f t="shared" si="57"/>
        <v>246480.00000000003</v>
      </c>
      <c r="K354" s="19">
        <f t="shared" si="58"/>
        <v>98592.000000000015</v>
      </c>
      <c r="L354" s="19">
        <f t="shared" si="56"/>
        <v>147888.00000000003</v>
      </c>
      <c r="M354" s="19">
        <f t="shared" si="59"/>
        <v>98592.000000000015</v>
      </c>
    </row>
    <row r="355" spans="2:13" x14ac:dyDescent="0.2">
      <c r="B355" s="16"/>
      <c r="C355" s="37"/>
      <c r="D355" s="18"/>
      <c r="E355" s="19"/>
      <c r="F355" s="19"/>
      <c r="G355" s="19"/>
      <c r="H355" s="19"/>
      <c r="I355" s="19"/>
      <c r="J355" s="19"/>
      <c r="K355" s="19"/>
      <c r="L355" s="19"/>
      <c r="M355" s="19"/>
    </row>
    <row r="356" spans="2:13" x14ac:dyDescent="0.2">
      <c r="B356" s="16" t="s">
        <v>103</v>
      </c>
      <c r="C356" s="37" t="s">
        <v>104</v>
      </c>
      <c r="D356" s="18"/>
      <c r="E356" s="19"/>
      <c r="F356" s="19"/>
      <c r="G356" s="19"/>
      <c r="H356" s="19"/>
      <c r="I356" s="19"/>
      <c r="J356" s="19"/>
      <c r="K356" s="19"/>
      <c r="L356" s="19"/>
      <c r="M356" s="19"/>
    </row>
    <row r="357" spans="2:13" x14ac:dyDescent="0.2">
      <c r="B357" s="16"/>
      <c r="C357" s="37" t="s">
        <v>105</v>
      </c>
      <c r="D357" s="18" t="s">
        <v>0</v>
      </c>
      <c r="E357" s="19">
        <v>330.82400000000001</v>
      </c>
      <c r="F357" s="19">
        <v>7500</v>
      </c>
      <c r="G357" s="19">
        <v>3000</v>
      </c>
      <c r="H357" s="19">
        <v>4500</v>
      </c>
      <c r="I357" s="19">
        <v>3000</v>
      </c>
      <c r="J357" s="19">
        <f t="shared" si="57"/>
        <v>2481180</v>
      </c>
      <c r="K357" s="19">
        <f t="shared" si="58"/>
        <v>992472</v>
      </c>
      <c r="L357" s="19">
        <f t="shared" si="56"/>
        <v>1488708</v>
      </c>
      <c r="M357" s="19">
        <f t="shared" si="59"/>
        <v>992472</v>
      </c>
    </row>
    <row r="358" spans="2:13" x14ac:dyDescent="0.2">
      <c r="B358" s="16"/>
      <c r="C358" s="37" t="s">
        <v>106</v>
      </c>
      <c r="D358" s="18" t="s">
        <v>0</v>
      </c>
      <c r="E358" s="19">
        <v>17.472000000000001</v>
      </c>
      <c r="F358" s="19">
        <v>7500</v>
      </c>
      <c r="G358" s="19">
        <v>3000</v>
      </c>
      <c r="H358" s="19">
        <v>4500</v>
      </c>
      <c r="I358" s="19">
        <v>3000</v>
      </c>
      <c r="J358" s="19">
        <f t="shared" si="57"/>
        <v>131040.00000000001</v>
      </c>
      <c r="K358" s="19">
        <f t="shared" si="58"/>
        <v>52416.000000000007</v>
      </c>
      <c r="L358" s="19">
        <f t="shared" si="56"/>
        <v>78624</v>
      </c>
      <c r="M358" s="19">
        <f t="shared" si="59"/>
        <v>52416.000000000007</v>
      </c>
    </row>
    <row r="359" spans="2:13" x14ac:dyDescent="0.2">
      <c r="B359" s="16"/>
      <c r="C359" s="37" t="s">
        <v>107</v>
      </c>
      <c r="D359" s="18" t="s">
        <v>0</v>
      </c>
      <c r="E359" s="19">
        <v>23.66</v>
      </c>
      <c r="F359" s="19">
        <v>7500</v>
      </c>
      <c r="G359" s="19">
        <v>3000</v>
      </c>
      <c r="H359" s="19">
        <v>4500</v>
      </c>
      <c r="I359" s="19">
        <v>3000</v>
      </c>
      <c r="J359" s="19">
        <f t="shared" si="57"/>
        <v>177450</v>
      </c>
      <c r="K359" s="19">
        <f t="shared" si="58"/>
        <v>70980</v>
      </c>
      <c r="L359" s="19">
        <f t="shared" si="56"/>
        <v>106470</v>
      </c>
      <c r="M359" s="19">
        <f t="shared" si="59"/>
        <v>70980</v>
      </c>
    </row>
    <row r="360" spans="2:13" x14ac:dyDescent="0.2">
      <c r="B360" s="16"/>
      <c r="C360" s="37" t="s">
        <v>108</v>
      </c>
      <c r="D360" s="18" t="s">
        <v>0</v>
      </c>
      <c r="E360" s="19">
        <v>17.472000000000001</v>
      </c>
      <c r="F360" s="19">
        <v>7500</v>
      </c>
      <c r="G360" s="19">
        <v>3000</v>
      </c>
      <c r="H360" s="19">
        <v>4500</v>
      </c>
      <c r="I360" s="19">
        <v>3000</v>
      </c>
      <c r="J360" s="19">
        <f t="shared" si="57"/>
        <v>131040.00000000001</v>
      </c>
      <c r="K360" s="19">
        <f t="shared" si="58"/>
        <v>52416.000000000007</v>
      </c>
      <c r="L360" s="19">
        <f t="shared" si="56"/>
        <v>78624</v>
      </c>
      <c r="M360" s="19">
        <f t="shared" si="59"/>
        <v>52416.000000000007</v>
      </c>
    </row>
    <row r="361" spans="2:13" x14ac:dyDescent="0.2">
      <c r="B361" s="16"/>
      <c r="C361" s="37" t="s">
        <v>145</v>
      </c>
      <c r="D361" s="18" t="s">
        <v>0</v>
      </c>
      <c r="E361" s="19">
        <v>184.98480000000001</v>
      </c>
      <c r="F361" s="19">
        <v>7500</v>
      </c>
      <c r="G361" s="19">
        <v>3000</v>
      </c>
      <c r="H361" s="19">
        <v>4500</v>
      </c>
      <c r="I361" s="19">
        <v>3000</v>
      </c>
      <c r="J361" s="19">
        <f t="shared" si="57"/>
        <v>1387386</v>
      </c>
      <c r="K361" s="19">
        <f t="shared" si="58"/>
        <v>554954.4</v>
      </c>
      <c r="L361" s="19">
        <f t="shared" si="56"/>
        <v>832431.6</v>
      </c>
      <c r="M361" s="19">
        <f t="shared" si="59"/>
        <v>554954.4</v>
      </c>
    </row>
    <row r="362" spans="2:13" x14ac:dyDescent="0.2">
      <c r="B362" s="16"/>
      <c r="C362" s="37" t="s">
        <v>165</v>
      </c>
      <c r="D362" s="18" t="s">
        <v>0</v>
      </c>
      <c r="E362" s="19">
        <v>32.655999999999999</v>
      </c>
      <c r="F362" s="19">
        <v>7500</v>
      </c>
      <c r="G362" s="19">
        <v>3000</v>
      </c>
      <c r="H362" s="19">
        <v>4500</v>
      </c>
      <c r="I362" s="19">
        <v>3000</v>
      </c>
      <c r="J362" s="19">
        <f t="shared" si="57"/>
        <v>244920</v>
      </c>
      <c r="K362" s="19">
        <f t="shared" si="58"/>
        <v>97968</v>
      </c>
      <c r="L362" s="19">
        <f t="shared" si="56"/>
        <v>146952</v>
      </c>
      <c r="M362" s="19">
        <f t="shared" si="59"/>
        <v>97968</v>
      </c>
    </row>
    <row r="363" spans="2:13" x14ac:dyDescent="0.2">
      <c r="B363" s="16"/>
      <c r="C363" s="37"/>
      <c r="D363" s="18"/>
      <c r="E363" s="19"/>
      <c r="F363" s="19"/>
      <c r="G363" s="19"/>
      <c r="H363" s="19"/>
      <c r="I363" s="19"/>
      <c r="J363" s="19"/>
      <c r="K363" s="19"/>
      <c r="L363" s="19"/>
      <c r="M363" s="19"/>
    </row>
    <row r="364" spans="2:13" x14ac:dyDescent="0.2">
      <c r="B364" s="16" t="s">
        <v>166</v>
      </c>
      <c r="C364" s="37" t="s">
        <v>167</v>
      </c>
      <c r="D364" s="18"/>
      <c r="E364" s="19"/>
      <c r="F364" s="19"/>
      <c r="G364" s="19"/>
      <c r="H364" s="19"/>
      <c r="I364" s="19"/>
      <c r="J364" s="19"/>
      <c r="K364" s="19"/>
      <c r="L364" s="19"/>
      <c r="M364" s="19"/>
    </row>
    <row r="365" spans="2:13" x14ac:dyDescent="0.2">
      <c r="B365" s="16"/>
      <c r="C365" s="37" t="s">
        <v>168</v>
      </c>
      <c r="D365" s="18" t="s">
        <v>0</v>
      </c>
      <c r="E365" s="19">
        <v>397.488</v>
      </c>
      <c r="F365" s="19">
        <v>7500</v>
      </c>
      <c r="G365" s="19">
        <v>3000</v>
      </c>
      <c r="H365" s="19">
        <v>4500</v>
      </c>
      <c r="I365" s="19">
        <v>3000</v>
      </c>
      <c r="J365" s="19">
        <f t="shared" si="57"/>
        <v>2981160</v>
      </c>
      <c r="K365" s="19">
        <f t="shared" si="58"/>
        <v>1192464</v>
      </c>
      <c r="L365" s="19">
        <f t="shared" si="56"/>
        <v>1788696</v>
      </c>
      <c r="M365" s="19">
        <f t="shared" si="59"/>
        <v>1192464</v>
      </c>
    </row>
    <row r="366" spans="2:13" x14ac:dyDescent="0.2">
      <c r="B366" s="16"/>
      <c r="C366" s="37" t="s">
        <v>169</v>
      </c>
      <c r="D366" s="18" t="s">
        <v>0</v>
      </c>
      <c r="E366" s="19">
        <v>161.61600000000001</v>
      </c>
      <c r="F366" s="19">
        <v>7500</v>
      </c>
      <c r="G366" s="19">
        <v>3000</v>
      </c>
      <c r="H366" s="19">
        <v>4500</v>
      </c>
      <c r="I366" s="19">
        <v>3000</v>
      </c>
      <c r="J366" s="19">
        <f t="shared" si="57"/>
        <v>1212120</v>
      </c>
      <c r="K366" s="19">
        <f t="shared" si="58"/>
        <v>484848.00000000006</v>
      </c>
      <c r="L366" s="19">
        <f t="shared" si="56"/>
        <v>727272.00000000012</v>
      </c>
      <c r="M366" s="19">
        <f t="shared" si="59"/>
        <v>484848.00000000006</v>
      </c>
    </row>
    <row r="367" spans="2:13" x14ac:dyDescent="0.2">
      <c r="B367" s="16"/>
      <c r="C367" s="37" t="s">
        <v>170</v>
      </c>
      <c r="D367" s="18" t="s">
        <v>0</v>
      </c>
      <c r="E367" s="19">
        <v>31.096</v>
      </c>
      <c r="F367" s="19">
        <v>7500</v>
      </c>
      <c r="G367" s="19">
        <v>3000</v>
      </c>
      <c r="H367" s="19">
        <v>4500</v>
      </c>
      <c r="I367" s="19">
        <v>3000</v>
      </c>
      <c r="J367" s="19">
        <f t="shared" si="57"/>
        <v>233220</v>
      </c>
      <c r="K367" s="19">
        <f t="shared" si="58"/>
        <v>93288</v>
      </c>
      <c r="L367" s="19">
        <f t="shared" si="56"/>
        <v>139932</v>
      </c>
      <c r="M367" s="19">
        <f t="shared" si="59"/>
        <v>93288</v>
      </c>
    </row>
    <row r="368" spans="2:13" x14ac:dyDescent="0.2">
      <c r="B368" s="16"/>
      <c r="C368" s="37" t="s">
        <v>171</v>
      </c>
      <c r="D368" s="18" t="s">
        <v>0</v>
      </c>
      <c r="E368" s="19">
        <v>43.888000000000005</v>
      </c>
      <c r="F368" s="19">
        <v>7500</v>
      </c>
      <c r="G368" s="19">
        <v>3000</v>
      </c>
      <c r="H368" s="19">
        <v>4500</v>
      </c>
      <c r="I368" s="19">
        <v>3000</v>
      </c>
      <c r="J368" s="19">
        <f t="shared" si="57"/>
        <v>329160.00000000006</v>
      </c>
      <c r="K368" s="19">
        <f t="shared" si="58"/>
        <v>131664.00000000003</v>
      </c>
      <c r="L368" s="19">
        <f t="shared" si="56"/>
        <v>197496.00000000003</v>
      </c>
      <c r="M368" s="19">
        <f t="shared" si="59"/>
        <v>131664.00000000003</v>
      </c>
    </row>
    <row r="369" spans="2:13" x14ac:dyDescent="0.2">
      <c r="B369" s="16"/>
      <c r="C369" s="37" t="s">
        <v>172</v>
      </c>
      <c r="D369" s="18" t="s">
        <v>0</v>
      </c>
      <c r="E369" s="19">
        <v>29.744</v>
      </c>
      <c r="F369" s="19">
        <v>7500</v>
      </c>
      <c r="G369" s="19">
        <v>3000</v>
      </c>
      <c r="H369" s="19">
        <v>4500</v>
      </c>
      <c r="I369" s="19">
        <v>3000</v>
      </c>
      <c r="J369" s="19">
        <f t="shared" si="57"/>
        <v>223080</v>
      </c>
      <c r="K369" s="19">
        <f t="shared" si="58"/>
        <v>89232</v>
      </c>
      <c r="L369" s="19">
        <f t="shared" si="56"/>
        <v>133848</v>
      </c>
      <c r="M369" s="19">
        <f t="shared" si="59"/>
        <v>89232</v>
      </c>
    </row>
    <row r="370" spans="2:13" x14ac:dyDescent="0.2">
      <c r="B370" s="16"/>
      <c r="C370" s="37" t="s">
        <v>173</v>
      </c>
      <c r="D370" s="18" t="s">
        <v>0</v>
      </c>
      <c r="E370" s="19">
        <v>11.232000000000001</v>
      </c>
      <c r="F370" s="19">
        <v>7500</v>
      </c>
      <c r="G370" s="19">
        <v>3000</v>
      </c>
      <c r="H370" s="19">
        <v>4500</v>
      </c>
      <c r="I370" s="19">
        <v>3000</v>
      </c>
      <c r="J370" s="19">
        <f t="shared" si="57"/>
        <v>84240.000000000015</v>
      </c>
      <c r="K370" s="19">
        <f t="shared" si="58"/>
        <v>33696</v>
      </c>
      <c r="L370" s="19">
        <f t="shared" si="56"/>
        <v>50544.000000000007</v>
      </c>
      <c r="M370" s="19">
        <f t="shared" si="59"/>
        <v>33696</v>
      </c>
    </row>
    <row r="371" spans="2:13" x14ac:dyDescent="0.2">
      <c r="B371" s="16"/>
      <c r="C371" s="37" t="s">
        <v>174</v>
      </c>
      <c r="D371" s="18" t="s">
        <v>0</v>
      </c>
      <c r="E371" s="19">
        <v>23.66</v>
      </c>
      <c r="F371" s="19">
        <v>7500</v>
      </c>
      <c r="G371" s="19">
        <v>3000</v>
      </c>
      <c r="H371" s="19">
        <v>4500</v>
      </c>
      <c r="I371" s="19">
        <v>3000</v>
      </c>
      <c r="J371" s="19">
        <f t="shared" si="57"/>
        <v>177450</v>
      </c>
      <c r="K371" s="19">
        <f t="shared" si="58"/>
        <v>70980</v>
      </c>
      <c r="L371" s="19">
        <f t="shared" si="56"/>
        <v>106470</v>
      </c>
      <c r="M371" s="19">
        <f t="shared" si="59"/>
        <v>70980</v>
      </c>
    </row>
    <row r="372" spans="2:13" x14ac:dyDescent="0.2">
      <c r="B372" s="16"/>
      <c r="C372" s="37" t="s">
        <v>175</v>
      </c>
      <c r="D372" s="18" t="s">
        <v>0</v>
      </c>
      <c r="E372" s="19">
        <v>76.543999999999997</v>
      </c>
      <c r="F372" s="19">
        <v>7500</v>
      </c>
      <c r="G372" s="19">
        <v>3000</v>
      </c>
      <c r="H372" s="19">
        <v>4500</v>
      </c>
      <c r="I372" s="19">
        <v>3000</v>
      </c>
      <c r="J372" s="19">
        <f t="shared" si="57"/>
        <v>574080</v>
      </c>
      <c r="K372" s="19">
        <f t="shared" si="58"/>
        <v>229632</v>
      </c>
      <c r="L372" s="19">
        <f t="shared" si="56"/>
        <v>344448</v>
      </c>
      <c r="M372" s="19">
        <f t="shared" si="59"/>
        <v>229632</v>
      </c>
    </row>
    <row r="373" spans="2:13" x14ac:dyDescent="0.2">
      <c r="B373" s="16"/>
      <c r="C373" s="37"/>
      <c r="D373" s="18"/>
      <c r="E373" s="19"/>
      <c r="F373" s="19"/>
      <c r="G373" s="19"/>
      <c r="H373" s="19"/>
      <c r="I373" s="19"/>
      <c r="J373" s="19"/>
      <c r="K373" s="19"/>
      <c r="L373" s="19"/>
      <c r="M373" s="19"/>
    </row>
    <row r="374" spans="2:13" x14ac:dyDescent="0.2">
      <c r="B374" s="16" t="s">
        <v>176</v>
      </c>
      <c r="C374" s="37" t="s">
        <v>177</v>
      </c>
      <c r="D374" s="18"/>
      <c r="E374" s="19"/>
      <c r="F374" s="19"/>
      <c r="G374" s="19"/>
      <c r="H374" s="19"/>
      <c r="I374" s="19"/>
      <c r="J374" s="19"/>
      <c r="K374" s="19"/>
      <c r="L374" s="19"/>
      <c r="M374" s="19"/>
    </row>
    <row r="375" spans="2:13" x14ac:dyDescent="0.2">
      <c r="B375" s="16"/>
      <c r="C375" s="37" t="s">
        <v>178</v>
      </c>
      <c r="D375" s="18" t="s">
        <v>0</v>
      </c>
      <c r="E375" s="19">
        <v>412.464</v>
      </c>
      <c r="F375" s="19">
        <v>7500</v>
      </c>
      <c r="G375" s="19">
        <v>3000</v>
      </c>
      <c r="H375" s="19">
        <v>4500</v>
      </c>
      <c r="I375" s="19">
        <v>3000</v>
      </c>
      <c r="J375" s="19">
        <f t="shared" si="57"/>
        <v>3093480</v>
      </c>
      <c r="K375" s="19">
        <f t="shared" si="58"/>
        <v>1237392</v>
      </c>
      <c r="L375" s="19">
        <f t="shared" si="56"/>
        <v>1856088</v>
      </c>
      <c r="M375" s="19">
        <f t="shared" si="59"/>
        <v>1237392</v>
      </c>
    </row>
    <row r="376" spans="2:13" x14ac:dyDescent="0.2">
      <c r="B376" s="16"/>
      <c r="C376" s="37" t="s">
        <v>180</v>
      </c>
      <c r="D376" s="18" t="s">
        <v>0</v>
      </c>
      <c r="E376" s="19">
        <v>25.167999999999999</v>
      </c>
      <c r="F376" s="19">
        <v>7500</v>
      </c>
      <c r="G376" s="19">
        <v>3000</v>
      </c>
      <c r="H376" s="19">
        <v>4500</v>
      </c>
      <c r="I376" s="19">
        <v>3000</v>
      </c>
      <c r="J376" s="19">
        <f t="shared" si="57"/>
        <v>188760</v>
      </c>
      <c r="K376" s="19">
        <f t="shared" si="58"/>
        <v>75504</v>
      </c>
      <c r="L376" s="19">
        <f t="shared" si="56"/>
        <v>113256</v>
      </c>
      <c r="M376" s="19">
        <f t="shared" si="59"/>
        <v>75504</v>
      </c>
    </row>
    <row r="377" spans="2:13" x14ac:dyDescent="0.2">
      <c r="B377" s="16"/>
      <c r="C377" s="37" t="s">
        <v>179</v>
      </c>
      <c r="D377" s="18" t="s">
        <v>0</v>
      </c>
      <c r="E377" s="19">
        <v>21.84</v>
      </c>
      <c r="F377" s="19">
        <v>7500</v>
      </c>
      <c r="G377" s="19">
        <v>3000</v>
      </c>
      <c r="H377" s="19">
        <v>4500</v>
      </c>
      <c r="I377" s="19">
        <v>3000</v>
      </c>
      <c r="J377" s="19">
        <f t="shared" si="57"/>
        <v>163800</v>
      </c>
      <c r="K377" s="19">
        <f t="shared" si="58"/>
        <v>65520</v>
      </c>
      <c r="L377" s="19">
        <f t="shared" si="56"/>
        <v>98280</v>
      </c>
      <c r="M377" s="19">
        <f t="shared" si="59"/>
        <v>65520</v>
      </c>
    </row>
    <row r="378" spans="2:13" x14ac:dyDescent="0.2">
      <c r="B378" s="16"/>
      <c r="C378" s="37" t="s">
        <v>181</v>
      </c>
      <c r="D378" s="18" t="s">
        <v>0</v>
      </c>
      <c r="E378" s="19">
        <v>25.167999999999999</v>
      </c>
      <c r="F378" s="19">
        <v>7500</v>
      </c>
      <c r="G378" s="19">
        <v>3000</v>
      </c>
      <c r="H378" s="19">
        <v>4500</v>
      </c>
      <c r="I378" s="19">
        <v>3000</v>
      </c>
      <c r="J378" s="19">
        <f t="shared" si="57"/>
        <v>188760</v>
      </c>
      <c r="K378" s="19">
        <f t="shared" si="58"/>
        <v>75504</v>
      </c>
      <c r="L378" s="19">
        <f t="shared" si="56"/>
        <v>113256</v>
      </c>
      <c r="M378" s="19">
        <f t="shared" si="59"/>
        <v>75504</v>
      </c>
    </row>
    <row r="379" spans="2:13" x14ac:dyDescent="0.2">
      <c r="B379" s="16"/>
      <c r="C379" s="37" t="s">
        <v>182</v>
      </c>
      <c r="D379" s="18" t="s">
        <v>0</v>
      </c>
      <c r="E379" s="19">
        <v>21.84</v>
      </c>
      <c r="F379" s="19">
        <v>7500</v>
      </c>
      <c r="G379" s="19">
        <v>3000</v>
      </c>
      <c r="H379" s="19">
        <v>4500</v>
      </c>
      <c r="I379" s="19">
        <v>3000</v>
      </c>
      <c r="J379" s="19">
        <f t="shared" si="57"/>
        <v>163800</v>
      </c>
      <c r="K379" s="19">
        <f t="shared" si="58"/>
        <v>65520</v>
      </c>
      <c r="L379" s="19">
        <f t="shared" si="56"/>
        <v>98280</v>
      </c>
      <c r="M379" s="19">
        <f t="shared" si="59"/>
        <v>65520</v>
      </c>
    </row>
    <row r="380" spans="2:13" x14ac:dyDescent="0.2">
      <c r="B380" s="16"/>
      <c r="C380" s="37" t="s">
        <v>183</v>
      </c>
      <c r="D380" s="18" t="s">
        <v>0</v>
      </c>
      <c r="E380" s="19">
        <v>71.551999999999992</v>
      </c>
      <c r="F380" s="19">
        <v>7500</v>
      </c>
      <c r="G380" s="19">
        <v>3000</v>
      </c>
      <c r="H380" s="19">
        <v>4500</v>
      </c>
      <c r="I380" s="19">
        <v>3000</v>
      </c>
      <c r="J380" s="19">
        <f t="shared" si="57"/>
        <v>536640</v>
      </c>
      <c r="K380" s="19">
        <f t="shared" si="58"/>
        <v>214655.99999999997</v>
      </c>
      <c r="L380" s="19">
        <f t="shared" si="56"/>
        <v>321983.99999999994</v>
      </c>
      <c r="M380" s="19">
        <f t="shared" si="59"/>
        <v>214655.99999999997</v>
      </c>
    </row>
    <row r="381" spans="2:13" x14ac:dyDescent="0.2">
      <c r="B381" s="16"/>
      <c r="C381" s="37" t="s">
        <v>293</v>
      </c>
      <c r="D381" s="18" t="s">
        <v>0</v>
      </c>
      <c r="E381" s="19">
        <v>332.8</v>
      </c>
      <c r="F381" s="19">
        <v>7500</v>
      </c>
      <c r="G381" s="19">
        <v>3000</v>
      </c>
      <c r="H381" s="19">
        <v>4500</v>
      </c>
      <c r="I381" s="19">
        <v>3000</v>
      </c>
      <c r="J381" s="19">
        <f t="shared" ref="J381" si="60">F381*E381</f>
        <v>2496000</v>
      </c>
      <c r="K381" s="19">
        <f t="shared" ref="K381" si="61">G381*E381</f>
        <v>998400</v>
      </c>
      <c r="L381" s="19">
        <f t="shared" si="56"/>
        <v>1497600</v>
      </c>
      <c r="M381" s="19">
        <f t="shared" si="59"/>
        <v>998400</v>
      </c>
    </row>
    <row r="382" spans="2:13" x14ac:dyDescent="0.2">
      <c r="B382" s="16"/>
      <c r="C382" s="36" t="s">
        <v>47</v>
      </c>
      <c r="D382" s="18"/>
      <c r="E382" s="38">
        <f>SUM(E281:E381)</f>
        <v>7020.8111999999974</v>
      </c>
      <c r="F382" s="19"/>
      <c r="G382" s="19"/>
      <c r="H382" s="19"/>
      <c r="I382" s="19"/>
      <c r="J382" s="38">
        <f>SUM(J281:J381)</f>
        <v>52656084</v>
      </c>
      <c r="K382" s="38">
        <f>SUM(K281:K381)</f>
        <v>21062433.600000001</v>
      </c>
      <c r="L382" s="38">
        <f>SUM(L281:L381)</f>
        <v>31593650.400000002</v>
      </c>
      <c r="M382" s="38">
        <f>SUM(M281:M381)</f>
        <v>21062433.600000001</v>
      </c>
    </row>
    <row r="383" spans="2:13" x14ac:dyDescent="0.2">
      <c r="B383" s="16"/>
      <c r="C383" s="41" t="s">
        <v>136</v>
      </c>
      <c r="D383" s="18"/>
      <c r="E383" s="38"/>
      <c r="F383" s="19"/>
      <c r="G383" s="19"/>
      <c r="H383" s="19"/>
      <c r="I383" s="19"/>
      <c r="J383" s="19"/>
      <c r="K383" s="19"/>
      <c r="L383" s="19"/>
      <c r="M383" s="65"/>
    </row>
    <row r="384" spans="2:13" x14ac:dyDescent="0.2">
      <c r="B384" s="16" t="s">
        <v>254</v>
      </c>
      <c r="C384" s="17" t="s">
        <v>109</v>
      </c>
      <c r="D384" s="18"/>
      <c r="E384" s="19"/>
      <c r="F384" s="19"/>
      <c r="G384" s="19"/>
      <c r="H384" s="19"/>
      <c r="I384" s="19"/>
      <c r="J384" s="19"/>
      <c r="K384" s="19"/>
      <c r="L384" s="19"/>
      <c r="M384" s="65"/>
    </row>
    <row r="385" spans="2:13" x14ac:dyDescent="0.2">
      <c r="B385" s="16"/>
      <c r="C385" s="40" t="s">
        <v>110</v>
      </c>
      <c r="D385" s="18"/>
      <c r="E385" s="19"/>
      <c r="F385" s="19"/>
      <c r="G385" s="19"/>
      <c r="H385" s="19"/>
      <c r="I385" s="19"/>
      <c r="J385" s="19"/>
      <c r="K385" s="19"/>
      <c r="L385" s="19"/>
      <c r="M385" s="65"/>
    </row>
    <row r="386" spans="2:13" x14ac:dyDescent="0.2">
      <c r="B386" s="16"/>
      <c r="C386" s="37" t="s">
        <v>259</v>
      </c>
      <c r="D386" s="18" t="s">
        <v>0</v>
      </c>
      <c r="E386" s="19">
        <v>694.51199999999994</v>
      </c>
      <c r="F386" s="19">
        <v>3500</v>
      </c>
      <c r="G386" s="19">
        <v>2000</v>
      </c>
      <c r="H386" s="19">
        <v>1150</v>
      </c>
      <c r="I386" s="19">
        <v>2500</v>
      </c>
      <c r="J386" s="19">
        <f t="shared" ref="J386:J392" si="62">F386*E386</f>
        <v>2430792</v>
      </c>
      <c r="K386" s="19">
        <f>G386*E386</f>
        <v>1389024</v>
      </c>
      <c r="L386" s="19">
        <f>H386*E386</f>
        <v>798688.79999999993</v>
      </c>
      <c r="M386" s="65">
        <f>I386*E386</f>
        <v>1736279.9999999998</v>
      </c>
    </row>
    <row r="387" spans="2:13" x14ac:dyDescent="0.2">
      <c r="B387" s="16"/>
      <c r="C387" s="37" t="s">
        <v>260</v>
      </c>
      <c r="D387" s="18" t="s">
        <v>0</v>
      </c>
      <c r="E387" s="19">
        <v>499.04400000000004</v>
      </c>
      <c r="F387" s="19">
        <v>3500</v>
      </c>
      <c r="G387" s="19">
        <v>2000</v>
      </c>
      <c r="H387" s="19">
        <v>1150</v>
      </c>
      <c r="I387" s="19">
        <v>2500</v>
      </c>
      <c r="J387" s="19">
        <f t="shared" si="62"/>
        <v>1746654.0000000002</v>
      </c>
      <c r="K387" s="19">
        <f t="shared" ref="K387:K393" si="63">G387*E387</f>
        <v>998088.00000000012</v>
      </c>
      <c r="L387" s="19">
        <f t="shared" ref="L387:L448" si="64">H387*E387</f>
        <v>573900.60000000009</v>
      </c>
      <c r="M387" s="65">
        <f t="shared" ref="M387:M448" si="65">I387*E387</f>
        <v>1247610</v>
      </c>
    </row>
    <row r="388" spans="2:13" x14ac:dyDescent="0.2">
      <c r="B388" s="16"/>
      <c r="C388" s="37" t="s">
        <v>261</v>
      </c>
      <c r="D388" s="18" t="s">
        <v>0</v>
      </c>
      <c r="E388" s="19">
        <v>426.3168</v>
      </c>
      <c r="F388" s="19">
        <v>3500</v>
      </c>
      <c r="G388" s="19">
        <v>2000</v>
      </c>
      <c r="H388" s="19">
        <v>1150</v>
      </c>
      <c r="I388" s="19">
        <v>2500</v>
      </c>
      <c r="J388" s="19">
        <f t="shared" si="62"/>
        <v>1492108.8</v>
      </c>
      <c r="K388" s="19">
        <f t="shared" si="63"/>
        <v>852633.59999999998</v>
      </c>
      <c r="L388" s="19">
        <f t="shared" si="64"/>
        <v>490264.32000000001</v>
      </c>
      <c r="M388" s="65">
        <f t="shared" si="65"/>
        <v>1065792</v>
      </c>
    </row>
    <row r="389" spans="2:13" x14ac:dyDescent="0.2">
      <c r="B389" s="16"/>
      <c r="C389" s="37" t="s">
        <v>262</v>
      </c>
      <c r="D389" s="18" t="s">
        <v>0</v>
      </c>
      <c r="E389" s="19">
        <v>524.16</v>
      </c>
      <c r="F389" s="19">
        <v>3500</v>
      </c>
      <c r="G389" s="19">
        <v>2000</v>
      </c>
      <c r="H389" s="19">
        <v>1150</v>
      </c>
      <c r="I389" s="19">
        <v>2500</v>
      </c>
      <c r="J389" s="19">
        <f t="shared" si="62"/>
        <v>1834560</v>
      </c>
      <c r="K389" s="19">
        <f t="shared" si="63"/>
        <v>1048319.9999999999</v>
      </c>
      <c r="L389" s="19">
        <f t="shared" si="64"/>
        <v>602784</v>
      </c>
      <c r="M389" s="65">
        <f t="shared" si="65"/>
        <v>1310400</v>
      </c>
    </row>
    <row r="390" spans="2:13" x14ac:dyDescent="0.2">
      <c r="B390" s="16"/>
      <c r="C390" s="37" t="s">
        <v>187</v>
      </c>
      <c r="D390" s="18" t="s">
        <v>0</v>
      </c>
      <c r="E390" s="19">
        <v>266.01119999999997</v>
      </c>
      <c r="F390" s="19">
        <v>3500</v>
      </c>
      <c r="G390" s="19">
        <v>2000</v>
      </c>
      <c r="H390" s="19">
        <v>1150</v>
      </c>
      <c r="I390" s="19">
        <v>2500</v>
      </c>
      <c r="J390" s="19">
        <f t="shared" si="62"/>
        <v>931039.2</v>
      </c>
      <c r="K390" s="19">
        <f t="shared" si="63"/>
        <v>532022.39999999991</v>
      </c>
      <c r="L390" s="19">
        <f t="shared" si="64"/>
        <v>305912.87999999995</v>
      </c>
      <c r="M390" s="65">
        <f t="shared" si="65"/>
        <v>665027.99999999988</v>
      </c>
    </row>
    <row r="391" spans="2:13" x14ac:dyDescent="0.2">
      <c r="B391" s="16"/>
      <c r="C391" s="37" t="s">
        <v>263</v>
      </c>
      <c r="D391" s="18" t="s">
        <v>0</v>
      </c>
      <c r="E391" s="19">
        <v>266.01119999999997</v>
      </c>
      <c r="F391" s="19">
        <v>3500</v>
      </c>
      <c r="G391" s="19">
        <v>2000</v>
      </c>
      <c r="H391" s="19">
        <v>1150</v>
      </c>
      <c r="I391" s="19">
        <v>2500</v>
      </c>
      <c r="J391" s="19">
        <f t="shared" si="62"/>
        <v>931039.2</v>
      </c>
      <c r="K391" s="19">
        <f t="shared" si="63"/>
        <v>532022.39999999991</v>
      </c>
      <c r="L391" s="19">
        <f t="shared" si="64"/>
        <v>305912.87999999995</v>
      </c>
      <c r="M391" s="65">
        <f t="shared" si="65"/>
        <v>665027.99999999988</v>
      </c>
    </row>
    <row r="392" spans="2:13" x14ac:dyDescent="0.2">
      <c r="B392" s="16"/>
      <c r="C392" s="37" t="s">
        <v>188</v>
      </c>
      <c r="D392" s="18" t="s">
        <v>0</v>
      </c>
      <c r="E392" s="19">
        <v>275.18400000000003</v>
      </c>
      <c r="F392" s="19">
        <v>3500</v>
      </c>
      <c r="G392" s="19">
        <v>2000</v>
      </c>
      <c r="H392" s="19">
        <v>1150</v>
      </c>
      <c r="I392" s="19">
        <v>2500</v>
      </c>
      <c r="J392" s="19">
        <f t="shared" si="62"/>
        <v>963144.00000000012</v>
      </c>
      <c r="K392" s="19">
        <f t="shared" si="63"/>
        <v>550368</v>
      </c>
      <c r="L392" s="19">
        <f t="shared" si="64"/>
        <v>316461.60000000003</v>
      </c>
      <c r="M392" s="65">
        <f t="shared" si="65"/>
        <v>687960.00000000012</v>
      </c>
    </row>
    <row r="393" spans="2:13" x14ac:dyDescent="0.2">
      <c r="B393" s="16"/>
      <c r="C393" s="37" t="s">
        <v>258</v>
      </c>
      <c r="D393" s="18" t="s">
        <v>0</v>
      </c>
      <c r="E393" s="19">
        <v>367.13040000000001</v>
      </c>
      <c r="F393" s="19">
        <v>3500</v>
      </c>
      <c r="G393" s="19">
        <v>2000</v>
      </c>
      <c r="H393" s="19">
        <v>1150</v>
      </c>
      <c r="I393" s="19">
        <v>2500</v>
      </c>
      <c r="J393" s="19">
        <f t="shared" ref="J393" si="66">F393*E393</f>
        <v>1284956.4000000001</v>
      </c>
      <c r="K393" s="19">
        <f t="shared" si="63"/>
        <v>734260.8</v>
      </c>
      <c r="L393" s="19">
        <f t="shared" ref="L393" si="67">H393*E393</f>
        <v>422199.96</v>
      </c>
      <c r="M393" s="65">
        <f t="shared" ref="M393" si="68">I393*E393</f>
        <v>917826</v>
      </c>
    </row>
    <row r="394" spans="2:13" x14ac:dyDescent="0.2">
      <c r="B394" s="16"/>
      <c r="C394" s="37"/>
      <c r="D394" s="18"/>
      <c r="E394" s="38"/>
      <c r="F394" s="19"/>
      <c r="G394" s="19"/>
      <c r="H394" s="19"/>
      <c r="I394" s="19"/>
      <c r="J394" s="19"/>
      <c r="K394" s="19"/>
      <c r="L394" s="19"/>
      <c r="M394" s="65"/>
    </row>
    <row r="395" spans="2:13" x14ac:dyDescent="0.2">
      <c r="B395" s="16"/>
      <c r="C395" s="40" t="s">
        <v>111</v>
      </c>
      <c r="D395" s="18"/>
      <c r="E395" s="19"/>
      <c r="F395" s="19"/>
      <c r="G395" s="19"/>
      <c r="H395" s="19"/>
      <c r="I395" s="19"/>
      <c r="J395" s="19"/>
      <c r="K395" s="19"/>
      <c r="L395" s="19"/>
      <c r="M395" s="65"/>
    </row>
    <row r="396" spans="2:13" x14ac:dyDescent="0.2">
      <c r="B396" s="16"/>
      <c r="C396" s="39" t="s">
        <v>189</v>
      </c>
      <c r="D396" s="18" t="s">
        <v>0</v>
      </c>
      <c r="E396" s="19">
        <v>526.34400000000005</v>
      </c>
      <c r="F396" s="19">
        <v>3500</v>
      </c>
      <c r="G396" s="19">
        <v>2000</v>
      </c>
      <c r="H396" s="19">
        <v>1150</v>
      </c>
      <c r="I396" s="19">
        <v>2500</v>
      </c>
      <c r="J396" s="19">
        <f t="shared" ref="J396:J400" si="69">F396*E396</f>
        <v>1842204.0000000002</v>
      </c>
      <c r="K396" s="19">
        <f>G396*E396</f>
        <v>1052688</v>
      </c>
      <c r="L396" s="19">
        <f t="shared" si="64"/>
        <v>605295.60000000009</v>
      </c>
      <c r="M396" s="65">
        <f t="shared" si="65"/>
        <v>1315860.0000000002</v>
      </c>
    </row>
    <row r="397" spans="2:13" x14ac:dyDescent="0.2">
      <c r="B397" s="16"/>
      <c r="C397" s="39" t="s">
        <v>190</v>
      </c>
      <c r="D397" s="18" t="s">
        <v>0</v>
      </c>
      <c r="E397" s="19">
        <v>423.69599999999997</v>
      </c>
      <c r="F397" s="19">
        <v>3500</v>
      </c>
      <c r="G397" s="19">
        <v>2000</v>
      </c>
      <c r="H397" s="19">
        <v>1150</v>
      </c>
      <c r="I397" s="19">
        <v>2500</v>
      </c>
      <c r="J397" s="19">
        <f t="shared" si="69"/>
        <v>1482936</v>
      </c>
      <c r="K397" s="19">
        <f t="shared" ref="K397:K400" si="70">G397*E397</f>
        <v>847391.99999999988</v>
      </c>
      <c r="L397" s="19">
        <f t="shared" si="64"/>
        <v>487250.39999999997</v>
      </c>
      <c r="M397" s="65">
        <f t="shared" si="65"/>
        <v>1059240</v>
      </c>
    </row>
    <row r="398" spans="2:13" x14ac:dyDescent="0.2">
      <c r="B398" s="16"/>
      <c r="C398" s="39" t="s">
        <v>294</v>
      </c>
      <c r="D398" s="18" t="s">
        <v>0</v>
      </c>
      <c r="E398" s="19">
        <v>282.1728</v>
      </c>
      <c r="F398" s="19">
        <v>3500</v>
      </c>
      <c r="G398" s="19">
        <v>2000</v>
      </c>
      <c r="H398" s="19">
        <v>1150</v>
      </c>
      <c r="I398" s="19">
        <v>2500</v>
      </c>
      <c r="J398" s="19">
        <f t="shared" si="69"/>
        <v>987604.79999999993</v>
      </c>
      <c r="K398" s="19">
        <f t="shared" si="70"/>
        <v>564345.59999999998</v>
      </c>
      <c r="L398" s="19">
        <f t="shared" si="64"/>
        <v>324498.71999999997</v>
      </c>
      <c r="M398" s="65">
        <f t="shared" si="65"/>
        <v>705432</v>
      </c>
    </row>
    <row r="399" spans="2:13" x14ac:dyDescent="0.2">
      <c r="B399" s="16"/>
      <c r="C399" s="39" t="s">
        <v>295</v>
      </c>
      <c r="D399" s="18" t="s">
        <v>0</v>
      </c>
      <c r="E399" s="19">
        <v>256.83840000000004</v>
      </c>
      <c r="F399" s="19">
        <v>3500</v>
      </c>
      <c r="G399" s="19">
        <v>2000</v>
      </c>
      <c r="H399" s="19">
        <v>1150</v>
      </c>
      <c r="I399" s="19">
        <v>2500</v>
      </c>
      <c r="J399" s="19">
        <f t="shared" si="69"/>
        <v>898934.40000000014</v>
      </c>
      <c r="K399" s="19">
        <f t="shared" si="70"/>
        <v>513676.80000000005</v>
      </c>
      <c r="L399" s="19">
        <f t="shared" si="64"/>
        <v>295364.16000000003</v>
      </c>
      <c r="M399" s="65">
        <f t="shared" si="65"/>
        <v>642096.00000000012</v>
      </c>
    </row>
    <row r="400" spans="2:13" x14ac:dyDescent="0.2">
      <c r="B400" s="16"/>
      <c r="C400" s="39" t="s">
        <v>296</v>
      </c>
      <c r="D400" s="18" t="s">
        <v>0</v>
      </c>
      <c r="E400" s="19">
        <v>266.01119999999997</v>
      </c>
      <c r="F400" s="19">
        <v>3500</v>
      </c>
      <c r="G400" s="19">
        <v>2000</v>
      </c>
      <c r="H400" s="19">
        <v>1150</v>
      </c>
      <c r="I400" s="19">
        <v>2500</v>
      </c>
      <c r="J400" s="19">
        <f t="shared" si="69"/>
        <v>931039.2</v>
      </c>
      <c r="K400" s="19">
        <f t="shared" si="70"/>
        <v>532022.39999999991</v>
      </c>
      <c r="L400" s="19">
        <f t="shared" si="64"/>
        <v>305912.87999999995</v>
      </c>
      <c r="M400" s="65">
        <f t="shared" si="65"/>
        <v>665027.99999999988</v>
      </c>
    </row>
    <row r="401" spans="2:13" x14ac:dyDescent="0.2">
      <c r="B401" s="16"/>
      <c r="C401" s="39"/>
      <c r="D401" s="18"/>
      <c r="E401" s="19"/>
      <c r="F401" s="19"/>
      <c r="G401" s="19"/>
      <c r="H401" s="19"/>
      <c r="I401" s="19"/>
      <c r="J401" s="19"/>
      <c r="K401" s="19"/>
      <c r="L401" s="19"/>
      <c r="M401" s="65"/>
    </row>
    <row r="402" spans="2:13" x14ac:dyDescent="0.2">
      <c r="B402" s="16"/>
      <c r="C402" s="40" t="s">
        <v>112</v>
      </c>
      <c r="D402" s="18"/>
      <c r="E402" s="19"/>
      <c r="F402" s="19"/>
      <c r="G402" s="19"/>
      <c r="H402" s="19"/>
      <c r="I402" s="19"/>
      <c r="J402" s="19"/>
      <c r="K402" s="19"/>
      <c r="L402" s="19"/>
      <c r="M402" s="65"/>
    </row>
    <row r="403" spans="2:13" x14ac:dyDescent="0.2">
      <c r="B403" s="16"/>
      <c r="C403" s="37" t="s">
        <v>193</v>
      </c>
      <c r="D403" s="18" t="s">
        <v>0</v>
      </c>
      <c r="E403" s="19">
        <v>394.43039999999996</v>
      </c>
      <c r="F403" s="19">
        <v>3500</v>
      </c>
      <c r="G403" s="19">
        <v>2000</v>
      </c>
      <c r="H403" s="19">
        <v>1150</v>
      </c>
      <c r="I403" s="19">
        <v>2500</v>
      </c>
      <c r="J403" s="19">
        <f t="shared" ref="J403:J408" si="71">F403*E403</f>
        <v>1380506.4</v>
      </c>
      <c r="K403" s="19">
        <f>G403*E403</f>
        <v>788860.79999999993</v>
      </c>
      <c r="L403" s="19">
        <f t="shared" si="64"/>
        <v>453594.95999999996</v>
      </c>
      <c r="M403" s="65">
        <f t="shared" si="65"/>
        <v>986075.99999999988</v>
      </c>
    </row>
    <row r="404" spans="2:13" x14ac:dyDescent="0.2">
      <c r="B404" s="16"/>
      <c r="C404" s="37" t="s">
        <v>194</v>
      </c>
      <c r="D404" s="18" t="s">
        <v>0</v>
      </c>
      <c r="E404" s="19">
        <v>515.42399999999998</v>
      </c>
      <c r="F404" s="19">
        <v>3500</v>
      </c>
      <c r="G404" s="19">
        <v>2000</v>
      </c>
      <c r="H404" s="19">
        <v>1150</v>
      </c>
      <c r="I404" s="19">
        <v>2500</v>
      </c>
      <c r="J404" s="19">
        <f t="shared" si="71"/>
        <v>1803984</v>
      </c>
      <c r="K404" s="19">
        <f t="shared" ref="K404:K406" si="72">G404*E404</f>
        <v>1030848</v>
      </c>
      <c r="L404" s="19">
        <f t="shared" si="64"/>
        <v>592737.6</v>
      </c>
      <c r="M404" s="65">
        <f t="shared" si="65"/>
        <v>1288560</v>
      </c>
    </row>
    <row r="405" spans="2:13" x14ac:dyDescent="0.2">
      <c r="B405" s="16"/>
      <c r="C405" s="37" t="s">
        <v>195</v>
      </c>
      <c r="D405" s="18" t="s">
        <v>0</v>
      </c>
      <c r="E405" s="19">
        <v>366.03839999999997</v>
      </c>
      <c r="F405" s="19">
        <v>3500</v>
      </c>
      <c r="G405" s="19">
        <v>2000</v>
      </c>
      <c r="H405" s="19">
        <v>1150</v>
      </c>
      <c r="I405" s="19">
        <v>2500</v>
      </c>
      <c r="J405" s="19">
        <f t="shared" si="71"/>
        <v>1281134.3999999999</v>
      </c>
      <c r="K405" s="19">
        <f t="shared" si="72"/>
        <v>732076.79999999993</v>
      </c>
      <c r="L405" s="19">
        <f t="shared" si="64"/>
        <v>420944.16</v>
      </c>
      <c r="M405" s="65">
        <f t="shared" si="65"/>
        <v>915095.99999999988</v>
      </c>
    </row>
    <row r="406" spans="2:13" x14ac:dyDescent="0.2">
      <c r="B406" s="16"/>
      <c r="C406" s="37" t="s">
        <v>196</v>
      </c>
      <c r="D406" s="18" t="s">
        <v>0</v>
      </c>
      <c r="E406" s="19">
        <v>317.00240000000002</v>
      </c>
      <c r="F406" s="19">
        <v>3500</v>
      </c>
      <c r="G406" s="19">
        <v>2000</v>
      </c>
      <c r="H406" s="19">
        <v>1150</v>
      </c>
      <c r="I406" s="19">
        <v>2500</v>
      </c>
      <c r="J406" s="19">
        <f t="shared" si="71"/>
        <v>1109508.4000000001</v>
      </c>
      <c r="K406" s="19">
        <f t="shared" si="72"/>
        <v>634004.80000000005</v>
      </c>
      <c r="L406" s="19">
        <f t="shared" si="64"/>
        <v>364552.76</v>
      </c>
      <c r="M406" s="65">
        <f t="shared" si="65"/>
        <v>792506</v>
      </c>
    </row>
    <row r="407" spans="2:13" x14ac:dyDescent="0.2">
      <c r="B407" s="16"/>
      <c r="C407" s="37" t="s">
        <v>197</v>
      </c>
      <c r="D407" s="18" t="s">
        <v>0</v>
      </c>
      <c r="E407" s="19">
        <v>321.26640000000003</v>
      </c>
      <c r="F407" s="19">
        <v>3500</v>
      </c>
      <c r="G407" s="19">
        <v>2000</v>
      </c>
      <c r="H407" s="19">
        <v>1150</v>
      </c>
      <c r="I407" s="19">
        <v>2500</v>
      </c>
      <c r="J407" s="19">
        <f t="shared" si="71"/>
        <v>1124432.4000000001</v>
      </c>
      <c r="K407" s="19">
        <f t="shared" ref="K407:K408" si="73">G407*E407</f>
        <v>642532.80000000005</v>
      </c>
      <c r="L407" s="19">
        <f t="shared" si="64"/>
        <v>369456.36000000004</v>
      </c>
      <c r="M407" s="65">
        <f t="shared" si="65"/>
        <v>803166.00000000012</v>
      </c>
    </row>
    <row r="408" spans="2:13" x14ac:dyDescent="0.2">
      <c r="B408" s="16"/>
      <c r="C408" s="37" t="s">
        <v>198</v>
      </c>
      <c r="D408" s="18" t="s">
        <v>0</v>
      </c>
      <c r="E408" s="19">
        <v>367.13040000000001</v>
      </c>
      <c r="F408" s="19">
        <v>3500</v>
      </c>
      <c r="G408" s="19">
        <v>2000</v>
      </c>
      <c r="H408" s="19">
        <v>1150</v>
      </c>
      <c r="I408" s="19">
        <v>2500</v>
      </c>
      <c r="J408" s="19">
        <f t="shared" si="71"/>
        <v>1284956.4000000001</v>
      </c>
      <c r="K408" s="19">
        <f t="shared" si="73"/>
        <v>734260.8</v>
      </c>
      <c r="L408" s="19">
        <f t="shared" si="64"/>
        <v>422199.96</v>
      </c>
      <c r="M408" s="65">
        <f t="shared" si="65"/>
        <v>917826</v>
      </c>
    </row>
    <row r="409" spans="2:13" x14ac:dyDescent="0.2">
      <c r="B409" s="16"/>
      <c r="C409" s="37"/>
      <c r="D409" s="18"/>
      <c r="E409" s="38"/>
      <c r="F409" s="19"/>
      <c r="G409" s="19"/>
      <c r="H409" s="19"/>
      <c r="I409" s="19"/>
      <c r="J409" s="19"/>
      <c r="K409" s="19"/>
      <c r="L409" s="19"/>
      <c r="M409" s="65"/>
    </row>
    <row r="410" spans="2:13" x14ac:dyDescent="0.2">
      <c r="B410" s="16"/>
      <c r="C410" s="40" t="s">
        <v>113</v>
      </c>
      <c r="D410" s="18"/>
      <c r="E410" s="19"/>
      <c r="F410" s="19"/>
      <c r="G410" s="19"/>
      <c r="H410" s="19"/>
      <c r="I410" s="19"/>
      <c r="J410" s="19"/>
      <c r="K410" s="19"/>
      <c r="L410" s="19"/>
      <c r="M410" s="65"/>
    </row>
    <row r="411" spans="2:13" x14ac:dyDescent="0.2">
      <c r="B411" s="16"/>
      <c r="C411" s="37" t="s">
        <v>199</v>
      </c>
      <c r="D411" s="18" t="s">
        <v>0</v>
      </c>
      <c r="E411" s="19">
        <v>261.4248</v>
      </c>
      <c r="F411" s="19">
        <v>3500</v>
      </c>
      <c r="G411" s="19">
        <v>2000</v>
      </c>
      <c r="H411" s="19">
        <v>1150</v>
      </c>
      <c r="I411" s="19">
        <v>2500</v>
      </c>
      <c r="J411" s="19">
        <f t="shared" ref="J411:J416" si="74">F411*E411</f>
        <v>914986.8</v>
      </c>
      <c r="K411" s="19">
        <f>G411*E411</f>
        <v>522849.60000000003</v>
      </c>
      <c r="L411" s="19">
        <f t="shared" si="64"/>
        <v>300638.52</v>
      </c>
      <c r="M411" s="65">
        <f t="shared" si="65"/>
        <v>653562</v>
      </c>
    </row>
    <row r="412" spans="2:13" x14ac:dyDescent="0.2">
      <c r="B412" s="16"/>
      <c r="C412" s="37" t="s">
        <v>200</v>
      </c>
      <c r="D412" s="18" t="s">
        <v>0</v>
      </c>
      <c r="E412" s="19">
        <v>314.49599999999998</v>
      </c>
      <c r="F412" s="19">
        <v>3500</v>
      </c>
      <c r="G412" s="19">
        <v>2000</v>
      </c>
      <c r="H412" s="19">
        <v>1150</v>
      </c>
      <c r="I412" s="19">
        <v>2500</v>
      </c>
      <c r="J412" s="19">
        <f t="shared" si="74"/>
        <v>1100736</v>
      </c>
      <c r="K412" s="19">
        <f t="shared" ref="K412:K414" si="75">G412*E412</f>
        <v>628992</v>
      </c>
      <c r="L412" s="19">
        <f t="shared" si="64"/>
        <v>361670.39999999997</v>
      </c>
      <c r="M412" s="65">
        <f t="shared" si="65"/>
        <v>786240</v>
      </c>
    </row>
    <row r="413" spans="2:13" x14ac:dyDescent="0.2">
      <c r="B413" s="16"/>
      <c r="C413" s="37" t="s">
        <v>201</v>
      </c>
      <c r="D413" s="18" t="s">
        <v>0</v>
      </c>
      <c r="E413" s="19">
        <v>279.98880000000003</v>
      </c>
      <c r="F413" s="19">
        <v>3500</v>
      </c>
      <c r="G413" s="19">
        <v>2000</v>
      </c>
      <c r="H413" s="19">
        <v>1150</v>
      </c>
      <c r="I413" s="19">
        <v>2500</v>
      </c>
      <c r="J413" s="19">
        <f t="shared" si="74"/>
        <v>979960.8</v>
      </c>
      <c r="K413" s="19">
        <f t="shared" si="75"/>
        <v>559977.60000000009</v>
      </c>
      <c r="L413" s="19">
        <f t="shared" si="64"/>
        <v>321987.12000000005</v>
      </c>
      <c r="M413" s="65">
        <f t="shared" si="65"/>
        <v>699972.00000000012</v>
      </c>
    </row>
    <row r="414" spans="2:13" x14ac:dyDescent="0.2">
      <c r="B414" s="16"/>
      <c r="C414" s="37" t="s">
        <v>202</v>
      </c>
      <c r="D414" s="18" t="s">
        <v>0</v>
      </c>
      <c r="E414" s="19">
        <v>323.55439999999999</v>
      </c>
      <c r="F414" s="19">
        <v>3500</v>
      </c>
      <c r="G414" s="19">
        <v>2000</v>
      </c>
      <c r="H414" s="19">
        <v>1150</v>
      </c>
      <c r="I414" s="19">
        <v>2500</v>
      </c>
      <c r="J414" s="19">
        <f t="shared" si="74"/>
        <v>1132440.3999999999</v>
      </c>
      <c r="K414" s="19">
        <f t="shared" si="75"/>
        <v>647108.79999999993</v>
      </c>
      <c r="L414" s="19">
        <f t="shared" si="64"/>
        <v>372087.56</v>
      </c>
      <c r="M414" s="65">
        <f t="shared" si="65"/>
        <v>808886</v>
      </c>
    </row>
    <row r="415" spans="2:13" x14ac:dyDescent="0.2">
      <c r="B415" s="16"/>
      <c r="C415" s="37" t="s">
        <v>203</v>
      </c>
      <c r="D415" s="18" t="s">
        <v>0</v>
      </c>
      <c r="E415" s="19">
        <v>443.35200000000003</v>
      </c>
      <c r="F415" s="19">
        <v>3500</v>
      </c>
      <c r="G415" s="19">
        <v>2000</v>
      </c>
      <c r="H415" s="19">
        <v>1150</v>
      </c>
      <c r="I415" s="19">
        <v>2500</v>
      </c>
      <c r="J415" s="19">
        <f t="shared" si="74"/>
        <v>1551732</v>
      </c>
      <c r="K415" s="19">
        <f t="shared" ref="K415:K416" si="76">G415*E415</f>
        <v>886704.00000000012</v>
      </c>
      <c r="L415" s="19">
        <f t="shared" si="64"/>
        <v>509854.80000000005</v>
      </c>
      <c r="M415" s="65">
        <f t="shared" si="65"/>
        <v>1108380</v>
      </c>
    </row>
    <row r="416" spans="2:13" x14ac:dyDescent="0.2">
      <c r="B416" s="16"/>
      <c r="C416" s="37" t="s">
        <v>204</v>
      </c>
      <c r="D416" s="18" t="s">
        <v>0</v>
      </c>
      <c r="E416" s="19">
        <v>423.69599999999997</v>
      </c>
      <c r="F416" s="19">
        <v>3500</v>
      </c>
      <c r="G416" s="19">
        <v>2000</v>
      </c>
      <c r="H416" s="19">
        <v>1150</v>
      </c>
      <c r="I416" s="19">
        <v>2500</v>
      </c>
      <c r="J416" s="19">
        <f t="shared" si="74"/>
        <v>1482936</v>
      </c>
      <c r="K416" s="19">
        <f t="shared" si="76"/>
        <v>847391.99999999988</v>
      </c>
      <c r="L416" s="19">
        <f t="shared" si="64"/>
        <v>487250.39999999997</v>
      </c>
      <c r="M416" s="65">
        <f t="shared" si="65"/>
        <v>1059240</v>
      </c>
    </row>
    <row r="417" spans="2:13" x14ac:dyDescent="0.2">
      <c r="B417" s="16"/>
      <c r="C417" s="37"/>
      <c r="D417" s="18"/>
      <c r="E417" s="38"/>
      <c r="F417" s="19"/>
      <c r="G417" s="19"/>
      <c r="H417" s="19"/>
      <c r="I417" s="19"/>
      <c r="J417" s="19"/>
      <c r="K417" s="19"/>
      <c r="L417" s="19"/>
      <c r="M417" s="65"/>
    </row>
    <row r="418" spans="2:13" x14ac:dyDescent="0.2">
      <c r="B418" s="16"/>
      <c r="C418" s="40" t="s">
        <v>114</v>
      </c>
      <c r="D418" s="18"/>
      <c r="E418" s="19"/>
      <c r="F418" s="19"/>
      <c r="G418" s="19"/>
      <c r="H418" s="19"/>
      <c r="I418" s="19"/>
      <c r="J418" s="19"/>
      <c r="K418" s="19"/>
      <c r="L418" s="19"/>
      <c r="M418" s="65"/>
    </row>
    <row r="419" spans="2:13" x14ac:dyDescent="0.2">
      <c r="B419" s="16"/>
      <c r="C419" s="37" t="s">
        <v>205</v>
      </c>
      <c r="D419" s="18" t="s">
        <v>0</v>
      </c>
      <c r="E419" s="19">
        <v>423.69599999999997</v>
      </c>
      <c r="F419" s="19">
        <v>3500</v>
      </c>
      <c r="G419" s="19">
        <v>2000</v>
      </c>
      <c r="H419" s="19">
        <v>1150</v>
      </c>
      <c r="I419" s="19">
        <v>2500</v>
      </c>
      <c r="J419" s="19">
        <f t="shared" ref="J419:J439" si="77">F419*E419</f>
        <v>1482936</v>
      </c>
      <c r="K419" s="19">
        <f>G419*E419</f>
        <v>847391.99999999988</v>
      </c>
      <c r="L419" s="19">
        <f t="shared" si="64"/>
        <v>487250.39999999997</v>
      </c>
      <c r="M419" s="65">
        <f t="shared" si="65"/>
        <v>1059240</v>
      </c>
    </row>
    <row r="420" spans="2:13" x14ac:dyDescent="0.2">
      <c r="B420" s="16"/>
      <c r="C420" s="37" t="s">
        <v>206</v>
      </c>
      <c r="D420" s="18" t="s">
        <v>0</v>
      </c>
      <c r="E420" s="19">
        <v>459.73200000000003</v>
      </c>
      <c r="F420" s="19">
        <v>3500</v>
      </c>
      <c r="G420" s="19">
        <v>2000</v>
      </c>
      <c r="H420" s="19">
        <v>1150</v>
      </c>
      <c r="I420" s="19">
        <v>2500</v>
      </c>
      <c r="J420" s="19">
        <f t="shared" si="77"/>
        <v>1609062</v>
      </c>
      <c r="K420" s="19">
        <f t="shared" ref="K420:K423" si="78">G420*E420</f>
        <v>919464</v>
      </c>
      <c r="L420" s="19">
        <f t="shared" si="64"/>
        <v>528691.80000000005</v>
      </c>
      <c r="M420" s="65">
        <f t="shared" si="65"/>
        <v>1149330</v>
      </c>
    </row>
    <row r="421" spans="2:13" x14ac:dyDescent="0.2">
      <c r="B421" s="16"/>
      <c r="C421" s="37" t="s">
        <v>207</v>
      </c>
      <c r="D421" s="18" t="s">
        <v>0</v>
      </c>
      <c r="E421" s="19">
        <v>390.49920000000003</v>
      </c>
      <c r="F421" s="19">
        <v>3500</v>
      </c>
      <c r="G421" s="19">
        <v>2000</v>
      </c>
      <c r="H421" s="19">
        <v>1150</v>
      </c>
      <c r="I421" s="19">
        <v>2500</v>
      </c>
      <c r="J421" s="19">
        <f t="shared" si="77"/>
        <v>1366747.2000000002</v>
      </c>
      <c r="K421" s="19">
        <f t="shared" si="78"/>
        <v>780998.4</v>
      </c>
      <c r="L421" s="19">
        <f t="shared" si="64"/>
        <v>449074.08</v>
      </c>
      <c r="M421" s="65">
        <f t="shared" si="65"/>
        <v>976248.00000000012</v>
      </c>
    </row>
    <row r="422" spans="2:13" x14ac:dyDescent="0.2">
      <c r="B422" s="16"/>
      <c r="C422" s="37" t="s">
        <v>208</v>
      </c>
      <c r="D422" s="18" t="s">
        <v>0</v>
      </c>
      <c r="E422" s="19">
        <v>445.97280000000001</v>
      </c>
      <c r="F422" s="19">
        <v>3500</v>
      </c>
      <c r="G422" s="19">
        <v>2000</v>
      </c>
      <c r="H422" s="19">
        <v>1150</v>
      </c>
      <c r="I422" s="19">
        <v>2500</v>
      </c>
      <c r="J422" s="19">
        <f t="shared" si="77"/>
        <v>1560904.8</v>
      </c>
      <c r="K422" s="19">
        <f t="shared" si="78"/>
        <v>891945.6</v>
      </c>
      <c r="L422" s="19">
        <f t="shared" si="64"/>
        <v>512868.72000000003</v>
      </c>
      <c r="M422" s="65">
        <f t="shared" si="65"/>
        <v>1114932</v>
      </c>
    </row>
    <row r="423" spans="2:13" x14ac:dyDescent="0.2">
      <c r="B423" s="16"/>
      <c r="C423" s="37" t="s">
        <v>209</v>
      </c>
      <c r="D423" s="18" t="s">
        <v>0</v>
      </c>
      <c r="E423" s="19">
        <v>555.27679999999998</v>
      </c>
      <c r="F423" s="19">
        <v>3500</v>
      </c>
      <c r="G423" s="19">
        <v>2000</v>
      </c>
      <c r="H423" s="19">
        <v>1150</v>
      </c>
      <c r="I423" s="19">
        <v>2500</v>
      </c>
      <c r="J423" s="19">
        <f t="shared" si="77"/>
        <v>1943468.8</v>
      </c>
      <c r="K423" s="19">
        <f t="shared" si="78"/>
        <v>1110553.5999999999</v>
      </c>
      <c r="L423" s="19">
        <f t="shared" si="64"/>
        <v>638568.31999999995</v>
      </c>
      <c r="M423" s="65">
        <f t="shared" si="65"/>
        <v>1388192</v>
      </c>
    </row>
    <row r="424" spans="2:13" x14ac:dyDescent="0.2">
      <c r="B424" s="16"/>
      <c r="C424" s="37"/>
      <c r="D424" s="18"/>
      <c r="E424" s="38"/>
      <c r="F424" s="19"/>
      <c r="G424" s="19"/>
      <c r="H424" s="19"/>
      <c r="I424" s="19"/>
      <c r="J424" s="19"/>
      <c r="K424" s="19"/>
      <c r="L424" s="19"/>
      <c r="M424" s="65"/>
    </row>
    <row r="425" spans="2:13" x14ac:dyDescent="0.2">
      <c r="B425" s="16"/>
      <c r="C425" s="40" t="s">
        <v>115</v>
      </c>
      <c r="D425" s="18"/>
      <c r="E425" s="19"/>
      <c r="F425" s="19"/>
      <c r="G425" s="19"/>
      <c r="H425" s="19"/>
      <c r="I425" s="19"/>
      <c r="J425" s="19"/>
      <c r="K425" s="19"/>
      <c r="L425" s="19"/>
      <c r="M425" s="65"/>
    </row>
    <row r="426" spans="2:13" x14ac:dyDescent="0.2">
      <c r="B426" s="16"/>
      <c r="C426" s="37" t="s">
        <v>210</v>
      </c>
      <c r="D426" s="18" t="s">
        <v>0</v>
      </c>
      <c r="E426" s="19">
        <v>344.95760000000001</v>
      </c>
      <c r="F426" s="19">
        <v>3500</v>
      </c>
      <c r="G426" s="19">
        <v>2000</v>
      </c>
      <c r="H426" s="19">
        <v>1150</v>
      </c>
      <c r="I426" s="19">
        <v>2500</v>
      </c>
      <c r="J426" s="19">
        <f t="shared" si="77"/>
        <v>1207351.6000000001</v>
      </c>
      <c r="K426" s="19">
        <f>G426*E426</f>
        <v>689915.20000000007</v>
      </c>
      <c r="L426" s="19">
        <f t="shared" si="64"/>
        <v>396701.24</v>
      </c>
      <c r="M426" s="65">
        <f t="shared" si="65"/>
        <v>862394</v>
      </c>
    </row>
    <row r="427" spans="2:13" x14ac:dyDescent="0.2">
      <c r="B427" s="16"/>
      <c r="C427" s="37" t="s">
        <v>211</v>
      </c>
      <c r="D427" s="18" t="s">
        <v>0</v>
      </c>
      <c r="E427" s="19">
        <v>459.73200000000003</v>
      </c>
      <c r="F427" s="19">
        <v>3500</v>
      </c>
      <c r="G427" s="19">
        <v>2000</v>
      </c>
      <c r="H427" s="19">
        <v>1150</v>
      </c>
      <c r="I427" s="19">
        <v>2500</v>
      </c>
      <c r="J427" s="19">
        <f t="shared" si="77"/>
        <v>1609062</v>
      </c>
      <c r="K427" s="19">
        <f t="shared" ref="K427:K434" si="79">G427*E427</f>
        <v>919464</v>
      </c>
      <c r="L427" s="19">
        <f t="shared" si="64"/>
        <v>528691.80000000005</v>
      </c>
      <c r="M427" s="65">
        <f t="shared" si="65"/>
        <v>1149330</v>
      </c>
    </row>
    <row r="428" spans="2:13" x14ac:dyDescent="0.2">
      <c r="B428" s="16"/>
      <c r="C428" s="37" t="s">
        <v>212</v>
      </c>
      <c r="D428" s="18" t="s">
        <v>0</v>
      </c>
      <c r="E428" s="19">
        <v>516.83839999999998</v>
      </c>
      <c r="F428" s="19">
        <v>3500</v>
      </c>
      <c r="G428" s="19">
        <v>2000</v>
      </c>
      <c r="H428" s="19">
        <v>1150</v>
      </c>
      <c r="I428" s="19">
        <v>2500</v>
      </c>
      <c r="J428" s="19">
        <f t="shared" si="77"/>
        <v>1808934.4</v>
      </c>
      <c r="K428" s="19">
        <f t="shared" si="79"/>
        <v>1033676.7999999999</v>
      </c>
      <c r="L428" s="19">
        <f t="shared" si="64"/>
        <v>594364.16000000003</v>
      </c>
      <c r="M428" s="65">
        <f t="shared" si="65"/>
        <v>1292096</v>
      </c>
    </row>
    <row r="429" spans="2:13" x14ac:dyDescent="0.2">
      <c r="B429" s="16"/>
      <c r="C429" s="37" t="s">
        <v>213</v>
      </c>
      <c r="D429" s="18" t="s">
        <v>0</v>
      </c>
      <c r="E429" s="19">
        <v>527.43599999999992</v>
      </c>
      <c r="F429" s="19">
        <v>3500</v>
      </c>
      <c r="G429" s="19">
        <v>2000</v>
      </c>
      <c r="H429" s="19">
        <v>1150</v>
      </c>
      <c r="I429" s="19">
        <v>2500</v>
      </c>
      <c r="J429" s="19">
        <f t="shared" si="77"/>
        <v>1846025.9999999998</v>
      </c>
      <c r="K429" s="19">
        <f t="shared" si="79"/>
        <v>1054871.9999999998</v>
      </c>
      <c r="L429" s="19">
        <f t="shared" si="64"/>
        <v>606551.39999999991</v>
      </c>
      <c r="M429" s="65">
        <f t="shared" si="65"/>
        <v>1318589.9999999998</v>
      </c>
    </row>
    <row r="430" spans="2:13" x14ac:dyDescent="0.2">
      <c r="B430" s="16"/>
      <c r="C430" s="37" t="s">
        <v>214</v>
      </c>
      <c r="D430" s="18" t="s">
        <v>0</v>
      </c>
      <c r="E430" s="19">
        <v>429.15599999999995</v>
      </c>
      <c r="F430" s="19">
        <v>3500</v>
      </c>
      <c r="G430" s="19">
        <v>2000</v>
      </c>
      <c r="H430" s="19">
        <v>1150</v>
      </c>
      <c r="I430" s="19">
        <v>2500</v>
      </c>
      <c r="J430" s="19">
        <f t="shared" si="77"/>
        <v>1502045.9999999998</v>
      </c>
      <c r="K430" s="19">
        <f t="shared" si="79"/>
        <v>858311.99999999988</v>
      </c>
      <c r="L430" s="19">
        <f t="shared" si="64"/>
        <v>493529.39999999997</v>
      </c>
      <c r="M430" s="65">
        <f t="shared" si="65"/>
        <v>1072889.9999999998</v>
      </c>
    </row>
    <row r="431" spans="2:13" x14ac:dyDescent="0.2">
      <c r="B431" s="16"/>
      <c r="C431" s="37"/>
      <c r="D431" s="18"/>
      <c r="E431" s="38"/>
      <c r="F431" s="19"/>
      <c r="G431" s="19"/>
      <c r="H431" s="19"/>
      <c r="I431" s="19"/>
      <c r="J431" s="19"/>
      <c r="K431" s="19"/>
      <c r="L431" s="19"/>
      <c r="M431" s="65"/>
    </row>
    <row r="432" spans="2:13" x14ac:dyDescent="0.2">
      <c r="B432" s="16"/>
      <c r="C432" s="40" t="s">
        <v>117</v>
      </c>
      <c r="D432" s="18"/>
      <c r="E432" s="19"/>
      <c r="F432" s="19"/>
      <c r="G432" s="19"/>
      <c r="H432" s="19"/>
      <c r="I432" s="19"/>
      <c r="J432" s="19"/>
      <c r="K432" s="19"/>
      <c r="L432" s="19"/>
      <c r="M432" s="65"/>
    </row>
    <row r="433" spans="2:13" x14ac:dyDescent="0.2">
      <c r="B433" s="16"/>
      <c r="C433" s="37" t="s">
        <v>215</v>
      </c>
      <c r="D433" s="18" t="s">
        <v>0</v>
      </c>
      <c r="E433" s="19">
        <v>561.28800000000001</v>
      </c>
      <c r="F433" s="19">
        <v>3500</v>
      </c>
      <c r="G433" s="19">
        <v>2000</v>
      </c>
      <c r="H433" s="19">
        <v>1150</v>
      </c>
      <c r="I433" s="19">
        <v>2500</v>
      </c>
      <c r="J433" s="19">
        <f t="shared" si="77"/>
        <v>1964508</v>
      </c>
      <c r="K433" s="19">
        <f>G433*E433</f>
        <v>1122576</v>
      </c>
      <c r="L433" s="19">
        <f t="shared" si="64"/>
        <v>645481.20000000007</v>
      </c>
      <c r="M433" s="65">
        <f t="shared" si="65"/>
        <v>1403220</v>
      </c>
    </row>
    <row r="434" spans="2:13" x14ac:dyDescent="0.2">
      <c r="B434" s="16"/>
      <c r="C434" s="37" t="s">
        <v>216</v>
      </c>
      <c r="D434" s="18" t="s">
        <v>0</v>
      </c>
      <c r="E434" s="19">
        <v>423.69599999999997</v>
      </c>
      <c r="F434" s="19">
        <v>3500</v>
      </c>
      <c r="G434" s="19">
        <v>2000</v>
      </c>
      <c r="H434" s="19">
        <v>1150</v>
      </c>
      <c r="I434" s="19">
        <v>2500</v>
      </c>
      <c r="J434" s="19">
        <f t="shared" si="77"/>
        <v>1482936</v>
      </c>
      <c r="K434" s="19">
        <f t="shared" si="79"/>
        <v>847391.99999999988</v>
      </c>
      <c r="L434" s="19">
        <f t="shared" si="64"/>
        <v>487250.39999999997</v>
      </c>
      <c r="M434" s="65">
        <f t="shared" si="65"/>
        <v>1059240</v>
      </c>
    </row>
    <row r="435" spans="2:13" x14ac:dyDescent="0.2">
      <c r="B435" s="16"/>
      <c r="C435" s="69" t="s">
        <v>109</v>
      </c>
      <c r="D435" s="18"/>
      <c r="E435" s="19"/>
      <c r="F435" s="19"/>
      <c r="G435" s="19"/>
      <c r="H435" s="19"/>
      <c r="I435" s="19"/>
      <c r="J435" s="19"/>
      <c r="K435" s="19"/>
      <c r="L435" s="19"/>
      <c r="M435" s="65"/>
    </row>
    <row r="436" spans="2:13" x14ac:dyDescent="0.2">
      <c r="B436" s="16"/>
      <c r="C436" s="70" t="s">
        <v>269</v>
      </c>
      <c r="D436" s="18" t="s">
        <v>0</v>
      </c>
      <c r="E436" s="19">
        <v>484.84800000000001</v>
      </c>
      <c r="F436" s="19">
        <v>3500</v>
      </c>
      <c r="G436" s="19">
        <v>2000</v>
      </c>
      <c r="H436" s="19">
        <v>1250</v>
      </c>
      <c r="I436" s="19">
        <v>2500</v>
      </c>
      <c r="J436" s="19">
        <f t="shared" si="77"/>
        <v>1696968</v>
      </c>
      <c r="K436" s="19">
        <f>G436*E436</f>
        <v>969696</v>
      </c>
      <c r="L436" s="19">
        <f t="shared" si="64"/>
        <v>606060</v>
      </c>
      <c r="M436" s="65">
        <f t="shared" si="65"/>
        <v>1212120</v>
      </c>
    </row>
    <row r="437" spans="2:13" x14ac:dyDescent="0.2">
      <c r="B437" s="16"/>
      <c r="C437" s="70" t="s">
        <v>270</v>
      </c>
      <c r="D437" s="18" t="s">
        <v>0</v>
      </c>
      <c r="E437" s="19">
        <v>484.84800000000001</v>
      </c>
      <c r="F437" s="19">
        <v>3500</v>
      </c>
      <c r="G437" s="19">
        <v>2000</v>
      </c>
      <c r="H437" s="19">
        <v>1250</v>
      </c>
      <c r="I437" s="19">
        <v>2500</v>
      </c>
      <c r="J437" s="19">
        <f t="shared" si="77"/>
        <v>1696968</v>
      </c>
      <c r="K437" s="19">
        <f t="shared" ref="K437:K439" si="80">G437*E437</f>
        <v>969696</v>
      </c>
      <c r="L437" s="19">
        <f t="shared" si="64"/>
        <v>606060</v>
      </c>
      <c r="M437" s="65">
        <f t="shared" si="65"/>
        <v>1212120</v>
      </c>
    </row>
    <row r="438" spans="2:13" x14ac:dyDescent="0.2">
      <c r="B438" s="16"/>
      <c r="C438" s="70" t="s">
        <v>271</v>
      </c>
      <c r="D438" s="18" t="s">
        <v>0</v>
      </c>
      <c r="E438" s="19">
        <v>244.60799999999998</v>
      </c>
      <c r="F438" s="19">
        <v>3500</v>
      </c>
      <c r="G438" s="19">
        <v>2000</v>
      </c>
      <c r="H438" s="19">
        <v>1250</v>
      </c>
      <c r="I438" s="19">
        <v>2500</v>
      </c>
      <c r="J438" s="19">
        <f t="shared" si="77"/>
        <v>856127.99999999988</v>
      </c>
      <c r="K438" s="19">
        <f>G438*E438</f>
        <v>489215.99999999994</v>
      </c>
      <c r="L438" s="19">
        <f t="shared" si="64"/>
        <v>305759.99999999994</v>
      </c>
      <c r="M438" s="65">
        <f t="shared" si="65"/>
        <v>611519.99999999988</v>
      </c>
    </row>
    <row r="439" spans="2:13" x14ac:dyDescent="0.2">
      <c r="B439" s="16"/>
      <c r="C439" s="70" t="s">
        <v>272</v>
      </c>
      <c r="D439" s="18" t="s">
        <v>0</v>
      </c>
      <c r="E439" s="19">
        <v>354.9</v>
      </c>
      <c r="F439" s="19">
        <v>3500</v>
      </c>
      <c r="G439" s="19">
        <v>2000</v>
      </c>
      <c r="H439" s="19">
        <v>1250</v>
      </c>
      <c r="I439" s="19">
        <v>2500</v>
      </c>
      <c r="J439" s="19">
        <f t="shared" si="77"/>
        <v>1242150</v>
      </c>
      <c r="K439" s="19">
        <f t="shared" si="80"/>
        <v>709800</v>
      </c>
      <c r="L439" s="19">
        <f t="shared" si="64"/>
        <v>443625</v>
      </c>
      <c r="M439" s="65">
        <f t="shared" si="65"/>
        <v>887250</v>
      </c>
    </row>
    <row r="440" spans="2:13" x14ac:dyDescent="0.2">
      <c r="B440" s="16"/>
      <c r="C440" s="71"/>
      <c r="D440" s="18"/>
      <c r="E440" s="38"/>
      <c r="F440" s="19"/>
      <c r="G440" s="19"/>
      <c r="H440" s="19"/>
      <c r="I440" s="19"/>
      <c r="J440" s="19"/>
      <c r="K440" s="19"/>
      <c r="L440" s="19"/>
      <c r="M440" s="65"/>
    </row>
    <row r="441" spans="2:13" x14ac:dyDescent="0.2">
      <c r="B441" s="16"/>
      <c r="C441" s="40" t="s">
        <v>116</v>
      </c>
      <c r="D441" s="18"/>
      <c r="E441" s="19"/>
      <c r="F441" s="19"/>
      <c r="G441" s="19"/>
      <c r="H441" s="19"/>
      <c r="I441" s="19"/>
      <c r="J441" s="19"/>
      <c r="K441" s="19"/>
      <c r="L441" s="19"/>
      <c r="M441" s="65"/>
    </row>
    <row r="442" spans="2:13" x14ac:dyDescent="0.2">
      <c r="B442" s="16"/>
      <c r="C442" s="37" t="s">
        <v>217</v>
      </c>
      <c r="D442" s="18" t="s">
        <v>0</v>
      </c>
      <c r="E442" s="19">
        <v>592.95600000000002</v>
      </c>
      <c r="F442" s="19">
        <v>3500</v>
      </c>
      <c r="G442" s="19">
        <v>2000</v>
      </c>
      <c r="H442" s="19">
        <v>1150</v>
      </c>
      <c r="I442" s="19">
        <v>2500</v>
      </c>
      <c r="J442" s="19">
        <f t="shared" ref="J442:J448" si="81">F442*E442</f>
        <v>2075346</v>
      </c>
      <c r="K442" s="19">
        <f>G442*E442</f>
        <v>1185912</v>
      </c>
      <c r="L442" s="19">
        <f t="shared" si="64"/>
        <v>681899.4</v>
      </c>
      <c r="M442" s="65">
        <f t="shared" si="65"/>
        <v>1482390</v>
      </c>
    </row>
    <row r="443" spans="2:13" x14ac:dyDescent="0.2">
      <c r="B443" s="16"/>
      <c r="C443" s="37" t="s">
        <v>218</v>
      </c>
      <c r="D443" s="18" t="s">
        <v>0</v>
      </c>
      <c r="E443" s="19">
        <v>546</v>
      </c>
      <c r="F443" s="19">
        <v>3500</v>
      </c>
      <c r="G443" s="19">
        <v>2000</v>
      </c>
      <c r="H443" s="19">
        <v>1150</v>
      </c>
      <c r="I443" s="19">
        <v>2500</v>
      </c>
      <c r="J443" s="19">
        <f t="shared" si="81"/>
        <v>1911000</v>
      </c>
      <c r="K443" s="19">
        <f t="shared" ref="K443:K447" si="82">G443*E443</f>
        <v>1092000</v>
      </c>
      <c r="L443" s="19">
        <f t="shared" si="64"/>
        <v>627900</v>
      </c>
      <c r="M443" s="65">
        <f t="shared" si="65"/>
        <v>1365000</v>
      </c>
    </row>
    <row r="444" spans="2:13" x14ac:dyDescent="0.2">
      <c r="B444" s="16"/>
      <c r="C444" s="37" t="s">
        <v>219</v>
      </c>
      <c r="D444" s="18" t="s">
        <v>0</v>
      </c>
      <c r="E444" s="19">
        <v>250.94159999999999</v>
      </c>
      <c r="F444" s="19">
        <v>3500</v>
      </c>
      <c r="G444" s="19">
        <v>2000</v>
      </c>
      <c r="H444" s="19">
        <v>1150</v>
      </c>
      <c r="I444" s="19">
        <v>2500</v>
      </c>
      <c r="J444" s="19">
        <f t="shared" si="81"/>
        <v>878295.6</v>
      </c>
      <c r="K444" s="19">
        <f>G444*E444</f>
        <v>501883.2</v>
      </c>
      <c r="L444" s="19">
        <f t="shared" si="64"/>
        <v>288582.83999999997</v>
      </c>
      <c r="M444" s="65">
        <f t="shared" si="65"/>
        <v>627354</v>
      </c>
    </row>
    <row r="445" spans="2:13" x14ac:dyDescent="0.2">
      <c r="B445" s="16"/>
      <c r="C445" s="69" t="s">
        <v>109</v>
      </c>
      <c r="D445" s="18"/>
      <c r="E445" s="19"/>
      <c r="F445" s="19"/>
      <c r="G445" s="19"/>
      <c r="H445" s="19"/>
      <c r="I445" s="19"/>
      <c r="J445" s="19"/>
      <c r="K445" s="19"/>
      <c r="L445" s="19"/>
      <c r="M445" s="65"/>
    </row>
    <row r="446" spans="2:13" x14ac:dyDescent="0.2">
      <c r="B446" s="16"/>
      <c r="C446" s="70" t="s">
        <v>273</v>
      </c>
      <c r="D446" s="18" t="s">
        <v>0</v>
      </c>
      <c r="E446" s="19">
        <v>244.60799999999998</v>
      </c>
      <c r="F446" s="19">
        <v>3500</v>
      </c>
      <c r="G446" s="19">
        <v>2000</v>
      </c>
      <c r="H446" s="19">
        <v>1250</v>
      </c>
      <c r="I446" s="19">
        <v>2500</v>
      </c>
      <c r="J446" s="19">
        <f t="shared" si="81"/>
        <v>856127.99999999988</v>
      </c>
      <c r="K446" s="19">
        <f>G446*E446</f>
        <v>489215.99999999994</v>
      </c>
      <c r="L446" s="19">
        <f t="shared" si="64"/>
        <v>305759.99999999994</v>
      </c>
      <c r="M446" s="65">
        <f t="shared" si="65"/>
        <v>611519.99999999988</v>
      </c>
    </row>
    <row r="447" spans="2:13" x14ac:dyDescent="0.2">
      <c r="B447" s="16"/>
      <c r="C447" s="70" t="s">
        <v>274</v>
      </c>
      <c r="D447" s="18" t="s">
        <v>0</v>
      </c>
      <c r="E447" s="19">
        <v>244.60799999999998</v>
      </c>
      <c r="F447" s="19">
        <v>3500</v>
      </c>
      <c r="G447" s="19">
        <v>2000</v>
      </c>
      <c r="H447" s="19">
        <v>1250</v>
      </c>
      <c r="I447" s="19">
        <v>2500</v>
      </c>
      <c r="J447" s="19">
        <f t="shared" si="81"/>
        <v>856127.99999999988</v>
      </c>
      <c r="K447" s="19">
        <f t="shared" si="82"/>
        <v>489215.99999999994</v>
      </c>
      <c r="L447" s="19">
        <f t="shared" si="64"/>
        <v>305759.99999999994</v>
      </c>
      <c r="M447" s="65">
        <f t="shared" si="65"/>
        <v>611519.99999999988</v>
      </c>
    </row>
    <row r="448" spans="2:13" x14ac:dyDescent="0.2">
      <c r="B448" s="16"/>
      <c r="C448" s="70" t="s">
        <v>275</v>
      </c>
      <c r="D448" s="18" t="s">
        <v>0</v>
      </c>
      <c r="E448" s="19">
        <v>244.60799999999998</v>
      </c>
      <c r="F448" s="19">
        <v>3500</v>
      </c>
      <c r="G448" s="19">
        <v>2000</v>
      </c>
      <c r="H448" s="19">
        <v>1250</v>
      </c>
      <c r="I448" s="19">
        <v>2500</v>
      </c>
      <c r="J448" s="19">
        <f t="shared" si="81"/>
        <v>856127.99999999988</v>
      </c>
      <c r="K448" s="19">
        <f>G448*E448</f>
        <v>489215.99999999994</v>
      </c>
      <c r="L448" s="19">
        <f t="shared" si="64"/>
        <v>305759.99999999994</v>
      </c>
      <c r="M448" s="65">
        <f t="shared" si="65"/>
        <v>611519.99999999988</v>
      </c>
    </row>
    <row r="449" spans="2:14" x14ac:dyDescent="0.2">
      <c r="B449" s="16"/>
      <c r="C449" s="71"/>
      <c r="D449" s="18"/>
      <c r="E449" s="38"/>
      <c r="F449" s="19"/>
      <c r="G449" s="19"/>
      <c r="H449" s="19"/>
      <c r="I449" s="19"/>
      <c r="J449" s="19"/>
      <c r="K449" s="19"/>
      <c r="L449" s="19"/>
      <c r="M449" s="65"/>
    </row>
    <row r="450" spans="2:14" x14ac:dyDescent="0.2">
      <c r="B450" s="16"/>
      <c r="C450" s="40" t="s">
        <v>118</v>
      </c>
      <c r="D450" s="18"/>
      <c r="E450" s="19"/>
      <c r="F450" s="19"/>
      <c r="G450" s="19"/>
      <c r="H450" s="19"/>
      <c r="I450" s="19"/>
      <c r="J450" s="19"/>
      <c r="K450" s="19"/>
      <c r="L450" s="19"/>
      <c r="M450" s="65"/>
    </row>
    <row r="451" spans="2:14" x14ac:dyDescent="0.2">
      <c r="B451" s="16"/>
      <c r="C451" s="37" t="s">
        <v>220</v>
      </c>
      <c r="D451" s="18" t="s">
        <v>0</v>
      </c>
      <c r="E451" s="19">
        <v>561.28800000000001</v>
      </c>
      <c r="F451" s="19">
        <v>3500</v>
      </c>
      <c r="G451" s="19">
        <v>2000</v>
      </c>
      <c r="H451" s="19">
        <v>1150</v>
      </c>
      <c r="I451" s="19">
        <v>2500</v>
      </c>
      <c r="J451" s="19">
        <f t="shared" ref="J451:J456" si="83">F451*E451</f>
        <v>1964508</v>
      </c>
      <c r="K451" s="19">
        <f>G451*E451</f>
        <v>1122576</v>
      </c>
      <c r="L451" s="19">
        <f t="shared" ref="L451:L481" si="84">H451*E451</f>
        <v>645481.20000000007</v>
      </c>
      <c r="M451" s="65">
        <f t="shared" ref="M451:M481" si="85">I451*E451</f>
        <v>1403220</v>
      </c>
    </row>
    <row r="452" spans="2:14" x14ac:dyDescent="0.2">
      <c r="B452" s="16"/>
      <c r="C452" s="37" t="s">
        <v>221</v>
      </c>
      <c r="D452" s="18" t="s">
        <v>0</v>
      </c>
      <c r="E452" s="19">
        <v>653.12</v>
      </c>
      <c r="F452" s="19">
        <v>3500</v>
      </c>
      <c r="G452" s="19">
        <v>2000</v>
      </c>
      <c r="H452" s="19">
        <v>1150</v>
      </c>
      <c r="I452" s="19">
        <v>2500</v>
      </c>
      <c r="J452" s="19">
        <f t="shared" si="83"/>
        <v>2285920</v>
      </c>
      <c r="K452" s="19">
        <f t="shared" ref="K452:K455" si="86">G452*E452</f>
        <v>1306240</v>
      </c>
      <c r="L452" s="19">
        <f t="shared" si="84"/>
        <v>751088</v>
      </c>
      <c r="M452" s="65">
        <f t="shared" si="85"/>
        <v>1632800</v>
      </c>
    </row>
    <row r="453" spans="2:14" x14ac:dyDescent="0.2">
      <c r="B453" s="16"/>
      <c r="C453" s="37" t="s">
        <v>222</v>
      </c>
      <c r="D453" s="18" t="s">
        <v>0</v>
      </c>
      <c r="E453" s="19">
        <v>615.88800000000003</v>
      </c>
      <c r="F453" s="19">
        <v>3500</v>
      </c>
      <c r="G453" s="19">
        <v>2000</v>
      </c>
      <c r="H453" s="19">
        <v>1150</v>
      </c>
      <c r="I453" s="19">
        <v>2500</v>
      </c>
      <c r="J453" s="19">
        <f t="shared" si="83"/>
        <v>2155608</v>
      </c>
      <c r="K453" s="19">
        <f>G453*E453</f>
        <v>1231776</v>
      </c>
      <c r="L453" s="19">
        <f t="shared" si="84"/>
        <v>708271.20000000007</v>
      </c>
      <c r="M453" s="65">
        <f t="shared" si="85"/>
        <v>1539720</v>
      </c>
    </row>
    <row r="454" spans="2:14" x14ac:dyDescent="0.2">
      <c r="B454" s="16"/>
      <c r="C454" s="37" t="s">
        <v>223</v>
      </c>
      <c r="D454" s="18" t="s">
        <v>0</v>
      </c>
      <c r="E454" s="19">
        <v>725.96159999999998</v>
      </c>
      <c r="F454" s="19">
        <v>3500</v>
      </c>
      <c r="G454" s="19">
        <v>2000</v>
      </c>
      <c r="H454" s="19">
        <v>1150</v>
      </c>
      <c r="I454" s="19">
        <v>2500</v>
      </c>
      <c r="J454" s="19">
        <f t="shared" si="83"/>
        <v>2540865.6</v>
      </c>
      <c r="K454" s="19">
        <f>G454*E454</f>
        <v>1451923.2</v>
      </c>
      <c r="L454" s="19">
        <f t="shared" si="84"/>
        <v>834855.84</v>
      </c>
      <c r="M454" s="65">
        <f t="shared" si="85"/>
        <v>1814904</v>
      </c>
      <c r="N454" s="34"/>
    </row>
    <row r="455" spans="2:14" x14ac:dyDescent="0.2">
      <c r="B455" s="16"/>
      <c r="C455" s="37" t="s">
        <v>224</v>
      </c>
      <c r="D455" s="18" t="s">
        <v>0</v>
      </c>
      <c r="E455" s="19">
        <v>427.84559999999999</v>
      </c>
      <c r="F455" s="19">
        <v>3500</v>
      </c>
      <c r="G455" s="19">
        <v>2000</v>
      </c>
      <c r="H455" s="19">
        <v>1150</v>
      </c>
      <c r="I455" s="19">
        <v>2500</v>
      </c>
      <c r="J455" s="19">
        <f t="shared" si="83"/>
        <v>1497459.5999999999</v>
      </c>
      <c r="K455" s="19">
        <f t="shared" si="86"/>
        <v>855691.2</v>
      </c>
      <c r="L455" s="19">
        <f t="shared" si="84"/>
        <v>492022.44</v>
      </c>
      <c r="M455" s="65">
        <f t="shared" si="85"/>
        <v>1069614</v>
      </c>
      <c r="N455" s="34"/>
    </row>
    <row r="456" spans="2:14" x14ac:dyDescent="0.2">
      <c r="B456" s="16"/>
      <c r="C456" s="37" t="s">
        <v>225</v>
      </c>
      <c r="D456" s="18" t="s">
        <v>0</v>
      </c>
      <c r="E456" s="19">
        <v>649.52159999999992</v>
      </c>
      <c r="F456" s="19">
        <v>3500</v>
      </c>
      <c r="G456" s="19">
        <v>2000</v>
      </c>
      <c r="H456" s="19">
        <v>1150</v>
      </c>
      <c r="I456" s="19">
        <v>2500</v>
      </c>
      <c r="J456" s="19">
        <f t="shared" si="83"/>
        <v>2273325.5999999996</v>
      </c>
      <c r="K456" s="19">
        <f>G456*E456</f>
        <v>1299043.2</v>
      </c>
      <c r="L456" s="19">
        <f t="shared" si="84"/>
        <v>746949.84</v>
      </c>
      <c r="M456" s="65">
        <f t="shared" si="85"/>
        <v>1623803.9999999998</v>
      </c>
      <c r="N456" s="34"/>
    </row>
    <row r="457" spans="2:14" x14ac:dyDescent="0.2">
      <c r="B457" s="16"/>
      <c r="C457" s="37"/>
      <c r="D457" s="18"/>
      <c r="E457" s="38"/>
      <c r="F457" s="19"/>
      <c r="G457" s="19"/>
      <c r="H457" s="19"/>
      <c r="I457" s="19"/>
      <c r="J457" s="19"/>
      <c r="K457" s="19"/>
      <c r="L457" s="19"/>
      <c r="M457" s="65"/>
      <c r="N457" s="34"/>
    </row>
    <row r="458" spans="2:14" x14ac:dyDescent="0.2">
      <c r="B458" s="16"/>
      <c r="C458" s="40" t="s">
        <v>119</v>
      </c>
      <c r="D458" s="18"/>
      <c r="E458" s="19"/>
      <c r="F458" s="19"/>
      <c r="G458" s="19"/>
      <c r="H458" s="19"/>
      <c r="I458" s="19"/>
      <c r="J458" s="19"/>
      <c r="K458" s="19"/>
      <c r="L458" s="19"/>
      <c r="M458" s="65"/>
    </row>
    <row r="459" spans="2:14" x14ac:dyDescent="0.2">
      <c r="B459" s="16"/>
      <c r="C459" s="37" t="s">
        <v>226</v>
      </c>
      <c r="D459" s="18" t="s">
        <v>0</v>
      </c>
      <c r="E459" s="19">
        <v>752.16960000000006</v>
      </c>
      <c r="F459" s="19">
        <v>3500</v>
      </c>
      <c r="G459" s="19">
        <v>2000</v>
      </c>
      <c r="H459" s="19">
        <v>1150</v>
      </c>
      <c r="I459" s="19">
        <v>2500</v>
      </c>
      <c r="J459" s="19">
        <f t="shared" ref="J459:J464" si="87">F459*E459</f>
        <v>2632593.6</v>
      </c>
      <c r="K459" s="19">
        <f>G459*E459</f>
        <v>1504339.2000000002</v>
      </c>
      <c r="L459" s="19">
        <f t="shared" si="84"/>
        <v>864995.04</v>
      </c>
      <c r="M459" s="65">
        <f t="shared" si="85"/>
        <v>1880424.0000000002</v>
      </c>
    </row>
    <row r="460" spans="2:14" x14ac:dyDescent="0.2">
      <c r="B460" s="16"/>
      <c r="C460" s="37" t="s">
        <v>227</v>
      </c>
      <c r="D460" s="18" t="s">
        <v>0</v>
      </c>
      <c r="E460" s="19">
        <v>731.20320000000004</v>
      </c>
      <c r="F460" s="19">
        <v>3500</v>
      </c>
      <c r="G460" s="19">
        <v>2000</v>
      </c>
      <c r="H460" s="19">
        <v>1150</v>
      </c>
      <c r="I460" s="19">
        <v>2500</v>
      </c>
      <c r="J460" s="19">
        <f t="shared" si="87"/>
        <v>2559211.2000000002</v>
      </c>
      <c r="K460" s="19">
        <f t="shared" ref="K460:K463" si="88">G460*E460</f>
        <v>1462406.4000000001</v>
      </c>
      <c r="L460" s="19">
        <f t="shared" si="84"/>
        <v>840883.68</v>
      </c>
      <c r="M460" s="65">
        <f t="shared" si="85"/>
        <v>1828008</v>
      </c>
    </row>
    <row r="461" spans="2:14" x14ac:dyDescent="0.2">
      <c r="B461" s="16"/>
      <c r="C461" s="37" t="s">
        <v>228</v>
      </c>
      <c r="D461" s="18" t="s">
        <v>0</v>
      </c>
      <c r="E461" s="19">
        <v>746.928</v>
      </c>
      <c r="F461" s="19">
        <v>3500</v>
      </c>
      <c r="G461" s="19">
        <v>2000</v>
      </c>
      <c r="H461" s="19">
        <v>1150</v>
      </c>
      <c r="I461" s="19">
        <v>2500</v>
      </c>
      <c r="J461" s="19">
        <f t="shared" si="87"/>
        <v>2614248</v>
      </c>
      <c r="K461" s="19">
        <f>G461*E461</f>
        <v>1493856</v>
      </c>
      <c r="L461" s="19">
        <f t="shared" si="84"/>
        <v>858967.2</v>
      </c>
      <c r="M461" s="65">
        <f t="shared" si="85"/>
        <v>1867320</v>
      </c>
    </row>
    <row r="462" spans="2:14" x14ac:dyDescent="0.2">
      <c r="B462" s="16"/>
      <c r="C462" s="37" t="s">
        <v>229</v>
      </c>
      <c r="D462" s="18" t="s">
        <v>0</v>
      </c>
      <c r="E462" s="19">
        <v>744.30719999999997</v>
      </c>
      <c r="F462" s="19">
        <v>3500</v>
      </c>
      <c r="G462" s="19">
        <v>2000</v>
      </c>
      <c r="H462" s="19">
        <v>1150</v>
      </c>
      <c r="I462" s="19">
        <v>2500</v>
      </c>
      <c r="J462" s="19">
        <f t="shared" si="87"/>
        <v>2605075.1999999997</v>
      </c>
      <c r="K462" s="19">
        <f>G462*E462</f>
        <v>1488614.3999999999</v>
      </c>
      <c r="L462" s="19">
        <f t="shared" si="84"/>
        <v>855953.27999999991</v>
      </c>
      <c r="M462" s="65">
        <f t="shared" si="85"/>
        <v>1860768</v>
      </c>
    </row>
    <row r="463" spans="2:14" x14ac:dyDescent="0.2">
      <c r="B463" s="16"/>
      <c r="C463" s="37" t="s">
        <v>230</v>
      </c>
      <c r="D463" s="18" t="s">
        <v>0</v>
      </c>
      <c r="E463" s="19">
        <v>800.65440000000001</v>
      </c>
      <c r="F463" s="19">
        <v>3500</v>
      </c>
      <c r="G463" s="19">
        <v>2000</v>
      </c>
      <c r="H463" s="19">
        <v>1150</v>
      </c>
      <c r="I463" s="19">
        <v>2500</v>
      </c>
      <c r="J463" s="19">
        <f t="shared" si="87"/>
        <v>2802290.4</v>
      </c>
      <c r="K463" s="19">
        <f t="shared" si="88"/>
        <v>1601308.8</v>
      </c>
      <c r="L463" s="19">
        <f t="shared" si="84"/>
        <v>920752.56</v>
      </c>
      <c r="M463" s="65">
        <f t="shared" si="85"/>
        <v>2001636</v>
      </c>
    </row>
    <row r="464" spans="2:14" x14ac:dyDescent="0.2">
      <c r="B464" s="16"/>
      <c r="C464" s="37" t="s">
        <v>120</v>
      </c>
      <c r="D464" s="18" t="s">
        <v>0</v>
      </c>
      <c r="E464" s="19">
        <v>383.0736</v>
      </c>
      <c r="F464" s="19">
        <v>3500</v>
      </c>
      <c r="G464" s="19">
        <v>2000</v>
      </c>
      <c r="H464" s="19">
        <v>1150</v>
      </c>
      <c r="I464" s="19">
        <v>2500</v>
      </c>
      <c r="J464" s="19">
        <f t="shared" si="87"/>
        <v>1340757.6000000001</v>
      </c>
      <c r="K464" s="19">
        <f>G464*E464</f>
        <v>766147.2</v>
      </c>
      <c r="L464" s="19">
        <f t="shared" si="84"/>
        <v>440534.64</v>
      </c>
      <c r="M464" s="65">
        <f t="shared" si="85"/>
        <v>957684</v>
      </c>
    </row>
    <row r="465" spans="2:13" x14ac:dyDescent="0.2">
      <c r="B465" s="16"/>
      <c r="C465" s="37"/>
      <c r="D465" s="18"/>
      <c r="E465" s="38"/>
      <c r="F465" s="19"/>
      <c r="G465" s="19"/>
      <c r="H465" s="19"/>
      <c r="I465" s="19"/>
      <c r="J465" s="19"/>
      <c r="K465" s="19"/>
      <c r="L465" s="19"/>
      <c r="M465" s="65"/>
    </row>
    <row r="466" spans="2:13" x14ac:dyDescent="0.2">
      <c r="B466" s="16"/>
      <c r="C466" s="40" t="s">
        <v>184</v>
      </c>
      <c r="D466" s="18"/>
      <c r="E466" s="19"/>
      <c r="F466" s="19"/>
      <c r="G466" s="19"/>
      <c r="H466" s="19"/>
      <c r="I466" s="19"/>
      <c r="J466" s="19"/>
      <c r="K466" s="19"/>
      <c r="L466" s="19"/>
      <c r="M466" s="65"/>
    </row>
    <row r="467" spans="2:13" x14ac:dyDescent="0.2">
      <c r="B467" s="16"/>
      <c r="C467" s="37" t="s">
        <v>231</v>
      </c>
      <c r="D467" s="18" t="s">
        <v>0</v>
      </c>
      <c r="E467" s="19">
        <v>510.4008</v>
      </c>
      <c r="F467" s="19">
        <v>3500</v>
      </c>
      <c r="G467" s="19">
        <v>2000</v>
      </c>
      <c r="H467" s="19">
        <v>1150</v>
      </c>
      <c r="I467" s="19">
        <v>2500</v>
      </c>
      <c r="J467" s="19">
        <f t="shared" ref="J467:J473" si="89">F467*E467</f>
        <v>1786402.8</v>
      </c>
      <c r="K467" s="19">
        <f>G467*E467</f>
        <v>1020801.6</v>
      </c>
      <c r="L467" s="19">
        <f t="shared" si="84"/>
        <v>586960.92000000004</v>
      </c>
      <c r="M467" s="65">
        <f t="shared" si="85"/>
        <v>1276002</v>
      </c>
    </row>
    <row r="468" spans="2:13" x14ac:dyDescent="0.2">
      <c r="B468" s="16"/>
      <c r="C468" s="37" t="s">
        <v>232</v>
      </c>
      <c r="D468" s="18" t="s">
        <v>0</v>
      </c>
      <c r="E468" s="19">
        <v>669.93679999999995</v>
      </c>
      <c r="F468" s="19">
        <v>3500</v>
      </c>
      <c r="G468" s="19">
        <v>2000</v>
      </c>
      <c r="H468" s="19">
        <v>1150</v>
      </c>
      <c r="I468" s="19">
        <v>2500</v>
      </c>
      <c r="J468" s="19">
        <f t="shared" si="89"/>
        <v>2344778.7999999998</v>
      </c>
      <c r="K468" s="19">
        <f t="shared" ref="K468:K471" si="90">G468*E468</f>
        <v>1339873.5999999999</v>
      </c>
      <c r="L468" s="19">
        <f t="shared" si="84"/>
        <v>770427.32</v>
      </c>
      <c r="M468" s="65">
        <f t="shared" si="85"/>
        <v>1674841.9999999998</v>
      </c>
    </row>
    <row r="469" spans="2:13" x14ac:dyDescent="0.2">
      <c r="B469" s="16"/>
      <c r="C469" s="37" t="s">
        <v>233</v>
      </c>
      <c r="D469" s="18" t="s">
        <v>0</v>
      </c>
      <c r="E469" s="19">
        <v>542.72400000000005</v>
      </c>
      <c r="F469" s="19">
        <v>3500</v>
      </c>
      <c r="G469" s="19">
        <v>2000</v>
      </c>
      <c r="H469" s="19">
        <v>1150</v>
      </c>
      <c r="I469" s="19">
        <v>2500</v>
      </c>
      <c r="J469" s="19">
        <f t="shared" si="89"/>
        <v>1899534.0000000002</v>
      </c>
      <c r="K469" s="19">
        <f>G469*E469</f>
        <v>1085448</v>
      </c>
      <c r="L469" s="19">
        <f t="shared" si="84"/>
        <v>624132.60000000009</v>
      </c>
      <c r="M469" s="65">
        <f t="shared" si="85"/>
        <v>1356810</v>
      </c>
    </row>
    <row r="470" spans="2:13" x14ac:dyDescent="0.2">
      <c r="B470" s="16"/>
      <c r="C470" s="37" t="s">
        <v>234</v>
      </c>
      <c r="D470" s="18" t="s">
        <v>0</v>
      </c>
      <c r="E470" s="19">
        <v>331.41680000000002</v>
      </c>
      <c r="F470" s="19">
        <v>3500</v>
      </c>
      <c r="G470" s="19">
        <v>2000</v>
      </c>
      <c r="H470" s="19">
        <v>1150</v>
      </c>
      <c r="I470" s="19">
        <v>2500</v>
      </c>
      <c r="J470" s="19">
        <f t="shared" si="89"/>
        <v>1159958.8</v>
      </c>
      <c r="K470" s="19">
        <f>G470*E470</f>
        <v>662833.60000000009</v>
      </c>
      <c r="L470" s="19">
        <f t="shared" si="84"/>
        <v>381129.32</v>
      </c>
      <c r="M470" s="65">
        <f t="shared" si="85"/>
        <v>828542.00000000012</v>
      </c>
    </row>
    <row r="471" spans="2:13" x14ac:dyDescent="0.2">
      <c r="B471" s="16"/>
      <c r="C471" s="37" t="s">
        <v>235</v>
      </c>
      <c r="D471" s="18" t="s">
        <v>0</v>
      </c>
      <c r="E471" s="19">
        <v>364.72800000000001</v>
      </c>
      <c r="F471" s="19">
        <v>3500</v>
      </c>
      <c r="G471" s="19">
        <v>2000</v>
      </c>
      <c r="H471" s="19">
        <v>1150</v>
      </c>
      <c r="I471" s="19">
        <v>2500</v>
      </c>
      <c r="J471" s="19">
        <f t="shared" si="89"/>
        <v>1276548</v>
      </c>
      <c r="K471" s="19">
        <f t="shared" si="90"/>
        <v>729456</v>
      </c>
      <c r="L471" s="19">
        <f t="shared" si="84"/>
        <v>419437.2</v>
      </c>
      <c r="M471" s="65">
        <f t="shared" si="85"/>
        <v>911820</v>
      </c>
    </row>
    <row r="472" spans="2:13" x14ac:dyDescent="0.2">
      <c r="B472" s="16"/>
      <c r="C472" s="37" t="s">
        <v>236</v>
      </c>
      <c r="D472" s="18" t="s">
        <v>0</v>
      </c>
      <c r="E472" s="19">
        <v>511.05599999999998</v>
      </c>
      <c r="F472" s="19">
        <v>3500</v>
      </c>
      <c r="G472" s="19">
        <v>2000</v>
      </c>
      <c r="H472" s="19">
        <v>1150</v>
      </c>
      <c r="I472" s="19">
        <v>2500</v>
      </c>
      <c r="J472" s="19">
        <f t="shared" si="89"/>
        <v>1788696</v>
      </c>
      <c r="K472" s="19">
        <f>G472*E472</f>
        <v>1022112</v>
      </c>
      <c r="L472" s="19">
        <f t="shared" si="84"/>
        <v>587714.4</v>
      </c>
      <c r="M472" s="65">
        <f t="shared" si="85"/>
        <v>1277640</v>
      </c>
    </row>
    <row r="473" spans="2:13" x14ac:dyDescent="0.2">
      <c r="B473" s="16"/>
      <c r="C473" s="37" t="s">
        <v>237</v>
      </c>
      <c r="D473" s="18" t="s">
        <v>0</v>
      </c>
      <c r="E473" s="19">
        <v>287.08160000000004</v>
      </c>
      <c r="F473" s="19">
        <v>3500</v>
      </c>
      <c r="G473" s="19">
        <v>2000</v>
      </c>
      <c r="H473" s="19">
        <v>1150</v>
      </c>
      <c r="I473" s="19">
        <v>2500</v>
      </c>
      <c r="J473" s="19">
        <f t="shared" si="89"/>
        <v>1004785.6000000001</v>
      </c>
      <c r="K473" s="19">
        <f>G473*E473</f>
        <v>574163.20000000007</v>
      </c>
      <c r="L473" s="19">
        <f t="shared" si="84"/>
        <v>330143.84000000003</v>
      </c>
      <c r="M473" s="65">
        <f t="shared" si="85"/>
        <v>717704.00000000012</v>
      </c>
    </row>
    <row r="474" spans="2:13" x14ac:dyDescent="0.2">
      <c r="B474" s="16"/>
      <c r="C474" s="37"/>
      <c r="D474" s="18"/>
      <c r="E474" s="38"/>
      <c r="F474" s="19"/>
      <c r="G474" s="19"/>
      <c r="H474" s="19"/>
      <c r="I474" s="19"/>
      <c r="J474" s="19"/>
      <c r="K474" s="19"/>
      <c r="L474" s="19"/>
      <c r="M474" s="65"/>
    </row>
    <row r="475" spans="2:13" x14ac:dyDescent="0.2">
      <c r="B475" s="16"/>
      <c r="C475" s="37" t="s">
        <v>185</v>
      </c>
      <c r="D475" s="18"/>
      <c r="E475" s="19"/>
      <c r="F475" s="19"/>
      <c r="G475" s="19"/>
      <c r="H475" s="19"/>
      <c r="I475" s="19"/>
      <c r="J475" s="19"/>
      <c r="K475" s="19"/>
      <c r="L475" s="19"/>
      <c r="M475" s="65"/>
    </row>
    <row r="476" spans="2:13" x14ac:dyDescent="0.2">
      <c r="B476" s="16"/>
      <c r="C476" s="37" t="s">
        <v>238</v>
      </c>
      <c r="D476" s="18"/>
      <c r="E476" s="19">
        <v>698.44320000000005</v>
      </c>
      <c r="F476" s="19">
        <v>3500</v>
      </c>
      <c r="G476" s="19">
        <v>2000</v>
      </c>
      <c r="H476" s="19">
        <v>1150</v>
      </c>
      <c r="I476" s="19">
        <v>2500</v>
      </c>
      <c r="J476" s="19">
        <f t="shared" ref="J476:J482" si="91">F476*E476</f>
        <v>2444551.2000000002</v>
      </c>
      <c r="K476" s="19">
        <f>G476*E476</f>
        <v>1396886.4000000001</v>
      </c>
      <c r="L476" s="19">
        <f t="shared" si="84"/>
        <v>803209.68</v>
      </c>
      <c r="M476" s="65">
        <f t="shared" si="85"/>
        <v>1746108.0000000002</v>
      </c>
    </row>
    <row r="477" spans="2:13" x14ac:dyDescent="0.2">
      <c r="B477" s="16"/>
      <c r="C477" s="37" t="s">
        <v>239</v>
      </c>
      <c r="D477" s="18"/>
      <c r="E477" s="19">
        <v>474.46880000000004</v>
      </c>
      <c r="F477" s="19">
        <v>3500</v>
      </c>
      <c r="G477" s="19">
        <v>2000</v>
      </c>
      <c r="H477" s="19">
        <v>1150</v>
      </c>
      <c r="I477" s="19">
        <v>2500</v>
      </c>
      <c r="J477" s="19">
        <f t="shared" si="91"/>
        <v>1660640.8</v>
      </c>
      <c r="K477" s="19">
        <f t="shared" ref="K477:K480" si="92">G477*E477</f>
        <v>948937.60000000009</v>
      </c>
      <c r="L477" s="19">
        <f t="shared" si="84"/>
        <v>545639.12</v>
      </c>
      <c r="M477" s="65">
        <f t="shared" si="85"/>
        <v>1186172</v>
      </c>
    </row>
    <row r="478" spans="2:13" x14ac:dyDescent="0.2">
      <c r="B478" s="16"/>
      <c r="C478" s="37" t="s">
        <v>240</v>
      </c>
      <c r="D478" s="18"/>
      <c r="E478" s="19">
        <v>366.03839999999997</v>
      </c>
      <c r="F478" s="19">
        <v>3500</v>
      </c>
      <c r="G478" s="19">
        <v>2000</v>
      </c>
      <c r="H478" s="19">
        <v>1150</v>
      </c>
      <c r="I478" s="19">
        <v>2500</v>
      </c>
      <c r="J478" s="19">
        <f t="shared" si="91"/>
        <v>1281134.3999999999</v>
      </c>
      <c r="K478" s="19">
        <f>G478*E478</f>
        <v>732076.79999999993</v>
      </c>
      <c r="L478" s="19">
        <f t="shared" si="84"/>
        <v>420944.16</v>
      </c>
      <c r="M478" s="65">
        <f t="shared" si="85"/>
        <v>915095.99999999988</v>
      </c>
    </row>
    <row r="479" spans="2:13" x14ac:dyDescent="0.2">
      <c r="B479" s="16"/>
      <c r="C479" s="37" t="s">
        <v>241</v>
      </c>
      <c r="D479" s="18"/>
      <c r="E479" s="19">
        <v>445.97280000000001</v>
      </c>
      <c r="F479" s="19">
        <v>3500</v>
      </c>
      <c r="G479" s="19">
        <v>2000</v>
      </c>
      <c r="H479" s="19">
        <v>1150</v>
      </c>
      <c r="I479" s="19">
        <v>2500</v>
      </c>
      <c r="J479" s="19">
        <f t="shared" si="91"/>
        <v>1560904.8</v>
      </c>
      <c r="K479" s="19">
        <f>G479*E479</f>
        <v>891945.6</v>
      </c>
      <c r="L479" s="19">
        <f t="shared" si="84"/>
        <v>512868.72000000003</v>
      </c>
      <c r="M479" s="65">
        <f t="shared" si="85"/>
        <v>1114932</v>
      </c>
    </row>
    <row r="480" spans="2:13" x14ac:dyDescent="0.2">
      <c r="B480" s="16"/>
      <c r="C480" s="37" t="s">
        <v>242</v>
      </c>
      <c r="D480" s="18"/>
      <c r="E480" s="19">
        <v>279.11520000000002</v>
      </c>
      <c r="F480" s="19">
        <v>3500</v>
      </c>
      <c r="G480" s="19">
        <v>2000</v>
      </c>
      <c r="H480" s="19">
        <v>1150</v>
      </c>
      <c r="I480" s="19">
        <v>2500</v>
      </c>
      <c r="J480" s="19">
        <f t="shared" si="91"/>
        <v>976903.20000000007</v>
      </c>
      <c r="K480" s="19">
        <f t="shared" si="92"/>
        <v>558230.4</v>
      </c>
      <c r="L480" s="19">
        <f t="shared" si="84"/>
        <v>320982.48000000004</v>
      </c>
      <c r="M480" s="65">
        <f t="shared" si="85"/>
        <v>697788</v>
      </c>
    </row>
    <row r="481" spans="2:13" x14ac:dyDescent="0.2">
      <c r="B481" s="16"/>
      <c r="C481" s="37" t="s">
        <v>243</v>
      </c>
      <c r="D481" s="18"/>
      <c r="E481" s="19">
        <v>353.58960000000002</v>
      </c>
      <c r="F481" s="19">
        <v>3500</v>
      </c>
      <c r="G481" s="19">
        <v>2000</v>
      </c>
      <c r="H481" s="19">
        <v>1150</v>
      </c>
      <c r="I481" s="19">
        <v>2500</v>
      </c>
      <c r="J481" s="19">
        <f t="shared" si="91"/>
        <v>1237563.6000000001</v>
      </c>
      <c r="K481" s="19">
        <f>G481*E481</f>
        <v>707179.20000000007</v>
      </c>
      <c r="L481" s="19">
        <f t="shared" si="84"/>
        <v>406628.04000000004</v>
      </c>
      <c r="M481" s="65">
        <f t="shared" si="85"/>
        <v>883974</v>
      </c>
    </row>
    <row r="482" spans="2:13" x14ac:dyDescent="0.2">
      <c r="B482" s="16"/>
      <c r="C482" s="37"/>
      <c r="D482" s="18"/>
      <c r="E482" s="38"/>
      <c r="F482" s="19"/>
      <c r="G482" s="19"/>
      <c r="H482" s="19"/>
      <c r="I482" s="19"/>
      <c r="J482" s="19">
        <f t="shared" si="91"/>
        <v>0</v>
      </c>
      <c r="K482" s="19"/>
      <c r="L482" s="19"/>
      <c r="M482" s="65"/>
    </row>
    <row r="483" spans="2:13" x14ac:dyDescent="0.2">
      <c r="B483" s="16"/>
      <c r="C483" s="36" t="s">
        <v>253</v>
      </c>
      <c r="D483" s="18"/>
      <c r="E483" s="38">
        <f>SUM(E386:E482)</f>
        <v>32259.375199999995</v>
      </c>
      <c r="F483" s="19"/>
      <c r="G483" s="19"/>
      <c r="H483" s="19"/>
      <c r="I483" s="19"/>
      <c r="J483" s="38">
        <f>SUM(J386:J481)</f>
        <v>112907813.19999996</v>
      </c>
      <c r="K483" s="38">
        <f>SUM(K386:K481)</f>
        <v>64518750.400000028</v>
      </c>
      <c r="L483" s="38">
        <f>SUM(L386:L481)</f>
        <v>37328584.279999994</v>
      </c>
      <c r="M483" s="66">
        <f>SUM(M386:M482)</f>
        <v>80648438</v>
      </c>
    </row>
    <row r="484" spans="2:13" x14ac:dyDescent="0.2">
      <c r="B484" s="36" t="s">
        <v>255</v>
      </c>
      <c r="C484" s="22" t="s">
        <v>41</v>
      </c>
      <c r="D484" s="18"/>
      <c r="E484" s="19"/>
      <c r="F484" s="19"/>
      <c r="G484" s="19"/>
      <c r="H484" s="19"/>
      <c r="I484" s="19"/>
      <c r="J484" s="38"/>
      <c r="K484" s="38"/>
      <c r="L484" s="38"/>
      <c r="M484" s="66"/>
    </row>
    <row r="485" spans="2:13" x14ac:dyDescent="0.2">
      <c r="B485" s="16">
        <v>1</v>
      </c>
      <c r="C485" s="17" t="s">
        <v>42</v>
      </c>
      <c r="D485" s="18"/>
      <c r="E485" s="19"/>
      <c r="F485" s="19"/>
      <c r="G485" s="19"/>
      <c r="H485" s="19"/>
      <c r="I485" s="19"/>
      <c r="J485" s="19"/>
      <c r="K485" s="19"/>
      <c r="L485" s="19"/>
      <c r="M485" s="65"/>
    </row>
    <row r="486" spans="2:13" x14ac:dyDescent="0.2">
      <c r="B486" s="16"/>
      <c r="C486" s="37" t="s">
        <v>50</v>
      </c>
      <c r="D486" s="18" t="s">
        <v>9</v>
      </c>
      <c r="E486" s="19">
        <v>67</v>
      </c>
      <c r="F486" s="19">
        <v>250000</v>
      </c>
      <c r="G486" s="19">
        <v>137500</v>
      </c>
      <c r="H486" s="19">
        <v>385000</v>
      </c>
      <c r="I486" s="19">
        <v>100000</v>
      </c>
      <c r="J486" s="19">
        <f t="shared" ref="J486:J495" si="93">F486*E486</f>
        <v>16750000</v>
      </c>
      <c r="K486" s="19">
        <f t="shared" ref="K486:K495" si="94">G486*E486</f>
        <v>9212500</v>
      </c>
      <c r="L486" s="19">
        <f>H486*E486</f>
        <v>25795000</v>
      </c>
      <c r="M486" s="65">
        <f>I486*65</f>
        <v>6500000</v>
      </c>
    </row>
    <row r="487" spans="2:13" x14ac:dyDescent="0.2">
      <c r="B487" s="16"/>
      <c r="C487" s="37" t="s">
        <v>186</v>
      </c>
      <c r="D487" s="18" t="s">
        <v>16</v>
      </c>
      <c r="E487" s="19">
        <v>67</v>
      </c>
      <c r="F487" s="19">
        <v>150000</v>
      </c>
      <c r="G487" s="19">
        <v>27500</v>
      </c>
      <c r="H487" s="19">
        <v>225000</v>
      </c>
      <c r="I487" s="19">
        <v>30000</v>
      </c>
      <c r="J487" s="19">
        <f t="shared" si="93"/>
        <v>10050000</v>
      </c>
      <c r="K487" s="19">
        <f t="shared" si="94"/>
        <v>1842500</v>
      </c>
      <c r="L487" s="19">
        <f t="shared" ref="L487:L495" si="95">H487*E487</f>
        <v>15075000</v>
      </c>
      <c r="M487" s="65">
        <f>I487*65</f>
        <v>1950000</v>
      </c>
    </row>
    <row r="488" spans="2:13" x14ac:dyDescent="0.2">
      <c r="B488" s="16">
        <v>2</v>
      </c>
      <c r="C488" s="37" t="s">
        <v>130</v>
      </c>
      <c r="D488" s="18" t="s">
        <v>16</v>
      </c>
      <c r="E488" s="19">
        <v>1</v>
      </c>
      <c r="F488" s="19">
        <v>250000</v>
      </c>
      <c r="G488" s="19">
        <v>220000</v>
      </c>
      <c r="H488" s="19">
        <v>850000</v>
      </c>
      <c r="I488" s="19">
        <v>150000</v>
      </c>
      <c r="J488" s="19">
        <f t="shared" si="93"/>
        <v>250000</v>
      </c>
      <c r="K488" s="19">
        <f t="shared" si="94"/>
        <v>220000</v>
      </c>
      <c r="L488" s="19">
        <f t="shared" si="95"/>
        <v>850000</v>
      </c>
      <c r="M488" s="65">
        <f t="shared" ref="M488:M495" si="96">I488*E488</f>
        <v>150000</v>
      </c>
    </row>
    <row r="489" spans="2:13" x14ac:dyDescent="0.2">
      <c r="B489" s="16">
        <v>3</v>
      </c>
      <c r="C489" s="37" t="s">
        <v>131</v>
      </c>
      <c r="D489" s="18"/>
      <c r="E489" s="19"/>
      <c r="F489" s="19"/>
      <c r="G489" s="19"/>
      <c r="H489" s="19"/>
      <c r="I489" s="19"/>
      <c r="J489" s="19"/>
      <c r="K489" s="19"/>
      <c r="L489" s="19"/>
      <c r="M489" s="65"/>
    </row>
    <row r="490" spans="2:13" x14ac:dyDescent="0.2">
      <c r="B490" s="16"/>
      <c r="C490" s="37" t="s">
        <v>132</v>
      </c>
      <c r="D490" s="18" t="s">
        <v>0</v>
      </c>
      <c r="E490" s="19">
        <v>1564.12</v>
      </c>
      <c r="F490" s="19">
        <v>3500</v>
      </c>
      <c r="G490" s="19">
        <v>2000</v>
      </c>
      <c r="H490" s="19">
        <v>1150</v>
      </c>
      <c r="I490" s="19">
        <v>2500</v>
      </c>
      <c r="J490" s="19">
        <f t="shared" si="93"/>
        <v>5474420</v>
      </c>
      <c r="K490" s="19">
        <f t="shared" si="94"/>
        <v>3128240</v>
      </c>
      <c r="L490" s="19">
        <f t="shared" si="95"/>
        <v>1798737.9999999998</v>
      </c>
      <c r="M490" s="65">
        <f t="shared" si="96"/>
        <v>3910299.9999999995</v>
      </c>
    </row>
    <row r="491" spans="2:13" x14ac:dyDescent="0.2">
      <c r="B491" s="16"/>
      <c r="C491" s="37" t="s">
        <v>133</v>
      </c>
      <c r="D491" s="18" t="s">
        <v>0</v>
      </c>
      <c r="E491" s="19">
        <v>1578.23</v>
      </c>
      <c r="F491" s="19">
        <v>3500</v>
      </c>
      <c r="G491" s="19">
        <v>2000</v>
      </c>
      <c r="H491" s="19">
        <v>1150</v>
      </c>
      <c r="I491" s="19">
        <v>2500</v>
      </c>
      <c r="J491" s="19">
        <f t="shared" si="93"/>
        <v>5523805</v>
      </c>
      <c r="K491" s="19">
        <f t="shared" si="94"/>
        <v>3156460</v>
      </c>
      <c r="L491" s="19">
        <f t="shared" si="95"/>
        <v>1814964.5</v>
      </c>
      <c r="M491" s="65">
        <f t="shared" si="96"/>
        <v>3945575</v>
      </c>
    </row>
    <row r="492" spans="2:13" x14ac:dyDescent="0.2">
      <c r="B492" s="16">
        <v>4</v>
      </c>
      <c r="C492" s="37" t="s">
        <v>135</v>
      </c>
      <c r="D492" s="18" t="s">
        <v>16</v>
      </c>
      <c r="E492" s="19">
        <v>67</v>
      </c>
      <c r="F492" s="19">
        <v>250000</v>
      </c>
      <c r="G492" s="19">
        <v>165000</v>
      </c>
      <c r="H492" s="19">
        <v>250000</v>
      </c>
      <c r="I492" s="19">
        <v>100000</v>
      </c>
      <c r="J492" s="19">
        <f t="shared" si="93"/>
        <v>16750000</v>
      </c>
      <c r="K492" s="19">
        <f t="shared" si="94"/>
        <v>11055000</v>
      </c>
      <c r="L492" s="19">
        <f t="shared" si="95"/>
        <v>16750000</v>
      </c>
      <c r="M492" s="65">
        <f>I492*65</f>
        <v>6500000</v>
      </c>
    </row>
    <row r="493" spans="2:13" x14ac:dyDescent="0.2">
      <c r="B493" s="16">
        <v>5</v>
      </c>
      <c r="C493" s="37" t="s">
        <v>246</v>
      </c>
      <c r="D493" s="18" t="s">
        <v>0</v>
      </c>
      <c r="E493" s="19">
        <v>21.33</v>
      </c>
      <c r="F493" s="19">
        <v>5000</v>
      </c>
      <c r="G493" s="19">
        <v>2000</v>
      </c>
      <c r="H493" s="19">
        <v>1250</v>
      </c>
      <c r="I493" s="19">
        <v>2500</v>
      </c>
      <c r="J493" s="19">
        <f t="shared" si="93"/>
        <v>106649.99999999999</v>
      </c>
      <c r="K493" s="19">
        <f t="shared" si="94"/>
        <v>42660</v>
      </c>
      <c r="L493" s="19">
        <f t="shared" si="95"/>
        <v>26662.499999999996</v>
      </c>
      <c r="M493" s="65">
        <f t="shared" si="96"/>
        <v>53324.999999999993</v>
      </c>
    </row>
    <row r="494" spans="2:13" x14ac:dyDescent="0.2">
      <c r="B494" s="16">
        <v>6</v>
      </c>
      <c r="C494" s="37" t="s">
        <v>137</v>
      </c>
      <c r="D494" s="18" t="s">
        <v>16</v>
      </c>
      <c r="E494" s="19">
        <v>67</v>
      </c>
      <c r="F494" s="19">
        <v>8000</v>
      </c>
      <c r="G494" s="19">
        <v>1000</v>
      </c>
      <c r="H494" s="19">
        <v>8000</v>
      </c>
      <c r="I494" s="19">
        <v>10000</v>
      </c>
      <c r="J494" s="19">
        <f t="shared" si="93"/>
        <v>536000</v>
      </c>
      <c r="K494" s="19">
        <f t="shared" si="94"/>
        <v>67000</v>
      </c>
      <c r="L494" s="19">
        <f t="shared" si="95"/>
        <v>536000</v>
      </c>
      <c r="M494" s="65">
        <f>I494*65</f>
        <v>650000</v>
      </c>
    </row>
    <row r="495" spans="2:13" x14ac:dyDescent="0.2">
      <c r="B495" s="16">
        <v>7</v>
      </c>
      <c r="C495" s="37" t="s">
        <v>138</v>
      </c>
      <c r="D495" s="18" t="s">
        <v>0</v>
      </c>
      <c r="E495" s="19">
        <v>453.67</v>
      </c>
      <c r="F495" s="19">
        <v>1000</v>
      </c>
      <c r="G495" s="19">
        <v>1000</v>
      </c>
      <c r="H495" s="19">
        <v>5000</v>
      </c>
      <c r="I495" s="19">
        <v>1000</v>
      </c>
      <c r="J495" s="19">
        <f t="shared" si="93"/>
        <v>453670</v>
      </c>
      <c r="K495" s="19">
        <f t="shared" si="94"/>
        <v>453670</v>
      </c>
      <c r="L495" s="19">
        <f t="shared" si="95"/>
        <v>2268350</v>
      </c>
      <c r="M495" s="65">
        <f t="shared" si="96"/>
        <v>453670</v>
      </c>
    </row>
    <row r="496" spans="2:13" x14ac:dyDescent="0.2">
      <c r="B496" s="16"/>
      <c r="C496" s="36" t="s">
        <v>256</v>
      </c>
      <c r="D496" s="18"/>
      <c r="E496" s="19"/>
      <c r="F496" s="19"/>
      <c r="G496" s="19"/>
      <c r="H496" s="19"/>
      <c r="I496" s="19"/>
      <c r="J496" s="38">
        <v>29178030</v>
      </c>
      <c r="K496" s="38">
        <f>SUM(K486:K495)</f>
        <v>29178030</v>
      </c>
      <c r="L496" s="38">
        <f>SUM(L486:L495)</f>
        <v>64914715</v>
      </c>
      <c r="M496" s="66">
        <f>SUM(M486:M495)</f>
        <v>24112870</v>
      </c>
    </row>
    <row r="497" spans="2:13" x14ac:dyDescent="0.2">
      <c r="B497" s="16"/>
      <c r="C497" s="36"/>
      <c r="D497" s="18"/>
      <c r="E497" s="19"/>
      <c r="F497" s="19"/>
      <c r="G497" s="19"/>
      <c r="H497" s="19"/>
      <c r="I497" s="19"/>
      <c r="J497" s="38">
        <f>J263+J277+J382+J483+J496</f>
        <v>305966927.19999993</v>
      </c>
      <c r="K497" s="38">
        <f>K263+K277+K382+K483+K496</f>
        <v>199899214.00000003</v>
      </c>
      <c r="L497" s="38">
        <f>L263+L277+L382+L483+L496</f>
        <v>291761949.68000001</v>
      </c>
      <c r="M497" s="38">
        <f>M263+M277+M382+M483+M496</f>
        <v>208623741.59999999</v>
      </c>
    </row>
    <row r="498" spans="2:13" x14ac:dyDescent="0.2">
      <c r="B498" s="16" t="s">
        <v>247</v>
      </c>
      <c r="C498" s="44" t="s">
        <v>123</v>
      </c>
      <c r="D498" s="18"/>
      <c r="E498" s="19"/>
      <c r="F498" s="19"/>
      <c r="G498" s="19"/>
      <c r="H498" s="19"/>
      <c r="I498" s="19"/>
      <c r="J498" s="19"/>
      <c r="K498" s="19"/>
      <c r="L498" s="19"/>
      <c r="M498" s="65"/>
    </row>
    <row r="499" spans="2:13" x14ac:dyDescent="0.2">
      <c r="B499" s="16">
        <v>1</v>
      </c>
      <c r="C499" s="45" t="s">
        <v>248</v>
      </c>
      <c r="D499" s="18" t="s">
        <v>14</v>
      </c>
      <c r="E499" s="19">
        <v>3</v>
      </c>
      <c r="F499" s="19">
        <v>2500000</v>
      </c>
      <c r="G499" s="19">
        <v>550000</v>
      </c>
      <c r="H499" s="19">
        <v>2500000</v>
      </c>
      <c r="I499" s="19">
        <v>2500000</v>
      </c>
      <c r="J499" s="19">
        <f t="shared" ref="J499:J501" si="97">F499*E499</f>
        <v>7500000</v>
      </c>
      <c r="K499" s="19">
        <f t="shared" ref="K499:K501" si="98">G499*E499</f>
        <v>1650000</v>
      </c>
      <c r="L499" s="19">
        <f t="shared" ref="L499:L501" si="99">H499*E499</f>
        <v>7500000</v>
      </c>
      <c r="M499" s="65">
        <f>I499*E499</f>
        <v>7500000</v>
      </c>
    </row>
    <row r="500" spans="2:13" x14ac:dyDescent="0.2">
      <c r="B500" s="16">
        <v>2</v>
      </c>
      <c r="C500" s="45" t="s">
        <v>249</v>
      </c>
      <c r="D500" s="18" t="s">
        <v>0</v>
      </c>
      <c r="E500" s="19">
        <v>5307.03</v>
      </c>
      <c r="F500" s="19">
        <v>35000</v>
      </c>
      <c r="G500" s="19">
        <v>20000</v>
      </c>
      <c r="H500" s="19">
        <v>22000</v>
      </c>
      <c r="I500" s="19">
        <v>25000</v>
      </c>
      <c r="J500" s="19">
        <f t="shared" si="97"/>
        <v>185746050</v>
      </c>
      <c r="K500" s="19">
        <f>G500*5627.03</f>
        <v>112540600</v>
      </c>
      <c r="L500" s="19">
        <f t="shared" si="99"/>
        <v>116754660</v>
      </c>
      <c r="M500" s="65">
        <f t="shared" ref="M500:M501" si="100">I500*E500</f>
        <v>132675750</v>
      </c>
    </row>
    <row r="501" spans="2:13" x14ac:dyDescent="0.2">
      <c r="B501" s="16">
        <v>3</v>
      </c>
      <c r="C501" s="45" t="s">
        <v>124</v>
      </c>
      <c r="D501" s="18" t="s">
        <v>14</v>
      </c>
      <c r="E501" s="19">
        <v>1</v>
      </c>
      <c r="F501" s="19">
        <v>2500000</v>
      </c>
      <c r="G501" s="19">
        <v>550000</v>
      </c>
      <c r="H501" s="19">
        <v>5000000</v>
      </c>
      <c r="I501" s="19">
        <v>2500000</v>
      </c>
      <c r="J501" s="19">
        <f t="shared" si="97"/>
        <v>2500000</v>
      </c>
      <c r="K501" s="19">
        <f t="shared" si="98"/>
        <v>550000</v>
      </c>
      <c r="L501" s="19">
        <f t="shared" si="99"/>
        <v>5000000</v>
      </c>
      <c r="M501" s="65">
        <f t="shared" si="100"/>
        <v>2500000</v>
      </c>
    </row>
    <row r="502" spans="2:13" x14ac:dyDescent="0.2">
      <c r="B502" s="16"/>
      <c r="C502" s="36"/>
      <c r="D502" s="18"/>
      <c r="E502" s="19"/>
      <c r="F502" s="19"/>
      <c r="G502" s="19"/>
      <c r="H502" s="19"/>
      <c r="I502" s="19"/>
      <c r="J502" s="19"/>
      <c r="K502" s="19"/>
      <c r="L502" s="19"/>
      <c r="M502" s="65"/>
    </row>
    <row r="503" spans="2:13" x14ac:dyDescent="0.2">
      <c r="B503" s="16"/>
      <c r="C503" s="36" t="s">
        <v>125</v>
      </c>
      <c r="D503" s="18"/>
      <c r="E503" s="19"/>
      <c r="F503" s="19"/>
      <c r="G503" s="19"/>
      <c r="H503" s="19"/>
      <c r="I503" s="19"/>
      <c r="J503" s="38">
        <f>SUM(J499:J501)</f>
        <v>195746050</v>
      </c>
      <c r="K503" s="38">
        <f>SUM(K499:K501)</f>
        <v>114740600</v>
      </c>
      <c r="L503" s="38">
        <f>SUM(L499:L501)</f>
        <v>129254660</v>
      </c>
      <c r="M503" s="66">
        <f>SUM(M499:M501)</f>
        <v>142675750</v>
      </c>
    </row>
    <row r="504" spans="2:13" x14ac:dyDescent="0.2">
      <c r="B504" s="16"/>
      <c r="C504" s="36" t="s">
        <v>125</v>
      </c>
      <c r="D504" s="18"/>
      <c r="E504" s="19"/>
      <c r="F504" s="19"/>
      <c r="G504" s="19"/>
      <c r="H504" s="19"/>
      <c r="I504" s="19"/>
      <c r="J504" s="19"/>
      <c r="K504" s="19"/>
      <c r="L504" s="19"/>
      <c r="M504" s="28"/>
    </row>
    <row r="505" spans="2:13" x14ac:dyDescent="0.2">
      <c r="B505" s="16"/>
      <c r="C505" s="36"/>
      <c r="D505" s="18"/>
      <c r="E505" s="19"/>
      <c r="F505" s="19"/>
      <c r="G505" s="19"/>
      <c r="H505" s="19"/>
      <c r="I505" s="19"/>
      <c r="J505" s="19"/>
      <c r="K505" s="19"/>
      <c r="L505" s="19"/>
      <c r="M505" s="28"/>
    </row>
    <row r="506" spans="2:13" x14ac:dyDescent="0.2">
      <c r="B506" s="50"/>
      <c r="C506" s="23"/>
      <c r="D506" s="51"/>
      <c r="E506" s="52"/>
      <c r="F506" s="48"/>
      <c r="G506" s="48"/>
      <c r="H506" s="48"/>
      <c r="I506" s="48"/>
      <c r="J506" s="48"/>
      <c r="K506" s="48"/>
      <c r="L506" s="48"/>
    </row>
    <row r="507" spans="2:13" x14ac:dyDescent="0.2">
      <c r="E507" s="42"/>
      <c r="F507" s="24"/>
      <c r="G507" s="24"/>
      <c r="H507" s="24"/>
      <c r="I507" s="24"/>
      <c r="J507" s="24"/>
      <c r="K507" s="24"/>
      <c r="L507" s="24"/>
    </row>
    <row r="508" spans="2:13" x14ac:dyDescent="0.2">
      <c r="B508" s="49" t="s">
        <v>24</v>
      </c>
      <c r="C508" s="25"/>
      <c r="D508" s="25"/>
      <c r="E508" s="29"/>
      <c r="F508" s="4"/>
      <c r="G508" s="4"/>
      <c r="H508" s="4"/>
      <c r="I508" s="4"/>
      <c r="J508" s="90"/>
      <c r="K508" s="90"/>
      <c r="L508" s="90"/>
      <c r="M508" s="91"/>
    </row>
    <row r="509" spans="2:13" x14ac:dyDescent="0.2">
      <c r="B509" s="55" t="s">
        <v>8</v>
      </c>
      <c r="C509" s="13" t="str">
        <f>C8</f>
        <v>PEKERJAAN PERSIAPAN</v>
      </c>
      <c r="D509" s="28"/>
      <c r="E509" s="29"/>
      <c r="F509" s="26"/>
      <c r="G509" s="26"/>
      <c r="H509" s="26"/>
      <c r="I509" s="26"/>
      <c r="J509" s="64">
        <f>J14</f>
        <v>77500000</v>
      </c>
      <c r="K509" s="56">
        <f>K14</f>
        <v>57250000</v>
      </c>
      <c r="L509" s="67">
        <f>L14</f>
        <v>90000000</v>
      </c>
      <c r="M509" s="65">
        <f>M14</f>
        <v>75000000</v>
      </c>
    </row>
    <row r="510" spans="2:13" ht="12.75" customHeight="1" x14ac:dyDescent="0.2">
      <c r="B510" s="27" t="s">
        <v>10</v>
      </c>
      <c r="C510" s="13" t="str">
        <f>C16</f>
        <v>PENGADAAN MATERIAL</v>
      </c>
      <c r="D510" s="28"/>
      <c r="E510" s="29"/>
      <c r="F510" s="29"/>
      <c r="G510" s="29"/>
      <c r="H510" s="29"/>
      <c r="I510" s="29"/>
      <c r="J510" s="29">
        <f>J257</f>
        <v>7601302385.4400005</v>
      </c>
      <c r="K510" s="29">
        <f>K257</f>
        <v>7148722896</v>
      </c>
      <c r="L510" s="29">
        <f>L257</f>
        <v>7925142658.2671995</v>
      </c>
      <c r="M510" s="65">
        <f>M257</f>
        <v>7237072593.8000011</v>
      </c>
    </row>
    <row r="511" spans="2:13" x14ac:dyDescent="0.2">
      <c r="B511" s="27" t="s">
        <v>15</v>
      </c>
      <c r="C511" s="13" t="str">
        <f>C258</f>
        <v xml:space="preserve">PEMASANGAN MATERIAL </v>
      </c>
      <c r="D511" s="28"/>
      <c r="E511" s="29"/>
      <c r="F511" s="29"/>
      <c r="G511" s="29"/>
      <c r="H511" s="29"/>
      <c r="I511" s="29"/>
      <c r="J511" s="29">
        <f>J497</f>
        <v>305966927.19999993</v>
      </c>
      <c r="K511" s="29">
        <f>K497</f>
        <v>199899214.00000003</v>
      </c>
      <c r="L511" s="29">
        <f>L497</f>
        <v>291761949.68000001</v>
      </c>
      <c r="M511" s="65">
        <f>M497</f>
        <v>208623741.59999999</v>
      </c>
    </row>
    <row r="512" spans="2:13" x14ac:dyDescent="0.2">
      <c r="B512" s="53" t="s">
        <v>122</v>
      </c>
      <c r="C512" s="22" t="s">
        <v>123</v>
      </c>
      <c r="D512" s="28"/>
      <c r="E512" s="43"/>
      <c r="F512" s="29"/>
      <c r="G512" s="29"/>
      <c r="H512" s="29"/>
      <c r="I512" s="29"/>
      <c r="J512" s="29">
        <f>J503</f>
        <v>195746050</v>
      </c>
      <c r="K512" s="29">
        <f>K503</f>
        <v>114740600</v>
      </c>
      <c r="L512" s="29">
        <f>L503</f>
        <v>129254660</v>
      </c>
      <c r="M512" s="65">
        <f>M503</f>
        <v>142675750</v>
      </c>
    </row>
    <row r="513" spans="2:13" x14ac:dyDescent="0.2">
      <c r="B513" s="59"/>
      <c r="C513" s="60"/>
      <c r="D513" s="61"/>
      <c r="E513" s="57"/>
      <c r="F513" s="24"/>
      <c r="G513" s="24"/>
      <c r="H513" s="24"/>
      <c r="I513" s="24"/>
      <c r="J513" s="24"/>
      <c r="K513" s="24"/>
      <c r="L513" s="24"/>
    </row>
    <row r="514" spans="2:13" x14ac:dyDescent="0.2">
      <c r="B514" s="54"/>
      <c r="C514" s="30" t="s">
        <v>25</v>
      </c>
      <c r="F514" s="24"/>
      <c r="G514" s="24"/>
      <c r="H514" s="24"/>
      <c r="I514" s="24"/>
      <c r="J514" s="62">
        <f>SUM(J509:J512)</f>
        <v>8180515362.6400003</v>
      </c>
      <c r="K514" s="62">
        <f>SUM(K509:K512)</f>
        <v>7520612710</v>
      </c>
      <c r="L514" s="62">
        <f>SUM(L509:L512)</f>
        <v>8436159267.9471998</v>
      </c>
      <c r="M514" s="68">
        <f>SUM(M509:M512)</f>
        <v>7663372085.4000015</v>
      </c>
    </row>
    <row r="515" spans="2:13" x14ac:dyDescent="0.2">
      <c r="C515" s="30" t="s">
        <v>26</v>
      </c>
      <c r="E515" s="4"/>
      <c r="F515" s="58"/>
      <c r="G515" s="58"/>
      <c r="H515" s="58"/>
      <c r="I515" s="58"/>
      <c r="J515" s="62">
        <f>ROUNDDOWN(J514,-4)</f>
        <v>8180510000</v>
      </c>
      <c r="K515" s="62">
        <f>ROUNDDOWN(K514,-6)</f>
        <v>7520000000</v>
      </c>
      <c r="L515" s="62">
        <f>ROUNDDOWN(L514,-4)</f>
        <v>8436150000</v>
      </c>
      <c r="M515" s="68">
        <f>ROUNDDOWN(M514,-4)</f>
        <v>7663370000</v>
      </c>
    </row>
    <row r="516" spans="2:13" x14ac:dyDescent="0.2">
      <c r="C516" s="31" t="s">
        <v>27</v>
      </c>
      <c r="D516" s="30"/>
      <c r="E516" s="32"/>
      <c r="F516" s="58"/>
      <c r="G516" s="58"/>
      <c r="H516" s="58"/>
      <c r="I516" s="58"/>
      <c r="J516" s="62">
        <f>J515*10%</f>
        <v>818051000</v>
      </c>
      <c r="K516" s="62">
        <f>K515*10%</f>
        <v>752000000</v>
      </c>
      <c r="L516" s="62">
        <f>0.1*L515</f>
        <v>843615000</v>
      </c>
      <c r="M516" s="68">
        <f>M515*0.1</f>
        <v>766337000</v>
      </c>
    </row>
    <row r="517" spans="2:13" x14ac:dyDescent="0.2">
      <c r="C517" s="30" t="s">
        <v>28</v>
      </c>
      <c r="D517" s="31"/>
      <c r="E517" s="32"/>
      <c r="F517" s="58"/>
      <c r="G517" s="58"/>
      <c r="H517" s="58"/>
      <c r="I517" s="58"/>
      <c r="J517" s="62">
        <f>J515+J516</f>
        <v>8998561000</v>
      </c>
      <c r="K517" s="62">
        <f>K515+K516</f>
        <v>8272000000</v>
      </c>
      <c r="L517" s="62">
        <f>L516+L515</f>
        <v>9279765000</v>
      </c>
      <c r="M517" s="68">
        <f>M515+M516</f>
        <v>8429707000</v>
      </c>
    </row>
    <row r="518" spans="2:13" x14ac:dyDescent="0.2">
      <c r="C518" s="30"/>
      <c r="D518" s="31"/>
      <c r="E518" s="32"/>
      <c r="F518" s="58"/>
      <c r="G518" s="58"/>
      <c r="H518" s="58"/>
      <c r="I518" s="58"/>
      <c r="J518" s="62"/>
      <c r="K518" s="62"/>
      <c r="L518" s="62"/>
      <c r="M518" s="68"/>
    </row>
    <row r="519" spans="2:13" x14ac:dyDescent="0.2">
      <c r="C519" s="95" t="s">
        <v>303</v>
      </c>
      <c r="D519" s="31"/>
      <c r="E519" s="32"/>
      <c r="F519" s="58"/>
      <c r="G519" s="58"/>
      <c r="H519" s="58"/>
      <c r="I519" s="94" t="s">
        <v>297</v>
      </c>
      <c r="J519" s="62">
        <f>((J14/2)+J21+J35+J141+J242+J263+J277+J382+J483+(J499/2)+(J500/2)+(J501/2))/684</f>
        <v>10687909.587192982</v>
      </c>
      <c r="K519" s="62">
        <f>((K14/2)+K21+K35+K141+K242+K263+K277+K382+K483+(K499/2)+(K500/2)+(K501/2))/684</f>
        <v>9938941.4035087712</v>
      </c>
      <c r="L519" s="62">
        <f>((L14/2)+L21+L35+L141+L242+L263+L277+L382+L483+(L499/2)+(L500/2)+(L501/2))/684</f>
        <v>11103981.134133331</v>
      </c>
      <c r="M519" s="62">
        <f>((M14/2)+M21+M35+M141+M242+M263+M277+M382+M483+(M499/2)+(M500/2)+(M501/2))/684</f>
        <v>10168873.794444447</v>
      </c>
    </row>
    <row r="520" spans="2:13" x14ac:dyDescent="0.2">
      <c r="C520" s="99" t="s">
        <v>306</v>
      </c>
      <c r="D520" s="99"/>
      <c r="E520" s="32"/>
      <c r="F520" s="97">
        <v>616507.51</v>
      </c>
      <c r="G520" s="58"/>
      <c r="H520" s="97"/>
      <c r="I520" s="93" t="s">
        <v>298</v>
      </c>
      <c r="J520" s="62"/>
      <c r="K520" s="62"/>
      <c r="L520" s="62"/>
      <c r="M520" s="68"/>
    </row>
    <row r="521" spans="2:13" x14ac:dyDescent="0.2">
      <c r="C521" s="100" t="s">
        <v>307</v>
      </c>
      <c r="D521" s="99"/>
      <c r="E521" s="32"/>
      <c r="F521" s="97"/>
      <c r="G521" s="58"/>
      <c r="H521" s="97"/>
      <c r="I521" s="94" t="s">
        <v>299</v>
      </c>
      <c r="J521" s="96">
        <f>((J14/2)+J256+J496+(J499/2)+(J500/2)+(J501/2))/67</f>
        <v>12984853.805970149</v>
      </c>
      <c r="K521" s="62">
        <f>((K14/2)+K256+K496+(K499/2)+(K500/2)+(K501/2))/67</f>
        <v>10781743.134328358</v>
      </c>
      <c r="L521" s="62">
        <f>((L14/2)+L256+L496+(L499/2)+(L500/2)+(L501/2))/67</f>
        <v>12552778.689552238</v>
      </c>
      <c r="M521" s="62">
        <f>((M14/2)+M256+M496+(M499/2)+(M500/2)+(M501/2))/67</f>
        <v>10565110.597014925</v>
      </c>
    </row>
    <row r="522" spans="2:13" x14ac:dyDescent="0.2">
      <c r="C522" s="95" t="s">
        <v>304</v>
      </c>
      <c r="D522" s="31"/>
      <c r="E522" s="32"/>
      <c r="F522" s="97">
        <f>460000-432500</f>
        <v>27500</v>
      </c>
      <c r="G522" s="58"/>
      <c r="H522" s="97"/>
      <c r="I522" s="93" t="s">
        <v>298</v>
      </c>
    </row>
    <row r="523" spans="2:13" x14ac:dyDescent="0.2">
      <c r="C523" s="95" t="s">
        <v>305</v>
      </c>
      <c r="D523" s="31"/>
      <c r="E523" s="32"/>
      <c r="F523" s="98">
        <f>65000-63000</f>
        <v>2000</v>
      </c>
      <c r="G523" s="58"/>
      <c r="H523" s="58"/>
      <c r="I523" s="94" t="s">
        <v>300</v>
      </c>
      <c r="J523" s="31" t="s">
        <v>302</v>
      </c>
      <c r="K523" s="62">
        <v>10086570</v>
      </c>
      <c r="L523" s="31" t="s">
        <v>302</v>
      </c>
      <c r="M523" s="31" t="s">
        <v>302</v>
      </c>
    </row>
    <row r="524" spans="2:13" x14ac:dyDescent="0.2">
      <c r="C524" s="30"/>
      <c r="D524" s="31"/>
      <c r="E524" s="32"/>
      <c r="F524" s="58"/>
      <c r="G524" s="58"/>
      <c r="H524" s="58"/>
      <c r="I524" s="93" t="s">
        <v>298</v>
      </c>
      <c r="J524" s="62"/>
      <c r="K524" s="62"/>
      <c r="L524" s="62"/>
      <c r="M524" s="68"/>
    </row>
    <row r="525" spans="2:13" x14ac:dyDescent="0.2">
      <c r="C525" s="30"/>
      <c r="D525" s="31"/>
      <c r="E525" s="32"/>
      <c r="F525" s="58"/>
      <c r="G525" s="58"/>
      <c r="H525" s="58"/>
      <c r="I525" s="94" t="s">
        <v>301</v>
      </c>
      <c r="J525" s="31" t="s">
        <v>302</v>
      </c>
      <c r="K525" s="62">
        <v>9188974</v>
      </c>
      <c r="L525" s="31" t="s">
        <v>302</v>
      </c>
      <c r="M525" s="31" t="s">
        <v>302</v>
      </c>
    </row>
    <row r="526" spans="2:13" x14ac:dyDescent="0.2">
      <c r="C526" s="30"/>
      <c r="D526" s="31"/>
      <c r="E526" s="32"/>
      <c r="F526" s="58"/>
      <c r="G526" s="58"/>
      <c r="H526" s="58"/>
      <c r="I526" s="93" t="s">
        <v>298</v>
      </c>
      <c r="J526" s="62"/>
      <c r="K526" s="62"/>
      <c r="L526" s="62"/>
      <c r="M526" s="68"/>
    </row>
    <row r="527" spans="2:13" x14ac:dyDescent="0.2">
      <c r="F527" s="33"/>
      <c r="G527" s="33"/>
      <c r="H527" s="33"/>
      <c r="I527" s="33"/>
      <c r="J527" s="33"/>
      <c r="K527" s="33"/>
      <c r="L527" s="33"/>
    </row>
    <row r="528" spans="2:13" ht="15" x14ac:dyDescent="0.25">
      <c r="C528" s="78" t="s">
        <v>276</v>
      </c>
      <c r="D528" s="112"/>
      <c r="E528" s="112"/>
      <c r="F528" s="113" t="s">
        <v>277</v>
      </c>
      <c r="G528" s="113"/>
      <c r="H528" s="79"/>
      <c r="I528" s="80"/>
      <c r="J528" s="81"/>
      <c r="K528" s="82" t="s">
        <v>278</v>
      </c>
      <c r="L528"/>
      <c r="M528" s="82"/>
    </row>
    <row r="529" spans="2:15" s="34" customFormat="1" ht="15" x14ac:dyDescent="0.25">
      <c r="B529" s="1"/>
      <c r="C529" s="83"/>
      <c r="D529" s="84"/>
      <c r="E529" s="84"/>
      <c r="F529" s="84"/>
      <c r="G529" s="84"/>
      <c r="H529" s="84"/>
      <c r="I529" s="80"/>
      <c r="J529" s="84"/>
      <c r="K529" s="80"/>
      <c r="L529"/>
      <c r="M529" s="80"/>
    </row>
    <row r="530" spans="2:15" s="34" customFormat="1" ht="15" x14ac:dyDescent="0.25">
      <c r="B530" s="1"/>
      <c r="C530" s="83"/>
      <c r="D530" s="84"/>
      <c r="E530" s="84"/>
      <c r="F530" s="84"/>
      <c r="G530" s="84"/>
      <c r="H530" s="84"/>
      <c r="I530" s="80"/>
      <c r="J530" s="84"/>
      <c r="K530" s="80"/>
      <c r="L530"/>
      <c r="M530" s="80"/>
    </row>
    <row r="531" spans="2:15" ht="15" x14ac:dyDescent="0.25">
      <c r="C531" s="83"/>
      <c r="D531" s="84"/>
      <c r="E531" s="84"/>
      <c r="F531" s="84"/>
      <c r="G531" s="84"/>
      <c r="H531" s="84"/>
      <c r="I531" s="80"/>
      <c r="J531" s="84"/>
      <c r="K531" s="80"/>
      <c r="L531"/>
      <c r="M531" s="80"/>
    </row>
    <row r="532" spans="2:15" ht="15" x14ac:dyDescent="0.25">
      <c r="C532" s="83"/>
      <c r="D532" s="84"/>
      <c r="E532" s="84"/>
      <c r="F532" s="84"/>
      <c r="G532" s="84"/>
      <c r="H532" s="84"/>
      <c r="I532" s="80"/>
      <c r="J532" s="84"/>
      <c r="K532" s="80"/>
      <c r="L532"/>
      <c r="M532" s="80"/>
    </row>
    <row r="533" spans="2:15" ht="15" customHeight="1" x14ac:dyDescent="0.25">
      <c r="C533" s="85" t="s">
        <v>279</v>
      </c>
      <c r="D533" s="114" t="s">
        <v>280</v>
      </c>
      <c r="E533" s="114"/>
      <c r="F533" s="114" t="s">
        <v>281</v>
      </c>
      <c r="G533" s="114"/>
      <c r="H533" s="92" t="s">
        <v>282</v>
      </c>
      <c r="I533" s="110" t="s">
        <v>283</v>
      </c>
      <c r="J533" s="110"/>
      <c r="K533" s="86" t="s">
        <v>284</v>
      </c>
      <c r="L533"/>
      <c r="M533" s="86" t="s">
        <v>285</v>
      </c>
    </row>
    <row r="534" spans="2:15" ht="15" x14ac:dyDescent="0.25">
      <c r="C534" s="87" t="s">
        <v>286</v>
      </c>
      <c r="D534" s="108" t="s">
        <v>287</v>
      </c>
      <c r="E534" s="108"/>
      <c r="F534" s="109" t="s">
        <v>288</v>
      </c>
      <c r="G534" s="109"/>
      <c r="H534" s="89" t="s">
        <v>289</v>
      </c>
      <c r="I534" s="111" t="s">
        <v>290</v>
      </c>
      <c r="J534" s="111"/>
      <c r="K534" s="88" t="s">
        <v>291</v>
      </c>
      <c r="L534"/>
      <c r="M534" s="88" t="s">
        <v>292</v>
      </c>
    </row>
    <row r="535" spans="2:15" ht="15" x14ac:dyDescent="0.25">
      <c r="C535"/>
      <c r="D535"/>
      <c r="E535"/>
      <c r="F535"/>
      <c r="G535"/>
      <c r="H535"/>
      <c r="I535"/>
      <c r="J535"/>
      <c r="K535"/>
      <c r="L535"/>
      <c r="M535"/>
      <c r="N535"/>
      <c r="O535"/>
    </row>
  </sheetData>
  <mergeCells count="14">
    <mergeCell ref="D534:E534"/>
    <mergeCell ref="F534:G534"/>
    <mergeCell ref="I533:J533"/>
    <mergeCell ref="I534:J534"/>
    <mergeCell ref="D528:E528"/>
    <mergeCell ref="F528:G528"/>
    <mergeCell ref="D533:E533"/>
    <mergeCell ref="F533:G533"/>
    <mergeCell ref="B5:B6"/>
    <mergeCell ref="C5:C6"/>
    <mergeCell ref="D5:D6"/>
    <mergeCell ref="F5:H5"/>
    <mergeCell ref="J5:M5"/>
    <mergeCell ref="E5:E6"/>
  </mergeCells>
  <printOptions horizontalCentered="1"/>
  <pageMargins left="0.19685039370078741" right="0.19685039370078741" top="0.78740157480314965" bottom="0.39370078740157483" header="0.31496062992125984" footer="0.31496062992125984"/>
  <pageSetup paperSize="158" fitToHeight="0" orientation="landscape" horizontalDpi="4294967293" verticalDpi="4294967293" r:id="rId1"/>
  <rowBreaks count="9" manualBreakCount="9">
    <brk id="55" min="1" max="12" man="1"/>
    <brk id="104" min="1" max="12" man="1"/>
    <brk id="152" min="1" max="12" man="1"/>
    <brk id="198" min="1" max="12" man="1"/>
    <brk id="247" min="1" max="12" man="1"/>
    <brk id="296" min="1" max="12" man="1"/>
    <brk id="345" min="1" max="12" man="1"/>
    <brk id="393" min="1" max="12" man="1"/>
    <brk id="439" min="1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TAHAP II</vt:lpstr>
      <vt:lpstr>'TAHAP II'!Print_Area</vt:lpstr>
      <vt:lpstr>'TAHAP II'!Print_Titles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HENDHY</cp:lastModifiedBy>
  <cp:lastPrinted>2019-04-24T03:44:31Z</cp:lastPrinted>
  <dcterms:created xsi:type="dcterms:W3CDTF">2018-01-22T08:20:57Z</dcterms:created>
  <dcterms:modified xsi:type="dcterms:W3CDTF">2019-08-29T09:44:02Z</dcterms:modified>
</cp:coreProperties>
</file>