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na\File Construction CitraIndah City\Project Pembangunan Cluster CitraIndah City\CLUSTER RE MINUS\BUKIT MATOA\"/>
    </mc:Choice>
  </mc:AlternateContent>
  <bookViews>
    <workbookView xWindow="-120" yWindow="-120" windowWidth="20730" windowHeight="11160" tabRatio="832"/>
  </bookViews>
  <sheets>
    <sheet name="MATOA 47-180" sheetId="53" r:id="rId1"/>
  </sheets>
  <definedNames>
    <definedName name="_xlnm._FilterDatabase" localSheetId="0" hidden="1">'MATOA 47-180'!$A$15:$O$130</definedName>
    <definedName name="_xlnm.Print_Area" localSheetId="0">'MATOA 47-180'!$A$1:$H$130</definedName>
    <definedName name="_xlnm.Print_Titles" localSheetId="0">'MATOA 47-180'!$1:$15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29" i="53" l="1"/>
  <c r="G126" i="53"/>
  <c r="G125" i="53"/>
  <c r="G122" i="53" l="1"/>
  <c r="G121" i="53"/>
  <c r="G120" i="53"/>
  <c r="G119" i="53"/>
  <c r="G118" i="53"/>
  <c r="G115" i="53"/>
  <c r="G114" i="53"/>
  <c r="G113" i="53"/>
  <c r="G112" i="53"/>
  <c r="G111" i="53"/>
  <c r="G110" i="53"/>
  <c r="G109" i="53"/>
  <c r="G108" i="53"/>
  <c r="G107" i="53"/>
  <c r="G104" i="53"/>
  <c r="G103" i="53"/>
  <c r="G102" i="53"/>
  <c r="G101" i="53"/>
  <c r="G98" i="53"/>
  <c r="G97" i="53"/>
  <c r="G96" i="53"/>
  <c r="G95" i="53"/>
  <c r="G92" i="53"/>
  <c r="G91" i="53"/>
  <c r="G90" i="53"/>
  <c r="G89" i="53"/>
  <c r="G88" i="53"/>
  <c r="G87" i="53"/>
  <c r="G86" i="53"/>
  <c r="G85" i="53"/>
  <c r="G84" i="53"/>
  <c r="G83" i="53"/>
  <c r="G82" i="53"/>
  <c r="G79" i="53"/>
  <c r="G78" i="53"/>
  <c r="G77" i="53"/>
  <c r="G74" i="53"/>
  <c r="G73" i="53"/>
  <c r="G72" i="53"/>
  <c r="G71" i="53"/>
  <c r="G70" i="53"/>
  <c r="G67" i="53"/>
  <c r="G66" i="53"/>
  <c r="G65" i="53"/>
  <c r="G64" i="53"/>
  <c r="G63" i="53"/>
  <c r="G62" i="53"/>
  <c r="G61" i="53"/>
  <c r="G60" i="53"/>
  <c r="G59" i="53"/>
  <c r="G58" i="53"/>
  <c r="G57" i="53"/>
  <c r="G56" i="53"/>
  <c r="G55" i="53"/>
  <c r="G52" i="53"/>
  <c r="G51" i="53"/>
  <c r="G50" i="53"/>
  <c r="G49" i="53"/>
  <c r="G48" i="53"/>
  <c r="G47" i="53"/>
  <c r="G46" i="53"/>
  <c r="G45" i="53"/>
  <c r="G44" i="53"/>
  <c r="G43" i="53"/>
  <c r="G40" i="53"/>
  <c r="G39" i="53"/>
  <c r="G38" i="53"/>
  <c r="G37" i="53"/>
  <c r="G36" i="53"/>
  <c r="G35" i="53"/>
  <c r="G34" i="53"/>
  <c r="G33" i="53"/>
  <c r="G30" i="53"/>
  <c r="G29" i="53"/>
  <c r="G28" i="53"/>
  <c r="G25" i="53"/>
  <c r="G24" i="53"/>
  <c r="G23" i="53"/>
  <c r="G22" i="53"/>
  <c r="G19" i="53"/>
  <c r="G18" i="53"/>
  <c r="G17" i="53"/>
  <c r="A108" i="53"/>
  <c r="A109" i="53" s="1"/>
  <c r="A110" i="53" s="1"/>
  <c r="A111" i="53" s="1"/>
  <c r="A112" i="53" s="1"/>
  <c r="A113" i="53" s="1"/>
  <c r="A114" i="53" s="1"/>
  <c r="A115" i="53" s="1"/>
  <c r="G31" i="53" l="1"/>
  <c r="G26" i="53"/>
  <c r="G116" i="53"/>
  <c r="G123" i="53"/>
  <c r="G20" i="53"/>
  <c r="G105" i="53"/>
  <c r="G68" i="53"/>
  <c r="G53" i="53"/>
  <c r="G75" i="53"/>
  <c r="G80" i="53"/>
  <c r="G93" i="53"/>
  <c r="G41" i="53"/>
  <c r="G99" i="53"/>
  <c r="G124" i="53" l="1"/>
  <c r="H121" i="53" s="1"/>
  <c r="H101" i="53" l="1"/>
  <c r="H86" i="53"/>
  <c r="H29" i="53"/>
  <c r="H79" i="53"/>
  <c r="H110" i="53"/>
  <c r="H84" i="53"/>
  <c r="H77" i="53"/>
  <c r="H38" i="53"/>
  <c r="H120" i="53"/>
  <c r="H47" i="53"/>
  <c r="H92" i="53"/>
  <c r="H88" i="53"/>
  <c r="H24" i="53"/>
  <c r="H63" i="53"/>
  <c r="H59" i="53"/>
  <c r="H43" i="53"/>
  <c r="H78" i="53"/>
  <c r="H70" i="53"/>
  <c r="H89" i="53"/>
  <c r="H62" i="53"/>
  <c r="H64" i="53"/>
  <c r="H109" i="53"/>
  <c r="H114" i="53"/>
  <c r="H90" i="53"/>
  <c r="H73" i="53"/>
  <c r="H112" i="53"/>
  <c r="H87" i="53"/>
  <c r="H66" i="53"/>
  <c r="H95" i="53"/>
  <c r="H51" i="53"/>
  <c r="H96" i="53"/>
  <c r="H45" i="53"/>
  <c r="H91" i="53"/>
  <c r="H56" i="53"/>
  <c r="H103" i="53"/>
  <c r="H82" i="53"/>
  <c r="H85" i="53"/>
  <c r="H83" i="53"/>
  <c r="H58" i="53"/>
  <c r="H113" i="53"/>
  <c r="H98" i="53"/>
  <c r="H74" i="53"/>
  <c r="H61" i="53"/>
  <c r="H72" i="53"/>
  <c r="H48" i="53"/>
  <c r="H50" i="53"/>
  <c r="H52" i="53"/>
  <c r="H67" i="53"/>
  <c r="H34" i="53"/>
  <c r="H71" i="53"/>
  <c r="H65" i="53"/>
  <c r="H44" i="53"/>
  <c r="H30" i="53"/>
  <c r="H107" i="53"/>
  <c r="H23" i="53"/>
  <c r="H25" i="53"/>
  <c r="H37" i="53"/>
  <c r="H55" i="53"/>
  <c r="H19" i="53"/>
  <c r="H60" i="53"/>
  <c r="H57" i="53"/>
  <c r="H22" i="53"/>
  <c r="H28" i="53"/>
  <c r="H46" i="53"/>
  <c r="H111" i="53"/>
  <c r="H18" i="53"/>
  <c r="H17" i="53"/>
  <c r="H39" i="53"/>
  <c r="H118" i="53"/>
  <c r="H33" i="53"/>
  <c r="H35" i="53"/>
  <c r="H122" i="53"/>
  <c r="H40" i="53"/>
  <c r="H108" i="53"/>
  <c r="H97" i="53"/>
  <c r="H102" i="53"/>
  <c r="H115" i="53"/>
  <c r="H49" i="53"/>
  <c r="H36" i="53"/>
  <c r="H119" i="53"/>
  <c r="H80" i="53" l="1"/>
  <c r="H20" i="53"/>
  <c r="H26" i="53"/>
  <c r="H99" i="53"/>
  <c r="H68" i="53"/>
  <c r="H53" i="53"/>
  <c r="H75" i="53"/>
  <c r="H116" i="53"/>
  <c r="H93" i="53"/>
  <c r="H41" i="53"/>
  <c r="H105" i="53"/>
  <c r="H31" i="53"/>
  <c r="H123" i="53"/>
  <c r="G127" i="53"/>
  <c r="G128" i="53" s="1"/>
  <c r="G130" i="53" l="1"/>
  <c r="H124" i="53"/>
</calcChain>
</file>

<file path=xl/sharedStrings.xml><?xml version="1.0" encoding="utf-8"?>
<sst xmlns="http://schemas.openxmlformats.org/spreadsheetml/2006/main" count="226" uniqueCount="151">
  <si>
    <t>RENCANA ANGGARAN BIAYA</t>
  </si>
  <si>
    <t>NO</t>
  </si>
  <si>
    <t>JENIS PEKERJAAN</t>
  </si>
  <si>
    <t>SAT</t>
  </si>
  <si>
    <t>VOL</t>
  </si>
  <si>
    <t>HARGA SATUAN</t>
  </si>
  <si>
    <t>JUMLAH</t>
  </si>
  <si>
    <t>(%)</t>
  </si>
  <si>
    <t>I</t>
  </si>
  <si>
    <t>PEKERJAAN PERSIAPAN</t>
  </si>
  <si>
    <t xml:space="preserve"> Pos Kerja / Gudang</t>
  </si>
  <si>
    <t>m'</t>
  </si>
  <si>
    <t xml:space="preserve"> Air Kerja</t>
  </si>
  <si>
    <t>Sub Total I</t>
  </si>
  <si>
    <t>II</t>
  </si>
  <si>
    <t>PEKERJAAN TANAH</t>
  </si>
  <si>
    <t xml:space="preserve"> Galian Pondasi</t>
  </si>
  <si>
    <t>m3</t>
  </si>
  <si>
    <t xml:space="preserve"> Urugan Pasir Pondasi,t = 5 cm</t>
  </si>
  <si>
    <t xml:space="preserve"> Urugan Pasir Lantai,t = 5 cm</t>
  </si>
  <si>
    <t xml:space="preserve"> Urugan Tanah Kembali</t>
  </si>
  <si>
    <t>Sub Total II</t>
  </si>
  <si>
    <t>III</t>
  </si>
  <si>
    <t>PEKERJAAN PONDASI</t>
  </si>
  <si>
    <t xml:space="preserve"> Pondasi Batu Kali</t>
  </si>
  <si>
    <t xml:space="preserve"> Pondasi Roolagh Bata</t>
  </si>
  <si>
    <t>Sub Total III</t>
  </si>
  <si>
    <t>IV</t>
  </si>
  <si>
    <t>PEKERJAAN DINDING DAN BETON</t>
  </si>
  <si>
    <t xml:space="preserve"> Pasangan Batako 1:5</t>
  </si>
  <si>
    <t>m2</t>
  </si>
  <si>
    <t xml:space="preserve"> Dak Kanopi beton t.12 cm</t>
  </si>
  <si>
    <t xml:space="preserve"> Kolom beton praktis 11/11 (1:2:3)</t>
  </si>
  <si>
    <t xml:space="preserve"> Ban-banan dinding dan jendela</t>
  </si>
  <si>
    <t>Sub Total IV</t>
  </si>
  <si>
    <t>V</t>
  </si>
  <si>
    <t>PEKERJAAN LANTAI KERAMIK</t>
  </si>
  <si>
    <t xml:space="preserve"> Floor bawah keramik, t = 40 mm</t>
  </si>
  <si>
    <t>Sub Total V</t>
  </si>
  <si>
    <t>VI</t>
  </si>
  <si>
    <t>PEKERJAAN PINTU DAN JENDELA</t>
  </si>
  <si>
    <t>unit</t>
  </si>
  <si>
    <t>bh</t>
  </si>
  <si>
    <t xml:space="preserve"> Engsel nylon 4"</t>
  </si>
  <si>
    <t>set</t>
  </si>
  <si>
    <t>Sub Total VI</t>
  </si>
  <si>
    <t>VII</t>
  </si>
  <si>
    <t>PEKERJAAN ATAP</t>
  </si>
  <si>
    <t xml:space="preserve"> Rangka atap baja ringan</t>
  </si>
  <si>
    <t>m1</t>
  </si>
  <si>
    <t xml:space="preserve"> Lisplank papan Borneo 2x 3/20 cm</t>
  </si>
  <si>
    <t xml:space="preserve"> Ban-banan penutup genteng</t>
  </si>
  <si>
    <t>Sub Total VII</t>
  </si>
  <si>
    <t>VIII</t>
  </si>
  <si>
    <t>PEKERJAAN LANGIT-LANGIT (PLAFOND)</t>
  </si>
  <si>
    <t xml:space="preserve"> Manhole</t>
  </si>
  <si>
    <t>Sub Total VIII</t>
  </si>
  <si>
    <t>IX</t>
  </si>
  <si>
    <t>PEKERJAAN SANITAIR + SALURAN</t>
  </si>
  <si>
    <t xml:space="preserve"> Kran taman Ex. Lokal</t>
  </si>
  <si>
    <t xml:space="preserve"> Floor drain plastik Ex. Lokal</t>
  </si>
  <si>
    <t xml:space="preserve"> Septictank + Rembesan</t>
  </si>
  <si>
    <t xml:space="preserve"> Instalasi Air Bersih PVC - AW dia - 1/2" ex. Wavin</t>
  </si>
  <si>
    <t xml:space="preserve"> Saluran Air Kotor PVC - AW dia - 4" ex LG</t>
  </si>
  <si>
    <t xml:space="preserve"> Saluran Air Kotor PVC- AW dia - 3" ex LG</t>
  </si>
  <si>
    <t xml:space="preserve"> Bak Kontrol</t>
  </si>
  <si>
    <t>X</t>
  </si>
  <si>
    <t>PEKERJAAN CAT</t>
  </si>
  <si>
    <t xml:space="preserve"> Cat Lisplank</t>
  </si>
  <si>
    <t>Sub Total X</t>
  </si>
  <si>
    <t>XI</t>
  </si>
  <si>
    <t>PEKERJAAN LISTRIK</t>
  </si>
  <si>
    <t xml:space="preserve"> Titik Lampu + Saklar  ex. Broco</t>
  </si>
  <si>
    <t>Ttk.</t>
  </si>
  <si>
    <t xml:space="preserve"> Stop Kontak ex. Broco</t>
  </si>
  <si>
    <t xml:space="preserve"> Panel Box + Sekring 3 group</t>
  </si>
  <si>
    <t>Lot</t>
  </si>
  <si>
    <t xml:space="preserve"> Jaminan Listrik</t>
  </si>
  <si>
    <t>Sub Total XI</t>
  </si>
  <si>
    <t>XII</t>
  </si>
  <si>
    <t>PEKERJAAN PAGAR DEPAN, SAMPING DAN BELAKANG</t>
  </si>
  <si>
    <t>Sub Total XII</t>
  </si>
  <si>
    <t>PEKERJAAN LAIN-LAIN</t>
  </si>
  <si>
    <t>Ls</t>
  </si>
  <si>
    <t>Total I</t>
  </si>
  <si>
    <t>Total II</t>
  </si>
  <si>
    <t>Dibulatkan</t>
  </si>
  <si>
    <t>PPN 10%</t>
  </si>
  <si>
    <t xml:space="preserve">Cat : Permohonan eskalasi kenaikan harga BBM </t>
  </si>
  <si>
    <t>(incl VAT)</t>
  </si>
  <si>
    <t>(excl VAT)</t>
  </si>
  <si>
    <t>(excl VAT Pembulatan)</t>
  </si>
  <si>
    <t xml:space="preserve"> Bouwplank</t>
  </si>
  <si>
    <t xml:space="preserve"> Beton Sloof 12/15 ( 1 : 2 : 3 )</t>
  </si>
  <si>
    <t xml:space="preserve"> Genteng Nok flat ex. Monier </t>
  </si>
  <si>
    <t xml:space="preserve"> Kusen Alumunium tipe P1 Ex. Alexindo Sticker</t>
  </si>
  <si>
    <t xml:space="preserve"> Daun pintu PVC kamar mandi (komplit)</t>
  </si>
  <si>
    <t>LOKASI</t>
  </si>
  <si>
    <t>PEKERJAAN</t>
  </si>
  <si>
    <t>TYPE</t>
  </si>
  <si>
    <t>Sub Total IX</t>
  </si>
  <si>
    <t xml:space="preserve"> Bak Sampah + Tutup</t>
  </si>
  <si>
    <t xml:space="preserve"> Cat Daun Pintu / Jendela</t>
  </si>
  <si>
    <t xml:space="preserve"> Rabat Beton Carport t = 8 cm</t>
  </si>
  <si>
    <t xml:space="preserve"> Urugan  Pasir Pondasi, t = 5 cm</t>
  </si>
  <si>
    <t xml:space="preserve"> Beton Sloof 12/15 cm (1 : 2 : 3)</t>
  </si>
  <si>
    <t xml:space="preserve"> Kolom Beton Praktis 11/11 (1 : 2 : 3)</t>
  </si>
  <si>
    <t xml:space="preserve"> Keramik Lantai KM/WC uk. 20 x 20 ex. Asia Tile</t>
  </si>
  <si>
    <t>BOBOT</t>
  </si>
  <si>
    <t>-</t>
  </si>
  <si>
    <t xml:space="preserve"> Ring balok 11/11 (1:2:3)</t>
  </si>
  <si>
    <t xml:space="preserve"> Tali Air carport 5x1 cm</t>
  </si>
  <si>
    <t xml:space="preserve"> Genteng Beton flat ex. Monier</t>
  </si>
  <si>
    <t>:   MATOA 4 (47/180)</t>
  </si>
  <si>
    <t>:   CLUSTER BUKIT MATOA - CITRAINDAH CITY</t>
  </si>
  <si>
    <t xml:space="preserve"> Meja dapur beton t=10cm</t>
  </si>
  <si>
    <t xml:space="preserve"> Keramik Lantai Teras uk. 30x30 ex. Asia Tile</t>
  </si>
  <si>
    <t xml:space="preserve"> Keramik Lantai 30x30 ex. Mulia / Asia Tile Putih</t>
  </si>
  <si>
    <t xml:space="preserve"> Batu motif garis Q panel</t>
  </si>
  <si>
    <t xml:space="preserve"> Plester + Aci 1 : 5 ex. MU</t>
  </si>
  <si>
    <t xml:space="preserve"> Keramik Dinding KM/WC uk. 20 x 20 ex. Asia Tile</t>
  </si>
  <si>
    <t xml:space="preserve"> Keramik Lantai Dapur uk. 20 x 20 ex. Asia Tile</t>
  </si>
  <si>
    <t xml:space="preserve"> Keramik Meja Dapur uk. 20 x 20 ex. Asia Tile</t>
  </si>
  <si>
    <t xml:space="preserve"> Keramik Dinding Meja Dapur uk. 20 x 20 ex. Asia Tile</t>
  </si>
  <si>
    <t xml:space="preserve"> Kusen dan daun jendela alumunium tipe PJ1 Ex. Alexindo Sticker</t>
  </si>
  <si>
    <t xml:space="preserve"> Kusen dan daun jendela alumunium tipe PJ2 Ex. Alexindo Sticker</t>
  </si>
  <si>
    <t xml:space="preserve"> Kusen dan Jendela Aluminium Type J1 Ex. Alexindo Stiker</t>
  </si>
  <si>
    <t xml:space="preserve"> Kusen dan Jendela Aluminium Type J2 Ex. Alexindo Stiker</t>
  </si>
  <si>
    <t xml:space="preserve"> Daun pintu PJ1 utama/depan (pintu solid)</t>
  </si>
  <si>
    <t xml:space="preserve"> Daun pintu P1 dan PJ2 belakang ( daun pintu double triplek ) </t>
  </si>
  <si>
    <t xml:space="preserve"> Daun pintu P3 + kolom penyangga pintu rangka hollow finishing coating</t>
  </si>
  <si>
    <t xml:space="preserve"> Kusen dan kaca BV1 ex. Alexindo Stiker</t>
  </si>
  <si>
    <t xml:space="preserve"> Kunci pintu PJ1 depan/utama ex. SOLID (Solid HRE 61.49. US 32D komplit)</t>
  </si>
  <si>
    <t xml:space="preserve"> Kunci pintu lain P1 belakang dan PJ2 Ex. TOP (ada anak kuncinya)</t>
  </si>
  <si>
    <t xml:space="preserve"> Plafond GRC 4 mm + Rangka</t>
  </si>
  <si>
    <t xml:space="preserve"> List plafond tripleks 3/30mm</t>
  </si>
  <si>
    <t xml:space="preserve"> Closet Jongkok</t>
  </si>
  <si>
    <t xml:space="preserve"> Kran kitchen zink</t>
  </si>
  <si>
    <t xml:space="preserve"> Bak Mandi Fiberglass + Dinding</t>
  </si>
  <si>
    <t xml:space="preserve"> Kitchen zink 1 hole ex. Lokal</t>
  </si>
  <si>
    <t xml:space="preserve"> Cat Dinding Luar / Dalam</t>
  </si>
  <si>
    <t xml:space="preserve"> Cat Plafond</t>
  </si>
  <si>
    <t xml:space="preserve"> Galian Tanah Pondasi</t>
  </si>
  <si>
    <t xml:space="preserve"> Pasangan Batako</t>
  </si>
  <si>
    <t xml:space="preserve"> Plester + Aci </t>
  </si>
  <si>
    <t xml:space="preserve"> Cat dinding pagar / cat luar</t>
  </si>
  <si>
    <t xml:space="preserve"> Pilar ujung carport</t>
  </si>
  <si>
    <t xml:space="preserve"> Pilar tengah untuk kotak surat</t>
  </si>
  <si>
    <t xml:space="preserve"> Bak meter air + tutup</t>
  </si>
  <si>
    <t xml:space="preserve"> Anti rayap</t>
  </si>
  <si>
    <t>:   PEMBANGUNAN RUMAH CLUSTER BUKIT MATOA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</si>
</sst>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&quot;Rp&quot;* #,##0_-;\-&quot;Rp&quot;* #,##0_-;_-&quot;Rp&quot;* &quot;-&quot;_-;_-@_-"/>
    <numFmt numFmtId="165" formatCode="[$-409]d\-mmm\-yy;@"/>
    <numFmt numFmtId="166" formatCode="_(&quot;Rp&quot;* #,##0_);_(&quot;Rp&quot;* \(#,##0\);_(&quot;Rp&quot;* &quot;-&quot;_);_(@_)"/>
    <numFmt numFmtId="167" formatCode="0.0"/>
    <numFmt numFmtId="168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2"/>
      <name val="Times New Roman"/>
      <family val="1"/>
    </font>
    <font>
      <sz val="10"/>
      <color theme="1"/>
      <name val="Calibri"/>
      <family val="2"/>
      <scheme val="minor"/>
    </font>
    <font>
      <b/>
      <i/>
      <sz val="16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9" fillId="0" borderId="0" xfId="1" quotePrefix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9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2" fontId="4" fillId="0" borderId="11" xfId="0" applyNumberFormat="1" applyFont="1" applyFill="1" applyBorder="1" applyAlignment="1">
      <alignment vertical="center"/>
    </xf>
    <xf numFmtId="166" fontId="3" fillId="0" borderId="12" xfId="0" applyNumberFormat="1" applyFont="1" applyFill="1" applyBorder="1" applyAlignment="1">
      <alignment vertical="center"/>
    </xf>
    <xf numFmtId="2" fontId="3" fillId="0" borderId="9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right" vertical="center"/>
    </xf>
    <xf numFmtId="0" fontId="2" fillId="0" borderId="24" xfId="0" applyFont="1" applyFill="1" applyBorder="1" applyAlignment="1">
      <alignment horizontal="right" vertical="center"/>
    </xf>
    <xf numFmtId="166" fontId="5" fillId="0" borderId="13" xfId="0" applyNumberFormat="1" applyFont="1" applyFill="1" applyBorder="1" applyAlignment="1">
      <alignment vertical="center"/>
    </xf>
    <xf numFmtId="2" fontId="5" fillId="0" borderId="14" xfId="0" applyNumberFormat="1" applyFont="1" applyFill="1" applyBorder="1" applyAlignment="1">
      <alignment horizontal="center" vertical="center"/>
    </xf>
    <xf numFmtId="43" fontId="4" fillId="0" borderId="0" xfId="0" applyNumberFormat="1" applyFont="1" applyFill="1" applyAlignment="1">
      <alignment vertical="center"/>
    </xf>
    <xf numFmtId="1" fontId="4" fillId="0" borderId="11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right" vertical="center"/>
    </xf>
    <xf numFmtId="0" fontId="2" fillId="0" borderId="23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167" fontId="4" fillId="0" borderId="11" xfId="0" applyNumberFormat="1" applyFont="1" applyFill="1" applyBorder="1" applyAlignment="1">
      <alignment vertical="center"/>
    </xf>
    <xf numFmtId="2" fontId="4" fillId="0" borderId="11" xfId="0" applyNumberFormat="1" applyFont="1" applyFill="1" applyBorder="1" applyAlignment="1">
      <alignment horizontal="center" vertical="center"/>
    </xf>
    <xf numFmtId="4" fontId="4" fillId="0" borderId="1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166" fontId="5" fillId="0" borderId="12" xfId="0" applyNumberFormat="1" applyFont="1" applyFill="1" applyBorder="1" applyAlignment="1">
      <alignment vertical="center"/>
    </xf>
    <xf numFmtId="2" fontId="5" fillId="0" borderId="9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15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right" vertical="center"/>
    </xf>
    <xf numFmtId="0" fontId="5" fillId="0" borderId="20" xfId="0" applyFont="1" applyFill="1" applyBorder="1" applyAlignment="1">
      <alignment horizontal="right" vertical="center"/>
    </xf>
    <xf numFmtId="166" fontId="5" fillId="0" borderId="19" xfId="0" applyNumberFormat="1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2" fontId="3" fillId="0" borderId="11" xfId="0" applyNumberFormat="1" applyFont="1" applyFill="1" applyBorder="1" applyAlignment="1">
      <alignment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/>
    </xf>
    <xf numFmtId="166" fontId="5" fillId="0" borderId="17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166" fontId="3" fillId="0" borderId="3" xfId="0" applyNumberFormat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43" fontId="4" fillId="0" borderId="0" xfId="2" applyFont="1" applyFill="1" applyAlignment="1">
      <alignment vertical="center"/>
    </xf>
    <xf numFmtId="2" fontId="5" fillId="0" borderId="18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9" xfId="0" applyFont="1" applyFill="1" applyBorder="1" applyAlignment="1">
      <alignment horizontal="right" vertical="center"/>
    </xf>
    <xf numFmtId="0" fontId="2" fillId="0" borderId="25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166" fontId="4" fillId="0" borderId="0" xfId="0" applyNumberFormat="1" applyFont="1" applyFill="1" applyAlignment="1">
      <alignment vertical="center"/>
    </xf>
    <xf numFmtId="164" fontId="5" fillId="0" borderId="12" xfId="0" applyNumberFormat="1" applyFont="1" applyFill="1" applyBorder="1" applyAlignment="1">
      <alignment vertical="center"/>
    </xf>
    <xf numFmtId="10" fontId="4" fillId="0" borderId="0" xfId="0" applyNumberFormat="1" applyFont="1" applyFill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68" fontId="4" fillId="0" borderId="0" xfId="2" applyNumberFormat="1" applyFont="1" applyFill="1" applyAlignment="1">
      <alignment vertical="center"/>
    </xf>
    <xf numFmtId="166" fontId="3" fillId="0" borderId="19" xfId="0" applyNumberFormat="1" applyFont="1" applyFill="1" applyBorder="1" applyAlignment="1">
      <alignment vertical="center"/>
    </xf>
    <xf numFmtId="166" fontId="3" fillId="0" borderId="7" xfId="0" applyNumberFormat="1" applyFont="1" applyFill="1" applyBorder="1" applyAlignment="1">
      <alignment vertical="center"/>
    </xf>
    <xf numFmtId="43" fontId="3" fillId="0" borderId="0" xfId="2" applyFont="1" applyFill="1" applyAlignment="1">
      <alignment vertical="center"/>
    </xf>
    <xf numFmtId="0" fontId="3" fillId="0" borderId="4" xfId="0" applyFont="1" applyFill="1" applyBorder="1" applyAlignment="1">
      <alignment vertical="center"/>
    </xf>
    <xf numFmtId="166" fontId="5" fillId="0" borderId="0" xfId="0" applyNumberFormat="1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2" fontId="3" fillId="0" borderId="11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_RAB IJIN KIOS DAN RUKO" xfId="1"/>
  </cellStyles>
  <dxfs count="0"/>
  <tableStyles count="0" defaultTableStyle="TableStyleMedium2" defaultPivotStyle="PivotStyleLight16"/>
  <colors>
    <mruColors>
      <color rgb="FFF2DEF1"/>
      <color rgb="FFE6E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O131"/>
  <sheetViews>
    <sheetView tabSelected="1" view="pageBreakPreview" topLeftCell="A7" zoomScale="85" zoomScaleNormal="100" zoomScaleSheetLayoutView="85" workbookViewId="0">
      <pane ySplit="9" topLeftCell="A110" activePane="bottomLeft" state="frozen"/>
      <selection activeCell="H114" sqref="H114"/>
      <selection pane="bottomLeft" activeCell="I122" sqref="I122"/>
    </sheetView>
  </sheetViews>
  <sheetFormatPr defaultRowHeight="12.75" x14ac:dyDescent="0.25"/>
  <cols>
    <col min="1" max="1" width="4.7109375" style="4" customWidth="1"/>
    <col min="2" max="2" width="7.140625" style="4" customWidth="1"/>
    <col min="3" max="3" width="53.28515625" style="4" customWidth="1"/>
    <col min="4" max="4" width="5.5703125" style="4" customWidth="1"/>
    <col min="5" max="5" width="7" style="4" customWidth="1"/>
    <col min="6" max="6" width="14.140625" style="6" customWidth="1"/>
    <col min="7" max="7" width="15.42578125" style="6" customWidth="1"/>
    <col min="8" max="8" width="7.28515625" style="6" customWidth="1"/>
    <col min="9" max="9" width="13.7109375" style="4" bestFit="1" customWidth="1"/>
    <col min="10" max="11" width="13.7109375" style="4" customWidth="1"/>
    <col min="12" max="12" width="13.42578125" style="4" customWidth="1"/>
    <col min="13" max="13" width="10.28515625" style="4" customWidth="1"/>
    <col min="14" max="15" width="11.42578125" style="4" bestFit="1" customWidth="1"/>
    <col min="16" max="16384" width="9.140625" style="4"/>
  </cols>
  <sheetData>
    <row r="8" spans="1:13" ht="20.25" x14ac:dyDescent="0.25">
      <c r="A8" s="1" t="s">
        <v>0</v>
      </c>
    </row>
    <row r="9" spans="1:13" x14ac:dyDescent="0.25">
      <c r="A9" s="2"/>
      <c r="I9" s="64"/>
    </row>
    <row r="10" spans="1:13" x14ac:dyDescent="0.25">
      <c r="A10" s="3" t="s">
        <v>98</v>
      </c>
      <c r="C10" s="60" t="s">
        <v>150</v>
      </c>
    </row>
    <row r="11" spans="1:13" x14ac:dyDescent="0.25">
      <c r="A11" s="3" t="s">
        <v>99</v>
      </c>
      <c r="C11" s="60" t="s">
        <v>113</v>
      </c>
    </row>
    <row r="12" spans="1:13" x14ac:dyDescent="0.25">
      <c r="A12" s="3" t="s">
        <v>97</v>
      </c>
      <c r="C12" s="60" t="s">
        <v>114</v>
      </c>
    </row>
    <row r="13" spans="1:13" ht="13.5" thickBot="1" x14ac:dyDescent="0.3">
      <c r="G13" s="81">
        <v>43903</v>
      </c>
      <c r="H13" s="81"/>
    </row>
    <row r="14" spans="1:13" ht="12.75" customHeight="1" x14ac:dyDescent="0.25">
      <c r="A14" s="82" t="s">
        <v>1</v>
      </c>
      <c r="B14" s="84" t="s">
        <v>2</v>
      </c>
      <c r="C14" s="85"/>
      <c r="D14" s="88" t="s">
        <v>3</v>
      </c>
      <c r="E14" s="88" t="s">
        <v>4</v>
      </c>
      <c r="F14" s="90" t="s">
        <v>5</v>
      </c>
      <c r="G14" s="92" t="s">
        <v>6</v>
      </c>
      <c r="H14" s="67" t="s">
        <v>108</v>
      </c>
      <c r="L14" s="23"/>
    </row>
    <row r="15" spans="1:13" x14ac:dyDescent="0.25">
      <c r="A15" s="83"/>
      <c r="B15" s="86"/>
      <c r="C15" s="87"/>
      <c r="D15" s="89"/>
      <c r="E15" s="89"/>
      <c r="F15" s="91"/>
      <c r="G15" s="93"/>
      <c r="H15" s="68" t="s">
        <v>7</v>
      </c>
    </row>
    <row r="16" spans="1:13" s="79" customFormat="1" x14ac:dyDescent="0.25">
      <c r="A16" s="47" t="s">
        <v>8</v>
      </c>
      <c r="B16" s="8" t="s">
        <v>9</v>
      </c>
      <c r="C16" s="9"/>
      <c r="D16" s="10"/>
      <c r="E16" s="11"/>
      <c r="F16" s="12"/>
      <c r="G16" s="12"/>
      <c r="H16" s="7"/>
      <c r="I16" s="4"/>
      <c r="J16" s="4"/>
      <c r="K16" s="4"/>
      <c r="L16" s="4"/>
      <c r="M16" s="4"/>
    </row>
    <row r="17" spans="1:13" s="79" customFormat="1" x14ac:dyDescent="0.25">
      <c r="A17" s="13">
        <v>1</v>
      </c>
      <c r="B17" s="14" t="s">
        <v>10</v>
      </c>
      <c r="C17" s="15"/>
      <c r="D17" s="10" t="s">
        <v>83</v>
      </c>
      <c r="E17" s="16">
        <v>1</v>
      </c>
      <c r="F17" s="17"/>
      <c r="G17" s="17">
        <f>E17*F17</f>
        <v>0</v>
      </c>
      <c r="H17" s="18" t="e">
        <f>(G17/$G$124)*100</f>
        <v>#DIV/0!</v>
      </c>
      <c r="I17" s="4"/>
      <c r="J17" s="4"/>
      <c r="K17" s="4"/>
      <c r="L17" s="4"/>
      <c r="M17" s="4"/>
    </row>
    <row r="18" spans="1:13" s="79" customFormat="1" x14ac:dyDescent="0.25">
      <c r="A18" s="13">
        <v>2</v>
      </c>
      <c r="B18" s="14" t="s">
        <v>92</v>
      </c>
      <c r="C18" s="15"/>
      <c r="D18" s="10" t="s">
        <v>11</v>
      </c>
      <c r="E18" s="16">
        <v>47</v>
      </c>
      <c r="F18" s="17"/>
      <c r="G18" s="17">
        <f>E18*F18</f>
        <v>0</v>
      </c>
      <c r="H18" s="18" t="e">
        <f t="shared" ref="H18:H19" si="0">(G18/$G$124)*100</f>
        <v>#DIV/0!</v>
      </c>
      <c r="I18" s="4"/>
      <c r="J18" s="4"/>
      <c r="K18" s="4"/>
      <c r="L18" s="4"/>
      <c r="M18" s="4"/>
    </row>
    <row r="19" spans="1:13" s="79" customFormat="1" x14ac:dyDescent="0.25">
      <c r="A19" s="13">
        <v>3</v>
      </c>
      <c r="B19" s="14" t="s">
        <v>12</v>
      </c>
      <c r="C19" s="15"/>
      <c r="D19" s="10" t="s">
        <v>83</v>
      </c>
      <c r="E19" s="16">
        <v>1</v>
      </c>
      <c r="F19" s="17"/>
      <c r="G19" s="17">
        <f>E19*F19</f>
        <v>0</v>
      </c>
      <c r="H19" s="18" t="e">
        <f t="shared" si="0"/>
        <v>#DIV/0!</v>
      </c>
      <c r="I19" s="4"/>
      <c r="J19" s="4"/>
      <c r="K19" s="4"/>
      <c r="L19" s="4"/>
      <c r="M19" s="4"/>
    </row>
    <row r="20" spans="1:13" s="79" customFormat="1" x14ac:dyDescent="0.25">
      <c r="A20" s="13"/>
      <c r="B20" s="19"/>
      <c r="C20" s="20" t="s">
        <v>13</v>
      </c>
      <c r="D20" s="10"/>
      <c r="E20" s="11"/>
      <c r="F20" s="17"/>
      <c r="G20" s="21">
        <f>SUM(G17:G19)</f>
        <v>0</v>
      </c>
      <c r="H20" s="22" t="e">
        <f>SUM(H17:H19)</f>
        <v>#DIV/0!</v>
      </c>
      <c r="I20" s="4"/>
      <c r="J20" s="4"/>
      <c r="K20" s="4"/>
      <c r="L20" s="4"/>
      <c r="M20" s="4"/>
    </row>
    <row r="21" spans="1:13" s="79" customFormat="1" x14ac:dyDescent="0.25">
      <c r="A21" s="47" t="s">
        <v>14</v>
      </c>
      <c r="B21" s="8" t="s">
        <v>15</v>
      </c>
      <c r="C21" s="9"/>
      <c r="D21" s="10"/>
      <c r="E21" s="11"/>
      <c r="F21" s="17"/>
      <c r="G21" s="17"/>
      <c r="H21" s="7"/>
      <c r="I21" s="4"/>
      <c r="J21" s="4"/>
      <c r="K21" s="4"/>
      <c r="L21" s="4"/>
      <c r="M21" s="4"/>
    </row>
    <row r="22" spans="1:13" s="79" customFormat="1" x14ac:dyDescent="0.25">
      <c r="A22" s="13">
        <v>1</v>
      </c>
      <c r="B22" s="14" t="s">
        <v>16</v>
      </c>
      <c r="C22" s="15"/>
      <c r="D22" s="10" t="s">
        <v>17</v>
      </c>
      <c r="E22" s="16">
        <v>13.36</v>
      </c>
      <c r="F22" s="17"/>
      <c r="G22" s="17">
        <f>E22*F22</f>
        <v>0</v>
      </c>
      <c r="H22" s="18" t="e">
        <f t="shared" ref="H22:H25" si="1">(G22/$G$124)*100</f>
        <v>#DIV/0!</v>
      </c>
      <c r="I22" s="4"/>
      <c r="J22" s="4"/>
      <c r="K22" s="4"/>
      <c r="L22" s="4"/>
      <c r="M22" s="4"/>
    </row>
    <row r="23" spans="1:13" s="79" customFormat="1" x14ac:dyDescent="0.25">
      <c r="A23" s="13">
        <v>3</v>
      </c>
      <c r="B23" s="14" t="s">
        <v>18</v>
      </c>
      <c r="C23" s="15"/>
      <c r="D23" s="10" t="s">
        <v>17</v>
      </c>
      <c r="E23" s="16">
        <v>1.1100000000000001</v>
      </c>
      <c r="F23" s="17"/>
      <c r="G23" s="17">
        <f>E23*F23</f>
        <v>0</v>
      </c>
      <c r="H23" s="18" t="e">
        <f t="shared" si="1"/>
        <v>#DIV/0!</v>
      </c>
      <c r="I23" s="4"/>
      <c r="J23" s="4"/>
      <c r="K23" s="4"/>
      <c r="L23" s="4"/>
      <c r="M23" s="4"/>
    </row>
    <row r="24" spans="1:13" s="79" customFormat="1" x14ac:dyDescent="0.25">
      <c r="A24" s="13">
        <v>4</v>
      </c>
      <c r="B24" s="14" t="s">
        <v>19</v>
      </c>
      <c r="C24" s="15"/>
      <c r="D24" s="10" t="s">
        <v>17</v>
      </c>
      <c r="E24" s="16">
        <v>2.2400000000000002</v>
      </c>
      <c r="F24" s="17"/>
      <c r="G24" s="17">
        <f>E24*F24</f>
        <v>0</v>
      </c>
      <c r="H24" s="18" t="e">
        <f t="shared" si="1"/>
        <v>#DIV/0!</v>
      </c>
      <c r="I24" s="4"/>
      <c r="J24" s="4"/>
      <c r="K24" s="4"/>
      <c r="L24" s="4"/>
      <c r="M24" s="4"/>
    </row>
    <row r="25" spans="1:13" s="79" customFormat="1" x14ac:dyDescent="0.25">
      <c r="A25" s="13">
        <v>5</v>
      </c>
      <c r="B25" s="14" t="s">
        <v>20</v>
      </c>
      <c r="C25" s="15"/>
      <c r="D25" s="10" t="s">
        <v>17</v>
      </c>
      <c r="E25" s="16">
        <v>4.1399999999999997</v>
      </c>
      <c r="F25" s="17"/>
      <c r="G25" s="17">
        <f>E25*F25</f>
        <v>0</v>
      </c>
      <c r="H25" s="18" t="e">
        <f t="shared" si="1"/>
        <v>#DIV/0!</v>
      </c>
      <c r="I25" s="4"/>
      <c r="J25" s="4"/>
      <c r="K25" s="4"/>
      <c r="L25" s="4"/>
      <c r="M25" s="4"/>
    </row>
    <row r="26" spans="1:13" s="79" customFormat="1" x14ac:dyDescent="0.25">
      <c r="A26" s="13"/>
      <c r="B26" s="19"/>
      <c r="C26" s="20" t="s">
        <v>21</v>
      </c>
      <c r="D26" s="10"/>
      <c r="E26" s="11"/>
      <c r="F26" s="17"/>
      <c r="G26" s="21">
        <f>SUM(G22:G25)</f>
        <v>0</v>
      </c>
      <c r="H26" s="22" t="e">
        <f>SUM(H22:H25)</f>
        <v>#DIV/0!</v>
      </c>
      <c r="I26" s="4"/>
      <c r="J26" s="4"/>
      <c r="K26" s="4"/>
      <c r="L26" s="4"/>
      <c r="M26" s="4"/>
    </row>
    <row r="27" spans="1:13" x14ac:dyDescent="0.25">
      <c r="A27" s="47" t="s">
        <v>22</v>
      </c>
      <c r="B27" s="8" t="s">
        <v>23</v>
      </c>
      <c r="C27" s="9"/>
      <c r="D27" s="10"/>
      <c r="E27" s="11"/>
      <c r="F27" s="17"/>
      <c r="G27" s="17"/>
      <c r="H27" s="7"/>
    </row>
    <row r="28" spans="1:13" x14ac:dyDescent="0.25">
      <c r="A28" s="13">
        <v>1</v>
      </c>
      <c r="B28" s="14" t="s">
        <v>24</v>
      </c>
      <c r="C28" s="15"/>
      <c r="D28" s="10" t="s">
        <v>17</v>
      </c>
      <c r="E28" s="16">
        <v>7.24</v>
      </c>
      <c r="F28" s="17"/>
      <c r="G28" s="17">
        <f>E28*F28</f>
        <v>0</v>
      </c>
      <c r="H28" s="18" t="e">
        <f t="shared" ref="H28:H30" si="2">(G28/$G$124)*100</f>
        <v>#DIV/0!</v>
      </c>
    </row>
    <row r="29" spans="1:13" x14ac:dyDescent="0.25">
      <c r="A29" s="13">
        <v>2</v>
      </c>
      <c r="B29" s="14" t="s">
        <v>93</v>
      </c>
      <c r="C29" s="15"/>
      <c r="D29" s="10" t="s">
        <v>17</v>
      </c>
      <c r="E29" s="16">
        <v>0.87</v>
      </c>
      <c r="F29" s="17"/>
      <c r="G29" s="17">
        <f>E29*F29</f>
        <v>0</v>
      </c>
      <c r="H29" s="18" t="e">
        <f t="shared" si="2"/>
        <v>#DIV/0!</v>
      </c>
    </row>
    <row r="30" spans="1:13" x14ac:dyDescent="0.25">
      <c r="A30" s="13">
        <v>3</v>
      </c>
      <c r="B30" s="14" t="s">
        <v>25</v>
      </c>
      <c r="C30" s="15"/>
      <c r="D30" s="10" t="s">
        <v>17</v>
      </c>
      <c r="E30" s="16">
        <v>0.26</v>
      </c>
      <c r="F30" s="17"/>
      <c r="G30" s="17">
        <f>E30*F30</f>
        <v>0</v>
      </c>
      <c r="H30" s="18" t="e">
        <f t="shared" si="2"/>
        <v>#DIV/0!</v>
      </c>
    </row>
    <row r="31" spans="1:13" x14ac:dyDescent="0.25">
      <c r="A31" s="13"/>
      <c r="B31" s="19"/>
      <c r="C31" s="20" t="s">
        <v>26</v>
      </c>
      <c r="D31" s="10"/>
      <c r="E31" s="11"/>
      <c r="F31" s="17"/>
      <c r="G31" s="21">
        <f>SUM(G28:G30)</f>
        <v>0</v>
      </c>
      <c r="H31" s="22" t="e">
        <f>SUM(H28:H30)</f>
        <v>#DIV/0!</v>
      </c>
    </row>
    <row r="32" spans="1:13" x14ac:dyDescent="0.25">
      <c r="A32" s="47" t="s">
        <v>27</v>
      </c>
      <c r="B32" s="8" t="s">
        <v>28</v>
      </c>
      <c r="C32" s="9"/>
      <c r="D32" s="10"/>
      <c r="E32" s="11"/>
      <c r="F32" s="17"/>
      <c r="G32" s="17"/>
      <c r="H32" s="7"/>
    </row>
    <row r="33" spans="1:15" x14ac:dyDescent="0.25">
      <c r="A33" s="13">
        <v>1</v>
      </c>
      <c r="B33" s="14" t="s">
        <v>29</v>
      </c>
      <c r="C33" s="15"/>
      <c r="D33" s="10" t="s">
        <v>30</v>
      </c>
      <c r="E33" s="16">
        <v>125.53</v>
      </c>
      <c r="F33" s="17"/>
      <c r="G33" s="17">
        <f>E33*F33</f>
        <v>0</v>
      </c>
      <c r="H33" s="18" t="e">
        <f t="shared" ref="H33:H40" si="3">(G33/$G$124)*100</f>
        <v>#DIV/0!</v>
      </c>
    </row>
    <row r="34" spans="1:15" x14ac:dyDescent="0.25">
      <c r="A34" s="13">
        <v>2</v>
      </c>
      <c r="B34" s="14" t="s">
        <v>119</v>
      </c>
      <c r="C34" s="15"/>
      <c r="D34" s="10" t="s">
        <v>30</v>
      </c>
      <c r="E34" s="16">
        <v>193.46</v>
      </c>
      <c r="F34" s="17"/>
      <c r="G34" s="17">
        <f>E34*F34</f>
        <v>0</v>
      </c>
      <c r="H34" s="18" t="e">
        <f t="shared" si="3"/>
        <v>#DIV/0!</v>
      </c>
    </row>
    <row r="35" spans="1:15" x14ac:dyDescent="0.25">
      <c r="A35" s="13">
        <v>3</v>
      </c>
      <c r="B35" s="14" t="s">
        <v>31</v>
      </c>
      <c r="C35" s="15"/>
      <c r="D35" s="10" t="s">
        <v>30</v>
      </c>
      <c r="E35" s="16">
        <v>0.37</v>
      </c>
      <c r="F35" s="17"/>
      <c r="G35" s="17">
        <f>E35*F35</f>
        <v>0</v>
      </c>
      <c r="H35" s="18" t="e">
        <f t="shared" si="3"/>
        <v>#DIV/0!</v>
      </c>
    </row>
    <row r="36" spans="1:15" x14ac:dyDescent="0.25">
      <c r="A36" s="13">
        <v>4</v>
      </c>
      <c r="B36" s="14" t="s">
        <v>32</v>
      </c>
      <c r="C36" s="15"/>
      <c r="D36" s="10" t="s">
        <v>17</v>
      </c>
      <c r="E36" s="16">
        <v>0.85</v>
      </c>
      <c r="F36" s="17"/>
      <c r="G36" s="17">
        <f>E36*F36</f>
        <v>0</v>
      </c>
      <c r="H36" s="18" t="e">
        <f t="shared" si="3"/>
        <v>#DIV/0!</v>
      </c>
      <c r="O36" s="64"/>
    </row>
    <row r="37" spans="1:15" x14ac:dyDescent="0.25">
      <c r="A37" s="13">
        <v>5</v>
      </c>
      <c r="B37" s="14" t="s">
        <v>110</v>
      </c>
      <c r="C37" s="15"/>
      <c r="D37" s="10" t="s">
        <v>17</v>
      </c>
      <c r="E37" s="16">
        <v>0.96</v>
      </c>
      <c r="F37" s="17"/>
      <c r="G37" s="17">
        <f>E37*F37</f>
        <v>0</v>
      </c>
      <c r="H37" s="18" t="e">
        <f t="shared" si="3"/>
        <v>#DIV/0!</v>
      </c>
    </row>
    <row r="38" spans="1:15" x14ac:dyDescent="0.25">
      <c r="A38" s="13">
        <v>6</v>
      </c>
      <c r="B38" s="14" t="s">
        <v>115</v>
      </c>
      <c r="C38" s="15"/>
      <c r="D38" s="10" t="s">
        <v>17</v>
      </c>
      <c r="E38" s="16">
        <v>0.02</v>
      </c>
      <c r="F38" s="17"/>
      <c r="G38" s="17">
        <f>E38*F38</f>
        <v>0</v>
      </c>
      <c r="H38" s="18" t="e">
        <f t="shared" si="3"/>
        <v>#DIV/0!</v>
      </c>
    </row>
    <row r="39" spans="1:15" x14ac:dyDescent="0.25">
      <c r="A39" s="13">
        <v>7</v>
      </c>
      <c r="B39" s="14" t="s">
        <v>33</v>
      </c>
      <c r="C39" s="15"/>
      <c r="D39" s="10" t="s">
        <v>11</v>
      </c>
      <c r="E39" s="16">
        <v>12.86</v>
      </c>
      <c r="F39" s="17"/>
      <c r="G39" s="17">
        <f>E39*F39</f>
        <v>0</v>
      </c>
      <c r="H39" s="18" t="e">
        <f t="shared" si="3"/>
        <v>#DIV/0!</v>
      </c>
      <c r="O39" s="66"/>
    </row>
    <row r="40" spans="1:15" x14ac:dyDescent="0.25">
      <c r="A40" s="13">
        <v>8</v>
      </c>
      <c r="B40" s="14" t="s">
        <v>118</v>
      </c>
      <c r="C40" s="15"/>
      <c r="D40" s="10" t="s">
        <v>11</v>
      </c>
      <c r="E40" s="16">
        <v>6.18</v>
      </c>
      <c r="F40" s="17"/>
      <c r="G40" s="17">
        <f>E40*F40</f>
        <v>0</v>
      </c>
      <c r="H40" s="18" t="e">
        <f t="shared" si="3"/>
        <v>#DIV/0!</v>
      </c>
    </row>
    <row r="41" spans="1:15" x14ac:dyDescent="0.25">
      <c r="A41" s="13"/>
      <c r="B41" s="19"/>
      <c r="C41" s="20" t="s">
        <v>34</v>
      </c>
      <c r="D41" s="10"/>
      <c r="E41" s="11"/>
      <c r="F41" s="17"/>
      <c r="G41" s="21">
        <f>SUM(G33:G40)</f>
        <v>0</v>
      </c>
      <c r="H41" s="22" t="e">
        <f>SUM(H33:H40)</f>
        <v>#DIV/0!</v>
      </c>
    </row>
    <row r="42" spans="1:15" x14ac:dyDescent="0.25">
      <c r="A42" s="47" t="s">
        <v>35</v>
      </c>
      <c r="B42" s="8" t="s">
        <v>36</v>
      </c>
      <c r="C42" s="9"/>
      <c r="D42" s="10"/>
      <c r="E42" s="11"/>
      <c r="F42" s="17"/>
      <c r="G42" s="17"/>
      <c r="H42" s="7"/>
    </row>
    <row r="43" spans="1:15" x14ac:dyDescent="0.25">
      <c r="A43" s="13">
        <v>1</v>
      </c>
      <c r="B43" s="14" t="s">
        <v>37</v>
      </c>
      <c r="C43" s="15"/>
      <c r="D43" s="10" t="s">
        <v>30</v>
      </c>
      <c r="E43" s="16">
        <v>44.84</v>
      </c>
      <c r="F43" s="17"/>
      <c r="G43" s="17">
        <f>E43*F43</f>
        <v>0</v>
      </c>
      <c r="H43" s="18" t="e">
        <f t="shared" ref="H43:H52" si="4">(G43/$G$124)*100</f>
        <v>#DIV/0!</v>
      </c>
    </row>
    <row r="44" spans="1:15" x14ac:dyDescent="0.25">
      <c r="A44" s="13">
        <v>2</v>
      </c>
      <c r="B44" s="14" t="s">
        <v>117</v>
      </c>
      <c r="C44" s="15"/>
      <c r="D44" s="10" t="s">
        <v>30</v>
      </c>
      <c r="E44" s="16">
        <v>39.119999999999997</v>
      </c>
      <c r="F44" s="17"/>
      <c r="G44" s="17">
        <f>E44*F44</f>
        <v>0</v>
      </c>
      <c r="H44" s="18" t="e">
        <f t="shared" si="4"/>
        <v>#DIV/0!</v>
      </c>
    </row>
    <row r="45" spans="1:15" x14ac:dyDescent="0.25">
      <c r="A45" s="13">
        <v>3</v>
      </c>
      <c r="B45" s="14" t="s">
        <v>116</v>
      </c>
      <c r="C45" s="15"/>
      <c r="D45" s="10" t="s">
        <v>30</v>
      </c>
      <c r="E45" s="16">
        <v>1.76</v>
      </c>
      <c r="F45" s="17"/>
      <c r="G45" s="17">
        <f>E45*F45</f>
        <v>0</v>
      </c>
      <c r="H45" s="18" t="e">
        <f t="shared" si="4"/>
        <v>#DIV/0!</v>
      </c>
    </row>
    <row r="46" spans="1:15" x14ac:dyDescent="0.25">
      <c r="A46" s="13">
        <v>4</v>
      </c>
      <c r="B46" s="14" t="s">
        <v>107</v>
      </c>
      <c r="C46" s="15"/>
      <c r="D46" s="10" t="s">
        <v>30</v>
      </c>
      <c r="E46" s="16">
        <v>2.36</v>
      </c>
      <c r="F46" s="17"/>
      <c r="G46" s="17">
        <f>E46*F46</f>
        <v>0</v>
      </c>
      <c r="H46" s="18" t="e">
        <f t="shared" si="4"/>
        <v>#DIV/0!</v>
      </c>
      <c r="O46" s="64"/>
    </row>
    <row r="47" spans="1:15" x14ac:dyDescent="0.25">
      <c r="A47" s="13">
        <v>5</v>
      </c>
      <c r="B47" s="14" t="s">
        <v>120</v>
      </c>
      <c r="C47" s="15"/>
      <c r="D47" s="10" t="s">
        <v>30</v>
      </c>
      <c r="E47" s="48">
        <v>8.31</v>
      </c>
      <c r="F47" s="17"/>
      <c r="G47" s="17">
        <f>E47*F47</f>
        <v>0</v>
      </c>
      <c r="H47" s="18" t="e">
        <f t="shared" si="4"/>
        <v>#DIV/0!</v>
      </c>
      <c r="N47" s="64"/>
    </row>
    <row r="48" spans="1:15" x14ac:dyDescent="0.25">
      <c r="A48" s="13">
        <v>6</v>
      </c>
      <c r="B48" s="14" t="s">
        <v>121</v>
      </c>
      <c r="C48" s="15"/>
      <c r="D48" s="10" t="s">
        <v>30</v>
      </c>
      <c r="E48" s="16">
        <v>1.6</v>
      </c>
      <c r="F48" s="17"/>
      <c r="G48" s="17">
        <f>E48*F48</f>
        <v>0</v>
      </c>
      <c r="H48" s="18" t="e">
        <f t="shared" si="4"/>
        <v>#DIV/0!</v>
      </c>
      <c r="N48" s="64"/>
    </row>
    <row r="49" spans="1:14" x14ac:dyDescent="0.25">
      <c r="A49" s="13"/>
      <c r="B49" s="14" t="s">
        <v>122</v>
      </c>
      <c r="C49" s="15"/>
      <c r="D49" s="10" t="s">
        <v>30</v>
      </c>
      <c r="E49" s="16">
        <v>0.5</v>
      </c>
      <c r="F49" s="17"/>
      <c r="G49" s="17">
        <f>E49*F49</f>
        <v>0</v>
      </c>
      <c r="H49" s="18" t="e">
        <f t="shared" si="4"/>
        <v>#DIV/0!</v>
      </c>
      <c r="N49" s="64"/>
    </row>
    <row r="50" spans="1:14" x14ac:dyDescent="0.25">
      <c r="A50" s="13"/>
      <c r="B50" s="14" t="s">
        <v>123</v>
      </c>
      <c r="C50" s="15"/>
      <c r="D50" s="10" t="s">
        <v>30</v>
      </c>
      <c r="E50" s="16">
        <v>0.78</v>
      </c>
      <c r="F50" s="17"/>
      <c r="G50" s="17">
        <f>E50*F50</f>
        <v>0</v>
      </c>
      <c r="H50" s="18" t="e">
        <f t="shared" si="4"/>
        <v>#DIV/0!</v>
      </c>
      <c r="N50" s="64"/>
    </row>
    <row r="51" spans="1:14" x14ac:dyDescent="0.25">
      <c r="A51" s="13"/>
      <c r="B51" s="14" t="s">
        <v>103</v>
      </c>
      <c r="C51" s="15"/>
      <c r="D51" s="10" t="s">
        <v>30</v>
      </c>
      <c r="E51" s="16">
        <v>12.12</v>
      </c>
      <c r="F51" s="17"/>
      <c r="G51" s="17">
        <f>E51*F51</f>
        <v>0</v>
      </c>
      <c r="H51" s="18" t="e">
        <f t="shared" si="4"/>
        <v>#DIV/0!</v>
      </c>
      <c r="N51" s="64"/>
    </row>
    <row r="52" spans="1:14" x14ac:dyDescent="0.25">
      <c r="A52" s="13"/>
      <c r="B52" s="14" t="s">
        <v>111</v>
      </c>
      <c r="C52" s="15"/>
      <c r="D52" s="10" t="s">
        <v>11</v>
      </c>
      <c r="E52" s="16">
        <v>12.9</v>
      </c>
      <c r="F52" s="17"/>
      <c r="G52" s="17">
        <f>E52*F52</f>
        <v>0</v>
      </c>
      <c r="H52" s="18" t="e">
        <f t="shared" si="4"/>
        <v>#DIV/0!</v>
      </c>
      <c r="N52" s="64"/>
    </row>
    <row r="53" spans="1:14" x14ac:dyDescent="0.25">
      <c r="A53" s="13"/>
      <c r="B53" s="19"/>
      <c r="C53" s="20" t="s">
        <v>38</v>
      </c>
      <c r="D53" s="10"/>
      <c r="E53" s="11"/>
      <c r="F53" s="17"/>
      <c r="G53" s="21">
        <f>SUM(G43:G52)</f>
        <v>0</v>
      </c>
      <c r="H53" s="22" t="e">
        <f>SUM(H43:H52)</f>
        <v>#DIV/0!</v>
      </c>
    </row>
    <row r="54" spans="1:14" x14ac:dyDescent="0.25">
      <c r="A54" s="47" t="s">
        <v>39</v>
      </c>
      <c r="B54" s="8" t="s">
        <v>40</v>
      </c>
      <c r="C54" s="9"/>
      <c r="D54" s="10"/>
      <c r="E54" s="24"/>
      <c r="F54" s="17"/>
      <c r="G54" s="17"/>
      <c r="H54" s="7"/>
    </row>
    <row r="55" spans="1:14" x14ac:dyDescent="0.25">
      <c r="A55" s="13">
        <v>1</v>
      </c>
      <c r="B55" s="14" t="s">
        <v>124</v>
      </c>
      <c r="C55" s="15"/>
      <c r="D55" s="10" t="s">
        <v>41</v>
      </c>
      <c r="E55" s="16">
        <v>1</v>
      </c>
      <c r="F55" s="17"/>
      <c r="G55" s="17">
        <f>E55*F55</f>
        <v>0</v>
      </c>
      <c r="H55" s="18" t="e">
        <f t="shared" ref="H55:H67" si="5">(G55/$G$124)*100</f>
        <v>#DIV/0!</v>
      </c>
    </row>
    <row r="56" spans="1:14" x14ac:dyDescent="0.25">
      <c r="A56" s="13">
        <v>2</v>
      </c>
      <c r="B56" s="14" t="s">
        <v>125</v>
      </c>
      <c r="C56" s="15"/>
      <c r="D56" s="10" t="s">
        <v>41</v>
      </c>
      <c r="E56" s="16">
        <v>1</v>
      </c>
      <c r="F56" s="17"/>
      <c r="G56" s="17">
        <f>E56*F56</f>
        <v>0</v>
      </c>
      <c r="H56" s="18" t="e">
        <f t="shared" si="5"/>
        <v>#DIV/0!</v>
      </c>
    </row>
    <row r="57" spans="1:14" x14ac:dyDescent="0.25">
      <c r="A57" s="13">
        <v>3</v>
      </c>
      <c r="B57" s="14" t="s">
        <v>95</v>
      </c>
      <c r="C57" s="15"/>
      <c r="D57" s="10" t="s">
        <v>41</v>
      </c>
      <c r="E57" s="16">
        <v>3</v>
      </c>
      <c r="F57" s="17"/>
      <c r="G57" s="17">
        <f>E57*F57</f>
        <v>0</v>
      </c>
      <c r="H57" s="18" t="e">
        <f t="shared" si="5"/>
        <v>#DIV/0!</v>
      </c>
    </row>
    <row r="58" spans="1:14" x14ac:dyDescent="0.25">
      <c r="A58" s="13">
        <v>4</v>
      </c>
      <c r="B58" s="14" t="s">
        <v>126</v>
      </c>
      <c r="C58" s="15"/>
      <c r="D58" s="10" t="s">
        <v>41</v>
      </c>
      <c r="E58" s="16">
        <v>2</v>
      </c>
      <c r="F58" s="17"/>
      <c r="G58" s="17">
        <f>E58*F58</f>
        <v>0</v>
      </c>
      <c r="H58" s="18" t="e">
        <f t="shared" si="5"/>
        <v>#DIV/0!</v>
      </c>
    </row>
    <row r="59" spans="1:14" x14ac:dyDescent="0.25">
      <c r="A59" s="13">
        <v>5</v>
      </c>
      <c r="B59" s="14" t="s">
        <v>127</v>
      </c>
      <c r="C59" s="15"/>
      <c r="D59" s="10" t="s">
        <v>41</v>
      </c>
      <c r="E59" s="16">
        <v>2</v>
      </c>
      <c r="F59" s="17"/>
      <c r="G59" s="17">
        <f>E59*F59</f>
        <v>0</v>
      </c>
      <c r="H59" s="18" t="e">
        <f t="shared" si="5"/>
        <v>#DIV/0!</v>
      </c>
    </row>
    <row r="60" spans="1:14" x14ac:dyDescent="0.25">
      <c r="A60" s="13">
        <v>6</v>
      </c>
      <c r="B60" s="14" t="s">
        <v>128</v>
      </c>
      <c r="C60" s="15"/>
      <c r="D60" s="10" t="s">
        <v>41</v>
      </c>
      <c r="E60" s="16">
        <v>1</v>
      </c>
      <c r="F60" s="17"/>
      <c r="G60" s="17">
        <f>E60*F60</f>
        <v>0</v>
      </c>
      <c r="H60" s="18" t="e">
        <f t="shared" si="5"/>
        <v>#DIV/0!</v>
      </c>
    </row>
    <row r="61" spans="1:14" x14ac:dyDescent="0.25">
      <c r="A61" s="13">
        <v>7</v>
      </c>
      <c r="B61" s="14" t="s">
        <v>129</v>
      </c>
      <c r="C61" s="15"/>
      <c r="D61" s="10" t="s">
        <v>41</v>
      </c>
      <c r="E61" s="16">
        <v>4</v>
      </c>
      <c r="F61" s="17"/>
      <c r="G61" s="17">
        <f>E61*F61</f>
        <v>0</v>
      </c>
      <c r="H61" s="18" t="e">
        <f t="shared" si="5"/>
        <v>#DIV/0!</v>
      </c>
    </row>
    <row r="62" spans="1:14" x14ac:dyDescent="0.25">
      <c r="A62" s="13">
        <v>8</v>
      </c>
      <c r="B62" s="14" t="s">
        <v>96</v>
      </c>
      <c r="C62" s="15"/>
      <c r="D62" s="10" t="s">
        <v>42</v>
      </c>
      <c r="E62" s="16">
        <v>1</v>
      </c>
      <c r="F62" s="17"/>
      <c r="G62" s="17">
        <f>E62*F62</f>
        <v>0</v>
      </c>
      <c r="H62" s="18" t="e">
        <f t="shared" si="5"/>
        <v>#DIV/0!</v>
      </c>
    </row>
    <row r="63" spans="1:14" x14ac:dyDescent="0.25">
      <c r="A63" s="13">
        <v>9</v>
      </c>
      <c r="B63" s="14" t="s">
        <v>130</v>
      </c>
      <c r="C63" s="15"/>
      <c r="D63" s="10" t="s">
        <v>42</v>
      </c>
      <c r="E63" s="16">
        <v>1</v>
      </c>
      <c r="F63" s="17"/>
      <c r="G63" s="17">
        <f>E63*F63</f>
        <v>0</v>
      </c>
      <c r="H63" s="18" t="e">
        <f t="shared" si="5"/>
        <v>#DIV/0!</v>
      </c>
    </row>
    <row r="64" spans="1:14" x14ac:dyDescent="0.25">
      <c r="A64" s="13">
        <v>10</v>
      </c>
      <c r="B64" s="14" t="s">
        <v>131</v>
      </c>
      <c r="C64" s="15"/>
      <c r="D64" s="10" t="s">
        <v>42</v>
      </c>
      <c r="E64" s="16">
        <v>1</v>
      </c>
      <c r="F64" s="17"/>
      <c r="G64" s="17">
        <f>E64*F64</f>
        <v>0</v>
      </c>
      <c r="H64" s="18" t="e">
        <f t="shared" si="5"/>
        <v>#DIV/0!</v>
      </c>
    </row>
    <row r="65" spans="1:8" x14ac:dyDescent="0.25">
      <c r="A65" s="13">
        <v>11</v>
      </c>
      <c r="B65" s="14" t="s">
        <v>132</v>
      </c>
      <c r="C65" s="15"/>
      <c r="D65" s="10" t="s">
        <v>42</v>
      </c>
      <c r="E65" s="16">
        <v>1</v>
      </c>
      <c r="F65" s="17"/>
      <c r="G65" s="17">
        <f>E65*F65</f>
        <v>0</v>
      </c>
      <c r="H65" s="18" t="e">
        <f t="shared" si="5"/>
        <v>#DIV/0!</v>
      </c>
    </row>
    <row r="66" spans="1:8" x14ac:dyDescent="0.25">
      <c r="A66" s="13">
        <v>12</v>
      </c>
      <c r="B66" s="14" t="s">
        <v>133</v>
      </c>
      <c r="C66" s="15"/>
      <c r="D66" s="10" t="s">
        <v>42</v>
      </c>
      <c r="E66" s="16">
        <v>4</v>
      </c>
      <c r="F66" s="17"/>
      <c r="G66" s="17">
        <f>E66*F66</f>
        <v>0</v>
      </c>
      <c r="H66" s="18" t="e">
        <f t="shared" si="5"/>
        <v>#DIV/0!</v>
      </c>
    </row>
    <row r="67" spans="1:8" x14ac:dyDescent="0.25">
      <c r="A67" s="13">
        <v>13</v>
      </c>
      <c r="B67" s="14" t="s">
        <v>43</v>
      </c>
      <c r="C67" s="15"/>
      <c r="D67" s="10" t="s">
        <v>44</v>
      </c>
      <c r="E67" s="16">
        <v>10</v>
      </c>
      <c r="F67" s="17"/>
      <c r="G67" s="17">
        <f>E67*F67</f>
        <v>0</v>
      </c>
      <c r="H67" s="18" t="e">
        <f t="shared" si="5"/>
        <v>#DIV/0!</v>
      </c>
    </row>
    <row r="68" spans="1:8" x14ac:dyDescent="0.25">
      <c r="A68" s="13"/>
      <c r="B68" s="19"/>
      <c r="C68" s="20" t="s">
        <v>45</v>
      </c>
      <c r="D68" s="10"/>
      <c r="E68" s="11"/>
      <c r="F68" s="17"/>
      <c r="G68" s="21">
        <f>SUM(G55:G67)</f>
        <v>0</v>
      </c>
      <c r="H68" s="22" t="e">
        <f>SUM(H55:H67)</f>
        <v>#DIV/0!</v>
      </c>
    </row>
    <row r="69" spans="1:8" x14ac:dyDescent="0.25">
      <c r="A69" s="47" t="s">
        <v>46</v>
      </c>
      <c r="B69" s="8" t="s">
        <v>47</v>
      </c>
      <c r="C69" s="9"/>
      <c r="D69" s="10"/>
      <c r="E69" s="11"/>
      <c r="F69" s="17"/>
      <c r="G69" s="17"/>
      <c r="H69" s="7"/>
    </row>
    <row r="70" spans="1:8" x14ac:dyDescent="0.25">
      <c r="A70" s="13">
        <v>1</v>
      </c>
      <c r="B70" s="14" t="s">
        <v>48</v>
      </c>
      <c r="C70" s="15"/>
      <c r="D70" s="10" t="s">
        <v>30</v>
      </c>
      <c r="E70" s="16">
        <v>78.53</v>
      </c>
      <c r="F70" s="17"/>
      <c r="G70" s="17">
        <f>E70*F70</f>
        <v>0</v>
      </c>
      <c r="H70" s="18" t="e">
        <f t="shared" ref="H70:H74" si="6">(G70/$G$124)*100</f>
        <v>#DIV/0!</v>
      </c>
    </row>
    <row r="71" spans="1:8" x14ac:dyDescent="0.25">
      <c r="A71" s="13">
        <v>2</v>
      </c>
      <c r="B71" s="14" t="s">
        <v>112</v>
      </c>
      <c r="C71" s="15"/>
      <c r="D71" s="10" t="s">
        <v>30</v>
      </c>
      <c r="E71" s="16">
        <v>78.53</v>
      </c>
      <c r="F71" s="17"/>
      <c r="G71" s="17">
        <f>E71*F71</f>
        <v>0</v>
      </c>
      <c r="H71" s="18" t="e">
        <f t="shared" si="6"/>
        <v>#DIV/0!</v>
      </c>
    </row>
    <row r="72" spans="1:8" x14ac:dyDescent="0.25">
      <c r="A72" s="13">
        <v>3</v>
      </c>
      <c r="B72" s="14" t="s">
        <v>94</v>
      </c>
      <c r="C72" s="15"/>
      <c r="D72" s="10" t="s">
        <v>49</v>
      </c>
      <c r="E72" s="16">
        <v>15.04</v>
      </c>
      <c r="F72" s="17"/>
      <c r="G72" s="17">
        <f>E72*F72</f>
        <v>0</v>
      </c>
      <c r="H72" s="18" t="e">
        <f t="shared" si="6"/>
        <v>#DIV/0!</v>
      </c>
    </row>
    <row r="73" spans="1:8" x14ac:dyDescent="0.25">
      <c r="A73" s="13">
        <v>4</v>
      </c>
      <c r="B73" s="14" t="s">
        <v>50</v>
      </c>
      <c r="C73" s="15"/>
      <c r="D73" s="10" t="s">
        <v>49</v>
      </c>
      <c r="E73" s="16">
        <v>40.840000000000003</v>
      </c>
      <c r="F73" s="17"/>
      <c r="G73" s="17">
        <f>E73*F73</f>
        <v>0</v>
      </c>
      <c r="H73" s="18" t="e">
        <f t="shared" si="6"/>
        <v>#DIV/0!</v>
      </c>
    </row>
    <row r="74" spans="1:8" x14ac:dyDescent="0.25">
      <c r="A74" s="13">
        <v>5</v>
      </c>
      <c r="B74" s="14" t="s">
        <v>51</v>
      </c>
      <c r="C74" s="15"/>
      <c r="D74" s="10" t="s">
        <v>49</v>
      </c>
      <c r="E74" s="16">
        <v>11.25</v>
      </c>
      <c r="F74" s="17"/>
      <c r="G74" s="17">
        <f>E74*F74</f>
        <v>0</v>
      </c>
      <c r="H74" s="18" t="e">
        <f t="shared" si="6"/>
        <v>#DIV/0!</v>
      </c>
    </row>
    <row r="75" spans="1:8" ht="13.5" thickBot="1" x14ac:dyDescent="0.3">
      <c r="A75" s="40"/>
      <c r="B75" s="61"/>
      <c r="C75" s="62" t="s">
        <v>52</v>
      </c>
      <c r="D75" s="49"/>
      <c r="E75" s="50"/>
      <c r="F75" s="70"/>
      <c r="G75" s="51">
        <f>SUM(G70:G74)</f>
        <v>0</v>
      </c>
      <c r="H75" s="57" t="e">
        <f>SUM(H70:H74)</f>
        <v>#DIV/0!</v>
      </c>
    </row>
    <row r="76" spans="1:8" x14ac:dyDescent="0.25">
      <c r="A76" s="80" t="s">
        <v>53</v>
      </c>
      <c r="B76" s="58" t="s">
        <v>54</v>
      </c>
      <c r="C76" s="59"/>
      <c r="D76" s="52"/>
      <c r="E76" s="53"/>
      <c r="F76" s="54"/>
      <c r="G76" s="54"/>
      <c r="H76" s="73"/>
    </row>
    <row r="77" spans="1:8" x14ac:dyDescent="0.25">
      <c r="A77" s="13">
        <v>1</v>
      </c>
      <c r="B77" s="14" t="s">
        <v>134</v>
      </c>
      <c r="C77" s="15"/>
      <c r="D77" s="10" t="s">
        <v>30</v>
      </c>
      <c r="E77" s="16">
        <v>67.319999999999993</v>
      </c>
      <c r="F77" s="17"/>
      <c r="G77" s="17">
        <f>E77*F77</f>
        <v>0</v>
      </c>
      <c r="H77" s="18" t="e">
        <f t="shared" ref="H77:H79" si="7">(G77/$G$124)*100</f>
        <v>#DIV/0!</v>
      </c>
    </row>
    <row r="78" spans="1:8" x14ac:dyDescent="0.25">
      <c r="A78" s="13">
        <v>2</v>
      </c>
      <c r="B78" s="14" t="s">
        <v>135</v>
      </c>
      <c r="C78" s="15"/>
      <c r="D78" s="10" t="s">
        <v>11</v>
      </c>
      <c r="E78" s="16">
        <v>153</v>
      </c>
      <c r="F78" s="17"/>
      <c r="G78" s="17">
        <f>E78*F78</f>
        <v>0</v>
      </c>
      <c r="H78" s="18" t="e">
        <f t="shared" si="7"/>
        <v>#DIV/0!</v>
      </c>
    </row>
    <row r="79" spans="1:8" x14ac:dyDescent="0.25">
      <c r="A79" s="13">
        <v>3</v>
      </c>
      <c r="B79" s="14" t="s">
        <v>55</v>
      </c>
      <c r="C79" s="15"/>
      <c r="D79" s="10" t="s">
        <v>42</v>
      </c>
      <c r="E79" s="16">
        <v>1</v>
      </c>
      <c r="F79" s="17"/>
      <c r="G79" s="17">
        <f>E79*F79</f>
        <v>0</v>
      </c>
      <c r="H79" s="18" t="e">
        <f t="shared" si="7"/>
        <v>#DIV/0!</v>
      </c>
    </row>
    <row r="80" spans="1:8" x14ac:dyDescent="0.25">
      <c r="A80" s="13"/>
      <c r="B80" s="19"/>
      <c r="C80" s="20" t="s">
        <v>56</v>
      </c>
      <c r="D80" s="10"/>
      <c r="E80" s="11"/>
      <c r="F80" s="17"/>
      <c r="G80" s="21">
        <f>SUM(G77:G79)</f>
        <v>0</v>
      </c>
      <c r="H80" s="22" t="e">
        <f>SUM(H77:H79)</f>
        <v>#DIV/0!</v>
      </c>
    </row>
    <row r="81" spans="1:8" x14ac:dyDescent="0.25">
      <c r="A81" s="47" t="s">
        <v>57</v>
      </c>
      <c r="B81" s="8" t="s">
        <v>58</v>
      </c>
      <c r="C81" s="9"/>
      <c r="D81" s="10"/>
      <c r="E81" s="11"/>
      <c r="F81" s="17"/>
      <c r="G81" s="17"/>
      <c r="H81" s="7"/>
    </row>
    <row r="82" spans="1:8" x14ac:dyDescent="0.25">
      <c r="A82" s="13">
        <v>1</v>
      </c>
      <c r="B82" s="12" t="s">
        <v>138</v>
      </c>
      <c r="C82" s="15"/>
      <c r="D82" s="10" t="s">
        <v>109</v>
      </c>
      <c r="E82" s="16">
        <v>0</v>
      </c>
      <c r="F82" s="17"/>
      <c r="G82" s="17">
        <f>E82*F82</f>
        <v>0</v>
      </c>
      <c r="H82" s="18" t="e">
        <f t="shared" ref="H82:H92" si="8">(G82/$G$124)*100</f>
        <v>#DIV/0!</v>
      </c>
    </row>
    <row r="83" spans="1:8" x14ac:dyDescent="0.25">
      <c r="A83" s="13">
        <v>2</v>
      </c>
      <c r="B83" s="12" t="s">
        <v>136</v>
      </c>
      <c r="C83" s="15"/>
      <c r="D83" s="10" t="s">
        <v>42</v>
      </c>
      <c r="E83" s="16">
        <v>1</v>
      </c>
      <c r="F83" s="17"/>
      <c r="G83" s="17">
        <f>E83*F83</f>
        <v>0</v>
      </c>
      <c r="H83" s="18" t="e">
        <f t="shared" si="8"/>
        <v>#DIV/0!</v>
      </c>
    </row>
    <row r="84" spans="1:8" x14ac:dyDescent="0.25">
      <c r="A84" s="13">
        <v>3</v>
      </c>
      <c r="B84" s="12" t="s">
        <v>59</v>
      </c>
      <c r="C84" s="15"/>
      <c r="D84" s="10" t="s">
        <v>42</v>
      </c>
      <c r="E84" s="16">
        <v>2</v>
      </c>
      <c r="F84" s="17"/>
      <c r="G84" s="17">
        <f>E84*F84</f>
        <v>0</v>
      </c>
      <c r="H84" s="18" t="e">
        <f t="shared" si="8"/>
        <v>#DIV/0!</v>
      </c>
    </row>
    <row r="85" spans="1:8" x14ac:dyDescent="0.25">
      <c r="A85" s="13">
        <v>4</v>
      </c>
      <c r="B85" s="12" t="s">
        <v>60</v>
      </c>
      <c r="C85" s="15"/>
      <c r="D85" s="10" t="s">
        <v>42</v>
      </c>
      <c r="E85" s="16">
        <v>1</v>
      </c>
      <c r="F85" s="17"/>
      <c r="G85" s="17">
        <f>E85*F85</f>
        <v>0</v>
      </c>
      <c r="H85" s="18" t="e">
        <f t="shared" si="8"/>
        <v>#DIV/0!</v>
      </c>
    </row>
    <row r="86" spans="1:8" x14ac:dyDescent="0.25">
      <c r="A86" s="13">
        <v>5</v>
      </c>
      <c r="B86" s="12" t="s">
        <v>137</v>
      </c>
      <c r="C86" s="15"/>
      <c r="D86" s="10" t="s">
        <v>42</v>
      </c>
      <c r="E86" s="16">
        <v>1</v>
      </c>
      <c r="F86" s="17"/>
      <c r="G86" s="17">
        <f>E86*F86</f>
        <v>0</v>
      </c>
      <c r="H86" s="18" t="e">
        <f t="shared" si="8"/>
        <v>#DIV/0!</v>
      </c>
    </row>
    <row r="87" spans="1:8" x14ac:dyDescent="0.25">
      <c r="A87" s="13">
        <v>6</v>
      </c>
      <c r="B87" s="12" t="s">
        <v>139</v>
      </c>
      <c r="C87" s="15"/>
      <c r="D87" s="10" t="s">
        <v>42</v>
      </c>
      <c r="E87" s="16">
        <v>1</v>
      </c>
      <c r="F87" s="17"/>
      <c r="G87" s="17">
        <f>E87*F87</f>
        <v>0</v>
      </c>
      <c r="H87" s="18" t="e">
        <f t="shared" si="8"/>
        <v>#DIV/0!</v>
      </c>
    </row>
    <row r="88" spans="1:8" x14ac:dyDescent="0.25">
      <c r="A88" s="13">
        <v>7</v>
      </c>
      <c r="B88" s="12" t="s">
        <v>61</v>
      </c>
      <c r="C88" s="15"/>
      <c r="D88" s="10" t="s">
        <v>41</v>
      </c>
      <c r="E88" s="16">
        <v>1</v>
      </c>
      <c r="F88" s="17"/>
      <c r="G88" s="17">
        <f>E88*F88</f>
        <v>0</v>
      </c>
      <c r="H88" s="18" t="e">
        <f t="shared" si="8"/>
        <v>#DIV/0!</v>
      </c>
    </row>
    <row r="89" spans="1:8" x14ac:dyDescent="0.25">
      <c r="A89" s="13">
        <v>8</v>
      </c>
      <c r="B89" s="12" t="s">
        <v>62</v>
      </c>
      <c r="C89" s="15"/>
      <c r="D89" s="10" t="s">
        <v>49</v>
      </c>
      <c r="E89" s="16">
        <v>22.49</v>
      </c>
      <c r="F89" s="17"/>
      <c r="G89" s="17">
        <f>E89*F89</f>
        <v>0</v>
      </c>
      <c r="H89" s="18" t="e">
        <f t="shared" si="8"/>
        <v>#DIV/0!</v>
      </c>
    </row>
    <row r="90" spans="1:8" x14ac:dyDescent="0.25">
      <c r="A90" s="13">
        <v>9</v>
      </c>
      <c r="B90" s="12" t="s">
        <v>63</v>
      </c>
      <c r="C90" s="15"/>
      <c r="D90" s="10" t="s">
        <v>49</v>
      </c>
      <c r="E90" s="16">
        <v>9.9600000000000009</v>
      </c>
      <c r="F90" s="17"/>
      <c r="G90" s="17">
        <f>E90*F90</f>
        <v>0</v>
      </c>
      <c r="H90" s="18" t="e">
        <f t="shared" si="8"/>
        <v>#DIV/0!</v>
      </c>
    </row>
    <row r="91" spans="1:8" x14ac:dyDescent="0.25">
      <c r="A91" s="13">
        <v>10</v>
      </c>
      <c r="B91" s="12" t="s">
        <v>64</v>
      </c>
      <c r="C91" s="5"/>
      <c r="D91" s="10" t="s">
        <v>49</v>
      </c>
      <c r="E91" s="16">
        <v>27.49</v>
      </c>
      <c r="F91" s="17"/>
      <c r="G91" s="17">
        <f>E91*F91</f>
        <v>0</v>
      </c>
      <c r="H91" s="18" t="e">
        <f t="shared" si="8"/>
        <v>#DIV/0!</v>
      </c>
    </row>
    <row r="92" spans="1:8" x14ac:dyDescent="0.25">
      <c r="A92" s="13">
        <v>11</v>
      </c>
      <c r="B92" s="12" t="s">
        <v>65</v>
      </c>
      <c r="C92" s="5"/>
      <c r="D92" s="10" t="s">
        <v>42</v>
      </c>
      <c r="E92" s="16">
        <v>3</v>
      </c>
      <c r="F92" s="17"/>
      <c r="G92" s="17">
        <f>E92*F92</f>
        <v>0</v>
      </c>
      <c r="H92" s="18" t="e">
        <f t="shared" si="8"/>
        <v>#DIV/0!</v>
      </c>
    </row>
    <row r="93" spans="1:8" x14ac:dyDescent="0.25">
      <c r="A93" s="13"/>
      <c r="B93" s="19"/>
      <c r="C93" s="39" t="s">
        <v>100</v>
      </c>
      <c r="D93" s="10"/>
      <c r="E93" s="30"/>
      <c r="F93" s="17"/>
      <c r="G93" s="21">
        <f>SUM(G82:G92)</f>
        <v>0</v>
      </c>
      <c r="H93" s="22" t="e">
        <f>SUM(H82:H92)</f>
        <v>#DIV/0!</v>
      </c>
    </row>
    <row r="94" spans="1:8" x14ac:dyDescent="0.25">
      <c r="A94" s="47" t="s">
        <v>66</v>
      </c>
      <c r="B94" s="8" t="s">
        <v>67</v>
      </c>
      <c r="C94" s="9"/>
      <c r="D94" s="10"/>
      <c r="E94" s="11"/>
      <c r="F94" s="17"/>
      <c r="G94" s="17"/>
      <c r="H94" s="7"/>
    </row>
    <row r="95" spans="1:8" x14ac:dyDescent="0.25">
      <c r="A95" s="13">
        <v>1</v>
      </c>
      <c r="B95" s="12" t="s">
        <v>140</v>
      </c>
      <c r="C95" s="15"/>
      <c r="D95" s="10" t="s">
        <v>30</v>
      </c>
      <c r="E95" s="16">
        <v>193.46</v>
      </c>
      <c r="F95" s="17"/>
      <c r="G95" s="17">
        <f>E95*F95</f>
        <v>0</v>
      </c>
      <c r="H95" s="18" t="e">
        <f t="shared" ref="H95:H98" si="9">(G95/$G$124)*100</f>
        <v>#DIV/0!</v>
      </c>
    </row>
    <row r="96" spans="1:8" x14ac:dyDescent="0.25">
      <c r="A96" s="13">
        <v>2</v>
      </c>
      <c r="B96" s="12" t="s">
        <v>141</v>
      </c>
      <c r="C96" s="15"/>
      <c r="D96" s="10" t="s">
        <v>30</v>
      </c>
      <c r="E96" s="16">
        <v>67.319999999999993</v>
      </c>
      <c r="F96" s="17"/>
      <c r="G96" s="17">
        <f>E96*F96</f>
        <v>0</v>
      </c>
      <c r="H96" s="18" t="e">
        <f t="shared" si="9"/>
        <v>#DIV/0!</v>
      </c>
    </row>
    <row r="97" spans="1:11" x14ac:dyDescent="0.25">
      <c r="A97" s="13">
        <v>3</v>
      </c>
      <c r="B97" s="14" t="s">
        <v>102</v>
      </c>
      <c r="C97" s="15"/>
      <c r="D97" s="10" t="s">
        <v>30</v>
      </c>
      <c r="E97" s="16">
        <v>17.399999999999999</v>
      </c>
      <c r="F97" s="17"/>
      <c r="G97" s="17">
        <f>E97*F97</f>
        <v>0</v>
      </c>
      <c r="H97" s="18" t="e">
        <f t="shared" si="9"/>
        <v>#DIV/0!</v>
      </c>
    </row>
    <row r="98" spans="1:11" x14ac:dyDescent="0.25">
      <c r="A98" s="13">
        <v>4</v>
      </c>
      <c r="B98" s="14" t="s">
        <v>68</v>
      </c>
      <c r="C98" s="15"/>
      <c r="D98" s="10" t="s">
        <v>30</v>
      </c>
      <c r="E98" s="16">
        <v>8.17</v>
      </c>
      <c r="F98" s="17"/>
      <c r="G98" s="17">
        <f>E98*F98</f>
        <v>0</v>
      </c>
      <c r="H98" s="18" t="e">
        <f t="shared" si="9"/>
        <v>#DIV/0!</v>
      </c>
    </row>
    <row r="99" spans="1:11" x14ac:dyDescent="0.25">
      <c r="A99" s="13"/>
      <c r="B99" s="19"/>
      <c r="C99" s="20" t="s">
        <v>69</v>
      </c>
      <c r="D99" s="10"/>
      <c r="E99" s="11"/>
      <c r="F99" s="17"/>
      <c r="G99" s="21">
        <f>SUM(G95:G98)</f>
        <v>0</v>
      </c>
      <c r="H99" s="22" t="e">
        <f>SUM(H95:H98)</f>
        <v>#DIV/0!</v>
      </c>
    </row>
    <row r="100" spans="1:11" x14ac:dyDescent="0.25">
      <c r="A100" s="47" t="s">
        <v>70</v>
      </c>
      <c r="B100" s="8" t="s">
        <v>71</v>
      </c>
      <c r="C100" s="9"/>
      <c r="D100" s="10"/>
      <c r="E100" s="11"/>
      <c r="F100" s="17"/>
      <c r="G100" s="17"/>
      <c r="H100" s="7"/>
    </row>
    <row r="101" spans="1:11" x14ac:dyDescent="0.25">
      <c r="A101" s="13">
        <v>1</v>
      </c>
      <c r="B101" s="14" t="s">
        <v>72</v>
      </c>
      <c r="C101" s="15"/>
      <c r="D101" s="31" t="s">
        <v>73</v>
      </c>
      <c r="E101" s="16">
        <v>8</v>
      </c>
      <c r="F101" s="17"/>
      <c r="G101" s="17">
        <f>E101*F101</f>
        <v>0</v>
      </c>
      <c r="H101" s="18" t="e">
        <f t="shared" ref="H101:H103" si="10">(G101/$G$124)*100</f>
        <v>#DIV/0!</v>
      </c>
    </row>
    <row r="102" spans="1:11" x14ac:dyDescent="0.25">
      <c r="A102" s="13">
        <v>2</v>
      </c>
      <c r="B102" s="14" t="s">
        <v>74</v>
      </c>
      <c r="C102" s="15"/>
      <c r="D102" s="31" t="s">
        <v>73</v>
      </c>
      <c r="E102" s="16">
        <v>5</v>
      </c>
      <c r="F102" s="17"/>
      <c r="G102" s="17">
        <f>E102*F102</f>
        <v>0</v>
      </c>
      <c r="H102" s="18" t="e">
        <f t="shared" si="10"/>
        <v>#DIV/0!</v>
      </c>
    </row>
    <row r="103" spans="1:11" x14ac:dyDescent="0.25">
      <c r="A103" s="13">
        <v>3</v>
      </c>
      <c r="B103" s="14" t="s">
        <v>75</v>
      </c>
      <c r="C103" s="15"/>
      <c r="D103" s="31" t="s">
        <v>76</v>
      </c>
      <c r="E103" s="16">
        <v>1</v>
      </c>
      <c r="F103" s="17"/>
      <c r="G103" s="17">
        <f>E103*F103</f>
        <v>0</v>
      </c>
      <c r="H103" s="18" t="e">
        <f t="shared" si="10"/>
        <v>#DIV/0!</v>
      </c>
    </row>
    <row r="104" spans="1:11" x14ac:dyDescent="0.25">
      <c r="A104" s="13">
        <v>4</v>
      </c>
      <c r="B104" s="14" t="s">
        <v>77</v>
      </c>
      <c r="C104" s="15"/>
      <c r="D104" s="31" t="s">
        <v>73</v>
      </c>
      <c r="E104" s="24">
        <v>0</v>
      </c>
      <c r="F104" s="17"/>
      <c r="G104" s="17">
        <f>E104*F104</f>
        <v>0</v>
      </c>
      <c r="H104" s="7">
        <v>0</v>
      </c>
    </row>
    <row r="105" spans="1:11" x14ac:dyDescent="0.25">
      <c r="A105" s="13"/>
      <c r="B105" s="19"/>
      <c r="C105" s="20" t="s">
        <v>78</v>
      </c>
      <c r="D105" s="10"/>
      <c r="E105" s="11"/>
      <c r="F105" s="17"/>
      <c r="G105" s="21">
        <f>SUM(G101:G104)</f>
        <v>0</v>
      </c>
      <c r="H105" s="22" t="e">
        <f>SUM(H101:H104)</f>
        <v>#DIV/0!</v>
      </c>
    </row>
    <row r="106" spans="1:11" x14ac:dyDescent="0.25">
      <c r="A106" s="47" t="s">
        <v>79</v>
      </c>
      <c r="B106" s="8" t="s">
        <v>80</v>
      </c>
      <c r="C106" s="9"/>
      <c r="D106" s="10"/>
      <c r="E106" s="11"/>
      <c r="F106" s="17"/>
      <c r="G106" s="17"/>
      <c r="H106" s="7"/>
      <c r="J106" s="56"/>
      <c r="K106" s="55"/>
    </row>
    <row r="107" spans="1:11" x14ac:dyDescent="0.25">
      <c r="A107" s="13">
        <v>1</v>
      </c>
      <c r="B107" s="14" t="s">
        <v>142</v>
      </c>
      <c r="C107" s="15"/>
      <c r="D107" s="31" t="s">
        <v>17</v>
      </c>
      <c r="E107" s="16">
        <v>1.8</v>
      </c>
      <c r="F107" s="17"/>
      <c r="G107" s="17">
        <f>E107*F107</f>
        <v>0</v>
      </c>
      <c r="H107" s="18" t="e">
        <f t="shared" ref="H107:H115" si="11">(G107/$G$124)*100</f>
        <v>#DIV/0!</v>
      </c>
      <c r="J107" s="56"/>
      <c r="K107" s="55"/>
    </row>
    <row r="108" spans="1:11" x14ac:dyDescent="0.25">
      <c r="A108" s="13">
        <f>A107+1</f>
        <v>2</v>
      </c>
      <c r="B108" s="14" t="s">
        <v>104</v>
      </c>
      <c r="C108" s="15"/>
      <c r="D108" s="31" t="s">
        <v>17</v>
      </c>
      <c r="E108" s="16">
        <v>0.18</v>
      </c>
      <c r="F108" s="17"/>
      <c r="G108" s="17">
        <f>E108*F108</f>
        <v>0</v>
      </c>
      <c r="H108" s="18" t="e">
        <f t="shared" si="11"/>
        <v>#DIV/0!</v>
      </c>
      <c r="J108" s="56"/>
      <c r="K108" s="55"/>
    </row>
    <row r="109" spans="1:11" x14ac:dyDescent="0.25">
      <c r="A109" s="13">
        <f t="shared" ref="A109:A115" si="12">A108+1</f>
        <v>3</v>
      </c>
      <c r="B109" s="14" t="s">
        <v>20</v>
      </c>
      <c r="C109" s="15"/>
      <c r="D109" s="31" t="s">
        <v>17</v>
      </c>
      <c r="E109" s="16">
        <v>0.52</v>
      </c>
      <c r="F109" s="17"/>
      <c r="G109" s="17">
        <f>E109*F109</f>
        <v>0</v>
      </c>
      <c r="H109" s="18" t="e">
        <f t="shared" si="11"/>
        <v>#DIV/0!</v>
      </c>
      <c r="J109" s="56"/>
      <c r="K109" s="55"/>
    </row>
    <row r="110" spans="1:11" s="6" customFormat="1" x14ac:dyDescent="0.25">
      <c r="A110" s="75">
        <f t="shared" si="12"/>
        <v>4</v>
      </c>
      <c r="B110" s="12" t="s">
        <v>24</v>
      </c>
      <c r="C110" s="76"/>
      <c r="D110" s="77" t="s">
        <v>17</v>
      </c>
      <c r="E110" s="48">
        <v>0.99</v>
      </c>
      <c r="F110" s="17"/>
      <c r="G110" s="17">
        <f>E110*F110</f>
        <v>0</v>
      </c>
      <c r="H110" s="18" t="e">
        <f t="shared" si="11"/>
        <v>#DIV/0!</v>
      </c>
      <c r="J110" s="72"/>
      <c r="K110" s="78"/>
    </row>
    <row r="111" spans="1:11" x14ac:dyDescent="0.25">
      <c r="A111" s="13">
        <f t="shared" si="12"/>
        <v>5</v>
      </c>
      <c r="B111" s="14" t="s">
        <v>105</v>
      </c>
      <c r="C111" s="15"/>
      <c r="D111" s="31" t="s">
        <v>17</v>
      </c>
      <c r="E111" s="16">
        <v>0.11</v>
      </c>
      <c r="F111" s="17"/>
      <c r="G111" s="17">
        <f>E111*F111</f>
        <v>0</v>
      </c>
      <c r="H111" s="18" t="e">
        <f t="shared" si="11"/>
        <v>#DIV/0!</v>
      </c>
      <c r="J111" s="56"/>
      <c r="K111" s="55"/>
    </row>
    <row r="112" spans="1:11" x14ac:dyDescent="0.25">
      <c r="A112" s="13">
        <f t="shared" si="12"/>
        <v>6</v>
      </c>
      <c r="B112" s="14" t="s">
        <v>106</v>
      </c>
      <c r="C112" s="15"/>
      <c r="D112" s="31" t="s">
        <v>17</v>
      </c>
      <c r="E112" s="16">
        <v>0.02</v>
      </c>
      <c r="F112" s="17"/>
      <c r="G112" s="17">
        <f>E112*F112</f>
        <v>0</v>
      </c>
      <c r="H112" s="18" t="e">
        <f t="shared" si="11"/>
        <v>#DIV/0!</v>
      </c>
      <c r="J112" s="56"/>
      <c r="K112" s="55"/>
    </row>
    <row r="113" spans="1:13" x14ac:dyDescent="0.25">
      <c r="A113" s="13">
        <f t="shared" si="12"/>
        <v>7</v>
      </c>
      <c r="B113" s="14" t="s">
        <v>143</v>
      </c>
      <c r="C113" s="15"/>
      <c r="D113" s="31" t="s">
        <v>30</v>
      </c>
      <c r="E113" s="16">
        <v>7.54</v>
      </c>
      <c r="F113" s="17"/>
      <c r="G113" s="17">
        <f>E113*F113</f>
        <v>0</v>
      </c>
      <c r="H113" s="18" t="e">
        <f t="shared" si="11"/>
        <v>#DIV/0!</v>
      </c>
      <c r="J113" s="56"/>
      <c r="K113" s="55"/>
    </row>
    <row r="114" spans="1:13" x14ac:dyDescent="0.25">
      <c r="A114" s="13">
        <f t="shared" si="12"/>
        <v>8</v>
      </c>
      <c r="B114" s="14" t="s">
        <v>144</v>
      </c>
      <c r="C114" s="15"/>
      <c r="D114" s="31" t="s">
        <v>30</v>
      </c>
      <c r="E114" s="16">
        <v>23.8</v>
      </c>
      <c r="F114" s="17"/>
      <c r="G114" s="17">
        <f>E114*F114</f>
        <v>0</v>
      </c>
      <c r="H114" s="18" t="e">
        <f t="shared" si="11"/>
        <v>#DIV/0!</v>
      </c>
      <c r="J114" s="56"/>
      <c r="K114" s="55"/>
    </row>
    <row r="115" spans="1:13" x14ac:dyDescent="0.25">
      <c r="A115" s="13">
        <f t="shared" si="12"/>
        <v>9</v>
      </c>
      <c r="B115" s="14" t="s">
        <v>145</v>
      </c>
      <c r="C115" s="15"/>
      <c r="D115" s="31" t="s">
        <v>30</v>
      </c>
      <c r="E115" s="16">
        <v>23.8</v>
      </c>
      <c r="F115" s="17"/>
      <c r="G115" s="17">
        <f>E115*F115</f>
        <v>0</v>
      </c>
      <c r="H115" s="18" t="e">
        <f t="shared" si="11"/>
        <v>#DIV/0!</v>
      </c>
      <c r="J115" s="56"/>
      <c r="K115" s="55"/>
    </row>
    <row r="116" spans="1:13" x14ac:dyDescent="0.25">
      <c r="A116" s="13"/>
      <c r="B116" s="19"/>
      <c r="C116" s="20" t="s">
        <v>81</v>
      </c>
      <c r="D116" s="10"/>
      <c r="E116" s="11"/>
      <c r="F116" s="17"/>
      <c r="G116" s="21">
        <f>SUM(G107:G115)</f>
        <v>0</v>
      </c>
      <c r="H116" s="22" t="e">
        <f>SUM(H107:H115)</f>
        <v>#DIV/0!</v>
      </c>
      <c r="J116" s="56"/>
      <c r="K116" s="55"/>
    </row>
    <row r="117" spans="1:13" x14ac:dyDescent="0.25">
      <c r="A117" s="47" t="s">
        <v>79</v>
      </c>
      <c r="B117" s="8" t="s">
        <v>82</v>
      </c>
      <c r="C117" s="9"/>
      <c r="D117" s="10"/>
      <c r="E117" s="11"/>
      <c r="F117" s="17"/>
      <c r="G117" s="17"/>
      <c r="H117" s="7"/>
    </row>
    <row r="118" spans="1:13" x14ac:dyDescent="0.25">
      <c r="A118" s="13">
        <v>1</v>
      </c>
      <c r="B118" s="14" t="s">
        <v>101</v>
      </c>
      <c r="C118" s="15"/>
      <c r="D118" s="10" t="s">
        <v>42</v>
      </c>
      <c r="E118" s="32">
        <v>1</v>
      </c>
      <c r="F118" s="17"/>
      <c r="G118" s="17">
        <f>E118*F118</f>
        <v>0</v>
      </c>
      <c r="H118" s="18" t="e">
        <f t="shared" ref="H118:H122" si="13">(G118/$G$124)*100</f>
        <v>#DIV/0!</v>
      </c>
    </row>
    <row r="119" spans="1:13" x14ac:dyDescent="0.25">
      <c r="A119" s="13">
        <v>2</v>
      </c>
      <c r="B119" s="14" t="s">
        <v>146</v>
      </c>
      <c r="C119" s="15"/>
      <c r="D119" s="10" t="s">
        <v>42</v>
      </c>
      <c r="E119" s="32">
        <v>1</v>
      </c>
      <c r="F119" s="17"/>
      <c r="G119" s="17">
        <f>E119*F119</f>
        <v>0</v>
      </c>
      <c r="H119" s="18" t="e">
        <f t="shared" si="13"/>
        <v>#DIV/0!</v>
      </c>
    </row>
    <row r="120" spans="1:13" x14ac:dyDescent="0.25">
      <c r="A120" s="13">
        <v>3</v>
      </c>
      <c r="B120" s="14" t="s">
        <v>147</v>
      </c>
      <c r="C120" s="15"/>
      <c r="D120" s="10" t="s">
        <v>42</v>
      </c>
      <c r="E120" s="32">
        <v>1</v>
      </c>
      <c r="F120" s="17"/>
      <c r="G120" s="17">
        <f>E120*F120</f>
        <v>0</v>
      </c>
      <c r="H120" s="18" t="e">
        <f t="shared" si="13"/>
        <v>#DIV/0!</v>
      </c>
    </row>
    <row r="121" spans="1:13" x14ac:dyDescent="0.25">
      <c r="A121" s="13">
        <v>4</v>
      </c>
      <c r="B121" s="14" t="s">
        <v>148</v>
      </c>
      <c r="C121" s="15"/>
      <c r="D121" s="10" t="s">
        <v>42</v>
      </c>
      <c r="E121" s="32">
        <v>1</v>
      </c>
      <c r="F121" s="17"/>
      <c r="G121" s="17">
        <f>E121*F121</f>
        <v>0</v>
      </c>
      <c r="H121" s="18" t="e">
        <f t="shared" si="13"/>
        <v>#DIV/0!</v>
      </c>
    </row>
    <row r="122" spans="1:13" x14ac:dyDescent="0.25">
      <c r="A122" s="13">
        <v>5</v>
      </c>
      <c r="B122" s="14" t="s">
        <v>149</v>
      </c>
      <c r="C122" s="15"/>
      <c r="D122" s="10" t="s">
        <v>30</v>
      </c>
      <c r="E122" s="32">
        <v>47</v>
      </c>
      <c r="F122" s="17"/>
      <c r="G122" s="17">
        <f>E122*F122</f>
        <v>0</v>
      </c>
      <c r="H122" s="18" t="e">
        <f t="shared" si="13"/>
        <v>#DIV/0!</v>
      </c>
    </row>
    <row r="123" spans="1:13" x14ac:dyDescent="0.25">
      <c r="A123" s="25"/>
      <c r="B123" s="26"/>
      <c r="C123" s="27" t="s">
        <v>81</v>
      </c>
      <c r="D123" s="28"/>
      <c r="E123" s="29"/>
      <c r="F123" s="71"/>
      <c r="G123" s="21">
        <f>SUM(G118:G122)</f>
        <v>0</v>
      </c>
      <c r="H123" s="22" t="e">
        <f>SUM(H118:H122)</f>
        <v>#DIV/0!</v>
      </c>
    </row>
    <row r="124" spans="1:13" x14ac:dyDescent="0.25">
      <c r="A124" s="13"/>
      <c r="B124" s="14"/>
      <c r="C124" s="5"/>
      <c r="D124" s="33"/>
      <c r="E124" s="5"/>
      <c r="F124" s="34" t="s">
        <v>84</v>
      </c>
      <c r="G124" s="35">
        <f>SUM(G16:G123)/2</f>
        <v>0</v>
      </c>
      <c r="H124" s="36" t="e">
        <f>SUM(H16:H123)/2</f>
        <v>#DIV/0!</v>
      </c>
      <c r="M124" s="23"/>
    </row>
    <row r="125" spans="1:13" x14ac:dyDescent="0.25">
      <c r="A125" s="13"/>
      <c r="B125" s="37"/>
      <c r="C125" s="38"/>
      <c r="D125" s="39"/>
      <c r="E125" s="39"/>
      <c r="F125" s="34" t="s">
        <v>87</v>
      </c>
      <c r="G125" s="35">
        <f>G124*0.1</f>
        <v>0</v>
      </c>
      <c r="H125" s="7"/>
      <c r="I125" s="64"/>
      <c r="J125" s="64"/>
      <c r="K125" s="64"/>
    </row>
    <row r="126" spans="1:13" x14ac:dyDescent="0.25">
      <c r="A126" s="13"/>
      <c r="B126" s="37"/>
      <c r="C126" s="38"/>
      <c r="D126" s="39"/>
      <c r="E126" s="39"/>
      <c r="F126" s="34" t="s">
        <v>85</v>
      </c>
      <c r="G126" s="35">
        <f>SUM(G124:G125)</f>
        <v>0</v>
      </c>
      <c r="H126" s="7"/>
      <c r="I126" s="64"/>
      <c r="J126" s="64"/>
      <c r="K126" s="64"/>
    </row>
    <row r="127" spans="1:13" x14ac:dyDescent="0.25">
      <c r="A127" s="13"/>
      <c r="B127" s="37"/>
      <c r="C127" s="38"/>
      <c r="D127" s="39"/>
      <c r="E127" s="39"/>
      <c r="F127" s="34" t="s">
        <v>86</v>
      </c>
      <c r="G127" s="35">
        <f>FLOOR(G126,1000)</f>
        <v>0</v>
      </c>
      <c r="H127" s="7"/>
      <c r="I127" s="35"/>
      <c r="J127" s="74"/>
      <c r="K127" s="74"/>
    </row>
    <row r="128" spans="1:13" x14ac:dyDescent="0.25">
      <c r="A128" s="13"/>
      <c r="B128" s="37" t="s">
        <v>88</v>
      </c>
      <c r="C128" s="38"/>
      <c r="D128" s="39"/>
      <c r="E128" s="39"/>
      <c r="F128" s="34" t="s">
        <v>89</v>
      </c>
      <c r="G128" s="35">
        <f>G127/E122</f>
        <v>0</v>
      </c>
      <c r="H128" s="7"/>
      <c r="I128" s="72"/>
      <c r="J128" s="72"/>
      <c r="K128" s="72"/>
    </row>
    <row r="129" spans="1:14" x14ac:dyDescent="0.25">
      <c r="A129" s="13"/>
      <c r="B129" s="14"/>
      <c r="C129" s="5"/>
      <c r="D129" s="39"/>
      <c r="E129" s="39"/>
      <c r="F129" s="34" t="s">
        <v>90</v>
      </c>
      <c r="G129" s="65">
        <f>G124/E122</f>
        <v>0</v>
      </c>
      <c r="H129" s="7"/>
      <c r="I129" s="64"/>
      <c r="J129" s="64"/>
      <c r="K129" s="64"/>
    </row>
    <row r="130" spans="1:14" ht="13.5" thickBot="1" x14ac:dyDescent="0.3">
      <c r="A130" s="40"/>
      <c r="B130" s="41"/>
      <c r="C130" s="42"/>
      <c r="D130" s="43"/>
      <c r="E130" s="43"/>
      <c r="F130" s="44" t="s">
        <v>91</v>
      </c>
      <c r="G130" s="45">
        <f>FLOOR(G129,100)</f>
        <v>0</v>
      </c>
      <c r="H130" s="46"/>
      <c r="I130" s="69"/>
      <c r="J130" s="69"/>
      <c r="K130" s="69"/>
      <c r="L130" s="56"/>
      <c r="M130" s="60"/>
      <c r="N130" s="63"/>
    </row>
    <row r="131" spans="1:14" x14ac:dyDescent="0.25">
      <c r="L131" s="23"/>
    </row>
  </sheetData>
  <mergeCells count="7">
    <mergeCell ref="G13:H13"/>
    <mergeCell ref="A14:A15"/>
    <mergeCell ref="B14:C15"/>
    <mergeCell ref="D14:D15"/>
    <mergeCell ref="E14:E15"/>
    <mergeCell ref="G14:G15"/>
    <mergeCell ref="F14:F15"/>
  </mergeCells>
  <pageMargins left="0.45" right="0.05" top="0.6" bottom="0.5" header="0.3" footer="0.3"/>
  <pageSetup paperSize="9" scale="80" fitToHeight="0" orientation="portrait" r:id="rId1"/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MATOA 47-180</vt:lpstr>
      <vt:lpstr>'MATOA 47-180'!Print_Area</vt:lpstr>
      <vt:lpstr>'MATOA 47-180'!Print_Titles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meizy</dc:creator>
  <cp:lastModifiedBy>meizy</cp:lastModifiedBy>
  <cp:lastPrinted>2020-03-13T08:24:54Z</cp:lastPrinted>
  <dcterms:created xsi:type="dcterms:W3CDTF">2017-06-15T01:15:39Z</dcterms:created>
  <dcterms:modified xsi:type="dcterms:W3CDTF">2020-04-06T01:40:54Z</dcterms:modified>
</cp:coreProperties>
</file>