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ndo\CITRA INDAH CITY\OE\DONE\(DONE) OE Pekerjaan Pagar Panel beton Bukit Teratai\"/>
    </mc:Choice>
  </mc:AlternateContent>
  <bookViews>
    <workbookView xWindow="0" yWindow="0" windowWidth="11955" windowHeight="9420"/>
  </bookViews>
  <sheets>
    <sheet name="Sheet1" sheetId="1" r:id="rId1"/>
    <sheet name="Volume" sheetId="2" r:id="rId2"/>
  </sheets>
  <definedNames>
    <definedName name="_xlnm.Print_Area" localSheetId="0">Sheet1!$A$1:$G$40</definedName>
    <definedName name="_xlnm.Print_Area" localSheetId="1">Volume!$A$1:$K$20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3" i="1"/>
  <c r="E14" i="1" s="1"/>
  <c r="E20" i="1" s="1"/>
  <c r="E17" i="2" l="1"/>
  <c r="A9" i="2" l="1"/>
  <c r="A8" i="2"/>
  <c r="A2" i="2"/>
  <c r="A3" i="2"/>
  <c r="A4" i="2"/>
  <c r="A1" i="2"/>
  <c r="J16" i="2" l="1"/>
  <c r="I16" i="2"/>
  <c r="D18" i="2" l="1"/>
  <c r="K17" i="2" l="1"/>
  <c r="D17" i="2" l="1"/>
  <c r="D16" i="2"/>
  <c r="D15" i="2"/>
  <c r="H15" i="2" l="1"/>
  <c r="H18" i="2" s="1"/>
  <c r="K18" i="2" s="1"/>
  <c r="K15" i="2" l="1"/>
  <c r="K16" i="2"/>
  <c r="K20" i="2" l="1"/>
  <c r="B30" i="1" l="1"/>
  <c r="A30" i="1"/>
  <c r="D20" i="1"/>
  <c r="D19" i="1"/>
  <c r="D18" i="1"/>
  <c r="D12" i="1"/>
</calcChain>
</file>

<file path=xl/sharedStrings.xml><?xml version="1.0" encoding="utf-8"?>
<sst xmlns="http://schemas.openxmlformats.org/spreadsheetml/2006/main" count="58" uniqueCount="41">
  <si>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</si>
  <si>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</si>
  <si>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</si>
  <si>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</si>
  <si>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</si>
  <si>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</si>
  <si>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</si>
  <si>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 xml:space="preserve">A </t>
  </si>
  <si>
    <t>PEKERJAAN PERSIAPAN</t>
  </si>
  <si>
    <t>m'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</si>
  <si>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</si>
  <si>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</si>
  <si>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</si>
  <si>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</si>
  <si>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</si>
  <si>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</si>
  <si>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</si>
  <si>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</si>
  <si>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</si>
  <si>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</si>
  <si>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</si>
  <si>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Panjang</t>
  </si>
  <si>
    <t xml:space="preserve">Mobilisasi dan Demobilisasi </t>
  </si>
  <si>
    <t xml:space="preserve">Pengukuran </t>
  </si>
  <si>
    <t>Langsiran</t>
  </si>
  <si>
    <t>PEKERJAAN PAGAR PANEL BETON</t>
  </si>
  <si>
    <t>Pondasi Batu Kali</t>
  </si>
  <si>
    <r>
      <t>m</t>
    </r>
    <r>
      <rPr>
        <sz val="11"/>
        <rFont val="Arial"/>
        <family val="2"/>
      </rPr>
      <t>³</t>
    </r>
  </si>
  <si>
    <t>Lebar</t>
  </si>
  <si>
    <t>Tinggi</t>
  </si>
  <si>
    <t>Volume</t>
  </si>
  <si>
    <t>Qty</t>
  </si>
  <si>
    <t>Kolom Pagar dalam Pondasi</t>
  </si>
  <si>
    <t>Luas Atas</t>
  </si>
  <si>
    <t>Luas Bawah</t>
  </si>
  <si>
    <t>Galian Pondasi 100 x 50 x 50</t>
  </si>
  <si>
    <t xml:space="preserve">PEKERJAAN    :  PEKERJAAN PAGAR PANEL BETON </t>
  </si>
  <si>
    <t>Pagar Panel, t = 2,40 m</t>
  </si>
  <si>
    <t>LOKASI             :  BUKIT TERATAI - CITRAINDAH CITY</t>
  </si>
  <si>
    <t>Galian Pondasi 80 x 40 x 40</t>
  </si>
  <si>
    <t>Pondasi Batu Kali 80 x 40 x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</si>
</sst>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_);_(@_)"/>
    <numFmt numFmtId="166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i/>
      <sz val="16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5" fontId="1" fillId="0" borderId="0" xfId="1" applyNumberFormat="1"/>
    <xf numFmtId="15" fontId="0" fillId="0" borderId="0" xfId="0" applyNumberForma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165" fontId="1" fillId="0" borderId="2" xfId="1" applyNumberFormat="1" applyBorder="1"/>
    <xf numFmtId="0" fontId="0" fillId="0" borderId="7" xfId="0" applyBorder="1"/>
    <xf numFmtId="165" fontId="1" fillId="0" borderId="6" xfId="1" applyNumberFormat="1" applyBorder="1"/>
    <xf numFmtId="165" fontId="6" fillId="0" borderId="6" xfId="1" applyNumberFormat="1" applyFont="1" applyBorder="1"/>
    <xf numFmtId="0" fontId="8" fillId="0" borderId="6" xfId="0" applyFont="1" applyBorder="1"/>
    <xf numFmtId="0" fontId="0" fillId="0" borderId="10" xfId="0" applyBorder="1"/>
    <xf numFmtId="0" fontId="0" fillId="0" borderId="4" xfId="0" applyBorder="1" applyAlignment="1">
      <alignment horizontal="center"/>
    </xf>
    <xf numFmtId="165" fontId="1" fillId="0" borderId="4" xfId="1" applyNumberFormat="1" applyBorder="1"/>
    <xf numFmtId="165" fontId="6" fillId="0" borderId="4" xfId="1" applyNumberFormat="1" applyFont="1" applyBorder="1"/>
    <xf numFmtId="0" fontId="0" fillId="0" borderId="11" xfId="0" applyBorder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4" fillId="0" borderId="0" xfId="1" applyNumberFormat="1" applyFont="1" applyFill="1" applyBorder="1"/>
    <xf numFmtId="165" fontId="1" fillId="0" borderId="0" xfId="1" applyNumberFormat="1" applyFill="1" applyBorder="1"/>
    <xf numFmtId="0" fontId="3" fillId="0" borderId="0" xfId="0" applyFont="1" applyBorder="1"/>
    <xf numFmtId="0" fontId="6" fillId="0" borderId="0" xfId="0" applyFont="1" applyBorder="1"/>
    <xf numFmtId="0" fontId="11" fillId="0" borderId="0" xfId="0" applyFont="1"/>
    <xf numFmtId="165" fontId="1" fillId="0" borderId="12" xfId="1" applyNumberFormat="1" applyFill="1" applyBorder="1"/>
    <xf numFmtId="41" fontId="12" fillId="0" borderId="0" xfId="0" applyNumberFormat="1" applyFont="1"/>
    <xf numFmtId="0" fontId="7" fillId="0" borderId="0" xfId="0" applyFont="1" applyAlignment="1">
      <alignment horizontal="center"/>
    </xf>
    <xf numFmtId="165" fontId="7" fillId="0" borderId="0" xfId="1" applyNumberFormat="1" applyFont="1" applyFill="1" applyBorder="1"/>
    <xf numFmtId="41" fontId="0" fillId="0" borderId="0" xfId="0" applyNumberFormat="1"/>
    <xf numFmtId="0" fontId="0" fillId="0" borderId="0" xfId="0" applyBorder="1" applyAlignment="1">
      <alignment horizontal="center"/>
    </xf>
    <xf numFmtId="165" fontId="1" fillId="0" borderId="0" xfId="1" applyNumberFormat="1" applyBorder="1"/>
    <xf numFmtId="41" fontId="14" fillId="0" borderId="0" xfId="0" applyNumberFormat="1" applyFont="1"/>
    <xf numFmtId="0" fontId="15" fillId="0" borderId="0" xfId="0" applyFont="1" applyBorder="1"/>
    <xf numFmtId="0" fontId="0" fillId="0" borderId="0" xfId="0" applyBorder="1"/>
    <xf numFmtId="0" fontId="16" fillId="0" borderId="0" xfId="0" applyFont="1"/>
    <xf numFmtId="0" fontId="3" fillId="3" borderId="0" xfId="0" applyFont="1" applyFill="1"/>
    <xf numFmtId="0" fontId="17" fillId="3" borderId="0" xfId="0" applyFont="1" applyFill="1"/>
    <xf numFmtId="2" fontId="17" fillId="3" borderId="0" xfId="0" applyNumberFormat="1" applyFont="1" applyFill="1"/>
    <xf numFmtId="0" fontId="18" fillId="3" borderId="0" xfId="0" applyFont="1" applyFill="1"/>
    <xf numFmtId="0" fontId="18" fillId="0" borderId="0" xfId="0" applyFont="1"/>
    <xf numFmtId="0" fontId="2" fillId="3" borderId="0" xfId="0" applyFont="1" applyFill="1"/>
    <xf numFmtId="0" fontId="2" fillId="0" borderId="0" xfId="0" applyFont="1"/>
    <xf numFmtId="165" fontId="12" fillId="0" borderId="6" xfId="1" applyNumberFormat="1" applyFont="1" applyBorder="1"/>
    <xf numFmtId="165" fontId="1" fillId="0" borderId="6" xfId="1" applyNumberFormat="1" applyFont="1" applyBorder="1"/>
    <xf numFmtId="165" fontId="12" fillId="0" borderId="4" xfId="1" applyNumberFormat="1" applyFont="1" applyBorder="1"/>
    <xf numFmtId="165" fontId="1" fillId="0" borderId="4" xfId="1" applyNumberFormat="1" applyFont="1" applyBorder="1"/>
    <xf numFmtId="0" fontId="12" fillId="0" borderId="0" xfId="0" applyFont="1"/>
    <xf numFmtId="0" fontId="1" fillId="0" borderId="0" xfId="0" applyFont="1"/>
    <xf numFmtId="166" fontId="12" fillId="0" borderId="0" xfId="0" applyNumberFormat="1" applyFont="1"/>
    <xf numFmtId="0" fontId="12" fillId="0" borderId="0" xfId="0" applyFont="1" applyBorder="1"/>
    <xf numFmtId="41" fontId="12" fillId="0" borderId="0" xfId="0" applyNumberFormat="1" applyFont="1" applyBorder="1"/>
    <xf numFmtId="0" fontId="1" fillId="0" borderId="0" xfId="0" applyFont="1" applyBorder="1"/>
    <xf numFmtId="41" fontId="1" fillId="0" borderId="0" xfId="2" applyFont="1"/>
    <xf numFmtId="41" fontId="14" fillId="0" borderId="0" xfId="3" applyNumberFormat="1" applyFont="1" applyAlignment="1" applyProtection="1"/>
    <xf numFmtId="0" fontId="12" fillId="0" borderId="11" xfId="0" applyFont="1" applyBorder="1"/>
    <xf numFmtId="0" fontId="0" fillId="0" borderId="13" xfId="0" applyBorder="1"/>
    <xf numFmtId="10" fontId="14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11" fillId="0" borderId="7" xfId="0" applyFont="1" applyBorder="1"/>
    <xf numFmtId="0" fontId="20" fillId="0" borderId="8" xfId="0" applyFont="1" applyBorder="1"/>
    <xf numFmtId="0" fontId="0" fillId="0" borderId="8" xfId="0" applyFont="1" applyBorder="1" applyAlignment="1">
      <alignment horizontal="center"/>
    </xf>
    <xf numFmtId="165" fontId="0" fillId="0" borderId="8" xfId="1" applyNumberFormat="1" applyFont="1" applyBorder="1"/>
    <xf numFmtId="165" fontId="21" fillId="0" borderId="8" xfId="1" applyNumberFormat="1" applyFont="1" applyBorder="1"/>
    <xf numFmtId="0" fontId="0" fillId="0" borderId="0" xfId="0" applyFont="1"/>
    <xf numFmtId="0" fontId="21" fillId="0" borderId="7" xfId="0" applyFont="1" applyBorder="1"/>
    <xf numFmtId="166" fontId="22" fillId="0" borderId="8" xfId="1" applyNumberFormat="1" applyFont="1" applyBorder="1"/>
    <xf numFmtId="165" fontId="22" fillId="0" borderId="8" xfId="1" applyNumberFormat="1" applyFont="1" applyBorder="1"/>
    <xf numFmtId="0" fontId="11" fillId="2" borderId="9" xfId="0" applyFont="1" applyFill="1" applyBorder="1"/>
    <xf numFmtId="0" fontId="0" fillId="0" borderId="7" xfId="0" applyFont="1" applyBorder="1"/>
    <xf numFmtId="0" fontId="0" fillId="0" borderId="6" xfId="0" applyFont="1" applyBorder="1" applyAlignment="1">
      <alignment horizontal="center"/>
    </xf>
    <xf numFmtId="165" fontId="0" fillId="0" borderId="6" xfId="1" applyNumberFormat="1" applyFont="1" applyBorder="1"/>
    <xf numFmtId="165" fontId="21" fillId="0" borderId="6" xfId="1" applyNumberFormat="1" applyFont="1" applyFill="1" applyBorder="1"/>
    <xf numFmtId="165" fontId="22" fillId="0" borderId="6" xfId="1" applyNumberFormat="1" applyFont="1" applyBorder="1"/>
    <xf numFmtId="0" fontId="11" fillId="3" borderId="0" xfId="0" applyFont="1" applyFill="1"/>
    <xf numFmtId="0" fontId="24" fillId="3" borderId="0" xfId="0" applyFont="1" applyFill="1"/>
    <xf numFmtId="2" fontId="24" fillId="3" borderId="0" xfId="0" applyNumberFormat="1" applyFont="1" applyFill="1"/>
    <xf numFmtId="0" fontId="22" fillId="0" borderId="0" xfId="0" applyFont="1"/>
    <xf numFmtId="0" fontId="21" fillId="0" borderId="0" xfId="0" applyFont="1"/>
    <xf numFmtId="0" fontId="22" fillId="0" borderId="7" xfId="0" applyFont="1" applyBorder="1"/>
    <xf numFmtId="43" fontId="0" fillId="0" borderId="0" xfId="0" applyNumberFormat="1" applyFont="1"/>
    <xf numFmtId="0" fontId="21" fillId="0" borderId="8" xfId="0" applyFont="1" applyFill="1" applyBorder="1"/>
    <xf numFmtId="0" fontId="22" fillId="0" borderId="8" xfId="0" applyFont="1" applyFill="1" applyBorder="1" applyAlignment="1">
      <alignment horizontal="center"/>
    </xf>
    <xf numFmtId="43" fontId="0" fillId="0" borderId="8" xfId="1" applyNumberFormat="1" applyFont="1" applyFill="1" applyBorder="1"/>
    <xf numFmtId="0" fontId="11" fillId="0" borderId="9" xfId="0" applyFont="1" applyFill="1" applyBorder="1"/>
    <xf numFmtId="0" fontId="20" fillId="0" borderId="8" xfId="0" applyFont="1" applyFill="1" applyBorder="1"/>
    <xf numFmtId="0" fontId="22" fillId="0" borderId="8" xfId="0" applyFont="1" applyFill="1" applyBorder="1"/>
    <xf numFmtId="165" fontId="0" fillId="0" borderId="8" xfId="1" applyNumberFormat="1" applyFont="1" applyFill="1" applyBorder="1"/>
    <xf numFmtId="43" fontId="0" fillId="0" borderId="0" xfId="1" applyFont="1"/>
    <xf numFmtId="43" fontId="1" fillId="0" borderId="2" xfId="1" applyBorder="1"/>
    <xf numFmtId="43" fontId="21" fillId="0" borderId="8" xfId="1" applyFont="1" applyFill="1" applyBorder="1"/>
    <xf numFmtId="43" fontId="22" fillId="0" borderId="8" xfId="1" applyFont="1" applyBorder="1"/>
    <xf numFmtId="43" fontId="6" fillId="0" borderId="4" xfId="1" applyFont="1" applyBorder="1"/>
    <xf numFmtId="43" fontId="12" fillId="0" borderId="4" xfId="1" applyFont="1" applyBorder="1"/>
    <xf numFmtId="43" fontId="6" fillId="0" borderId="0" xfId="1" applyFont="1"/>
    <xf numFmtId="43" fontId="12" fillId="0" borderId="0" xfId="1" applyFont="1"/>
    <xf numFmtId="0" fontId="0" fillId="0" borderId="16" xfId="0" applyBorder="1"/>
    <xf numFmtId="43" fontId="0" fillId="0" borderId="0" xfId="1" applyFont="1" applyBorder="1"/>
    <xf numFmtId="43" fontId="1" fillId="0" borderId="14" xfId="1" applyBorder="1"/>
    <xf numFmtId="0" fontId="0" fillId="0" borderId="4" xfId="0" applyBorder="1"/>
    <xf numFmtId="43" fontId="12" fillId="0" borderId="15" xfId="1" applyFont="1" applyBorder="1"/>
    <xf numFmtId="165" fontId="1" fillId="0" borderId="19" xfId="1" applyNumberFormat="1" applyBorder="1"/>
    <xf numFmtId="165" fontId="21" fillId="0" borderId="17" xfId="1" applyNumberFormat="1" applyFont="1" applyBorder="1"/>
    <xf numFmtId="10" fontId="22" fillId="0" borderId="17" xfId="1" applyNumberFormat="1" applyFont="1" applyBorder="1" applyAlignment="1">
      <alignment horizontal="center"/>
    </xf>
    <xf numFmtId="10" fontId="23" fillId="2" borderId="17" xfId="0" applyNumberFormat="1" applyFont="1" applyFill="1" applyBorder="1" applyAlignment="1">
      <alignment horizontal="center"/>
    </xf>
    <xf numFmtId="165" fontId="22" fillId="0" borderId="17" xfId="1" applyNumberFormat="1" applyFont="1" applyBorder="1"/>
    <xf numFmtId="165" fontId="12" fillId="0" borderId="17" xfId="1" applyNumberFormat="1" applyFont="1" applyBorder="1"/>
    <xf numFmtId="165" fontId="12" fillId="0" borderId="20" xfId="1" applyNumberFormat="1" applyFont="1" applyBorder="1"/>
    <xf numFmtId="0" fontId="0" fillId="0" borderId="17" xfId="0" applyBorder="1"/>
    <xf numFmtId="165" fontId="1" fillId="0" borderId="14" xfId="1" applyNumberFormat="1" applyBorder="1"/>
    <xf numFmtId="166" fontId="22" fillId="0" borderId="17" xfId="1" applyNumberFormat="1" applyFont="1" applyBorder="1"/>
    <xf numFmtId="166" fontId="23" fillId="2" borderId="21" xfId="0" applyNumberFormat="1" applyFont="1" applyFill="1" applyBorder="1"/>
    <xf numFmtId="165" fontId="12" fillId="0" borderId="18" xfId="1" applyNumberFormat="1" applyFont="1" applyBorder="1"/>
    <xf numFmtId="165" fontId="12" fillId="0" borderId="15" xfId="1" applyNumberFormat="1" applyFont="1" applyBorder="1"/>
    <xf numFmtId="43" fontId="1" fillId="0" borderId="22" xfId="1" applyBorder="1"/>
    <xf numFmtId="43" fontId="22" fillId="0" borderId="0" xfId="1" applyFont="1" applyBorder="1"/>
    <xf numFmtId="43" fontId="12" fillId="0" borderId="23" xfId="1" applyFont="1" applyBorder="1"/>
    <xf numFmtId="43" fontId="0" fillId="0" borderId="6" xfId="1" applyFont="1" applyBorder="1"/>
    <xf numFmtId="43" fontId="0" fillId="0" borderId="18" xfId="1" applyFont="1" applyBorder="1"/>
    <xf numFmtId="43" fontId="22" fillId="0" borderId="6" xfId="1" applyFont="1" applyBorder="1"/>
    <xf numFmtId="43" fontId="22" fillId="0" borderId="18" xfId="1" applyFont="1" applyBorder="1"/>
    <xf numFmtId="43" fontId="21" fillId="0" borderId="8" xfId="1" applyNumberFormat="1" applyFont="1" applyFill="1" applyBorder="1"/>
    <xf numFmtId="164" fontId="0" fillId="0" borderId="0" xfId="0" applyNumberFormat="1"/>
    <xf numFmtId="164" fontId="1" fillId="0" borderId="0" xfId="0" applyNumberFormat="1" applyFont="1"/>
    <xf numFmtId="165" fontId="3" fillId="2" borderId="14" xfId="1" applyNumberFormat="1" applyFont="1" applyFill="1" applyBorder="1" applyAlignment="1">
      <alignment horizontal="center" vertical="center"/>
    </xf>
    <xf numFmtId="165" fontId="3" fillId="2" borderId="15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19" xfId="1" applyNumberFormat="1" applyFont="1" applyFill="1" applyBorder="1" applyAlignment="1">
      <alignment horizontal="center" vertical="center"/>
    </xf>
    <xf numFmtId="165" fontId="3" fillId="2" borderId="20" xfId="1" applyNumberFormat="1" applyFont="1" applyFill="1" applyBorder="1" applyAlignment="1">
      <alignment horizontal="center" vertical="center"/>
    </xf>
    <xf numFmtId="43" fontId="3" fillId="2" borderId="14" xfId="1" applyFont="1" applyFill="1" applyBorder="1" applyAlignment="1">
      <alignment horizontal="center" vertical="center"/>
    </xf>
    <xf numFmtId="43" fontId="3" fillId="2" borderId="15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22" xfId="1" applyFont="1" applyFill="1" applyBorder="1" applyAlignment="1">
      <alignment horizontal="center" vertical="center"/>
    </xf>
    <xf numFmtId="43" fontId="3" fillId="2" borderId="23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3" fillId="2" borderId="4" xfId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view="pageBreakPreview" zoomScale="85" zoomScaleNormal="100" zoomScaleSheetLayoutView="85" workbookViewId="0">
      <selection activeCell="B23" sqref="B23"/>
    </sheetView>
  </sheetViews>
  <sheetFormatPr defaultRowHeight="15" x14ac:dyDescent="0.25"/>
  <cols>
    <col min="1" max="1" width="5" customWidth="1"/>
    <col min="2" max="2" width="37.5703125" customWidth="1"/>
    <col min="3" max="3" width="5.42578125" style="2" customWidth="1"/>
    <col min="4" max="4" width="11.140625" style="3" hidden="1" customWidth="1"/>
    <col min="5" max="5" width="10.85546875" customWidth="1"/>
    <col min="6" max="6" width="13.5703125" customWidth="1"/>
    <col min="7" max="7" width="17.85546875" customWidth="1"/>
    <col min="8" max="8" width="14" customWidth="1"/>
    <col min="9" max="9" width="15.5703125" customWidth="1"/>
    <col min="10" max="10" width="1.140625" customWidth="1"/>
    <col min="11" max="11" width="13.28515625" bestFit="1" customWidth="1"/>
    <col min="14" max="14" width="31.28515625" customWidth="1"/>
    <col min="15" max="16" width="9.140625" style="37"/>
    <col min="17" max="17" width="19.5703125" style="37" customWidth="1"/>
    <col min="18" max="19" width="9.140625" style="37"/>
  </cols>
  <sheetData>
    <row r="1" spans="1:19" x14ac:dyDescent="0.25">
      <c r="A1" s="1"/>
    </row>
    <row r="2" spans="1:19" ht="20.25" x14ac:dyDescent="0.25">
      <c r="A2" s="60" t="s">
        <v>0</v>
      </c>
    </row>
    <row r="3" spans="1:19" x14ac:dyDescent="0.25">
      <c r="A3" s="1"/>
    </row>
    <row r="4" spans="1:19" x14ac:dyDescent="0.25">
      <c r="A4" s="26" t="s">
        <v>36</v>
      </c>
    </row>
    <row r="5" spans="1:19" x14ac:dyDescent="0.25">
      <c r="A5" s="26" t="s">
        <v>38</v>
      </c>
    </row>
    <row r="6" spans="1:19" ht="15.75" thickBot="1" x14ac:dyDescent="0.3">
      <c r="G6" s="4"/>
      <c r="I6" s="4"/>
    </row>
    <row r="7" spans="1:19" s="79" customFormat="1" thickTop="1" x14ac:dyDescent="0.2">
      <c r="A7" s="130" t="s">
        <v>1</v>
      </c>
      <c r="B7" s="132" t="s">
        <v>2</v>
      </c>
      <c r="C7" s="132" t="s">
        <v>3</v>
      </c>
      <c r="D7" s="128" t="s">
        <v>4</v>
      </c>
      <c r="E7" s="128" t="s">
        <v>4</v>
      </c>
      <c r="F7" s="128" t="s">
        <v>5</v>
      </c>
      <c r="G7" s="126" t="s">
        <v>6</v>
      </c>
      <c r="H7" s="134"/>
      <c r="I7" s="128"/>
      <c r="O7" s="80"/>
      <c r="P7" s="80"/>
      <c r="Q7" s="80"/>
      <c r="R7" s="80"/>
      <c r="S7" s="80"/>
    </row>
    <row r="8" spans="1:19" s="79" customFormat="1" thickBot="1" x14ac:dyDescent="0.25">
      <c r="A8" s="131"/>
      <c r="B8" s="133"/>
      <c r="C8" s="133"/>
      <c r="D8" s="129"/>
      <c r="E8" s="129"/>
      <c r="F8" s="129"/>
      <c r="G8" s="127"/>
      <c r="H8" s="135"/>
      <c r="I8" s="129"/>
      <c r="O8" s="80"/>
      <c r="P8" s="80"/>
      <c r="Q8" s="80"/>
      <c r="R8" s="80"/>
      <c r="S8" s="80"/>
    </row>
    <row r="9" spans="1:19" ht="12.75" customHeight="1" thickTop="1" thickBot="1" x14ac:dyDescent="0.3">
      <c r="A9" s="98"/>
      <c r="B9" s="36"/>
      <c r="C9" s="5"/>
      <c r="D9" s="33"/>
      <c r="E9" s="36"/>
      <c r="F9" s="36"/>
      <c r="G9" s="110"/>
      <c r="H9" s="58"/>
    </row>
    <row r="10" spans="1:19" ht="15.75" thickTop="1" x14ac:dyDescent="0.25">
      <c r="A10" s="6"/>
      <c r="B10" s="7"/>
      <c r="C10" s="8"/>
      <c r="D10" s="9"/>
      <c r="E10" s="9"/>
      <c r="F10" s="9"/>
      <c r="G10" s="111"/>
      <c r="H10" s="103"/>
      <c r="I10" s="9"/>
    </row>
    <row r="11" spans="1:19" s="66" customFormat="1" x14ac:dyDescent="0.25">
      <c r="A11" s="61" t="s">
        <v>7</v>
      </c>
      <c r="B11" s="62" t="s">
        <v>8</v>
      </c>
      <c r="C11" s="63"/>
      <c r="D11" s="64"/>
      <c r="E11" s="65"/>
      <c r="F11" s="65"/>
      <c r="G11" s="104"/>
      <c r="H11" s="104"/>
      <c r="I11" s="64"/>
      <c r="O11" s="37"/>
      <c r="P11" s="37"/>
      <c r="Q11" s="37"/>
      <c r="R11" s="37"/>
      <c r="S11" s="37"/>
    </row>
    <row r="12" spans="1:19" s="66" customFormat="1" x14ac:dyDescent="0.25">
      <c r="A12" s="67">
        <v>1</v>
      </c>
      <c r="B12" s="83" t="s">
        <v>22</v>
      </c>
      <c r="C12" s="84" t="s">
        <v>9</v>
      </c>
      <c r="D12" s="85" t="e">
        <f>#REF!</f>
        <v>#REF!</v>
      </c>
      <c r="E12" s="123">
        <v>529.1</v>
      </c>
      <c r="F12" s="68"/>
      <c r="G12" s="112"/>
      <c r="H12" s="105"/>
      <c r="I12" s="69"/>
      <c r="O12" s="37"/>
      <c r="P12" s="37"/>
      <c r="Q12" s="37"/>
      <c r="R12" s="37"/>
      <c r="S12" s="37"/>
    </row>
    <row r="13" spans="1:19" s="66" customFormat="1" x14ac:dyDescent="0.25">
      <c r="A13" s="67">
        <v>2</v>
      </c>
      <c r="B13" s="83" t="s">
        <v>23</v>
      </c>
      <c r="C13" s="84" t="s">
        <v>9</v>
      </c>
      <c r="D13" s="85">
        <v>1</v>
      </c>
      <c r="E13" s="123">
        <f>E12</f>
        <v>529.1</v>
      </c>
      <c r="F13" s="68"/>
      <c r="G13" s="112"/>
      <c r="H13" s="105"/>
      <c r="I13" s="69"/>
      <c r="O13" s="37"/>
      <c r="P13" s="37"/>
      <c r="Q13" s="37"/>
      <c r="R13" s="37"/>
      <c r="S13" s="37"/>
    </row>
    <row r="14" spans="1:19" s="66" customFormat="1" ht="15.75" thickBot="1" x14ac:dyDescent="0.3">
      <c r="A14" s="67">
        <v>3</v>
      </c>
      <c r="B14" s="83" t="s">
        <v>24</v>
      </c>
      <c r="C14" s="84" t="s">
        <v>9</v>
      </c>
      <c r="D14" s="85">
        <v>1</v>
      </c>
      <c r="E14" s="123">
        <f>E13</f>
        <v>529.1</v>
      </c>
      <c r="F14" s="68"/>
      <c r="G14" s="112"/>
      <c r="H14" s="105"/>
      <c r="I14" s="64"/>
      <c r="O14" s="37"/>
      <c r="P14" s="37"/>
      <c r="Q14" s="37"/>
      <c r="R14" s="37"/>
      <c r="S14" s="37"/>
    </row>
    <row r="15" spans="1:19" s="66" customFormat="1" ht="15.75" thickBot="1" x14ac:dyDescent="0.3">
      <c r="A15" s="61"/>
      <c r="B15" s="86" t="s">
        <v>10</v>
      </c>
      <c r="C15" s="84"/>
      <c r="D15" s="85"/>
      <c r="E15" s="123"/>
      <c r="F15" s="68"/>
      <c r="G15" s="113"/>
      <c r="H15" s="106"/>
      <c r="I15" s="64"/>
      <c r="O15" s="37"/>
      <c r="P15" s="37"/>
      <c r="Q15" s="37"/>
      <c r="R15" s="37"/>
      <c r="S15" s="37"/>
    </row>
    <row r="16" spans="1:19" s="66" customFormat="1" x14ac:dyDescent="0.25">
      <c r="A16" s="61"/>
      <c r="B16" s="87"/>
      <c r="C16" s="84"/>
      <c r="D16" s="85"/>
      <c r="E16" s="123" t="s">
        <v>11</v>
      </c>
      <c r="F16" s="68"/>
      <c r="G16" s="107"/>
      <c r="H16" s="107"/>
      <c r="I16" s="64"/>
      <c r="O16" s="37"/>
      <c r="P16" s="37"/>
      <c r="Q16" s="37"/>
      <c r="R16" s="37"/>
      <c r="S16" s="37"/>
    </row>
    <row r="17" spans="1:19" s="66" customFormat="1" x14ac:dyDescent="0.25">
      <c r="A17" s="61" t="s">
        <v>12</v>
      </c>
      <c r="B17" s="87" t="s">
        <v>25</v>
      </c>
      <c r="C17" s="84"/>
      <c r="D17" s="85"/>
      <c r="E17" s="123"/>
      <c r="F17" s="68"/>
      <c r="G17" s="107"/>
      <c r="H17" s="107"/>
      <c r="I17" s="64"/>
      <c r="O17" s="37"/>
      <c r="P17" s="37"/>
      <c r="Q17" s="37"/>
      <c r="R17" s="37"/>
      <c r="S17" s="37"/>
    </row>
    <row r="18" spans="1:19" s="66" customFormat="1" x14ac:dyDescent="0.25">
      <c r="A18" s="81">
        <v>1</v>
      </c>
      <c r="B18" s="88" t="s">
        <v>39</v>
      </c>
      <c r="C18" s="84" t="s">
        <v>27</v>
      </c>
      <c r="D18" s="89" t="e">
        <f>(1/4*#REF!*(L21^2))*#REF!*#REF!</f>
        <v>#REF!</v>
      </c>
      <c r="E18" s="123">
        <f>212*0.4*0.4*0.8</f>
        <v>27.13600000000001</v>
      </c>
      <c r="F18" s="68"/>
      <c r="G18" s="112"/>
      <c r="H18" s="105"/>
      <c r="I18" s="69"/>
      <c r="O18" s="37"/>
      <c r="P18" s="37"/>
      <c r="Q18" s="37"/>
      <c r="R18" s="37"/>
      <c r="S18" s="37"/>
    </row>
    <row r="19" spans="1:19" s="66" customFormat="1" x14ac:dyDescent="0.25">
      <c r="A19" s="81">
        <v>2</v>
      </c>
      <c r="B19" s="88" t="s">
        <v>40</v>
      </c>
      <c r="C19" s="84" t="s">
        <v>27</v>
      </c>
      <c r="D19" s="85" t="e">
        <f>L24*L22*#REF!</f>
        <v>#REF!</v>
      </c>
      <c r="E19" s="123">
        <f>212*0.4*0.4*0.8</f>
        <v>27.13600000000001</v>
      </c>
      <c r="F19" s="68"/>
      <c r="G19" s="112"/>
      <c r="H19" s="105"/>
      <c r="I19" s="64"/>
      <c r="O19" s="37"/>
      <c r="P19" s="37"/>
      <c r="Q19" s="37"/>
      <c r="R19" s="37"/>
      <c r="S19" s="37"/>
    </row>
    <row r="20" spans="1:19" s="66" customFormat="1" ht="15.75" thickBot="1" x14ac:dyDescent="0.3">
      <c r="A20" s="81">
        <v>3</v>
      </c>
      <c r="B20" s="88" t="s">
        <v>37</v>
      </c>
      <c r="C20" s="84" t="s">
        <v>9</v>
      </c>
      <c r="D20" s="85" t="e">
        <f>(1/4*#REF!*(L21^2))*(#REF!+L22)*#REF!</f>
        <v>#REF!</v>
      </c>
      <c r="E20" s="123">
        <f>E14</f>
        <v>529.1</v>
      </c>
      <c r="F20" s="68"/>
      <c r="G20" s="112"/>
      <c r="H20" s="105"/>
      <c r="I20" s="64"/>
      <c r="K20" s="82"/>
      <c r="O20" s="37"/>
      <c r="P20" s="37"/>
      <c r="Q20" s="37"/>
      <c r="R20" s="37"/>
      <c r="S20" s="37"/>
    </row>
    <row r="21" spans="1:19" s="66" customFormat="1" ht="15.75" thickBot="1" x14ac:dyDescent="0.3">
      <c r="A21" s="71"/>
      <c r="B21" s="70" t="s">
        <v>13</v>
      </c>
      <c r="C21" s="72"/>
      <c r="D21" s="73"/>
      <c r="E21" s="74"/>
      <c r="F21" s="75"/>
      <c r="G21" s="113"/>
      <c r="H21" s="106"/>
      <c r="I21" s="73"/>
      <c r="K21" s="82"/>
      <c r="N21" s="76"/>
      <c r="O21" s="77"/>
      <c r="P21" s="37"/>
      <c r="Q21" s="76"/>
      <c r="R21" s="77"/>
      <c r="S21" s="78"/>
    </row>
    <row r="22" spans="1:19" ht="15.75" x14ac:dyDescent="0.25">
      <c r="A22" s="10"/>
      <c r="B22" s="13"/>
      <c r="C22" s="8"/>
      <c r="D22" s="11"/>
      <c r="E22" s="12"/>
      <c r="F22" s="45"/>
      <c r="G22" s="114"/>
      <c r="H22" s="108"/>
      <c r="I22" s="46"/>
      <c r="N22" s="38"/>
      <c r="O22" s="39"/>
      <c r="Q22" s="38"/>
      <c r="R22" s="39"/>
      <c r="S22" s="38"/>
    </row>
    <row r="23" spans="1:19" ht="15.75" thickBot="1" x14ac:dyDescent="0.3">
      <c r="A23" s="14"/>
      <c r="B23" s="101"/>
      <c r="C23" s="15"/>
      <c r="D23" s="16"/>
      <c r="E23" s="17"/>
      <c r="F23" s="47"/>
      <c r="G23" s="115"/>
      <c r="H23" s="109"/>
      <c r="I23" s="48"/>
      <c r="N23" s="38"/>
      <c r="O23" s="39"/>
      <c r="Q23" s="38"/>
      <c r="R23" s="40"/>
      <c r="S23" s="38"/>
    </row>
    <row r="24" spans="1:19" ht="15.75" thickTop="1" x14ac:dyDescent="0.25">
      <c r="B24" s="18"/>
      <c r="E24" s="19"/>
      <c r="F24" s="49"/>
      <c r="G24" s="49"/>
      <c r="H24" s="49"/>
      <c r="I24" s="50"/>
      <c r="N24" s="38"/>
      <c r="O24" s="39"/>
    </row>
    <row r="25" spans="1:19" x14ac:dyDescent="0.25">
      <c r="E25" s="19"/>
      <c r="F25" s="49"/>
      <c r="G25" s="49"/>
      <c r="H25" s="49"/>
      <c r="I25" s="125"/>
      <c r="N25" s="38"/>
      <c r="O25" s="39"/>
    </row>
    <row r="26" spans="1:19" ht="23.25" x14ac:dyDescent="0.35">
      <c r="A26" s="20" t="s">
        <v>14</v>
      </c>
      <c r="E26" s="19"/>
      <c r="F26" s="49"/>
      <c r="G26" s="49"/>
      <c r="H26" s="49"/>
      <c r="I26" s="50"/>
      <c r="K26" s="124"/>
      <c r="N26" s="38"/>
      <c r="O26" s="39"/>
    </row>
    <row r="27" spans="1:19" ht="18.75" x14ac:dyDescent="0.3">
      <c r="B27" s="21"/>
      <c r="D27" s="22"/>
      <c r="E27" s="19"/>
      <c r="F27" s="49"/>
      <c r="G27" s="49"/>
      <c r="H27" s="49"/>
      <c r="I27" s="50"/>
    </row>
    <row r="28" spans="1:19" ht="23.25" x14ac:dyDescent="0.35">
      <c r="A28" s="20"/>
      <c r="D28" s="23"/>
      <c r="E28" s="19"/>
      <c r="F28" s="49"/>
      <c r="G28" s="49"/>
      <c r="H28" s="49"/>
      <c r="I28" s="50"/>
    </row>
    <row r="29" spans="1:19" x14ac:dyDescent="0.25">
      <c r="A29" s="24" t="s">
        <v>7</v>
      </c>
      <c r="B29" s="24" t="s">
        <v>8</v>
      </c>
      <c r="D29" s="23"/>
      <c r="E29" s="19"/>
      <c r="F29" s="49"/>
      <c r="G29" s="51"/>
      <c r="H29" s="59"/>
      <c r="I29" s="50"/>
    </row>
    <row r="30" spans="1:19" ht="15.75" thickBot="1" x14ac:dyDescent="0.3">
      <c r="A30" s="24" t="str">
        <f>A17</f>
        <v>B</v>
      </c>
      <c r="B30" s="24" t="str">
        <f>B17</f>
        <v>PEKERJAAN PAGAR PANEL BETON</v>
      </c>
      <c r="C30" s="25"/>
      <c r="D30" s="25"/>
      <c r="E30" s="25"/>
      <c r="F30" s="52"/>
      <c r="G30" s="53"/>
      <c r="H30" s="53"/>
      <c r="I30" s="52"/>
      <c r="P30" s="41"/>
    </row>
    <row r="31" spans="1:19" ht="3.75" customHeight="1" thickTop="1" thickBot="1" x14ac:dyDescent="0.3">
      <c r="A31" s="26"/>
      <c r="B31" s="1"/>
      <c r="D31" s="27"/>
      <c r="E31" s="25"/>
      <c r="F31" s="52"/>
      <c r="G31" s="57"/>
      <c r="H31" s="52"/>
      <c r="I31" s="54"/>
      <c r="N31" s="44"/>
    </row>
    <row r="32" spans="1:19" ht="9" customHeight="1" x14ac:dyDescent="0.25">
      <c r="A32" s="26"/>
      <c r="B32" s="1"/>
      <c r="D32" s="23"/>
      <c r="E32" s="25"/>
      <c r="F32" s="52"/>
      <c r="G32" s="52"/>
      <c r="H32" s="52"/>
      <c r="I32" s="54"/>
      <c r="P32" s="43"/>
    </row>
    <row r="33" spans="1:16" x14ac:dyDescent="0.25">
      <c r="A33" s="26"/>
      <c r="B33" s="1" t="s">
        <v>15</v>
      </c>
      <c r="D33" s="23"/>
      <c r="E33" s="19"/>
      <c r="F33" s="49"/>
      <c r="G33" s="28"/>
      <c r="H33" s="28"/>
      <c r="I33" s="55"/>
      <c r="P33" s="44"/>
    </row>
    <row r="34" spans="1:16" ht="16.5" thickBot="1" x14ac:dyDescent="0.3">
      <c r="A34" s="26"/>
      <c r="B34" s="1" t="s">
        <v>16</v>
      </c>
      <c r="C34" s="29"/>
      <c r="D34" s="30"/>
      <c r="E34" s="19"/>
      <c r="F34" s="49"/>
      <c r="G34" s="28"/>
      <c r="H34" s="28"/>
      <c r="I34" s="55"/>
      <c r="P34" s="44"/>
    </row>
    <row r="35" spans="1:16" ht="8.25" customHeight="1" thickTop="1" x14ac:dyDescent="0.25">
      <c r="A35" s="26"/>
      <c r="B35" s="1"/>
      <c r="D35" s="23"/>
      <c r="E35" s="19"/>
      <c r="F35" s="49"/>
      <c r="G35" s="57"/>
      <c r="H35" s="52"/>
      <c r="I35" s="50"/>
      <c r="P35" s="42"/>
    </row>
    <row r="36" spans="1:16" x14ac:dyDescent="0.25">
      <c r="A36" s="26"/>
      <c r="B36" s="1" t="s">
        <v>17</v>
      </c>
      <c r="E36" s="19"/>
      <c r="F36" s="49"/>
      <c r="G36" s="28"/>
      <c r="H36" s="28"/>
      <c r="I36" s="50"/>
      <c r="P36" s="44"/>
    </row>
    <row r="37" spans="1:16" x14ac:dyDescent="0.25">
      <c r="A37" s="26"/>
      <c r="B37" s="1" t="s">
        <v>18</v>
      </c>
      <c r="E37" s="19"/>
      <c r="F37" s="49"/>
      <c r="G37" s="56"/>
      <c r="H37" s="56"/>
      <c r="I37" s="50"/>
      <c r="J37" s="31"/>
      <c r="P37" s="44"/>
    </row>
    <row r="38" spans="1:16" ht="15.75" thickBot="1" x14ac:dyDescent="0.3">
      <c r="B38" s="1" t="s">
        <v>19</v>
      </c>
      <c r="E38" s="19"/>
      <c r="F38" s="49"/>
      <c r="G38" s="51"/>
      <c r="H38" s="51"/>
      <c r="I38" s="50"/>
      <c r="P38" s="41"/>
    </row>
    <row r="39" spans="1:16" ht="9.75" customHeight="1" thickTop="1" x14ac:dyDescent="0.25">
      <c r="B39" s="1"/>
      <c r="C39" s="32"/>
      <c r="D39" s="33"/>
      <c r="E39" s="19"/>
      <c r="F39" s="49"/>
      <c r="G39" s="57"/>
      <c r="H39" s="52"/>
      <c r="I39" s="50"/>
      <c r="P39" s="42"/>
    </row>
    <row r="40" spans="1:16" x14ac:dyDescent="0.25">
      <c r="B40" s="1" t="s">
        <v>20</v>
      </c>
      <c r="C40" s="32"/>
      <c r="D40" s="33"/>
      <c r="E40" s="19"/>
      <c r="F40" s="49"/>
      <c r="G40" s="34"/>
      <c r="H40" s="34"/>
      <c r="I40" s="50"/>
    </row>
    <row r="41" spans="1:16" x14ac:dyDescent="0.25">
      <c r="B41" s="36"/>
      <c r="C41" s="32"/>
      <c r="D41" s="33"/>
    </row>
    <row r="42" spans="1:16" x14ac:dyDescent="0.25">
      <c r="B42" s="36"/>
      <c r="C42" s="32"/>
      <c r="D42" s="33"/>
    </row>
    <row r="43" spans="1:16" x14ac:dyDescent="0.25">
      <c r="B43" s="36"/>
      <c r="C43" s="32"/>
      <c r="D43" s="33"/>
    </row>
    <row r="44" spans="1:16" x14ac:dyDescent="0.25">
      <c r="B44" s="36"/>
      <c r="C44" s="32"/>
      <c r="D44" s="33"/>
    </row>
    <row r="45" spans="1:16" x14ac:dyDescent="0.25">
      <c r="B45" s="36"/>
      <c r="C45" s="32"/>
      <c r="D45" s="33"/>
    </row>
    <row r="46" spans="1:16" x14ac:dyDescent="0.25">
      <c r="B46" s="36"/>
      <c r="C46" s="32"/>
      <c r="D46" s="33"/>
    </row>
    <row r="47" spans="1:16" x14ac:dyDescent="0.25">
      <c r="B47" s="36"/>
      <c r="C47" s="32"/>
      <c r="D47" s="33"/>
    </row>
    <row r="48" spans="1:16" x14ac:dyDescent="0.25">
      <c r="B48" s="36"/>
      <c r="C48" s="32"/>
      <c r="D48" s="33"/>
    </row>
    <row r="49" spans="2:4" x14ac:dyDescent="0.25">
      <c r="B49" s="36"/>
      <c r="C49" s="32"/>
      <c r="D49" s="33"/>
    </row>
    <row r="50" spans="2:4" x14ac:dyDescent="0.25">
      <c r="B50" s="36"/>
      <c r="C50" s="32"/>
      <c r="D50" s="33"/>
    </row>
    <row r="51" spans="2:4" x14ac:dyDescent="0.25">
      <c r="B51" s="36"/>
      <c r="C51" s="32"/>
      <c r="D51" s="33"/>
    </row>
  </sheetData>
  <mergeCells count="9">
    <mergeCell ref="G7:G8"/>
    <mergeCell ref="I7:I8"/>
    <mergeCell ref="A7:A8"/>
    <mergeCell ref="B7:B8"/>
    <mergeCell ref="C7:C8"/>
    <mergeCell ref="D7:D8"/>
    <mergeCell ref="E7:E8"/>
    <mergeCell ref="F7:F8"/>
    <mergeCell ref="H7:H8"/>
  </mergeCells>
  <pageMargins left="0.7" right="0.5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opLeftCell="C4" zoomScaleNormal="100" zoomScaleSheetLayoutView="84" workbookViewId="0">
      <selection activeCell="K15" sqref="K15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style="90" customWidth="1"/>
    <col min="6" max="10" width="13.5703125" style="90" customWidth="1"/>
    <col min="11" max="11" width="16.42578125" style="90" customWidth="1"/>
  </cols>
  <sheetData>
    <row r="1" spans="1:11" x14ac:dyDescent="0.25">
      <c r="A1" s="26" t="e">
        <f>Sheet1!#REF!</f>
        <v>#REF!</v>
      </c>
    </row>
    <row r="2" spans="1:11" x14ac:dyDescent="0.25">
      <c r="A2" s="26" t="e">
        <f>Sheet1!#REF!</f>
        <v>#REF!</v>
      </c>
    </row>
    <row r="3" spans="1:11" x14ac:dyDescent="0.25">
      <c r="A3" s="26" t="e">
        <f>Sheet1!#REF!</f>
        <v>#REF!</v>
      </c>
    </row>
    <row r="4" spans="1:11" x14ac:dyDescent="0.25">
      <c r="A4" s="26" t="e">
        <f>Sheet1!#REF!</f>
        <v>#REF!</v>
      </c>
    </row>
    <row r="5" spans="1:11" x14ac:dyDescent="0.25">
      <c r="A5" s="1"/>
    </row>
    <row r="6" spans="1:11" ht="20.25" x14ac:dyDescent="0.25">
      <c r="A6" s="60" t="s">
        <v>0</v>
      </c>
    </row>
    <row r="7" spans="1:11" x14ac:dyDescent="0.25">
      <c r="A7" s="1"/>
    </row>
    <row r="8" spans="1:11" x14ac:dyDescent="0.25">
      <c r="A8" s="26" t="str">
        <f>Sheet1!A4</f>
        <v xml:space="preserve">PEKERJAAN    :  PEKERJAAN PAGAR PANEL BETON </v>
      </c>
    </row>
    <row r="9" spans="1:11" x14ac:dyDescent="0.25">
      <c r="A9" s="26" t="str">
        <f>Sheet1!A5</f>
        <v>LOKASI             :  BUKIT TERATAI - CITRAINDAH CITY</v>
      </c>
    </row>
    <row r="10" spans="1:11" ht="15.75" thickBot="1" x14ac:dyDescent="0.3"/>
    <row r="11" spans="1:11" s="79" customFormat="1" thickTop="1" x14ac:dyDescent="0.2">
      <c r="A11" s="130" t="s">
        <v>1</v>
      </c>
      <c r="B11" s="132" t="s">
        <v>2</v>
      </c>
      <c r="C11" s="132" t="s">
        <v>3</v>
      </c>
      <c r="D11" s="128" t="s">
        <v>4</v>
      </c>
      <c r="E11" s="138" t="s">
        <v>21</v>
      </c>
      <c r="F11" s="138" t="s">
        <v>28</v>
      </c>
      <c r="G11" s="138" t="s">
        <v>29</v>
      </c>
      <c r="H11" s="140" t="s">
        <v>31</v>
      </c>
      <c r="I11" s="142" t="s">
        <v>33</v>
      </c>
      <c r="J11" s="142" t="s">
        <v>34</v>
      </c>
      <c r="K11" s="136" t="s">
        <v>30</v>
      </c>
    </row>
    <row r="12" spans="1:11" s="79" customFormat="1" ht="15.75" customHeight="1" thickBot="1" x14ac:dyDescent="0.25">
      <c r="A12" s="131"/>
      <c r="B12" s="133"/>
      <c r="C12" s="133"/>
      <c r="D12" s="129"/>
      <c r="E12" s="139"/>
      <c r="F12" s="139"/>
      <c r="G12" s="139"/>
      <c r="H12" s="141"/>
      <c r="I12" s="143"/>
      <c r="J12" s="143"/>
      <c r="K12" s="137"/>
    </row>
    <row r="13" spans="1:11" ht="12.75" customHeight="1" thickTop="1" thickBot="1" x14ac:dyDescent="0.3">
      <c r="A13" s="98"/>
      <c r="B13" s="36"/>
      <c r="C13" s="5"/>
      <c r="D13" s="33"/>
      <c r="E13" s="99"/>
      <c r="F13" s="99"/>
      <c r="G13" s="99"/>
      <c r="H13" s="99"/>
      <c r="I13" s="119"/>
      <c r="J13" s="119"/>
      <c r="K13" s="120"/>
    </row>
    <row r="14" spans="1:11" ht="15.75" thickTop="1" x14ac:dyDescent="0.25">
      <c r="A14" s="6"/>
      <c r="B14" s="7"/>
      <c r="C14" s="8"/>
      <c r="D14" s="9"/>
      <c r="E14" s="91"/>
      <c r="F14" s="91"/>
      <c r="G14" s="91"/>
      <c r="H14" s="116"/>
      <c r="I14" s="91"/>
      <c r="J14" s="91"/>
      <c r="K14" s="100"/>
    </row>
    <row r="15" spans="1:11" s="66" customFormat="1" x14ac:dyDescent="0.25">
      <c r="A15" s="81">
        <v>1</v>
      </c>
      <c r="B15" s="88" t="s">
        <v>35</v>
      </c>
      <c r="C15" s="84" t="s">
        <v>27</v>
      </c>
      <c r="D15" s="89" t="e">
        <f>(1/4*#REF!*(#REF!^2))*#REF!*#REF!</f>
        <v>#REF!</v>
      </c>
      <c r="E15" s="92">
        <v>0.5</v>
      </c>
      <c r="F15" s="93">
        <v>0.5</v>
      </c>
      <c r="G15" s="93">
        <v>1</v>
      </c>
      <c r="H15" s="117">
        <f>_xlfn.FLOOR.MATH(($E$17/2.5),1)+1</f>
        <v>346</v>
      </c>
      <c r="I15" s="121"/>
      <c r="J15" s="121"/>
      <c r="K15" s="122">
        <f>E15*F15*G15*H15</f>
        <v>86.5</v>
      </c>
    </row>
    <row r="16" spans="1:11" s="66" customFormat="1" x14ac:dyDescent="0.25">
      <c r="A16" s="81">
        <v>2</v>
      </c>
      <c r="B16" s="88" t="s">
        <v>26</v>
      </c>
      <c r="C16" s="84" t="s">
        <v>27</v>
      </c>
      <c r="D16" s="85" t="e">
        <f>#REF!*#REF!*#REF!</f>
        <v>#REF!</v>
      </c>
      <c r="E16" s="92"/>
      <c r="F16" s="93"/>
      <c r="G16" s="93"/>
      <c r="H16" s="117"/>
      <c r="I16" s="121">
        <f>0.25*0.25</f>
        <v>6.25E-2</v>
      </c>
      <c r="J16" s="121">
        <f>0.5*0.5</f>
        <v>0.25</v>
      </c>
      <c r="K16" s="122">
        <f>(I16+J16)/2*H15</f>
        <v>54.0625</v>
      </c>
    </row>
    <row r="17" spans="1:11" s="66" customFormat="1" x14ac:dyDescent="0.25">
      <c r="A17" s="81">
        <v>3</v>
      </c>
      <c r="B17" s="88" t="s">
        <v>37</v>
      </c>
      <c r="C17" s="84" t="s">
        <v>9</v>
      </c>
      <c r="D17" s="85" t="e">
        <f>(1/4*#REF!*(#REF!^2))*(#REF!+#REF!)*#REF!</f>
        <v>#REF!</v>
      </c>
      <c r="E17" s="92">
        <f>980.43-115.8</f>
        <v>864.63</v>
      </c>
      <c r="F17" s="93">
        <v>1</v>
      </c>
      <c r="G17" s="93">
        <v>1</v>
      </c>
      <c r="H17" s="117">
        <v>1</v>
      </c>
      <c r="I17" s="121"/>
      <c r="J17" s="121"/>
      <c r="K17" s="122">
        <f t="shared" ref="K17" si="0">E17*F17*G17*H17</f>
        <v>864.63</v>
      </c>
    </row>
    <row r="18" spans="1:11" s="66" customFormat="1" x14ac:dyDescent="0.25">
      <c r="A18" s="81">
        <v>4</v>
      </c>
      <c r="B18" s="88" t="s">
        <v>32</v>
      </c>
      <c r="C18" s="84" t="s">
        <v>27</v>
      </c>
      <c r="D18" s="85" t="e">
        <f>(1/4*#REF!*(#REF!^2))*(#REF!+#REF!)*#REF!</f>
        <v>#REF!</v>
      </c>
      <c r="E18" s="92">
        <v>0.15</v>
      </c>
      <c r="F18" s="93">
        <v>0.15</v>
      </c>
      <c r="G18" s="93">
        <v>1</v>
      </c>
      <c r="H18" s="117">
        <f>H15</f>
        <v>346</v>
      </c>
      <c r="I18" s="121"/>
      <c r="J18" s="121"/>
      <c r="K18" s="122">
        <f t="shared" ref="K18" si="1">E18*F18*G18*H18</f>
        <v>7.7850000000000001</v>
      </c>
    </row>
    <row r="19" spans="1:11" ht="15.75" thickBot="1" x14ac:dyDescent="0.3">
      <c r="A19" s="14"/>
      <c r="B19" s="101"/>
      <c r="C19" s="15"/>
      <c r="D19" s="16"/>
      <c r="E19" s="94"/>
      <c r="F19" s="95"/>
      <c r="G19" s="95"/>
      <c r="H19" s="118"/>
      <c r="I19" s="95"/>
      <c r="J19" s="95"/>
      <c r="K19" s="102"/>
    </row>
    <row r="20" spans="1:11" ht="15.75" thickTop="1" x14ac:dyDescent="0.25">
      <c r="B20" s="18"/>
      <c r="E20" s="96"/>
      <c r="F20" s="97"/>
      <c r="G20" s="97"/>
      <c r="H20" s="97"/>
      <c r="I20" s="97"/>
      <c r="J20" s="97"/>
      <c r="K20" s="97">
        <f>K16-K18</f>
        <v>46.277500000000003</v>
      </c>
    </row>
    <row r="21" spans="1:11" x14ac:dyDescent="0.25">
      <c r="E21" s="96"/>
      <c r="F21" s="97"/>
      <c r="G21" s="97"/>
      <c r="H21" s="97"/>
      <c r="I21" s="97"/>
      <c r="J21" s="97"/>
      <c r="K21" s="97"/>
    </row>
    <row r="22" spans="1:11" x14ac:dyDescent="0.25">
      <c r="B22" s="24"/>
      <c r="C22" s="32"/>
      <c r="D22" s="33"/>
    </row>
    <row r="23" spans="1:11" x14ac:dyDescent="0.25">
      <c r="B23" s="24"/>
      <c r="C23" s="32"/>
      <c r="D23" s="33"/>
    </row>
    <row r="24" spans="1:11" x14ac:dyDescent="0.25">
      <c r="B24" s="24"/>
      <c r="C24" s="32"/>
      <c r="D24" s="33"/>
    </row>
    <row r="25" spans="1:11" ht="15.75" x14ac:dyDescent="0.25">
      <c r="B25" s="35"/>
      <c r="C25" s="32"/>
      <c r="D25" s="33"/>
    </row>
    <row r="26" spans="1:11" x14ac:dyDescent="0.25">
      <c r="B26" s="36"/>
      <c r="C26" s="32"/>
      <c r="D26" s="33"/>
    </row>
    <row r="27" spans="1:11" x14ac:dyDescent="0.25">
      <c r="B27" s="36"/>
      <c r="C27" s="32"/>
      <c r="D27" s="33"/>
    </row>
    <row r="28" spans="1:11" x14ac:dyDescent="0.25">
      <c r="B28" s="36"/>
      <c r="C28" s="32"/>
      <c r="D28" s="33"/>
    </row>
    <row r="29" spans="1:11" x14ac:dyDescent="0.25">
      <c r="B29" s="36"/>
      <c r="C29" s="32"/>
      <c r="D29" s="33"/>
    </row>
    <row r="30" spans="1:11" x14ac:dyDescent="0.25">
      <c r="B30" s="36"/>
      <c r="C30" s="32"/>
      <c r="D30" s="33"/>
    </row>
    <row r="31" spans="1:11" x14ac:dyDescent="0.25">
      <c r="B31" s="36"/>
      <c r="C31" s="32"/>
      <c r="D31" s="33"/>
    </row>
    <row r="32" spans="1:11" x14ac:dyDescent="0.25">
      <c r="B32" s="36"/>
      <c r="C32" s="32"/>
      <c r="D32" s="33"/>
    </row>
    <row r="33" spans="2:4" x14ac:dyDescent="0.25">
      <c r="B33" s="36"/>
      <c r="C33" s="32"/>
      <c r="D33" s="33"/>
    </row>
    <row r="34" spans="2:4" x14ac:dyDescent="0.25">
      <c r="B34" s="36"/>
      <c r="C34" s="32"/>
      <c r="D34" s="33"/>
    </row>
    <row r="35" spans="2:4" x14ac:dyDescent="0.25">
      <c r="B35" s="36"/>
      <c r="C35" s="32"/>
      <c r="D35" s="33"/>
    </row>
    <row r="36" spans="2:4" x14ac:dyDescent="0.25">
      <c r="B36" s="36"/>
      <c r="C36" s="32"/>
      <c r="D36" s="33"/>
    </row>
    <row r="37" spans="2:4" x14ac:dyDescent="0.25">
      <c r="B37" s="36"/>
      <c r="C37" s="32"/>
      <c r="D37" s="33"/>
    </row>
  </sheetData>
  <mergeCells count="11">
    <mergeCell ref="K11:K12"/>
    <mergeCell ref="G11:G12"/>
    <mergeCell ref="H11:H12"/>
    <mergeCell ref="A11:A12"/>
    <mergeCell ref="B11:B12"/>
    <mergeCell ref="C11:C12"/>
    <mergeCell ref="D11:D12"/>
    <mergeCell ref="E11:E12"/>
    <mergeCell ref="F11:F12"/>
    <mergeCell ref="J11:J12"/>
    <mergeCell ref="I11:I12"/>
  </mergeCells>
  <pageMargins left="0.7" right="0.5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Volume</vt:lpstr>
      <vt:lpstr>Sheet1!Print_Area</vt:lpstr>
      <vt:lpstr>Volume!Print_Area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2020-04-02T07:30:42Z</cp:lastPrinted>
  <dcterms:created xsi:type="dcterms:W3CDTF">2015-07-03T01:17:17Z</dcterms:created>
  <dcterms:modified xsi:type="dcterms:W3CDTF">2020-04-06T06:55:06Z</dcterms:modified>
</cp:coreProperties>
</file>