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mad\AppData\Local\Temp\Mxt94\RemoteFiles\332322_2_49\"/>
    </mc:Choice>
  </mc:AlternateContent>
  <xr:revisionPtr revIDLastSave="0" documentId="13_ncr:1_{241F17E4-57DF-41A9-B1A1-453DC100C70F}" xr6:coauthVersionLast="46" xr6:coauthVersionMax="46" xr10:uidLastSave="{00000000-0000-0000-0000-000000000000}"/>
  <bookViews>
    <workbookView xWindow="-28920" yWindow="-5535" windowWidth="29040" windowHeight="17790" tabRatio="469" xr2:uid="{9D6D2DE0-0F56-4094-A848-066776F283E4}"/>
  </bookViews>
  <sheets>
    <sheet name="SK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3" i="1" l="1"/>
  <c r="D41" i="1"/>
  <c r="D35" i="1"/>
  <c r="C35" i="1"/>
  <c r="B35" i="1"/>
  <c r="D34" i="1"/>
  <c r="C34" i="1"/>
  <c r="B34" i="1"/>
  <c r="D32" i="1"/>
  <c r="D27" i="1"/>
  <c r="C27" i="1"/>
  <c r="B27" i="1"/>
  <c r="D26" i="1"/>
  <c r="C26" i="1"/>
  <c r="B26" i="1"/>
  <c r="D25" i="1"/>
  <c r="D24" i="1"/>
  <c r="D23" i="1"/>
  <c r="D22" i="1"/>
  <c r="D21" i="1"/>
  <c r="D20" i="1"/>
  <c r="D19" i="1"/>
  <c r="D17" i="1"/>
  <c r="C17" i="1"/>
  <c r="B17" i="1"/>
  <c r="D15" i="1"/>
  <c r="D14" i="1"/>
  <c r="C14" i="1"/>
  <c r="D13" i="1"/>
  <c r="C13" i="1"/>
  <c r="B13" i="1"/>
  <c r="D9" i="1"/>
  <c r="D16" i="1" s="1"/>
  <c r="C9" i="1"/>
  <c r="C15" i="1" s="1"/>
  <c r="B9" i="1"/>
  <c r="B14" i="1" s="1"/>
  <c r="B16" i="1" l="1"/>
  <c r="B15" i="1"/>
  <c r="C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tc={B4CDCA7E-E060-472F-A1D7-071E37D4B341}</author>
  </authors>
  <commentList>
    <comment ref="C105" authorId="0" shapeId="0" xr:uid="{B4CDCA7E-E060-472F-A1D7-071E37D4B341}">
      <text>
        <t>[Threaded comment]
Your version of Excel allows you to read this threaded comment; however, any edits to it will get removed if the file is opened in a newer version of Excel. Learn more: https://go.microsoft.com/fwlink/?linkid=870924
Comment:
    64GT/s and 8 lambda</t>
      </text>
    </comment>
  </commentList>
</comments>
</file>

<file path=xl/sharedStrings.xml><?xml version="1.0" encoding="utf-8"?>
<sst xmlns="http://schemas.openxmlformats.org/spreadsheetml/2006/main" count="64" uniqueCount="61">
  <si>
    <t>Config</t>
  </si>
  <si>
    <t>BaseArch</t>
  </si>
  <si>
    <t>gen</t>
  </si>
  <si>
    <t>TargetPower(W)</t>
  </si>
  <si>
    <t>TargetFreq(MHz)</t>
  </si>
  <si>
    <t>Tiles</t>
  </si>
  <si>
    <t>SliceCount</t>
  </si>
  <si>
    <t>EUPerDSS</t>
  </si>
  <si>
    <t>EUCountTotal</t>
  </si>
  <si>
    <t>DPAS-Depth</t>
  </si>
  <si>
    <t>SystolicBroadcast</t>
  </si>
  <si>
    <t>SIMD_MODE</t>
  </si>
  <si>
    <t>DPAS-int4/2 TOPS</t>
  </si>
  <si>
    <t>DPAS-int8 TOPS</t>
  </si>
  <si>
    <t>DPAS-BF/FP16 TOPS</t>
  </si>
  <si>
    <t>FMAD-Fp32 TOPS</t>
  </si>
  <si>
    <t>FMAD-Fp64 TOPS</t>
  </si>
  <si>
    <t>ThreadsPerEU</t>
  </si>
  <si>
    <t>GRFPerThread</t>
  </si>
  <si>
    <t>GTIsPerTile</t>
  </si>
  <si>
    <t>L3CacheSizePerTile(MB)</t>
  </si>
  <si>
    <t>SLMSizePerDSS</t>
  </si>
  <si>
    <t>GTIBWRd(B/Clk/Tile)</t>
  </si>
  <si>
    <t>GTIBWWr(B/Clk/Tile)</t>
  </si>
  <si>
    <t>L3BWRd(B/Clk/DSS)</t>
  </si>
  <si>
    <t>L3BWWr(B/Clk/DSS)</t>
  </si>
  <si>
    <t>L1BWRd(B/Clk/DSS)</t>
  </si>
  <si>
    <t>L1BWWr(B/Clk/DSS)</t>
  </si>
  <si>
    <t>SLMBWRd(B/Clk/DSS)</t>
  </si>
  <si>
    <t>SLMBWWr(B/Clk/DSS)</t>
  </si>
  <si>
    <t>LLC(MB)</t>
  </si>
  <si>
    <t>none</t>
  </si>
  <si>
    <t>Memory</t>
  </si>
  <si>
    <t>4xHBM2e 3.2GHZ</t>
  </si>
  <si>
    <t>MemoryBW(GBps)</t>
  </si>
  <si>
    <t>MemBWEffForMLWorkloads</t>
  </si>
  <si>
    <t>ThreadRampPenalty</t>
  </si>
  <si>
    <t>EU-Efficiency</t>
  </si>
  <si>
    <t>Use-SLM</t>
  </si>
  <si>
    <t>Enable-Tiling</t>
  </si>
  <si>
    <t>Enable-LSC</t>
  </si>
  <si>
    <t>L3Banks</t>
  </si>
  <si>
    <t>L3BWPerBank</t>
  </si>
  <si>
    <t>L3FabricEfficiency</t>
  </si>
  <si>
    <t>Stream-BW-Efficiency</t>
  </si>
  <si>
    <t>MDFIBW-GBps</t>
  </si>
  <si>
    <t>Enable-TF32</t>
  </si>
  <si>
    <t>SPTPT</t>
  </si>
  <si>
    <t>DPTPT</t>
  </si>
  <si>
    <t>PVC1T-512-C0-85-80</t>
  </si>
  <si>
    <t>600W</t>
  </si>
  <si>
    <t>L1CacheSizePerDSS</t>
  </si>
  <si>
    <t>4xHBM2e 3.6 GT</t>
  </si>
  <si>
    <t>4xHBM3.e 6.4GT/s</t>
  </si>
  <si>
    <t>L4BWGBPS</t>
  </si>
  <si>
    <t>L4BWUtilization</t>
  </si>
  <si>
    <t>L4Enable</t>
  </si>
  <si>
    <t>L4CacheSize</t>
  </si>
  <si>
    <t>ADB</t>
  </si>
  <si>
    <t>RLT1T-1024-Plan-HBM23p6-NoADM-192L2</t>
  </si>
  <si>
    <t>DssCount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</si>
</sst>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3" fontId="5" fillId="0" borderId="1" xfId="1" applyFont="1" applyFill="1" applyBorder="1" applyAlignment="1">
      <alignment horizontal="left"/>
    </xf>
    <xf numFmtId="164" fontId="5" fillId="0" borderId="1" xfId="1" applyNumberFormat="1" applyFont="1" applyFill="1" applyBorder="1" applyAlignment="1">
      <alignment horizontal="left"/>
    </xf>
    <xf numFmtId="43" fontId="0" fillId="0" borderId="1" xfId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43" fontId="5" fillId="4" borderId="1" xfId="1" applyFont="1" applyFill="1" applyBorder="1" applyAlignment="1">
      <alignment horizontal="left"/>
    </xf>
    <xf numFmtId="43" fontId="5" fillId="3" borderId="1" xfId="1" applyFont="1" applyFill="1" applyBorder="1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43" fontId="0" fillId="3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0" fillId="0" borderId="1" xfId="0" applyBorder="1"/>
    <xf numFmtId="0" fontId="3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/>
  </cellXfs>
  <cellStyles count="2">
    <cellStyle name="Comma" xfId="1" builtinId="3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vasan, Sudarshan" id="{D5D073EC-6A93-46A6-9E7A-66640699D7F0}" userId="S::sudarshan.srinivasan@intel.com::2f5746eb-3ac1-48b0-b78f-999dd4bdd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5" dT="2021-11-25T06:09:47.17" personId="{D5D073EC-6A93-46A6-9E7A-66640699D7F0}" id="{B4CDCA7E-E060-472F-A1D7-071E37D4B341}">
    <text>64GT/s and 8 lambda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6A6-7B01-40AB-87B6-7871790A9205}">
  <dimension ref="A1:D105"/>
  <sheetViews>
    <sheetView tabSelected="1" zoomScale="70" zoomScaleNormal="70" workbookViewId="0">
      <selection activeCell="A7" sqref="A1:A7"/>
    </sheetView>
  </sheetViews>
  <sheetFormatPr defaultRowHeight="14.4" x14ac:dyDescent="0.3"/>
  <cols>
    <col min="1" max="1" width="37.6640625" customWidth="1"/>
    <col min="2" max="3" width="17.33203125" customWidth="1"/>
    <col min="4" max="4" width="14.44140625" customWidth="1"/>
    <col min="5" max="6" width="19.88671875" bestFit="1" customWidth="1"/>
    <col min="7" max="7" width="16.44140625" bestFit="1" customWidth="1"/>
    <col min="8" max="9" width="24.88671875" bestFit="1" customWidth="1"/>
    <col min="10" max="10" width="33.109375" customWidth="1"/>
    <col min="11" max="11" width="33.88671875" customWidth="1"/>
  </cols>
  <sheetData>
    <row r="1" spans="1:4" ht="43.2" x14ac:dyDescent="0.3">
      <c r="A1" s="14" t="s">
        <v>0</v>
      </c>
      <c r="B1" s="15" t="s">
        <v>59</v>
      </c>
      <c r="C1" s="1" t="s">
        <v>49</v>
      </c>
      <c r="D1" s="1" t="s">
        <v>58</v>
      </c>
    </row>
    <row r="2" spans="1:4" x14ac:dyDescent="0.3">
      <c r="A2" s="2" t="s">
        <v>1</v>
      </c>
      <c r="B2" s="3" t="s">
        <v>2</v>
      </c>
      <c r="C2" s="3" t="s">
        <v>2</v>
      </c>
      <c r="D2" t="s">
        <v>2</v>
      </c>
    </row>
    <row r="3" spans="1:4" x14ac:dyDescent="0.3">
      <c r="A3" s="2" t="s">
        <v>3</v>
      </c>
      <c r="B3" s="3">
        <v>450</v>
      </c>
      <c r="C3" s="3">
        <v>300</v>
      </c>
      <c r="D3" s="3" t="s">
        <v>50</v>
      </c>
    </row>
    <row r="4" spans="1:4" x14ac:dyDescent="0.3">
      <c r="A4" s="2" t="s">
        <v>4</v>
      </c>
      <c r="B4" s="3">
        <v>1200</v>
      </c>
      <c r="C4" s="3">
        <v>1400</v>
      </c>
      <c r="D4" s="3">
        <v>1200</v>
      </c>
    </row>
    <row r="5" spans="1:4" x14ac:dyDescent="0.3">
      <c r="A5" s="2" t="s">
        <v>5</v>
      </c>
      <c r="B5" s="3">
        <v>1</v>
      </c>
      <c r="C5" s="3">
        <v>1</v>
      </c>
      <c r="D5" s="3">
        <v>1</v>
      </c>
    </row>
    <row r="6" spans="1:4" x14ac:dyDescent="0.3">
      <c r="A6" s="2" t="s">
        <v>6</v>
      </c>
      <c r="B6" s="3">
        <v>1</v>
      </c>
      <c r="C6" s="3">
        <v>8</v>
      </c>
      <c r="D6" s="3">
        <v>1</v>
      </c>
    </row>
    <row r="7" spans="1:4" x14ac:dyDescent="0.3">
      <c r="A7" s="2" t="s">
        <v>60</v>
      </c>
      <c r="B7" s="3">
        <v>80</v>
      </c>
      <c r="C7" s="3">
        <v>8</v>
      </c>
      <c r="D7" s="3">
        <v>128</v>
      </c>
    </row>
    <row r="8" spans="1:4" x14ac:dyDescent="0.3">
      <c r="A8" s="2" t="s">
        <v>7</v>
      </c>
      <c r="B8" s="4">
        <v>16</v>
      </c>
      <c r="C8" s="3">
        <v>8</v>
      </c>
      <c r="D8" s="3">
        <v>16</v>
      </c>
    </row>
    <row r="9" spans="1:4" x14ac:dyDescent="0.3">
      <c r="A9" s="2" t="s">
        <v>8</v>
      </c>
      <c r="B9" s="4">
        <f t="shared" ref="B9:D9" si="0">B5*B6*B7*B8</f>
        <v>1280</v>
      </c>
      <c r="C9" s="3">
        <f t="shared" si="0"/>
        <v>512</v>
      </c>
      <c r="D9" s="4">
        <f t="shared" si="0"/>
        <v>2048</v>
      </c>
    </row>
    <row r="10" spans="1:4" x14ac:dyDescent="0.3">
      <c r="A10" s="2" t="s">
        <v>9</v>
      </c>
      <c r="B10" s="3">
        <v>8</v>
      </c>
      <c r="C10" s="3">
        <v>8</v>
      </c>
      <c r="D10">
        <v>8</v>
      </c>
    </row>
    <row r="11" spans="1:4" x14ac:dyDescent="0.3">
      <c r="A11" s="2" t="s">
        <v>10</v>
      </c>
      <c r="B11" s="3" t="b">
        <v>0</v>
      </c>
      <c r="C11" s="3" t="b">
        <v>0</v>
      </c>
      <c r="D11" s="3" t="b">
        <v>0</v>
      </c>
    </row>
    <row r="12" spans="1:4" x14ac:dyDescent="0.3">
      <c r="A12" s="2" t="s">
        <v>11</v>
      </c>
      <c r="B12" s="3">
        <v>16</v>
      </c>
      <c r="C12" s="3">
        <v>16</v>
      </c>
      <c r="D12">
        <v>16</v>
      </c>
    </row>
    <row r="13" spans="1:4" x14ac:dyDescent="0.3">
      <c r="A13" s="2" t="s">
        <v>12</v>
      </c>
      <c r="B13" s="10">
        <f t="shared" ref="B13" si="1">B$9*B$12*8*B$10*2*B$4/10^6</f>
        <v>3145.7280000000001</v>
      </c>
      <c r="C13" s="5">
        <f>C$9*C$12*8*C$10*2*C$4/10^6</f>
        <v>1468.0064</v>
      </c>
      <c r="D13" s="5">
        <f>D$9*D$12*8*D$10*2*D$4/10^6</f>
        <v>5033.1647999999996</v>
      </c>
    </row>
    <row r="14" spans="1:4" x14ac:dyDescent="0.3">
      <c r="A14" s="2" t="s">
        <v>13</v>
      </c>
      <c r="B14" s="10">
        <f t="shared" ref="B14" si="2">B$9*B$12*4*B$10*2*B$4/10^6</f>
        <v>1572.864</v>
      </c>
      <c r="C14" s="5">
        <f>C$9*C$12*4*C$10*2*C$4/10^6</f>
        <v>734.00319999999999</v>
      </c>
      <c r="D14" s="5">
        <f>D$9*D$12*4*D$10*2*D$4/10^6</f>
        <v>2516.5823999999998</v>
      </c>
    </row>
    <row r="15" spans="1:4" x14ac:dyDescent="0.3">
      <c r="A15" s="2" t="s">
        <v>14</v>
      </c>
      <c r="B15" s="10">
        <f t="shared" ref="B15" si="3">B$9*B$12*2*B$10*2*B$4/10^6</f>
        <v>786.43200000000002</v>
      </c>
      <c r="C15" s="5">
        <f>C$9*C$12*2*C$10*2*C$4/10^6</f>
        <v>367.0016</v>
      </c>
      <c r="D15" s="5">
        <f>D$9*D$12*2*D$10*2*D$4/10^6</f>
        <v>1258.2911999999999</v>
      </c>
    </row>
    <row r="16" spans="1:4" x14ac:dyDescent="0.3">
      <c r="A16" s="2" t="s">
        <v>15</v>
      </c>
      <c r="B16" s="10">
        <f t="shared" ref="B16" si="4">B44*B$9*B$12*2*B$4/10^6</f>
        <v>98.304000000000002</v>
      </c>
      <c r="C16" s="5">
        <f>C$9*C$12*2*C$4/10^6</f>
        <v>22.9376</v>
      </c>
      <c r="D16" s="5">
        <f>D$9*D$12*2*D$4/10^6</f>
        <v>78.643199999999993</v>
      </c>
    </row>
    <row r="17" spans="1:4" x14ac:dyDescent="0.3">
      <c r="A17" s="2" t="s">
        <v>16</v>
      </c>
      <c r="B17" s="10">
        <f t="shared" ref="B17" si="5">B45*B$9*B$12*0.5*2*B$4/10^6</f>
        <v>49.152000000000001</v>
      </c>
      <c r="C17" s="5">
        <f>C$9*C$12/2*2*C$4/10^6</f>
        <v>11.4688</v>
      </c>
      <c r="D17" s="5">
        <f>D$9*D$12/2*2*D$4/10^6</f>
        <v>39.321599999999997</v>
      </c>
    </row>
    <row r="18" spans="1:4" x14ac:dyDescent="0.3">
      <c r="A18" s="2" t="s">
        <v>17</v>
      </c>
      <c r="B18" s="3">
        <v>4</v>
      </c>
      <c r="C18" s="3">
        <v>4</v>
      </c>
      <c r="D18" s="3">
        <v>4</v>
      </c>
    </row>
    <row r="19" spans="1:4" x14ac:dyDescent="0.3">
      <c r="A19" s="2" t="s">
        <v>18</v>
      </c>
      <c r="B19" s="3">
        <v>256</v>
      </c>
      <c r="C19" s="3">
        <v>256</v>
      </c>
      <c r="D19" s="3">
        <f>256*2</f>
        <v>512</v>
      </c>
    </row>
    <row r="20" spans="1:4" x14ac:dyDescent="0.3">
      <c r="A20" s="2" t="s">
        <v>19</v>
      </c>
      <c r="B20" s="3">
        <v>16</v>
      </c>
      <c r="C20" s="3">
        <v>16</v>
      </c>
      <c r="D20" s="3">
        <f>B20*2</f>
        <v>32</v>
      </c>
    </row>
    <row r="21" spans="1:4" x14ac:dyDescent="0.3">
      <c r="A21" s="2" t="s">
        <v>20</v>
      </c>
      <c r="B21" s="3">
        <v>192</v>
      </c>
      <c r="C21" s="4">
        <v>192</v>
      </c>
      <c r="D21">
        <f>570/2</f>
        <v>285</v>
      </c>
    </row>
    <row r="22" spans="1:4" x14ac:dyDescent="0.3">
      <c r="A22" s="2" t="s">
        <v>21</v>
      </c>
      <c r="B22" s="3">
        <v>128</v>
      </c>
      <c r="C22" s="3">
        <v>128</v>
      </c>
      <c r="D22" s="3">
        <f>128*2</f>
        <v>256</v>
      </c>
    </row>
    <row r="23" spans="1:4" x14ac:dyDescent="0.3">
      <c r="A23" s="2" t="s">
        <v>51</v>
      </c>
      <c r="B23" s="3">
        <v>512</v>
      </c>
      <c r="C23" s="3">
        <v>512</v>
      </c>
      <c r="D23" s="3">
        <f>512*2</f>
        <v>1024</v>
      </c>
    </row>
    <row r="24" spans="1:4" x14ac:dyDescent="0.3">
      <c r="A24" s="2" t="s">
        <v>22</v>
      </c>
      <c r="B24" s="3">
        <v>2048</v>
      </c>
      <c r="C24" s="3">
        <v>1024</v>
      </c>
      <c r="D24" s="3">
        <f>B24*2</f>
        <v>4096</v>
      </c>
    </row>
    <row r="25" spans="1:4" x14ac:dyDescent="0.3">
      <c r="A25" s="2" t="s">
        <v>23</v>
      </c>
      <c r="B25" s="3">
        <v>2048</v>
      </c>
      <c r="C25" s="3">
        <v>1024</v>
      </c>
      <c r="D25" s="3">
        <f>B25*2</f>
        <v>4096</v>
      </c>
    </row>
    <row r="26" spans="1:4" x14ac:dyDescent="0.3">
      <c r="A26" s="2" t="s">
        <v>24</v>
      </c>
      <c r="B26" s="5">
        <f t="shared" ref="B26" si="6">64/1.5*1.3</f>
        <v>55.466666666666669</v>
      </c>
      <c r="C26" s="11">
        <f>64/1.5*1.3</f>
        <v>55.466666666666669</v>
      </c>
      <c r="D26" s="5">
        <f>64/1.5*1.3</f>
        <v>55.466666666666669</v>
      </c>
    </row>
    <row r="27" spans="1:4" x14ac:dyDescent="0.3">
      <c r="A27" s="2" t="s">
        <v>25</v>
      </c>
      <c r="B27" s="5">
        <f t="shared" ref="B27" si="7">48/1.5*1.3</f>
        <v>41.6</v>
      </c>
      <c r="C27" s="11">
        <f>48/1.5*1.3</f>
        <v>41.6</v>
      </c>
      <c r="D27" s="5">
        <f>48/1.5*1.3</f>
        <v>41.6</v>
      </c>
    </row>
    <row r="28" spans="1:4" x14ac:dyDescent="0.3">
      <c r="A28" s="2" t="s">
        <v>26</v>
      </c>
      <c r="B28" s="3">
        <v>410</v>
      </c>
      <c r="C28" s="3">
        <v>410</v>
      </c>
      <c r="D28" s="3">
        <v>410</v>
      </c>
    </row>
    <row r="29" spans="1:4" x14ac:dyDescent="0.3">
      <c r="A29" s="2" t="s">
        <v>27</v>
      </c>
      <c r="B29" s="3">
        <v>256</v>
      </c>
      <c r="C29" s="3">
        <v>256</v>
      </c>
      <c r="D29" s="3">
        <v>256</v>
      </c>
    </row>
    <row r="30" spans="1:4" x14ac:dyDescent="0.3">
      <c r="A30" s="2" t="s">
        <v>28</v>
      </c>
      <c r="B30" s="3">
        <v>410</v>
      </c>
      <c r="C30" s="3">
        <v>410</v>
      </c>
      <c r="D30" s="3">
        <v>410</v>
      </c>
    </row>
    <row r="31" spans="1:4" x14ac:dyDescent="0.3">
      <c r="A31" s="2" t="s">
        <v>29</v>
      </c>
      <c r="B31" s="3">
        <v>256</v>
      </c>
      <c r="C31" s="3">
        <v>256</v>
      </c>
      <c r="D31" s="3">
        <v>256</v>
      </c>
    </row>
    <row r="32" spans="1:4" x14ac:dyDescent="0.3">
      <c r="A32" s="2" t="s">
        <v>30</v>
      </c>
      <c r="B32" s="3" t="s">
        <v>31</v>
      </c>
      <c r="C32" s="3" t="s">
        <v>31</v>
      </c>
      <c r="D32" t="str">
        <f>C32</f>
        <v>none</v>
      </c>
    </row>
    <row r="33" spans="1:4" x14ac:dyDescent="0.3">
      <c r="A33" s="2" t="s">
        <v>32</v>
      </c>
      <c r="B33" s="4" t="s">
        <v>52</v>
      </c>
      <c r="C33" s="3" t="s">
        <v>33</v>
      </c>
      <c r="D33" t="s">
        <v>53</v>
      </c>
    </row>
    <row r="34" spans="1:4" x14ac:dyDescent="0.3">
      <c r="A34" s="2" t="s">
        <v>34</v>
      </c>
      <c r="B34" s="4">
        <f>128*4*3.6</f>
        <v>1843.2</v>
      </c>
      <c r="C34" s="3">
        <f t="shared" ref="C34" si="8">128*4*3.2</f>
        <v>1638.4</v>
      </c>
      <c r="D34" s="3">
        <f>128*4*6.4</f>
        <v>3276.8</v>
      </c>
    </row>
    <row r="35" spans="1:4" x14ac:dyDescent="0.3">
      <c r="A35" s="2" t="s">
        <v>35</v>
      </c>
      <c r="B35" s="6">
        <f t="shared" ref="B35" si="9">B46/0.8*0.675</f>
        <v>0.71718750000000009</v>
      </c>
      <c r="C35" s="12">
        <f>C46/0.8*0.675</f>
        <v>0.67500000000000004</v>
      </c>
      <c r="D35" s="12">
        <f>D46/0.8*0.75</f>
        <v>0.84375</v>
      </c>
    </row>
    <row r="36" spans="1:4" x14ac:dyDescent="0.3">
      <c r="A36" s="2" t="s">
        <v>36</v>
      </c>
      <c r="B36" s="3">
        <v>3000</v>
      </c>
      <c r="C36" s="3">
        <v>3000</v>
      </c>
      <c r="D36" s="3">
        <v>3000</v>
      </c>
    </row>
    <row r="37" spans="1:4" x14ac:dyDescent="0.3">
      <c r="A37" s="2" t="s">
        <v>37</v>
      </c>
      <c r="B37" s="3">
        <v>0.6</v>
      </c>
      <c r="C37" s="3">
        <v>0.6</v>
      </c>
      <c r="D37" s="3">
        <v>0.6</v>
      </c>
    </row>
    <row r="38" spans="1:4" x14ac:dyDescent="0.3">
      <c r="A38" s="2" t="s">
        <v>38</v>
      </c>
      <c r="B38" s="3" t="b">
        <v>0</v>
      </c>
      <c r="C38" s="3" t="b">
        <v>0</v>
      </c>
      <c r="D38" s="3" t="b">
        <v>0</v>
      </c>
    </row>
    <row r="39" spans="1:4" x14ac:dyDescent="0.3">
      <c r="A39" s="2" t="s">
        <v>39</v>
      </c>
      <c r="B39" s="3" t="b">
        <v>1</v>
      </c>
      <c r="C39" s="3" t="b">
        <v>1</v>
      </c>
      <c r="D39" s="3" t="b">
        <v>1</v>
      </c>
    </row>
    <row r="40" spans="1:4" x14ac:dyDescent="0.3">
      <c r="A40" s="2" t="s">
        <v>40</v>
      </c>
      <c r="B40" s="3" t="b">
        <v>1</v>
      </c>
      <c r="C40" s="3" t="b">
        <v>1</v>
      </c>
      <c r="D40" s="3" t="b">
        <v>1</v>
      </c>
    </row>
    <row r="41" spans="1:4" x14ac:dyDescent="0.3">
      <c r="A41" s="2" t="s">
        <v>41</v>
      </c>
      <c r="B41" s="3">
        <v>64</v>
      </c>
      <c r="C41" s="3">
        <v>64</v>
      </c>
      <c r="D41">
        <f>96</f>
        <v>96</v>
      </c>
    </row>
    <row r="42" spans="1:4" x14ac:dyDescent="0.3">
      <c r="A42" s="2" t="s">
        <v>42</v>
      </c>
      <c r="B42" s="3">
        <v>64</v>
      </c>
      <c r="C42" s="3">
        <v>64</v>
      </c>
      <c r="D42">
        <v>64</v>
      </c>
    </row>
    <row r="43" spans="1:4" x14ac:dyDescent="0.3">
      <c r="A43" s="2" t="s">
        <v>43</v>
      </c>
      <c r="B43" s="3">
        <v>0.9</v>
      </c>
      <c r="C43" s="4">
        <v>0.85</v>
      </c>
      <c r="D43">
        <f>90</f>
        <v>90</v>
      </c>
    </row>
    <row r="44" spans="1:4" x14ac:dyDescent="0.3">
      <c r="A44" s="2" t="s">
        <v>47</v>
      </c>
      <c r="B44" s="3">
        <v>2</v>
      </c>
      <c r="C44" s="16">
        <v>1</v>
      </c>
      <c r="D44" s="3">
        <v>2</v>
      </c>
    </row>
    <row r="45" spans="1:4" x14ac:dyDescent="0.3">
      <c r="A45" s="2" t="s">
        <v>48</v>
      </c>
      <c r="B45" s="3">
        <v>2</v>
      </c>
      <c r="C45" s="16">
        <v>2</v>
      </c>
      <c r="D45" s="3">
        <v>2</v>
      </c>
    </row>
    <row r="46" spans="1:4" x14ac:dyDescent="0.3">
      <c r="A46" s="2" t="s">
        <v>44</v>
      </c>
      <c r="B46" s="7">
        <v>0.85</v>
      </c>
      <c r="C46" s="13">
        <v>0.8</v>
      </c>
      <c r="D46">
        <v>0.9</v>
      </c>
    </row>
    <row r="47" spans="1:4" x14ac:dyDescent="0.3">
      <c r="A47" s="2" t="s">
        <v>45</v>
      </c>
      <c r="B47" s="3">
        <v>460</v>
      </c>
      <c r="C47" s="3">
        <v>460</v>
      </c>
      <c r="D47">
        <v>540</v>
      </c>
    </row>
    <row r="48" spans="1:4" x14ac:dyDescent="0.3">
      <c r="A48" s="8" t="s">
        <v>46</v>
      </c>
      <c r="B48" s="9" t="b">
        <v>1</v>
      </c>
      <c r="C48" s="9" t="b">
        <v>1</v>
      </c>
      <c r="D48" s="9" t="b">
        <v>1</v>
      </c>
    </row>
    <row r="49" spans="1:4" x14ac:dyDescent="0.3">
      <c r="A49" s="2" t="s">
        <v>54</v>
      </c>
      <c r="B49" s="17">
        <v>0</v>
      </c>
      <c r="C49" s="17">
        <v>0</v>
      </c>
      <c r="D49" s="17">
        <v>0</v>
      </c>
    </row>
    <row r="50" spans="1:4" x14ac:dyDescent="0.3">
      <c r="A50" s="2" t="s">
        <v>55</v>
      </c>
      <c r="B50" s="17">
        <v>0</v>
      </c>
      <c r="C50" s="17">
        <v>0</v>
      </c>
      <c r="D50" s="17">
        <v>0</v>
      </c>
    </row>
    <row r="51" spans="1:4" x14ac:dyDescent="0.3">
      <c r="A51" s="8" t="s">
        <v>56</v>
      </c>
      <c r="B51" s="17" t="b">
        <v>0</v>
      </c>
      <c r="C51" s="17" t="b">
        <v>0</v>
      </c>
      <c r="D51" s="17" t="b">
        <v>0</v>
      </c>
    </row>
    <row r="52" spans="1:4" x14ac:dyDescent="0.3">
      <c r="A52" s="8" t="s">
        <v>57</v>
      </c>
      <c r="B52" s="17">
        <v>0</v>
      </c>
      <c r="C52" s="17">
        <v>0</v>
      </c>
      <c r="D52" s="17">
        <v>0</v>
      </c>
    </row>
    <row r="54" spans="1:4" x14ac:dyDescent="0.3">
      <c r="A54" s="18"/>
    </row>
    <row r="57" spans="1:4" x14ac:dyDescent="0.3">
      <c r="D57" s="19"/>
    </row>
    <row r="58" spans="1:4" x14ac:dyDescent="0.3">
      <c r="D58" s="20"/>
    </row>
    <row r="59" spans="1:4" x14ac:dyDescent="0.3">
      <c r="D59" s="20"/>
    </row>
    <row r="60" spans="1:4" x14ac:dyDescent="0.3">
      <c r="D60" s="21"/>
    </row>
    <row r="105" spans="3:3" x14ac:dyDescent="0.3"/>
  </sheetData>
  <conditionalFormatting sqref="C43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127BD1446DF40BC4AA3C46F40DA4C" ma:contentTypeVersion="11" ma:contentTypeDescription="Create a new document." ma:contentTypeScope="" ma:versionID="a8d6a966eb7ecbe128bb13e44d49bee1">
  <xsd:schema xmlns:xsd="http://www.w3.org/2001/XMLSchema" xmlns:xs="http://www.w3.org/2001/XMLSchema" xmlns:p="http://schemas.microsoft.com/office/2006/metadata/properties" xmlns:ns2="285c03dd-8a46-4d5b-8543-a3c3eed2db40" xmlns:ns3="4109bdcc-0414-45dc-834c-3c59c2625180" targetNamespace="http://schemas.microsoft.com/office/2006/metadata/properties" ma:root="true" ma:fieldsID="58a4fe329514906edbbf80684a6d13f1" ns2:_="" ns3:_="">
    <xsd:import namespace="285c03dd-8a46-4d5b-8543-a3c3eed2db40"/>
    <xsd:import namespace="4109bdcc-0414-45dc-834c-3c59c2625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c03dd-8a46-4d5b-8543-a3c3eed2d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9bdcc-0414-45dc-834c-3c59c26251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001E4-9B88-44C7-B4DC-EF3A47D92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c03dd-8a46-4d5b-8543-a3c3eed2db40"/>
    <ds:schemaRef ds:uri="4109bdcc-0414-45dc-834c-3c59c262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34C761-78A1-4BA2-9D33-4EF6E7F86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BDECB-7AEF-475A-9687-31DEBF97A1E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109bdcc-0414-45dc-834c-3c59c2625180"/>
    <ds:schemaRef ds:uri="285c03dd-8a46-4d5b-8543-a3c3eed2db4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Samvit</dc:creator>
  <cp:lastModifiedBy>Kumar, Madhu</cp:lastModifiedBy>
  <dcterms:created xsi:type="dcterms:W3CDTF">2021-06-30T15:52:53Z</dcterms:created>
  <dcterms:modified xsi:type="dcterms:W3CDTF">2021-11-29T08:29:31Z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0x010100688127BD1446DF40BC4AA3C46F40DA4C</vt:lpwstr>
  </property>
</Properties>
</file>