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sapre\work\ab\ab-release-automation\ConfigSpecs\"/>
    </mc:Choice>
  </mc:AlternateContent>
  <xr:revisionPtr revIDLastSave="0" documentId="13_ncr:1_{754CD30C-892A-48AD-A975-EA14302476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n12-SKUs" sheetId="1" r:id="rId1"/>
  </sheets>
  <definedNames>
    <definedName name="_xlnm._FilterDatabase" localSheetId="0" hidden="1">'Gen12-SKUs'!$A$1:$B$43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" i="1" l="1"/>
  <c r="M34" i="1"/>
  <c r="N21" i="1"/>
  <c r="N35" i="1"/>
  <c r="N27" i="1"/>
  <c r="N26" i="1"/>
  <c r="N9" i="1"/>
  <c r="N14" i="1" s="1"/>
  <c r="M21" i="1"/>
  <c r="M35" i="1"/>
  <c r="M27" i="1"/>
  <c r="M26" i="1"/>
  <c r="M9" i="1"/>
  <c r="M17" i="1" s="1"/>
  <c r="L21" i="1"/>
  <c r="L35" i="1"/>
  <c r="L34" i="1"/>
  <c r="L27" i="1"/>
  <c r="L26" i="1"/>
  <c r="L9" i="1"/>
  <c r="L13" i="1" s="1"/>
  <c r="K34" i="1"/>
  <c r="K21" i="1"/>
  <c r="K35" i="1"/>
  <c r="K27" i="1"/>
  <c r="K26" i="1"/>
  <c r="K9" i="1"/>
  <c r="K17" i="1" s="1"/>
  <c r="J35" i="1"/>
  <c r="I35" i="1"/>
  <c r="J34" i="1"/>
  <c r="I34" i="1"/>
  <c r="J27" i="1"/>
  <c r="I27" i="1"/>
  <c r="J26" i="1"/>
  <c r="I26" i="1"/>
  <c r="J9" i="1"/>
  <c r="J16" i="1" s="1"/>
  <c r="I9" i="1"/>
  <c r="I17" i="1" s="1"/>
  <c r="H35" i="1"/>
  <c r="H34" i="1"/>
  <c r="H27" i="1"/>
  <c r="H26" i="1"/>
  <c r="H9" i="1"/>
  <c r="H13" i="1" s="1"/>
  <c r="I14" i="1" l="1"/>
  <c r="I15" i="1"/>
  <c r="L16" i="1"/>
  <c r="J13" i="1"/>
  <c r="J15" i="1"/>
  <c r="L17" i="1"/>
  <c r="N15" i="1"/>
  <c r="J17" i="1"/>
  <c r="L14" i="1"/>
  <c r="N16" i="1"/>
  <c r="J14" i="1"/>
  <c r="L15" i="1"/>
  <c r="N17" i="1"/>
  <c r="N13" i="1"/>
  <c r="M14" i="1"/>
  <c r="M13" i="1"/>
  <c r="M15" i="1"/>
  <c r="M16" i="1"/>
  <c r="K14" i="1"/>
  <c r="K15" i="1"/>
  <c r="K13" i="1"/>
  <c r="K16" i="1"/>
  <c r="I16" i="1"/>
  <c r="I13" i="1"/>
  <c r="H14" i="1"/>
  <c r="H15" i="1"/>
  <c r="H16" i="1"/>
  <c r="H17" i="1"/>
  <c r="C35" i="1" l="1"/>
  <c r="C34" i="1"/>
  <c r="C27" i="1"/>
  <c r="C26" i="1"/>
  <c r="C9" i="1"/>
  <c r="C13" i="1" s="1"/>
  <c r="C15" i="1" l="1"/>
  <c r="C16" i="1"/>
  <c r="C14" i="1"/>
  <c r="C17" i="1"/>
  <c r="F35" i="1"/>
  <c r="F34" i="1"/>
  <c r="F27" i="1"/>
  <c r="F26" i="1"/>
  <c r="F9" i="1"/>
  <c r="F16" i="1" s="1"/>
  <c r="F13" i="1" l="1"/>
  <c r="F17" i="1"/>
  <c r="F15" i="1"/>
  <c r="F14" i="1"/>
  <c r="G35" i="1"/>
  <c r="D35" i="1"/>
  <c r="E35" i="1"/>
  <c r="B35" i="1"/>
  <c r="D34" i="1"/>
  <c r="D27" i="1"/>
  <c r="D26" i="1"/>
  <c r="D9" i="1"/>
  <c r="D14" i="1" s="1"/>
  <c r="D13" i="1" l="1"/>
  <c r="D15" i="1"/>
  <c r="D17" i="1"/>
  <c r="D16" i="1"/>
  <c r="G27" i="1"/>
  <c r="E27" i="1"/>
  <c r="G26" i="1"/>
  <c r="E26" i="1"/>
  <c r="G34" i="1"/>
  <c r="G9" i="1"/>
  <c r="G16" i="1" s="1"/>
  <c r="E34" i="1"/>
  <c r="E9" i="1"/>
  <c r="E16" i="1" s="1"/>
  <c r="E17" i="1" l="1"/>
  <c r="G17" i="1"/>
  <c r="G13" i="1"/>
  <c r="G15" i="1"/>
  <c r="G14" i="1"/>
  <c r="E13" i="1"/>
  <c r="E15" i="1"/>
  <c r="E14" i="1"/>
  <c r="B34" i="1" l="1"/>
  <c r="B9" i="1"/>
  <c r="B13" i="1" l="1"/>
  <c r="B15" i="1"/>
  <c r="B14" i="1"/>
  <c r="B17" i="1"/>
  <c r="B16" i="1"/>
</calcChain>
</file>

<file path=xl/sharedStrings.xml><?xml version="1.0" encoding="utf-8"?>
<sst xmlns="http://schemas.openxmlformats.org/spreadsheetml/2006/main" count="104" uniqueCount="66">
  <si>
    <t>Config</t>
  </si>
  <si>
    <t>BaseArch</t>
  </si>
  <si>
    <t>gen</t>
  </si>
  <si>
    <t>TargetFreq(MHz)</t>
  </si>
  <si>
    <t>Tiles</t>
  </si>
  <si>
    <t>SliceCount</t>
  </si>
  <si>
    <t>DssCount</t>
  </si>
  <si>
    <t>EUPerDSS</t>
  </si>
  <si>
    <t>EUCountTotal</t>
  </si>
  <si>
    <t>DPAS-Depth</t>
  </si>
  <si>
    <t>DPAS-BF/FP16 TOPS</t>
  </si>
  <si>
    <t>DPAS-int8 TOPS</t>
  </si>
  <si>
    <t>DPAS-int4/2 TOPS</t>
  </si>
  <si>
    <t>FMAD-Fp32 TOPS</t>
  </si>
  <si>
    <t>FMAD-Fp64 TOPS</t>
  </si>
  <si>
    <t>ThreadsPerEU</t>
  </si>
  <si>
    <t>GTIsPerTile</t>
  </si>
  <si>
    <t>L3CacheSizePerTile(MB)</t>
  </si>
  <si>
    <t>SLMSizePerDSS</t>
  </si>
  <si>
    <t>L1CahceSizePerDSS</t>
  </si>
  <si>
    <t>GTIBWRd(B/Clk/Tile)</t>
  </si>
  <si>
    <t>GTIBWWr(B/Clk/Tile)</t>
  </si>
  <si>
    <t>L3BWRd(B/Clk/DSS)</t>
  </si>
  <si>
    <t>L3BWWr(B/Clk/DSS)</t>
  </si>
  <si>
    <t>L1BWRd(B/Clk/DSS)</t>
  </si>
  <si>
    <t>L1BWWr(B/Clk/DSS)</t>
  </si>
  <si>
    <t>SLMBWRd(B/Clk/DSS)</t>
  </si>
  <si>
    <t>SLMBWWr(B/Clk/DSS)</t>
  </si>
  <si>
    <t>LLC(MB)</t>
  </si>
  <si>
    <t>none</t>
  </si>
  <si>
    <t>Memory</t>
  </si>
  <si>
    <t>4xHBM2e 3.2GHZ</t>
  </si>
  <si>
    <t>MemoryBW(GBps)</t>
  </si>
  <si>
    <t>MemBWEffForMLWorkloads</t>
  </si>
  <si>
    <t>ThreadRampPenalty</t>
  </si>
  <si>
    <t>EU-Efficiency</t>
  </si>
  <si>
    <t>Use-SLM</t>
  </si>
  <si>
    <t>Enable-Tiling</t>
  </si>
  <si>
    <t>SystolicBroadcast</t>
  </si>
  <si>
    <t>SIMD_MODE</t>
  </si>
  <si>
    <t>TargetPower(W)</t>
  </si>
  <si>
    <t>Enable-LSC</t>
  </si>
  <si>
    <t>L3Banks</t>
  </si>
  <si>
    <t>L3BWPerBank</t>
  </si>
  <si>
    <t>L3FabricEfficiency</t>
  </si>
  <si>
    <t>PVC1T-512-Plan</t>
  </si>
  <si>
    <t>MDFIBW-GBps</t>
  </si>
  <si>
    <t>Stream-BW-Efficiency</t>
  </si>
  <si>
    <t>PVC1T-512-B0-65</t>
  </si>
  <si>
    <t>Enable-TF32</t>
  </si>
  <si>
    <t>PVC1T-512-B0-80</t>
  </si>
  <si>
    <t>PVC1T-512-B0-70</t>
  </si>
  <si>
    <t>PVC1T-512-B0-60</t>
  </si>
  <si>
    <t>GRFPerThread</t>
  </si>
  <si>
    <t>3xHBM2e 3.2GHZ</t>
  </si>
  <si>
    <t>PVC1T-512-C0-85-75</t>
  </si>
  <si>
    <t>PVC1T-512-C0-85-80</t>
  </si>
  <si>
    <t>PVC1T-512-C0-77-80</t>
  </si>
  <si>
    <t>PVC1T-512-C0-77-75</t>
  </si>
  <si>
    <t>PVC1T-448-B0-65-NR</t>
  </si>
  <si>
    <t>PVC1T-448-B0-65-R</t>
  </si>
  <si>
    <t>PVC1T-448-C0-85-80-NR</t>
  </si>
  <si>
    <t>PVC1T-448-C0-85-80-R</t>
  </si>
  <si>
    <t>SPTPT</t>
  </si>
  <si>
    <t>DPTPT</t>
  </si>
  <si>
    <t>PVC1T-512-A0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</si>
</sst>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/>
    <xf numFmtId="0" fontId="13" fillId="33" borderId="10" xfId="0" applyFont="1" applyFill="1" applyBorder="1"/>
    <xf numFmtId="0" fontId="13" fillId="33" borderId="10" xfId="0" applyFont="1" applyFill="1" applyBorder="1" applyAlignment="1">
      <alignment horizontal="left"/>
    </xf>
    <xf numFmtId="0" fontId="18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8" fillId="0" borderId="10" xfId="0" applyFont="1" applyBorder="1"/>
    <xf numFmtId="0" fontId="19" fillId="0" borderId="10" xfId="0" applyFont="1" applyBorder="1" applyAlignment="1">
      <alignment horizontal="left"/>
    </xf>
    <xf numFmtId="0" fontId="14" fillId="0" borderId="0" xfId="0" applyFont="1"/>
    <xf numFmtId="164" fontId="0" fillId="0" borderId="0" xfId="42" applyNumberFormat="1" applyFont="1" applyAlignment="1">
      <alignment horizontal="left"/>
    </xf>
    <xf numFmtId="43" fontId="19" fillId="0" borderId="10" xfId="42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16" fillId="0" borderId="10" xfId="0" applyFont="1" applyBorder="1"/>
    <xf numFmtId="0" fontId="19" fillId="34" borderId="10" xfId="0" applyFont="1" applyFill="1" applyBorder="1" applyAlignment="1">
      <alignment horizontal="left"/>
    </xf>
    <xf numFmtId="43" fontId="19" fillId="34" borderId="10" xfId="42" applyFont="1" applyFill="1" applyBorder="1" applyAlignment="1">
      <alignment horizontal="left"/>
    </xf>
    <xf numFmtId="164" fontId="19" fillId="34" borderId="10" xfId="42" applyNumberFormat="1" applyFont="1" applyFill="1" applyBorder="1" applyAlignment="1">
      <alignment horizontal="left"/>
    </xf>
    <xf numFmtId="43" fontId="0" fillId="34" borderId="10" xfId="42" applyNumberFormat="1" applyFont="1" applyFill="1" applyBorder="1" applyAlignment="1">
      <alignment horizontal="left"/>
    </xf>
    <xf numFmtId="43" fontId="0" fillId="0" borderId="0" xfId="42" applyFont="1"/>
    <xf numFmtId="0" fontId="19" fillId="35" borderId="10" xfId="0" applyFont="1" applyFill="1" applyBorder="1" applyAlignment="1">
      <alignment horizontal="left"/>
    </xf>
    <xf numFmtId="43" fontId="19" fillId="35" borderId="10" xfId="42" applyFont="1" applyFill="1" applyBorder="1" applyAlignment="1">
      <alignment horizontal="left"/>
    </xf>
    <xf numFmtId="43" fontId="0" fillId="34" borderId="10" xfId="42" applyFont="1" applyFill="1" applyBorder="1" applyAlignment="1">
      <alignment horizontal="left"/>
    </xf>
    <xf numFmtId="165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zoomScale="120" zoomScaleNormal="120" workbookViewId="0">
      <pane xSplit="1" ySplit="1" topLeftCell="H26" activePane="bottomRight" state="frozen"/>
      <selection pane="topRight" activeCell="B1" sqref="B1"/>
      <selection pane="bottomLeft" activeCell="A2" sqref="A2"/>
      <selection pane="bottomRight" activeCell="N48" sqref="N48"/>
    </sheetView>
  </sheetViews>
  <sheetFormatPr defaultRowHeight="15" x14ac:dyDescent="0.25"/>
  <cols>
    <col min="1" max="1" width="27.28515625" style="2" bestFit="1" customWidth="1"/>
    <col min="2" max="2" width="16.42578125" style="1" bestFit="1" customWidth="1"/>
    <col min="3" max="3" width="16.85546875" style="9" bestFit="1" customWidth="1"/>
    <col min="4" max="6" width="16.85546875" style="1" bestFit="1" customWidth="1"/>
    <col min="7" max="8" width="19.85546875" style="1" bestFit="1" customWidth="1"/>
    <col min="9" max="10" width="19.85546875" bestFit="1" customWidth="1"/>
    <col min="11" max="11" width="20.28515625" bestFit="1" customWidth="1"/>
    <col min="12" max="12" width="18.85546875" bestFit="1" customWidth="1"/>
    <col min="13" max="14" width="23.28515625" bestFit="1" customWidth="1"/>
    <col min="15" max="15" width="16.42578125" style="1" customWidth="1"/>
  </cols>
  <sheetData>
    <row r="1" spans="1:15" s="2" customFormat="1" x14ac:dyDescent="0.25">
      <c r="A1" s="3" t="s">
        <v>0</v>
      </c>
      <c r="B1" s="4" t="s">
        <v>45</v>
      </c>
      <c r="C1" s="4" t="s">
        <v>52</v>
      </c>
      <c r="D1" s="4" t="s">
        <v>48</v>
      </c>
      <c r="E1" s="4" t="s">
        <v>51</v>
      </c>
      <c r="F1" s="4" t="s">
        <v>50</v>
      </c>
      <c r="G1" s="4" t="s">
        <v>58</v>
      </c>
      <c r="H1" s="4" t="s">
        <v>57</v>
      </c>
      <c r="I1" s="4" t="s">
        <v>55</v>
      </c>
      <c r="J1" s="4" t="s">
        <v>56</v>
      </c>
      <c r="K1" s="4" t="s">
        <v>59</v>
      </c>
      <c r="L1" s="4" t="s">
        <v>60</v>
      </c>
      <c r="M1" s="4" t="s">
        <v>61</v>
      </c>
      <c r="N1" s="4" t="s">
        <v>62</v>
      </c>
      <c r="O1" s="4" t="s">
        <v>65</v>
      </c>
    </row>
    <row r="2" spans="1:15" x14ac:dyDescent="0.25">
      <c r="A2" s="5" t="s">
        <v>1</v>
      </c>
      <c r="B2" s="6" t="s">
        <v>2</v>
      </c>
      <c r="C2" s="6" t="s">
        <v>2</v>
      </c>
      <c r="D2" s="6" t="s">
        <v>2</v>
      </c>
      <c r="E2" s="6" t="s">
        <v>2</v>
      </c>
      <c r="F2" s="6" t="s">
        <v>2</v>
      </c>
      <c r="G2" s="6" t="s">
        <v>2</v>
      </c>
      <c r="H2" s="6" t="s">
        <v>2</v>
      </c>
      <c r="I2" s="6" t="s">
        <v>2</v>
      </c>
      <c r="J2" s="6" t="s">
        <v>2</v>
      </c>
      <c r="K2" s="6" t="s">
        <v>2</v>
      </c>
      <c r="L2" s="6" t="s">
        <v>2</v>
      </c>
      <c r="M2" s="6" t="s">
        <v>2</v>
      </c>
      <c r="N2" s="6" t="s">
        <v>2</v>
      </c>
      <c r="O2" s="8" t="s">
        <v>2</v>
      </c>
    </row>
    <row r="3" spans="1:15" x14ac:dyDescent="0.25">
      <c r="A3" s="5" t="s">
        <v>40</v>
      </c>
      <c r="B3" s="6">
        <v>300</v>
      </c>
      <c r="C3" s="6">
        <v>300</v>
      </c>
      <c r="D3" s="6">
        <v>300</v>
      </c>
      <c r="E3" s="6">
        <v>300</v>
      </c>
      <c r="F3" s="6">
        <v>300</v>
      </c>
      <c r="G3" s="6">
        <v>300</v>
      </c>
      <c r="H3" s="6">
        <v>300</v>
      </c>
      <c r="I3" s="6">
        <v>300</v>
      </c>
      <c r="J3" s="6">
        <v>300</v>
      </c>
      <c r="K3" s="6">
        <v>300</v>
      </c>
      <c r="L3" s="6">
        <v>300</v>
      </c>
      <c r="M3" s="6">
        <v>300</v>
      </c>
      <c r="N3" s="6">
        <v>300</v>
      </c>
      <c r="O3" s="8">
        <v>300</v>
      </c>
    </row>
    <row r="4" spans="1:15" x14ac:dyDescent="0.25">
      <c r="A4" s="5" t="s">
        <v>3</v>
      </c>
      <c r="B4" s="6">
        <v>1400</v>
      </c>
      <c r="C4" s="6">
        <v>1400</v>
      </c>
      <c r="D4" s="6">
        <v>1400</v>
      </c>
      <c r="E4" s="6">
        <v>1400</v>
      </c>
      <c r="F4" s="6">
        <v>1400</v>
      </c>
      <c r="G4" s="6">
        <v>1400</v>
      </c>
      <c r="H4" s="6">
        <v>1400</v>
      </c>
      <c r="I4" s="6">
        <v>1400</v>
      </c>
      <c r="J4" s="6">
        <v>1400</v>
      </c>
      <c r="K4" s="6">
        <v>1400</v>
      </c>
      <c r="L4" s="6">
        <v>1400</v>
      </c>
      <c r="M4" s="6">
        <v>1400</v>
      </c>
      <c r="N4" s="6">
        <v>1400</v>
      </c>
      <c r="O4" s="8">
        <v>1400</v>
      </c>
    </row>
    <row r="5" spans="1:15" x14ac:dyDescent="0.25">
      <c r="A5" s="5" t="s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8">
        <v>1</v>
      </c>
    </row>
    <row r="6" spans="1:15" x14ac:dyDescent="0.25">
      <c r="A6" s="5" t="s">
        <v>5</v>
      </c>
      <c r="B6" s="6">
        <v>8</v>
      </c>
      <c r="C6" s="6">
        <v>8</v>
      </c>
      <c r="D6" s="6">
        <v>8</v>
      </c>
      <c r="E6" s="6">
        <v>8</v>
      </c>
      <c r="F6" s="6">
        <v>8</v>
      </c>
      <c r="G6" s="6">
        <v>8</v>
      </c>
      <c r="H6" s="6">
        <v>8</v>
      </c>
      <c r="I6" s="6">
        <v>8</v>
      </c>
      <c r="J6" s="6">
        <v>8</v>
      </c>
      <c r="K6" s="6">
        <v>8</v>
      </c>
      <c r="L6" s="6">
        <v>8</v>
      </c>
      <c r="M6" s="6">
        <v>8</v>
      </c>
      <c r="N6" s="6">
        <v>8</v>
      </c>
      <c r="O6" s="8">
        <v>8</v>
      </c>
    </row>
    <row r="7" spans="1:15" x14ac:dyDescent="0.25">
      <c r="A7" s="5" t="s">
        <v>6</v>
      </c>
      <c r="B7" s="6">
        <v>8</v>
      </c>
      <c r="C7" s="6">
        <v>8</v>
      </c>
      <c r="D7" s="6">
        <v>8</v>
      </c>
      <c r="E7" s="6">
        <v>8</v>
      </c>
      <c r="F7" s="6">
        <v>8</v>
      </c>
      <c r="G7" s="6">
        <v>8</v>
      </c>
      <c r="H7" s="6">
        <v>8</v>
      </c>
      <c r="I7" s="6">
        <v>8</v>
      </c>
      <c r="J7" s="6">
        <v>8</v>
      </c>
      <c r="K7" s="19">
        <v>7</v>
      </c>
      <c r="L7" s="19">
        <v>7</v>
      </c>
      <c r="M7" s="19">
        <v>7</v>
      </c>
      <c r="N7" s="19">
        <v>7</v>
      </c>
      <c r="O7" s="8">
        <v>8</v>
      </c>
    </row>
    <row r="8" spans="1:15" x14ac:dyDescent="0.25">
      <c r="A8" s="5" t="s">
        <v>7</v>
      </c>
      <c r="B8" s="6">
        <v>8</v>
      </c>
      <c r="C8" s="6">
        <v>8</v>
      </c>
      <c r="D8" s="6">
        <v>8</v>
      </c>
      <c r="E8" s="6">
        <v>8</v>
      </c>
      <c r="F8" s="6">
        <v>8</v>
      </c>
      <c r="G8" s="6">
        <v>8</v>
      </c>
      <c r="H8" s="6">
        <v>8</v>
      </c>
      <c r="I8" s="6">
        <v>8</v>
      </c>
      <c r="J8" s="6">
        <v>8</v>
      </c>
      <c r="K8" s="6">
        <v>8</v>
      </c>
      <c r="L8" s="6">
        <v>8</v>
      </c>
      <c r="M8" s="6">
        <v>8</v>
      </c>
      <c r="N8" s="6">
        <v>8</v>
      </c>
      <c r="O8" s="8">
        <v>8</v>
      </c>
    </row>
    <row r="9" spans="1:15" x14ac:dyDescent="0.25">
      <c r="A9" s="5" t="s">
        <v>8</v>
      </c>
      <c r="B9" s="6">
        <f t="shared" ref="B9" si="0">B5*B6*B7*B8</f>
        <v>512</v>
      </c>
      <c r="C9" s="6">
        <f t="shared" ref="C9" si="1">C5*C6*C7*C8</f>
        <v>512</v>
      </c>
      <c r="D9" s="6">
        <f>D5*D6*D7*D8</f>
        <v>512</v>
      </c>
      <c r="E9" s="6">
        <f t="shared" ref="E9:G9" si="2">E5*E6*E7*E8</f>
        <v>512</v>
      </c>
      <c r="F9" s="6">
        <f t="shared" ref="F9" si="3">F5*F6*F7*F8</f>
        <v>512</v>
      </c>
      <c r="G9" s="6">
        <f t="shared" si="2"/>
        <v>512</v>
      </c>
      <c r="H9" s="6">
        <f t="shared" ref="H9:I9" si="4">H5*H6*H7*H8</f>
        <v>512</v>
      </c>
      <c r="I9" s="6">
        <f t="shared" si="4"/>
        <v>512</v>
      </c>
      <c r="J9" s="6">
        <f t="shared" ref="J9" si="5">J5*J6*J7*J8</f>
        <v>512</v>
      </c>
      <c r="K9" s="19">
        <f>K5*K6*K7*K8</f>
        <v>448</v>
      </c>
      <c r="L9" s="19">
        <f>L5*L6*L7*L8</f>
        <v>448</v>
      </c>
      <c r="M9" s="19">
        <f t="shared" ref="M9:N9" si="6">M5*M6*M7*M8</f>
        <v>448</v>
      </c>
      <c r="N9" s="19">
        <f t="shared" si="6"/>
        <v>448</v>
      </c>
      <c r="O9" s="8">
        <v>512</v>
      </c>
    </row>
    <row r="10" spans="1:15" x14ac:dyDescent="0.25">
      <c r="A10" s="5" t="s">
        <v>9</v>
      </c>
      <c r="B10" s="6">
        <v>8</v>
      </c>
      <c r="C10" s="6">
        <v>8</v>
      </c>
      <c r="D10" s="6">
        <v>8</v>
      </c>
      <c r="E10" s="6">
        <v>8</v>
      </c>
      <c r="F10" s="6">
        <v>8</v>
      </c>
      <c r="G10" s="6">
        <v>8</v>
      </c>
      <c r="H10" s="6">
        <v>8</v>
      </c>
      <c r="I10" s="6">
        <v>8</v>
      </c>
      <c r="J10" s="6">
        <v>8</v>
      </c>
      <c r="K10" s="6">
        <v>8</v>
      </c>
      <c r="L10" s="6">
        <v>8</v>
      </c>
      <c r="M10" s="6">
        <v>8</v>
      </c>
      <c r="N10" s="6">
        <v>8</v>
      </c>
      <c r="O10" s="8">
        <v>8</v>
      </c>
    </row>
    <row r="11" spans="1:15" x14ac:dyDescent="0.25">
      <c r="A11" s="5" t="s">
        <v>38</v>
      </c>
      <c r="B11" s="6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8" t="b">
        <v>0</v>
      </c>
    </row>
    <row r="12" spans="1:15" x14ac:dyDescent="0.25">
      <c r="A12" s="5" t="s">
        <v>39</v>
      </c>
      <c r="B12" s="6">
        <v>16</v>
      </c>
      <c r="C12" s="6">
        <v>16</v>
      </c>
      <c r="D12" s="6">
        <v>16</v>
      </c>
      <c r="E12" s="6">
        <v>16</v>
      </c>
      <c r="F12" s="6">
        <v>16</v>
      </c>
      <c r="G12" s="6">
        <v>16</v>
      </c>
      <c r="H12" s="6">
        <v>16</v>
      </c>
      <c r="I12" s="6">
        <v>16</v>
      </c>
      <c r="J12" s="6">
        <v>16</v>
      </c>
      <c r="K12" s="6">
        <v>16</v>
      </c>
      <c r="L12" s="6">
        <v>16</v>
      </c>
      <c r="M12" s="6">
        <v>16</v>
      </c>
      <c r="N12" s="6">
        <v>16</v>
      </c>
      <c r="O12" s="8">
        <v>16</v>
      </c>
    </row>
    <row r="13" spans="1:15" x14ac:dyDescent="0.25">
      <c r="A13" s="5" t="s">
        <v>12</v>
      </c>
      <c r="B13" s="11">
        <f t="shared" ref="B13:J13" si="7">B$9*B$12*8*B$10*2*B$4/10^6</f>
        <v>1468.0064</v>
      </c>
      <c r="C13" s="11">
        <f>C$9*C$12*8*C$10*2*C$4/10^6</f>
        <v>1468.0064</v>
      </c>
      <c r="D13" s="11">
        <f>D$9*D$12*8*D$10*2*D$4/10^6</f>
        <v>1468.0064</v>
      </c>
      <c r="E13" s="11">
        <f t="shared" si="7"/>
        <v>1468.0064</v>
      </c>
      <c r="F13" s="11">
        <f t="shared" si="7"/>
        <v>1468.0064</v>
      </c>
      <c r="G13" s="11">
        <f t="shared" si="7"/>
        <v>1468.0064</v>
      </c>
      <c r="H13" s="11">
        <f t="shared" si="7"/>
        <v>1468.0064</v>
      </c>
      <c r="I13" s="11">
        <f t="shared" si="7"/>
        <v>1468.0064</v>
      </c>
      <c r="J13" s="11">
        <f t="shared" si="7"/>
        <v>1468.0064</v>
      </c>
      <c r="K13" s="20">
        <f>K$9*K$12*8*K$10*2*K$4/10^6</f>
        <v>1284.5056</v>
      </c>
      <c r="L13" s="20">
        <f>L$9*L$12*8*L$10*2*L$4/10^6</f>
        <v>1284.5056</v>
      </c>
      <c r="M13" s="20">
        <f t="shared" ref="M13:N13" si="8">M$9*M$12*8*M$10*2*M$4/10^6</f>
        <v>1284.5056</v>
      </c>
      <c r="N13" s="20">
        <f t="shared" si="8"/>
        <v>1284.5056</v>
      </c>
      <c r="O13" s="11">
        <v>1468.0064</v>
      </c>
    </row>
    <row r="14" spans="1:15" x14ac:dyDescent="0.25">
      <c r="A14" s="5" t="s">
        <v>11</v>
      </c>
      <c r="B14" s="11">
        <f t="shared" ref="B14:J14" si="9">B$9*B$12*4*B$10*2*B$4/10^6</f>
        <v>734.00319999999999</v>
      </c>
      <c r="C14" s="11">
        <f>C$9*C$12*4*C$10*2*C$4/10^6</f>
        <v>734.00319999999999</v>
      </c>
      <c r="D14" s="11">
        <f>D$9*D$12*4*D$10*2*D$4/10^6</f>
        <v>734.00319999999999</v>
      </c>
      <c r="E14" s="11">
        <f t="shared" si="9"/>
        <v>734.00319999999999</v>
      </c>
      <c r="F14" s="11">
        <f t="shared" si="9"/>
        <v>734.00319999999999</v>
      </c>
      <c r="G14" s="11">
        <f t="shared" si="9"/>
        <v>734.00319999999999</v>
      </c>
      <c r="H14" s="11">
        <f t="shared" si="9"/>
        <v>734.00319999999999</v>
      </c>
      <c r="I14" s="11">
        <f t="shared" si="9"/>
        <v>734.00319999999999</v>
      </c>
      <c r="J14" s="11">
        <f t="shared" si="9"/>
        <v>734.00319999999999</v>
      </c>
      <c r="K14" s="20">
        <f>K$9*K$12*4*K$10*2*K$4/10^6</f>
        <v>642.25279999999998</v>
      </c>
      <c r="L14" s="20">
        <f>L$9*L$12*4*L$10*2*L$4/10^6</f>
        <v>642.25279999999998</v>
      </c>
      <c r="M14" s="20">
        <f t="shared" ref="M14:N14" si="10">M$9*M$12*4*M$10*2*M$4/10^6</f>
        <v>642.25279999999998</v>
      </c>
      <c r="N14" s="20">
        <f t="shared" si="10"/>
        <v>642.25279999999998</v>
      </c>
      <c r="O14" s="11">
        <v>734.00319999999999</v>
      </c>
    </row>
    <row r="15" spans="1:15" x14ac:dyDescent="0.25">
      <c r="A15" s="5" t="s">
        <v>10</v>
      </c>
      <c r="B15" s="11">
        <f t="shared" ref="B15:J15" si="11">B$9*B$12*2*B$10*2*B$4/10^6</f>
        <v>367.0016</v>
      </c>
      <c r="C15" s="11">
        <f>C$9*C$12*2*C$10*2*C$4/10^6</f>
        <v>367.0016</v>
      </c>
      <c r="D15" s="11">
        <f>D$9*D$12*2*D$10*2*D$4/10^6</f>
        <v>367.0016</v>
      </c>
      <c r="E15" s="11">
        <f t="shared" si="11"/>
        <v>367.0016</v>
      </c>
      <c r="F15" s="11">
        <f t="shared" si="11"/>
        <v>367.0016</v>
      </c>
      <c r="G15" s="11">
        <f t="shared" si="11"/>
        <v>367.0016</v>
      </c>
      <c r="H15" s="11">
        <f t="shared" si="11"/>
        <v>367.0016</v>
      </c>
      <c r="I15" s="11">
        <f t="shared" si="11"/>
        <v>367.0016</v>
      </c>
      <c r="J15" s="11">
        <f t="shared" si="11"/>
        <v>367.0016</v>
      </c>
      <c r="K15" s="20">
        <f>K$9*K$12*2*K$10*2*K$4/10^6</f>
        <v>321.12639999999999</v>
      </c>
      <c r="L15" s="20">
        <f>L$9*L$12*2*L$10*2*L$4/10^6</f>
        <v>321.12639999999999</v>
      </c>
      <c r="M15" s="20">
        <f t="shared" ref="M15:N15" si="12">M$9*M$12*2*M$10*2*M$4/10^6</f>
        <v>321.12639999999999</v>
      </c>
      <c r="N15" s="20">
        <f t="shared" si="12"/>
        <v>321.12639999999999</v>
      </c>
      <c r="O15" s="11">
        <v>367.0016</v>
      </c>
    </row>
    <row r="16" spans="1:15" x14ac:dyDescent="0.25">
      <c r="A16" s="5" t="s">
        <v>13</v>
      </c>
      <c r="B16" s="11">
        <f t="shared" ref="B16:J16" si="13">B$9*B$12*2*B$4/10^6</f>
        <v>22.9376</v>
      </c>
      <c r="C16" s="11">
        <f>C$9*C$12*2*C$4/10^6</f>
        <v>22.9376</v>
      </c>
      <c r="D16" s="11">
        <f>D$9*D$12*2*D$4/10^6</f>
        <v>22.9376</v>
      </c>
      <c r="E16" s="11">
        <f t="shared" si="13"/>
        <v>22.9376</v>
      </c>
      <c r="F16" s="11">
        <f t="shared" si="13"/>
        <v>22.9376</v>
      </c>
      <c r="G16" s="11">
        <f t="shared" si="13"/>
        <v>22.9376</v>
      </c>
      <c r="H16" s="11">
        <f t="shared" si="13"/>
        <v>22.9376</v>
      </c>
      <c r="I16" s="11">
        <f t="shared" si="13"/>
        <v>22.9376</v>
      </c>
      <c r="J16" s="11">
        <f t="shared" si="13"/>
        <v>22.9376</v>
      </c>
      <c r="K16" s="20">
        <f>K$9*K$12*2*K$4/10^6</f>
        <v>20.070399999999999</v>
      </c>
      <c r="L16" s="20">
        <f>L$9*L$12*2*L$4/10^6</f>
        <v>20.070399999999999</v>
      </c>
      <c r="M16" s="20">
        <f t="shared" ref="M16:N16" si="14">M$9*M$12*2*M$4/10^6</f>
        <v>20.070399999999999</v>
      </c>
      <c r="N16" s="20">
        <f t="shared" si="14"/>
        <v>20.070399999999999</v>
      </c>
      <c r="O16" s="11">
        <v>22.9376</v>
      </c>
    </row>
    <row r="17" spans="1:15" x14ac:dyDescent="0.25">
      <c r="A17" s="5" t="s">
        <v>14</v>
      </c>
      <c r="B17" s="11">
        <f t="shared" ref="B17:J17" si="15">B$9*B$12/2*2*B$4/10^6</f>
        <v>11.4688</v>
      </c>
      <c r="C17" s="11">
        <f>C$9*C$12/2*2*C$4/10^6</f>
        <v>11.4688</v>
      </c>
      <c r="D17" s="11">
        <f>D$9*D$12/2*2*D$4/10^6</f>
        <v>11.4688</v>
      </c>
      <c r="E17" s="11">
        <f t="shared" si="15"/>
        <v>11.4688</v>
      </c>
      <c r="F17" s="11">
        <f t="shared" si="15"/>
        <v>11.4688</v>
      </c>
      <c r="G17" s="11">
        <f t="shared" si="15"/>
        <v>11.4688</v>
      </c>
      <c r="H17" s="11">
        <f t="shared" si="15"/>
        <v>11.4688</v>
      </c>
      <c r="I17" s="11">
        <f t="shared" si="15"/>
        <v>11.4688</v>
      </c>
      <c r="J17" s="11">
        <f t="shared" si="15"/>
        <v>11.4688</v>
      </c>
      <c r="K17" s="20">
        <f>K$9*K$12/2*2*K$4/10^6</f>
        <v>10.0352</v>
      </c>
      <c r="L17" s="20">
        <f>L$9*L$12/2*2*L$4/10^6</f>
        <v>10.0352</v>
      </c>
      <c r="M17" s="20">
        <f t="shared" ref="M17:N17" si="16">M$9*M$12/2*2*M$4/10^6</f>
        <v>10.0352</v>
      </c>
      <c r="N17" s="20">
        <f t="shared" si="16"/>
        <v>10.0352</v>
      </c>
      <c r="O17" s="11">
        <v>11.4688</v>
      </c>
    </row>
    <row r="18" spans="1:15" x14ac:dyDescent="0.25">
      <c r="A18" s="5" t="s">
        <v>15</v>
      </c>
      <c r="B18" s="6">
        <v>4</v>
      </c>
      <c r="C18" s="6">
        <v>4</v>
      </c>
      <c r="D18" s="6">
        <v>4</v>
      </c>
      <c r="E18" s="6">
        <v>4</v>
      </c>
      <c r="F18" s="6">
        <v>4</v>
      </c>
      <c r="G18" s="6">
        <v>4</v>
      </c>
      <c r="H18" s="6">
        <v>4</v>
      </c>
      <c r="I18" s="6">
        <v>4</v>
      </c>
      <c r="J18" s="6">
        <v>4</v>
      </c>
      <c r="K18" s="6">
        <v>4</v>
      </c>
      <c r="L18" s="6">
        <v>4</v>
      </c>
      <c r="M18" s="6">
        <v>4</v>
      </c>
      <c r="N18" s="6">
        <v>4</v>
      </c>
      <c r="O18" s="8">
        <v>4</v>
      </c>
    </row>
    <row r="19" spans="1:15" x14ac:dyDescent="0.25">
      <c r="A19" s="5" t="s">
        <v>53</v>
      </c>
      <c r="B19" s="6">
        <v>256</v>
      </c>
      <c r="C19" s="6">
        <v>256</v>
      </c>
      <c r="D19" s="6">
        <v>256</v>
      </c>
      <c r="E19" s="6">
        <v>256</v>
      </c>
      <c r="F19" s="6">
        <v>256</v>
      </c>
      <c r="G19" s="6">
        <v>256</v>
      </c>
      <c r="H19" s="6">
        <v>256</v>
      </c>
      <c r="I19" s="6">
        <v>256</v>
      </c>
      <c r="J19" s="6">
        <v>256</v>
      </c>
      <c r="K19" s="6">
        <v>256</v>
      </c>
      <c r="L19" s="6">
        <v>256</v>
      </c>
      <c r="M19" s="6">
        <v>256</v>
      </c>
      <c r="N19" s="6">
        <v>256</v>
      </c>
      <c r="O19" s="8">
        <v>256</v>
      </c>
    </row>
    <row r="20" spans="1:15" x14ac:dyDescent="0.25">
      <c r="A20" s="5" t="s">
        <v>16</v>
      </c>
      <c r="B20" s="6">
        <v>16</v>
      </c>
      <c r="C20" s="6">
        <v>16</v>
      </c>
      <c r="D20" s="6">
        <v>16</v>
      </c>
      <c r="E20" s="6">
        <v>16</v>
      </c>
      <c r="F20" s="6">
        <v>16</v>
      </c>
      <c r="G20" s="6">
        <v>16</v>
      </c>
      <c r="H20" s="6">
        <v>16</v>
      </c>
      <c r="I20" s="6">
        <v>16</v>
      </c>
      <c r="J20" s="6">
        <v>16</v>
      </c>
      <c r="K20" s="19">
        <v>12</v>
      </c>
      <c r="L20" s="19">
        <v>12</v>
      </c>
      <c r="M20" s="19">
        <v>12</v>
      </c>
      <c r="N20" s="19">
        <v>12</v>
      </c>
      <c r="O20" s="8">
        <v>16</v>
      </c>
    </row>
    <row r="21" spans="1:15" x14ac:dyDescent="0.25">
      <c r="A21" s="5" t="s">
        <v>17</v>
      </c>
      <c r="B21" s="14">
        <v>240</v>
      </c>
      <c r="C21" s="14">
        <v>204</v>
      </c>
      <c r="D21" s="14">
        <v>204</v>
      </c>
      <c r="E21" s="14">
        <v>204</v>
      </c>
      <c r="F21" s="14">
        <v>204</v>
      </c>
      <c r="G21" s="14">
        <v>192</v>
      </c>
      <c r="H21" s="14">
        <v>192</v>
      </c>
      <c r="I21" s="14">
        <v>192</v>
      </c>
      <c r="J21" s="14">
        <v>192</v>
      </c>
      <c r="K21" s="19">
        <f>36*3</f>
        <v>108</v>
      </c>
      <c r="L21" s="19">
        <f>36*3+12*3.75</f>
        <v>153</v>
      </c>
      <c r="M21" s="19">
        <f>36*3</f>
        <v>108</v>
      </c>
      <c r="N21" s="19">
        <f>36*3+12*3.75</f>
        <v>153</v>
      </c>
      <c r="O21" s="14">
        <v>204</v>
      </c>
    </row>
    <row r="22" spans="1:15" x14ac:dyDescent="0.25">
      <c r="A22" s="5" t="s">
        <v>18</v>
      </c>
      <c r="B22" s="6">
        <v>128</v>
      </c>
      <c r="C22" s="6">
        <v>128</v>
      </c>
      <c r="D22" s="6">
        <v>128</v>
      </c>
      <c r="E22" s="6">
        <v>128</v>
      </c>
      <c r="F22" s="6">
        <v>128</v>
      </c>
      <c r="G22" s="6">
        <v>128</v>
      </c>
      <c r="H22" s="6">
        <v>128</v>
      </c>
      <c r="I22" s="6">
        <v>128</v>
      </c>
      <c r="J22" s="6">
        <v>128</v>
      </c>
      <c r="K22" s="6">
        <v>128</v>
      </c>
      <c r="L22" s="6">
        <v>128</v>
      </c>
      <c r="M22" s="6">
        <v>128</v>
      </c>
      <c r="N22" s="6">
        <v>128</v>
      </c>
      <c r="O22" s="8">
        <v>128</v>
      </c>
    </row>
    <row r="23" spans="1:15" x14ac:dyDescent="0.25">
      <c r="A23" s="5" t="s">
        <v>19</v>
      </c>
      <c r="B23" s="6">
        <v>512</v>
      </c>
      <c r="C23" s="6">
        <v>512</v>
      </c>
      <c r="D23" s="6">
        <v>512</v>
      </c>
      <c r="E23" s="6">
        <v>512</v>
      </c>
      <c r="F23" s="6">
        <v>512</v>
      </c>
      <c r="G23" s="6">
        <v>512</v>
      </c>
      <c r="H23" s="6">
        <v>512</v>
      </c>
      <c r="I23" s="6">
        <v>512</v>
      </c>
      <c r="J23" s="6">
        <v>512</v>
      </c>
      <c r="K23" s="6">
        <v>512</v>
      </c>
      <c r="L23" s="6">
        <v>512</v>
      </c>
      <c r="M23" s="6">
        <v>512</v>
      </c>
      <c r="N23" s="6">
        <v>512</v>
      </c>
      <c r="O23" s="8">
        <v>512</v>
      </c>
    </row>
    <row r="24" spans="1:15" x14ac:dyDescent="0.25">
      <c r="A24" s="5" t="s">
        <v>20</v>
      </c>
      <c r="B24" s="6">
        <v>1024</v>
      </c>
      <c r="C24" s="6">
        <v>1024</v>
      </c>
      <c r="D24" s="6">
        <v>1024</v>
      </c>
      <c r="E24" s="6">
        <v>1024</v>
      </c>
      <c r="F24" s="6">
        <v>1024</v>
      </c>
      <c r="G24" s="6">
        <v>1024</v>
      </c>
      <c r="H24" s="6">
        <v>1024</v>
      </c>
      <c r="I24" s="6">
        <v>1024</v>
      </c>
      <c r="J24" s="6">
        <v>1024</v>
      </c>
      <c r="K24" s="19">
        <v>768</v>
      </c>
      <c r="L24" s="19">
        <v>768</v>
      </c>
      <c r="M24" s="19">
        <v>768</v>
      </c>
      <c r="N24" s="19">
        <v>768</v>
      </c>
      <c r="O24" s="8">
        <v>1024</v>
      </c>
    </row>
    <row r="25" spans="1:15" x14ac:dyDescent="0.25">
      <c r="A25" s="5" t="s">
        <v>21</v>
      </c>
      <c r="B25" s="6">
        <v>1024</v>
      </c>
      <c r="C25" s="6">
        <v>1024</v>
      </c>
      <c r="D25" s="6">
        <v>1024</v>
      </c>
      <c r="E25" s="6">
        <v>1024</v>
      </c>
      <c r="F25" s="6">
        <v>1024</v>
      </c>
      <c r="G25" s="6">
        <v>1024</v>
      </c>
      <c r="H25" s="6">
        <v>1024</v>
      </c>
      <c r="I25" s="6">
        <v>1024</v>
      </c>
      <c r="J25" s="6">
        <v>1024</v>
      </c>
      <c r="K25" s="19">
        <v>768</v>
      </c>
      <c r="L25" s="19">
        <v>768</v>
      </c>
      <c r="M25" s="19">
        <v>768</v>
      </c>
      <c r="N25" s="19">
        <v>768</v>
      </c>
      <c r="O25" s="8">
        <v>1024</v>
      </c>
    </row>
    <row r="26" spans="1:15" x14ac:dyDescent="0.25">
      <c r="A26" s="5" t="s">
        <v>22</v>
      </c>
      <c r="B26" s="14">
        <v>64</v>
      </c>
      <c r="C26" s="15">
        <f>64/1.5*1.15</f>
        <v>49.066666666666663</v>
      </c>
      <c r="D26" s="15">
        <f>64/1.5*1.15</f>
        <v>49.066666666666663</v>
      </c>
      <c r="E26" s="15">
        <f>64/1.5*1.15</f>
        <v>49.066666666666663</v>
      </c>
      <c r="F26" s="15">
        <f>64/1.5*1.15</f>
        <v>49.066666666666663</v>
      </c>
      <c r="G26" s="15">
        <f>64/1.5*1.3</f>
        <v>55.466666666666669</v>
      </c>
      <c r="H26" s="15">
        <f>64/1.5*1.3</f>
        <v>55.466666666666669</v>
      </c>
      <c r="I26" s="15">
        <f>64/1.5*1.3</f>
        <v>55.466666666666669</v>
      </c>
      <c r="J26" s="15">
        <f>64/1.5*1.3</f>
        <v>55.466666666666669</v>
      </c>
      <c r="K26" s="15">
        <f>64/1.5*1.15</f>
        <v>49.066666666666663</v>
      </c>
      <c r="L26" s="15">
        <f>64/1.5*1.15</f>
        <v>49.066666666666663</v>
      </c>
      <c r="M26" s="15">
        <f>64/1.5*1.3</f>
        <v>55.466666666666669</v>
      </c>
      <c r="N26" s="15">
        <f>64/1.5*1.3</f>
        <v>55.466666666666669</v>
      </c>
      <c r="O26" s="14">
        <v>24</v>
      </c>
    </row>
    <row r="27" spans="1:15" x14ac:dyDescent="0.25">
      <c r="A27" s="5" t="s">
        <v>23</v>
      </c>
      <c r="B27" s="14">
        <v>48</v>
      </c>
      <c r="C27" s="15">
        <f>48/1.5*1.15</f>
        <v>36.799999999999997</v>
      </c>
      <c r="D27" s="15">
        <f>48/1.5*1.15</f>
        <v>36.799999999999997</v>
      </c>
      <c r="E27" s="15">
        <f>48/1.5*1.15</f>
        <v>36.799999999999997</v>
      </c>
      <c r="F27" s="15">
        <f>48/1.5*1.15</f>
        <v>36.799999999999997</v>
      </c>
      <c r="G27" s="15">
        <f>48/1.5*1.3</f>
        <v>41.6</v>
      </c>
      <c r="H27" s="15">
        <f>48/1.5*1.3</f>
        <v>41.6</v>
      </c>
      <c r="I27" s="15">
        <f>48/1.5*1.3</f>
        <v>41.6</v>
      </c>
      <c r="J27" s="15">
        <f>48/1.5*1.3</f>
        <v>41.6</v>
      </c>
      <c r="K27" s="15">
        <f>48/1.5*1.15</f>
        <v>36.799999999999997</v>
      </c>
      <c r="L27" s="15">
        <f>48/1.5*1.15</f>
        <v>36.799999999999997</v>
      </c>
      <c r="M27" s="15">
        <f>48/1.5*1.3</f>
        <v>41.6</v>
      </c>
      <c r="N27" s="15">
        <f>48/1.5*1.3</f>
        <v>41.6</v>
      </c>
      <c r="O27" s="14">
        <v>16</v>
      </c>
    </row>
    <row r="28" spans="1:15" x14ac:dyDescent="0.25">
      <c r="A28" s="5" t="s">
        <v>24</v>
      </c>
      <c r="B28" s="14">
        <v>512</v>
      </c>
      <c r="C28" s="14">
        <v>410</v>
      </c>
      <c r="D28" s="14">
        <v>410</v>
      </c>
      <c r="E28" s="14">
        <v>410</v>
      </c>
      <c r="F28" s="14">
        <v>410</v>
      </c>
      <c r="G28" s="14">
        <v>410</v>
      </c>
      <c r="H28" s="14">
        <v>410</v>
      </c>
      <c r="I28" s="14">
        <v>410</v>
      </c>
      <c r="J28" s="14">
        <v>410</v>
      </c>
      <c r="K28" s="14">
        <v>410</v>
      </c>
      <c r="L28" s="14">
        <v>410</v>
      </c>
      <c r="M28" s="14">
        <v>410</v>
      </c>
      <c r="N28" s="14">
        <v>410</v>
      </c>
      <c r="O28" s="14">
        <v>410</v>
      </c>
    </row>
    <row r="29" spans="1:15" x14ac:dyDescent="0.25">
      <c r="A29" s="5" t="s">
        <v>25</v>
      </c>
      <c r="B29" s="6">
        <v>256</v>
      </c>
      <c r="C29" s="6">
        <v>256</v>
      </c>
      <c r="D29" s="6">
        <v>256</v>
      </c>
      <c r="E29" s="6">
        <v>256</v>
      </c>
      <c r="F29" s="6">
        <v>256</v>
      </c>
      <c r="G29" s="6">
        <v>256</v>
      </c>
      <c r="H29" s="6">
        <v>256</v>
      </c>
      <c r="I29" s="6">
        <v>256</v>
      </c>
      <c r="J29" s="6">
        <v>256</v>
      </c>
      <c r="K29" s="6">
        <v>256</v>
      </c>
      <c r="L29" s="6">
        <v>256</v>
      </c>
      <c r="M29" s="6">
        <v>256</v>
      </c>
      <c r="N29" s="6">
        <v>256</v>
      </c>
      <c r="O29" s="8">
        <v>256</v>
      </c>
    </row>
    <row r="30" spans="1:15" x14ac:dyDescent="0.25">
      <c r="A30" s="5" t="s">
        <v>26</v>
      </c>
      <c r="B30" s="14">
        <v>512</v>
      </c>
      <c r="C30" s="14">
        <v>410</v>
      </c>
      <c r="D30" s="14">
        <v>410</v>
      </c>
      <c r="E30" s="14">
        <v>410</v>
      </c>
      <c r="F30" s="14">
        <v>410</v>
      </c>
      <c r="G30" s="14">
        <v>410</v>
      </c>
      <c r="H30" s="14">
        <v>410</v>
      </c>
      <c r="I30" s="14">
        <v>410</v>
      </c>
      <c r="J30" s="14">
        <v>410</v>
      </c>
      <c r="K30" s="14">
        <v>410</v>
      </c>
      <c r="L30" s="14">
        <v>410</v>
      </c>
      <c r="M30" s="14">
        <v>410</v>
      </c>
      <c r="N30" s="14">
        <v>410</v>
      </c>
      <c r="O30" s="14">
        <v>410</v>
      </c>
    </row>
    <row r="31" spans="1:15" x14ac:dyDescent="0.25">
      <c r="A31" s="5" t="s">
        <v>27</v>
      </c>
      <c r="B31" s="6">
        <v>256</v>
      </c>
      <c r="C31" s="6">
        <v>256</v>
      </c>
      <c r="D31" s="6">
        <v>256</v>
      </c>
      <c r="E31" s="6">
        <v>256</v>
      </c>
      <c r="F31" s="6">
        <v>256</v>
      </c>
      <c r="G31" s="6">
        <v>256</v>
      </c>
      <c r="H31" s="6">
        <v>256</v>
      </c>
      <c r="I31" s="6">
        <v>256</v>
      </c>
      <c r="J31" s="6">
        <v>256</v>
      </c>
      <c r="K31" s="6">
        <v>256</v>
      </c>
      <c r="L31" s="6">
        <v>256</v>
      </c>
      <c r="M31" s="6">
        <v>256</v>
      </c>
      <c r="N31" s="6">
        <v>256</v>
      </c>
      <c r="O31" s="8">
        <v>256</v>
      </c>
    </row>
    <row r="32" spans="1:15" x14ac:dyDescent="0.25">
      <c r="A32" s="5" t="s">
        <v>28</v>
      </c>
      <c r="B32" s="6" t="s">
        <v>29</v>
      </c>
      <c r="C32" s="6" t="s">
        <v>29</v>
      </c>
      <c r="D32" s="6" t="s">
        <v>29</v>
      </c>
      <c r="E32" s="6" t="s">
        <v>29</v>
      </c>
      <c r="F32" s="6" t="s">
        <v>29</v>
      </c>
      <c r="G32" s="6" t="s">
        <v>29</v>
      </c>
      <c r="H32" s="6" t="s">
        <v>29</v>
      </c>
      <c r="I32" s="6" t="s">
        <v>29</v>
      </c>
      <c r="J32" s="6" t="s">
        <v>29</v>
      </c>
      <c r="K32" s="6" t="s">
        <v>29</v>
      </c>
      <c r="L32" s="6" t="s">
        <v>29</v>
      </c>
      <c r="M32" s="6" t="s">
        <v>29</v>
      </c>
      <c r="N32" s="6" t="s">
        <v>29</v>
      </c>
      <c r="O32" s="8" t="s">
        <v>29</v>
      </c>
    </row>
    <row r="33" spans="1:15" x14ac:dyDescent="0.25">
      <c r="A33" s="5" t="s">
        <v>30</v>
      </c>
      <c r="B33" s="6" t="s">
        <v>31</v>
      </c>
      <c r="C33" s="6" t="s">
        <v>31</v>
      </c>
      <c r="D33" s="6" t="s">
        <v>31</v>
      </c>
      <c r="E33" s="6" t="s">
        <v>31</v>
      </c>
      <c r="F33" s="6" t="s">
        <v>31</v>
      </c>
      <c r="G33" s="6" t="s">
        <v>31</v>
      </c>
      <c r="H33" s="6" t="s">
        <v>31</v>
      </c>
      <c r="I33" s="6" t="s">
        <v>31</v>
      </c>
      <c r="J33" s="6" t="s">
        <v>31</v>
      </c>
      <c r="K33" s="19" t="s">
        <v>54</v>
      </c>
      <c r="L33" s="19" t="s">
        <v>54</v>
      </c>
      <c r="M33" s="19" t="s">
        <v>54</v>
      </c>
      <c r="N33" s="19" t="s">
        <v>54</v>
      </c>
      <c r="O33" s="8" t="s">
        <v>31</v>
      </c>
    </row>
    <row r="34" spans="1:15" x14ac:dyDescent="0.25">
      <c r="A34" s="5" t="s">
        <v>32</v>
      </c>
      <c r="B34" s="6">
        <f t="shared" ref="B34:J34" si="17">128*4*3.2</f>
        <v>1638.4</v>
      </c>
      <c r="C34" s="6">
        <f t="shared" si="17"/>
        <v>1638.4</v>
      </c>
      <c r="D34" s="6">
        <f t="shared" si="17"/>
        <v>1638.4</v>
      </c>
      <c r="E34" s="6">
        <f t="shared" si="17"/>
        <v>1638.4</v>
      </c>
      <c r="F34" s="6">
        <f t="shared" si="17"/>
        <v>1638.4</v>
      </c>
      <c r="G34" s="6">
        <f t="shared" si="17"/>
        <v>1638.4</v>
      </c>
      <c r="H34" s="6">
        <f t="shared" si="17"/>
        <v>1638.4</v>
      </c>
      <c r="I34" s="6">
        <f t="shared" si="17"/>
        <v>1638.4</v>
      </c>
      <c r="J34" s="6">
        <f t="shared" si="17"/>
        <v>1638.4</v>
      </c>
      <c r="K34" s="19">
        <f>128*3*3.2</f>
        <v>1228.8000000000002</v>
      </c>
      <c r="L34" s="19">
        <f>128*3*3.2</f>
        <v>1228.8000000000002</v>
      </c>
      <c r="M34" s="19">
        <f>128*3*3.2</f>
        <v>1228.8000000000002</v>
      </c>
      <c r="N34" s="19">
        <f>128*3*3.2</f>
        <v>1228.8000000000002</v>
      </c>
      <c r="O34" s="8">
        <v>1638.4</v>
      </c>
    </row>
    <row r="35" spans="1:15" x14ac:dyDescent="0.25">
      <c r="A35" s="5" t="s">
        <v>33</v>
      </c>
      <c r="B35" s="16">
        <f>B46/0.8*0.675</f>
        <v>0.67500000000000004</v>
      </c>
      <c r="C35" s="16">
        <f t="shared" ref="C35" si="18">C46/0.8*0.675</f>
        <v>0.50624999999999998</v>
      </c>
      <c r="D35" s="16">
        <f>D46/0.8*0.675</f>
        <v>0.54843750000000002</v>
      </c>
      <c r="E35" s="16">
        <f t="shared" ref="E35:G35" si="19">E46/0.8*0.675</f>
        <v>0.59062499999999996</v>
      </c>
      <c r="F35" s="16">
        <f t="shared" ref="F35" si="20">F46/0.8*0.675</f>
        <v>0.67500000000000004</v>
      </c>
      <c r="G35" s="16">
        <f t="shared" si="19"/>
        <v>0.6328125</v>
      </c>
      <c r="H35" s="16">
        <f t="shared" ref="H35:I35" si="21">H46/0.8*0.675</f>
        <v>0.67500000000000004</v>
      </c>
      <c r="I35" s="16">
        <f t="shared" si="21"/>
        <v>0.6328125</v>
      </c>
      <c r="J35" s="16">
        <f t="shared" ref="J35" si="22">J46/0.8*0.675</f>
        <v>0.67500000000000004</v>
      </c>
      <c r="K35" s="16">
        <f>K46/0.8*0.675</f>
        <v>0.54843750000000002</v>
      </c>
      <c r="L35" s="16">
        <f>L46/0.8*0.675</f>
        <v>0.54843750000000002</v>
      </c>
      <c r="M35" s="16">
        <f t="shared" ref="M35:N35" si="23">M46/0.8*0.675</f>
        <v>0.67500000000000004</v>
      </c>
      <c r="N35" s="16">
        <f t="shared" si="23"/>
        <v>0.67500000000000004</v>
      </c>
      <c r="O35" s="16">
        <v>0.421875</v>
      </c>
    </row>
    <row r="36" spans="1:15" x14ac:dyDescent="0.25">
      <c r="A36" s="5" t="s">
        <v>34</v>
      </c>
      <c r="B36" s="6">
        <v>3000</v>
      </c>
      <c r="C36" s="6">
        <v>3000</v>
      </c>
      <c r="D36" s="6">
        <v>3000</v>
      </c>
      <c r="E36" s="6">
        <v>3000</v>
      </c>
      <c r="F36" s="6">
        <v>3000</v>
      </c>
      <c r="G36" s="6">
        <v>3000</v>
      </c>
      <c r="H36" s="6">
        <v>3000</v>
      </c>
      <c r="I36" s="6">
        <v>3000</v>
      </c>
      <c r="J36" s="6">
        <v>3000</v>
      </c>
      <c r="K36" s="6">
        <v>3000</v>
      </c>
      <c r="L36" s="6">
        <v>3000</v>
      </c>
      <c r="M36" s="6">
        <v>3000</v>
      </c>
      <c r="N36" s="6">
        <v>3000</v>
      </c>
      <c r="O36" s="8">
        <v>3000</v>
      </c>
    </row>
    <row r="37" spans="1:15" x14ac:dyDescent="0.25">
      <c r="A37" s="5" t="s">
        <v>35</v>
      </c>
      <c r="B37" s="6">
        <v>0.6</v>
      </c>
      <c r="C37" s="6">
        <v>0.6</v>
      </c>
      <c r="D37" s="6">
        <v>0.6</v>
      </c>
      <c r="E37" s="6">
        <v>0.6</v>
      </c>
      <c r="F37" s="6">
        <v>0.6</v>
      </c>
      <c r="G37" s="6">
        <v>0.6</v>
      </c>
      <c r="H37" s="6">
        <v>0.6</v>
      </c>
      <c r="I37" s="6">
        <v>0.6</v>
      </c>
      <c r="J37" s="6">
        <v>0.6</v>
      </c>
      <c r="K37" s="6">
        <v>0.6</v>
      </c>
      <c r="L37" s="6">
        <v>0.6</v>
      </c>
      <c r="M37" s="6">
        <v>0.6</v>
      </c>
      <c r="N37" s="6">
        <v>0.6</v>
      </c>
      <c r="O37" s="8">
        <v>0.6</v>
      </c>
    </row>
    <row r="38" spans="1:15" x14ac:dyDescent="0.25">
      <c r="A38" s="5" t="s">
        <v>36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8" t="b">
        <v>0</v>
      </c>
    </row>
    <row r="39" spans="1:15" x14ac:dyDescent="0.25">
      <c r="A39" s="5" t="s">
        <v>37</v>
      </c>
      <c r="B39" s="6" t="b">
        <v>1</v>
      </c>
      <c r="C39" s="6" t="b">
        <v>1</v>
      </c>
      <c r="D39" s="6" t="b">
        <v>1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8" t="b">
        <v>1</v>
      </c>
    </row>
    <row r="40" spans="1:15" x14ac:dyDescent="0.25">
      <c r="A40" s="5" t="s">
        <v>41</v>
      </c>
      <c r="B40" s="6" t="b">
        <v>1</v>
      </c>
      <c r="C40" s="6" t="b">
        <v>1</v>
      </c>
      <c r="D40" s="6" t="b">
        <v>1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8" t="b">
        <v>1</v>
      </c>
    </row>
    <row r="41" spans="1:15" x14ac:dyDescent="0.25">
      <c r="A41" s="5" t="s">
        <v>42</v>
      </c>
      <c r="B41" s="6">
        <v>64</v>
      </c>
      <c r="C41" s="6">
        <v>64</v>
      </c>
      <c r="D41" s="6">
        <v>64</v>
      </c>
      <c r="E41" s="6">
        <v>64</v>
      </c>
      <c r="F41" s="6">
        <v>64</v>
      </c>
      <c r="G41" s="6">
        <v>64</v>
      </c>
      <c r="H41" s="6">
        <v>64</v>
      </c>
      <c r="I41" s="6">
        <v>64</v>
      </c>
      <c r="J41" s="6">
        <v>64</v>
      </c>
      <c r="K41" s="19">
        <v>36</v>
      </c>
      <c r="L41" s="19">
        <v>48</v>
      </c>
      <c r="M41" s="19">
        <v>36</v>
      </c>
      <c r="N41" s="19">
        <v>48</v>
      </c>
      <c r="O41" s="8">
        <v>64</v>
      </c>
    </row>
    <row r="42" spans="1:15" x14ac:dyDescent="0.25">
      <c r="A42" s="5" t="s">
        <v>43</v>
      </c>
      <c r="B42" s="6">
        <v>64</v>
      </c>
      <c r="C42" s="6">
        <v>64</v>
      </c>
      <c r="D42" s="6">
        <v>64</v>
      </c>
      <c r="E42" s="6">
        <v>64</v>
      </c>
      <c r="F42" s="6">
        <v>64</v>
      </c>
      <c r="G42" s="6">
        <v>64</v>
      </c>
      <c r="H42" s="6">
        <v>64</v>
      </c>
      <c r="I42" s="6">
        <v>64</v>
      </c>
      <c r="J42" s="6">
        <v>64</v>
      </c>
      <c r="K42" s="6">
        <v>64</v>
      </c>
      <c r="L42" s="6">
        <v>64</v>
      </c>
      <c r="M42" s="6">
        <v>64</v>
      </c>
      <c r="N42" s="6">
        <v>64</v>
      </c>
      <c r="O42" s="8">
        <v>64</v>
      </c>
    </row>
    <row r="43" spans="1:15" x14ac:dyDescent="0.25">
      <c r="A43" s="5" t="s">
        <v>44</v>
      </c>
      <c r="B43" s="14">
        <v>0.85399999999999998</v>
      </c>
      <c r="C43" s="14">
        <v>0.66400000000000003</v>
      </c>
      <c r="D43" s="14">
        <v>0.66400000000000003</v>
      </c>
      <c r="E43" s="14">
        <v>0.71499999999999997</v>
      </c>
      <c r="F43" s="14">
        <v>0.71499999999999997</v>
      </c>
      <c r="G43" s="14">
        <v>0.77</v>
      </c>
      <c r="H43" s="14">
        <v>0.77</v>
      </c>
      <c r="I43" s="14">
        <v>0.85</v>
      </c>
      <c r="J43" s="14">
        <v>0.85</v>
      </c>
      <c r="K43" s="14">
        <v>0.66400000000000003</v>
      </c>
      <c r="L43" s="14">
        <v>0.66400000000000003</v>
      </c>
      <c r="M43" s="14">
        <v>0.85</v>
      </c>
      <c r="N43" s="14">
        <v>0.85</v>
      </c>
      <c r="O43" s="14">
        <v>0.5</v>
      </c>
    </row>
    <row r="44" spans="1:15" x14ac:dyDescent="0.25">
      <c r="A44" s="5" t="s">
        <v>63</v>
      </c>
      <c r="B44" s="14">
        <v>1</v>
      </c>
      <c r="C44" s="14">
        <v>1</v>
      </c>
      <c r="D44" s="14">
        <v>1</v>
      </c>
      <c r="E44" s="14">
        <v>1</v>
      </c>
      <c r="F44" s="14">
        <v>1</v>
      </c>
      <c r="G44" s="14">
        <v>1</v>
      </c>
      <c r="H44" s="14">
        <v>1</v>
      </c>
      <c r="I44" s="14">
        <v>1</v>
      </c>
      <c r="J44" s="14">
        <v>1</v>
      </c>
      <c r="K44" s="14">
        <v>1</v>
      </c>
      <c r="L44" s="14">
        <v>1</v>
      </c>
      <c r="M44" s="14">
        <v>1</v>
      </c>
      <c r="N44" s="14">
        <v>1</v>
      </c>
      <c r="O44" s="8">
        <v>1</v>
      </c>
    </row>
    <row r="45" spans="1:15" x14ac:dyDescent="0.25">
      <c r="A45" s="5" t="s">
        <v>64</v>
      </c>
      <c r="B45" s="14">
        <v>2</v>
      </c>
      <c r="C45" s="14">
        <v>2</v>
      </c>
      <c r="D45" s="14">
        <v>2</v>
      </c>
      <c r="E45" s="14">
        <v>2</v>
      </c>
      <c r="F45" s="14">
        <v>2</v>
      </c>
      <c r="G45" s="14">
        <v>2</v>
      </c>
      <c r="H45" s="14">
        <v>2</v>
      </c>
      <c r="I45" s="14">
        <v>2</v>
      </c>
      <c r="J45" s="14">
        <v>2</v>
      </c>
      <c r="K45" s="14">
        <v>2</v>
      </c>
      <c r="L45" s="14">
        <v>2</v>
      </c>
      <c r="M45" s="14">
        <v>2</v>
      </c>
      <c r="N45" s="14">
        <v>2</v>
      </c>
      <c r="O45" s="12">
        <v>2</v>
      </c>
    </row>
    <row r="46" spans="1:15" x14ac:dyDescent="0.25">
      <c r="A46" s="5" t="s">
        <v>47</v>
      </c>
      <c r="B46" s="17">
        <v>0.8</v>
      </c>
      <c r="C46" s="17">
        <v>0.6</v>
      </c>
      <c r="D46" s="17">
        <v>0.65</v>
      </c>
      <c r="E46" s="17">
        <v>0.7</v>
      </c>
      <c r="F46" s="17">
        <v>0.8</v>
      </c>
      <c r="G46" s="17">
        <v>0.75</v>
      </c>
      <c r="H46" s="17">
        <v>0.8</v>
      </c>
      <c r="I46" s="17">
        <v>0.75</v>
      </c>
      <c r="J46" s="17">
        <v>0.8</v>
      </c>
      <c r="K46" s="17">
        <v>0.65</v>
      </c>
      <c r="L46" s="17">
        <v>0.65</v>
      </c>
      <c r="M46" s="17">
        <v>0.8</v>
      </c>
      <c r="N46" s="17">
        <v>0.8</v>
      </c>
      <c r="O46" s="21">
        <v>0.5</v>
      </c>
    </row>
    <row r="47" spans="1:15" x14ac:dyDescent="0.25">
      <c r="A47" s="7" t="s">
        <v>46</v>
      </c>
      <c r="B47" s="8">
        <v>518</v>
      </c>
      <c r="C47" s="8">
        <v>420</v>
      </c>
      <c r="D47" s="8">
        <v>420</v>
      </c>
      <c r="E47" s="8">
        <v>420</v>
      </c>
      <c r="F47" s="8">
        <v>420</v>
      </c>
      <c r="G47" s="8">
        <v>460</v>
      </c>
      <c r="H47" s="8">
        <v>460</v>
      </c>
      <c r="I47" s="8">
        <v>460</v>
      </c>
      <c r="J47" s="8">
        <v>460</v>
      </c>
      <c r="K47" s="8">
        <v>420</v>
      </c>
      <c r="L47" s="8">
        <v>420</v>
      </c>
      <c r="M47" s="8">
        <v>460</v>
      </c>
      <c r="N47" s="8">
        <v>460</v>
      </c>
      <c r="O47" s="8">
        <v>120</v>
      </c>
    </row>
    <row r="48" spans="1:15" x14ac:dyDescent="0.25">
      <c r="A48" s="13" t="s">
        <v>49</v>
      </c>
      <c r="B48" s="12" t="b">
        <v>1</v>
      </c>
      <c r="C48" s="12" t="b">
        <v>1</v>
      </c>
      <c r="D48" s="12" t="b">
        <v>1</v>
      </c>
      <c r="E48" s="12" t="b">
        <v>1</v>
      </c>
      <c r="F48" s="12" t="b">
        <v>1</v>
      </c>
      <c r="G48" s="12" t="b">
        <v>1</v>
      </c>
      <c r="H48" s="12" t="b">
        <v>1</v>
      </c>
      <c r="I48" s="12" t="b">
        <v>1</v>
      </c>
      <c r="J48" s="12" t="b">
        <v>1</v>
      </c>
      <c r="K48" s="12" t="b">
        <v>1</v>
      </c>
      <c r="L48" s="12" t="b">
        <v>1</v>
      </c>
      <c r="M48" s="12" t="b">
        <v>1</v>
      </c>
      <c r="N48" s="12" t="b">
        <v>1</v>
      </c>
      <c r="O48" s="12" t="b">
        <v>1</v>
      </c>
    </row>
    <row r="49" spans="1:15" x14ac:dyDescent="0.25">
      <c r="B49" s="10"/>
      <c r="D49" s="10"/>
      <c r="E49" s="10"/>
      <c r="F49" s="10"/>
      <c r="G49" s="10"/>
      <c r="H49" s="10"/>
      <c r="K49" s="10"/>
      <c r="O49" s="18"/>
    </row>
    <row r="50" spans="1:15" x14ac:dyDescent="0.25">
      <c r="A50"/>
      <c r="B50" s="18"/>
      <c r="C50" s="18"/>
      <c r="D50" s="18"/>
      <c r="E50" s="18"/>
      <c r="F50" s="18"/>
      <c r="G50" s="18"/>
      <c r="H50" s="18"/>
      <c r="O50" s="18"/>
    </row>
    <row r="51" spans="1:15" x14ac:dyDescent="0.25">
      <c r="A51"/>
      <c r="B51" s="18"/>
      <c r="C51" s="18"/>
      <c r="D51" s="18"/>
      <c r="E51" s="18"/>
      <c r="F51" s="18"/>
      <c r="G51" s="18"/>
      <c r="H51" s="18"/>
      <c r="O51" s="22"/>
    </row>
    <row r="52" spans="1:15" x14ac:dyDescent="0.25">
      <c r="A52"/>
      <c r="B52"/>
      <c r="C52"/>
      <c r="D52"/>
      <c r="E52"/>
      <c r="F52"/>
      <c r="G52"/>
      <c r="H52"/>
      <c r="O52" s="22"/>
    </row>
    <row r="53" spans="1:15" x14ac:dyDescent="0.25">
      <c r="A53"/>
      <c r="B53"/>
      <c r="C53"/>
      <c r="D53"/>
      <c r="E53"/>
      <c r="F53"/>
      <c r="G53"/>
      <c r="H53"/>
    </row>
  </sheetData>
  <conditionalFormatting sqref="B43:D45">
    <cfRule type="cellIs" dxfId="17" priority="37" operator="equal">
      <formula>TRUE</formula>
    </cfRule>
  </conditionalFormatting>
  <conditionalFormatting sqref="E43:E45">
    <cfRule type="cellIs" dxfId="16" priority="21" operator="equal">
      <formula>TRUE</formula>
    </cfRule>
  </conditionalFormatting>
  <conditionalFormatting sqref="G43:G45">
    <cfRule type="cellIs" dxfId="15" priority="20" operator="equal">
      <formula>TRUE</formula>
    </cfRule>
  </conditionalFormatting>
  <conditionalFormatting sqref="D43:D45">
    <cfRule type="cellIs" dxfId="14" priority="16" operator="equal">
      <formula>TRUE</formula>
    </cfRule>
  </conditionalFormatting>
  <conditionalFormatting sqref="C43:D45">
    <cfRule type="cellIs" dxfId="13" priority="14" operator="equal">
      <formula>TRUE</formula>
    </cfRule>
  </conditionalFormatting>
  <conditionalFormatting sqref="F43:F45">
    <cfRule type="cellIs" dxfId="12" priority="13" operator="equal">
      <formula>TRUE</formula>
    </cfRule>
  </conditionalFormatting>
  <conditionalFormatting sqref="H43:H45">
    <cfRule type="cellIs" dxfId="11" priority="12" operator="equal">
      <formula>TRUE</formula>
    </cfRule>
  </conditionalFormatting>
  <conditionalFormatting sqref="I43:I45">
    <cfRule type="cellIs" dxfId="10" priority="11" operator="equal">
      <formula>TRUE</formula>
    </cfRule>
  </conditionalFormatting>
  <conditionalFormatting sqref="J43:J45">
    <cfRule type="cellIs" dxfId="9" priority="10" operator="equal">
      <formula>TRUE</formula>
    </cfRule>
  </conditionalFormatting>
  <conditionalFormatting sqref="K43:K45">
    <cfRule type="cellIs" dxfId="8" priority="9" operator="equal">
      <formula>TRUE</formula>
    </cfRule>
  </conditionalFormatting>
  <conditionalFormatting sqref="K43:K45">
    <cfRule type="cellIs" dxfId="7" priority="8" operator="equal">
      <formula>TRUE</formula>
    </cfRule>
  </conditionalFormatting>
  <conditionalFormatting sqref="K43:K45">
    <cfRule type="cellIs" dxfId="6" priority="7" operator="equal">
      <formula>TRUE</formula>
    </cfRule>
  </conditionalFormatting>
  <conditionalFormatting sqref="L43:L45">
    <cfRule type="cellIs" dxfId="5" priority="6" operator="equal">
      <formula>TRUE</formula>
    </cfRule>
  </conditionalFormatting>
  <conditionalFormatting sqref="L43:L45">
    <cfRule type="cellIs" dxfId="4" priority="5" operator="equal">
      <formula>TRUE</formula>
    </cfRule>
  </conditionalFormatting>
  <conditionalFormatting sqref="L43:L45">
    <cfRule type="cellIs" dxfId="3" priority="4" operator="equal">
      <formula>TRUE</formula>
    </cfRule>
  </conditionalFormatting>
  <conditionalFormatting sqref="M43:M45">
    <cfRule type="cellIs" dxfId="2" priority="3" operator="equal">
      <formula>TRUE</formula>
    </cfRule>
  </conditionalFormatting>
  <conditionalFormatting sqref="N43:N45">
    <cfRule type="cellIs" dxfId="1" priority="2" operator="equal">
      <formula>TRUE</formula>
    </cfRule>
  </conditionalFormatting>
  <conditionalFormatting sqref="O43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Gen12-SKUs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CTPClassification=CTP_NT</cp:keywords>
  <cp:lastModifiedBy>Sapre, Shreeniwas N</cp:lastModifiedBy>
  <dcterms:created xsi:type="dcterms:W3CDTF">2020-04-18T05:11:13Z</dcterms:created>
  <dcterms:modified xsi:type="dcterms:W3CDTF">2021-07-20T06:53:17Z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0e04b157-7cb5-4593-bef2-365b62cbd708</vt:lpwstr>
  </property>
  <property fmtid="{D5CDD505-2E9C-101B-9397-08002B2CF9AE}" pid="3" name="CTP_TimeStamp">
    <vt:lpwstr>2020-07-08 21:43:59Z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