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b\OneDrive\ECNU\ESM1b-vs-AlphaMissense_Project\Supplementary_Files\"/>
    </mc:Choice>
  </mc:AlternateContent>
  <xr:revisionPtr revIDLastSave="296" documentId="13_ncr:40009_{10D04207-4674-4523-9D6C-9040EF27F0AB}" xr6:coauthVersionLast="36" xr6:coauthVersionMax="36" xr10:uidLastSave="{FD02BFF5-6858-4CF1-A038-E1B59BF4139A}"/>
  <bookViews>
    <workbookView xWindow="0" yWindow="0" windowWidth="15660" windowHeight="5380" xr2:uid="{00000000-000D-0000-FFFF-FFFF00000000}"/>
  </bookViews>
  <sheets>
    <sheet name="ICGC_Pathogenic" sheetId="1" r:id="rId1"/>
    <sheet name="ICGC_Benign" sheetId="2" r:id="rId2"/>
    <sheet name="Confusion_Matrix" sheetId="3" r:id="rId3"/>
    <sheet name="Algo-Performance" sheetId="4" r:id="rId4"/>
  </sheets>
  <calcPr calcId="191029"/>
</workbook>
</file>

<file path=xl/calcChain.xml><?xml version="1.0" encoding="utf-8"?>
<calcChain xmlns="http://schemas.openxmlformats.org/spreadsheetml/2006/main">
  <c r="L4" i="1" l="1"/>
  <c r="C23" i="3" l="1"/>
  <c r="N4" i="2"/>
  <c r="N3" i="2"/>
  <c r="N5" i="2"/>
  <c r="N6" i="1"/>
  <c r="N5" i="1"/>
  <c r="N4" i="1"/>
  <c r="N7" i="2" l="1"/>
  <c r="B16" i="3"/>
  <c r="B23" i="3"/>
  <c r="L6" i="2"/>
  <c r="J6" i="2"/>
  <c r="J4" i="2"/>
  <c r="J3" i="2"/>
  <c r="J5" i="2"/>
  <c r="L4" i="2"/>
  <c r="L3" i="2"/>
  <c r="J7" i="1"/>
  <c r="J5" i="1"/>
  <c r="J4" i="1"/>
  <c r="L5" i="1"/>
  <c r="J6" i="1"/>
  <c r="N8" i="1"/>
  <c r="L8" i="1" l="1"/>
  <c r="L7" i="2"/>
  <c r="J7" i="2"/>
  <c r="J8" i="1"/>
  <c r="K9" i="3" l="1"/>
  <c r="J9" i="3"/>
  <c r="I9" i="3"/>
  <c r="E9" i="3"/>
  <c r="D9" i="3"/>
  <c r="C9" i="3"/>
</calcChain>
</file>

<file path=xl/sharedStrings.xml><?xml version="1.0" encoding="utf-8"?>
<sst xmlns="http://schemas.openxmlformats.org/spreadsheetml/2006/main" count="557" uniqueCount="292">
  <si>
    <t>KRAS</t>
  </si>
  <si>
    <t>NRAS</t>
  </si>
  <si>
    <t>PTEN</t>
  </si>
  <si>
    <t>G12D</t>
  </si>
  <si>
    <t>G12V</t>
  </si>
  <si>
    <t>TP53</t>
  </si>
  <si>
    <t>G12R</t>
  </si>
  <si>
    <t>G13D</t>
  </si>
  <si>
    <t>FGFR3</t>
  </si>
  <si>
    <t>SMAD4</t>
  </si>
  <si>
    <t>C420R</t>
  </si>
  <si>
    <t>PIK3CA</t>
  </si>
  <si>
    <t>H1047R</t>
  </si>
  <si>
    <t>Q61R</t>
  </si>
  <si>
    <t>R130Q</t>
  </si>
  <si>
    <t>H1047L</t>
  </si>
  <si>
    <t>E726K</t>
  </si>
  <si>
    <t>CDKN2A</t>
  </si>
  <si>
    <t>FGFR2</t>
  </si>
  <si>
    <t>E545A</t>
  </si>
  <si>
    <t>Q546R</t>
  </si>
  <si>
    <t>EVE</t>
  </si>
  <si>
    <t>RAF1</t>
  </si>
  <si>
    <t>BRAF</t>
  </si>
  <si>
    <t>NOTFOUND</t>
  </si>
  <si>
    <t>P124S</t>
  </si>
  <si>
    <t>H1047Y</t>
  </si>
  <si>
    <t>S2471P</t>
  </si>
  <si>
    <t>R173C</t>
  </si>
  <si>
    <t>R175H</t>
  </si>
  <si>
    <t>Y163C</t>
  </si>
  <si>
    <t>S249C</t>
  </si>
  <si>
    <t>R361H</t>
  </si>
  <si>
    <t>Y220C</t>
  </si>
  <si>
    <t>G245S</t>
  </si>
  <si>
    <t>I195T</t>
  </si>
  <si>
    <t>HRAS</t>
  </si>
  <si>
    <t>P72L</t>
  </si>
  <si>
    <t>HERC2</t>
  </si>
  <si>
    <t>R361C</t>
  </si>
  <si>
    <t>G12S</t>
  </si>
  <si>
    <t>MAP2K1</t>
  </si>
  <si>
    <t>IDH2</t>
  </si>
  <si>
    <t>S24W</t>
  </si>
  <si>
    <t>R140Q</t>
  </si>
  <si>
    <t>G13C</t>
  </si>
  <si>
    <t>FGFR1</t>
  </si>
  <si>
    <t>RRAS2</t>
  </si>
  <si>
    <t>K601E</t>
  </si>
  <si>
    <t>S257L</t>
  </si>
  <si>
    <t>N546K</t>
  </si>
  <si>
    <t>G469A</t>
  </si>
  <si>
    <t>Q72L</t>
  </si>
  <si>
    <t>GNAQ</t>
  </si>
  <si>
    <t>MTOR</t>
  </si>
  <si>
    <t>BAX</t>
  </si>
  <si>
    <t>COL4A5</t>
  </si>
  <si>
    <t>MAP2K2</t>
  </si>
  <si>
    <t>CYP4V2</t>
  </si>
  <si>
    <t>JAK2</t>
  </si>
  <si>
    <t>GALT</t>
  </si>
  <si>
    <t>ESR1</t>
  </si>
  <si>
    <t>SHH</t>
  </si>
  <si>
    <t>RYR1</t>
  </si>
  <si>
    <t>R183Q</t>
  </si>
  <si>
    <t>W1456G</t>
  </si>
  <si>
    <t>C1483F</t>
  </si>
  <si>
    <t>R683T</t>
  </si>
  <si>
    <t>S463P</t>
  </si>
  <si>
    <t>F57V</t>
  </si>
  <si>
    <t>G1069V</t>
  </si>
  <si>
    <t>G67R</t>
  </si>
  <si>
    <t>G298S</t>
  </si>
  <si>
    <t>D222N</t>
  </si>
  <si>
    <t>R323G</t>
  </si>
  <si>
    <t>T599I</t>
  </si>
  <si>
    <t>R683S</t>
  </si>
  <si>
    <t>K120N</t>
  </si>
  <si>
    <t>POU3F4</t>
  </si>
  <si>
    <t>NOTCH2</t>
  </si>
  <si>
    <t>Gene</t>
  </si>
  <si>
    <t>Variant</t>
  </si>
  <si>
    <t>CDKN1A</t>
  </si>
  <si>
    <t>TUBB2A</t>
  </si>
  <si>
    <t>ABCD1</t>
  </si>
  <si>
    <t>ECH1</t>
  </si>
  <si>
    <t>ACP2</t>
  </si>
  <si>
    <t>BRCA1</t>
  </si>
  <si>
    <t>PPP1R3A</t>
  </si>
  <si>
    <t>PRSS1</t>
  </si>
  <si>
    <t>MLXIPL</t>
  </si>
  <si>
    <t>TTN</t>
  </si>
  <si>
    <t>ISCU</t>
  </si>
  <si>
    <t>FMN2</t>
  </si>
  <si>
    <t>TRAP1</t>
  </si>
  <si>
    <t>ZNF804A</t>
  </si>
  <si>
    <t>DSG2</t>
  </si>
  <si>
    <t>SYNGAP1</t>
  </si>
  <si>
    <t>VCX3A</t>
  </si>
  <si>
    <t>PCK2</t>
  </si>
  <si>
    <t>ARSH</t>
  </si>
  <si>
    <t>ERCC2</t>
  </si>
  <si>
    <t>CHIT1</t>
  </si>
  <si>
    <t>OGDH</t>
  </si>
  <si>
    <t>PLEKHG4B</t>
  </si>
  <si>
    <t>PMS2</t>
  </si>
  <si>
    <t>SLC2A2</t>
  </si>
  <si>
    <t>ASAH1</t>
  </si>
  <si>
    <t>TLR1</t>
  </si>
  <si>
    <t>TNFRSF9</t>
  </si>
  <si>
    <t>RBMX2</t>
  </si>
  <si>
    <t>DDR2</t>
  </si>
  <si>
    <t>RFX1</t>
  </si>
  <si>
    <t>EP300</t>
  </si>
  <si>
    <t>ASPM</t>
  </si>
  <si>
    <t>EFEMP2</t>
  </si>
  <si>
    <t>PSEN1</t>
  </si>
  <si>
    <t>R883S</t>
  </si>
  <si>
    <t>A3S</t>
  </si>
  <si>
    <t>P947L</t>
  </si>
  <si>
    <t>S31R</t>
  </si>
  <si>
    <t>A185T</t>
  </si>
  <si>
    <t>G608D</t>
  </si>
  <si>
    <t>E41A</t>
  </si>
  <si>
    <t>R29Q</t>
  </si>
  <si>
    <t>S1613G</t>
  </si>
  <si>
    <t>V213I</t>
  </si>
  <si>
    <t>P871L</t>
  </si>
  <si>
    <t>T458P</t>
  </si>
  <si>
    <t>F7C</t>
  </si>
  <si>
    <t>D395E</t>
  </si>
  <si>
    <t>A12V</t>
  </si>
  <si>
    <t>G217R</t>
  </si>
  <si>
    <t>T272M</t>
  </si>
  <si>
    <t>G545S</t>
  </si>
  <si>
    <t>K856N</t>
  </si>
  <si>
    <t>S385W</t>
  </si>
  <si>
    <t>V160M</t>
  </si>
  <si>
    <t>T387M</t>
  </si>
  <si>
    <t>Q129E</t>
  </si>
  <si>
    <t>D284N</t>
  </si>
  <si>
    <t>K751Q</t>
  </si>
  <si>
    <t>V1018I</t>
  </si>
  <si>
    <t>E523K</t>
  </si>
  <si>
    <t>Q100R</t>
  </si>
  <si>
    <t>M516K</t>
  </si>
  <si>
    <t>A56T</t>
  </si>
  <si>
    <t>R287H</t>
  </si>
  <si>
    <t>G505S</t>
  </si>
  <si>
    <t>G899S</t>
  </si>
  <si>
    <t>P318A</t>
  </si>
  <si>
    <t>S283F</t>
  </si>
  <si>
    <t>R409Q</t>
  </si>
  <si>
    <t>E1038G</t>
  </si>
  <si>
    <t>R521H</t>
  </si>
  <si>
    <t>T255S</t>
  </si>
  <si>
    <t>V261G</t>
  </si>
  <si>
    <t>SLC17A5</t>
  </si>
  <si>
    <t>KDM6B</t>
  </si>
  <si>
    <t>KCNQ2</t>
  </si>
  <si>
    <t>XIRP1</t>
  </si>
  <si>
    <t>R13C</t>
  </si>
  <si>
    <t>R40H</t>
  </si>
  <si>
    <t>R921Q</t>
  </si>
  <si>
    <t>A43T</t>
  </si>
  <si>
    <t>L519P</t>
  </si>
  <si>
    <t>P1255S</t>
  </si>
  <si>
    <t>D397N</t>
  </si>
  <si>
    <t>S855L</t>
  </si>
  <si>
    <t>ESM1b</t>
  </si>
  <si>
    <t>AM</t>
  </si>
  <si>
    <t xml:space="preserve">Predictions </t>
  </si>
  <si>
    <t xml:space="preserve">Pathogenic </t>
  </si>
  <si>
    <t xml:space="preserve">Benign </t>
  </si>
  <si>
    <t>No Score n/a</t>
  </si>
  <si>
    <t>Not Found</t>
  </si>
  <si>
    <t>Total</t>
  </si>
  <si>
    <t xml:space="preserve">Note: Calculation for EVE </t>
  </si>
  <si>
    <t>TP:</t>
  </si>
  <si>
    <t>Pathogenic correctly predicted as pathogenic</t>
  </si>
  <si>
    <t>TN:</t>
  </si>
  <si>
    <t xml:space="preserve">benign correctly predicted as benign </t>
  </si>
  <si>
    <t>FP:</t>
  </si>
  <si>
    <t>benign incorrectly predicted as pathogenic or No Score or Not Found</t>
  </si>
  <si>
    <t>FN:</t>
  </si>
  <si>
    <t xml:space="preserve">pathogenic incorrectly predicted as benign and No Score or Not Found </t>
  </si>
  <si>
    <t>For ESM1b and AlphaMissense</t>
  </si>
  <si>
    <t xml:space="preserve">pathogenic incorrectly predicted as benign or ambiguous </t>
  </si>
  <si>
    <t xml:space="preserve">All tools predicitons for pathogenic ICGC data </t>
  </si>
  <si>
    <t xml:space="preserve">All tools predicitons for benign ICGC data </t>
  </si>
  <si>
    <t>R390H</t>
  </si>
  <si>
    <t>Y36N</t>
  </si>
  <si>
    <t>S400E</t>
  </si>
  <si>
    <t>V12170K</t>
  </si>
  <si>
    <t>score &gt;= 0.6 (P)</t>
  </si>
  <si>
    <t>score &gt; -7 (P)</t>
  </si>
  <si>
    <t>pathogenic (P)</t>
  </si>
  <si>
    <t>score &lt; 0.6 (B)</t>
  </si>
  <si>
    <t>score &lt; -7 (B)</t>
  </si>
  <si>
    <t>No EVE score n/a</t>
  </si>
  <si>
    <t>No score</t>
  </si>
  <si>
    <t>Not found</t>
  </si>
  <si>
    <t>Total SNVs</t>
  </si>
  <si>
    <t>Predictions Calculations</t>
  </si>
  <si>
    <t xml:space="preserve">benign incorrectly predicted as pathogenic or Not Found </t>
  </si>
  <si>
    <t xml:space="preserve">Accuracy </t>
  </si>
  <si>
    <t>Precision</t>
  </si>
  <si>
    <t>Specificity</t>
  </si>
  <si>
    <t>Sensitivity</t>
  </si>
  <si>
    <t>PPV</t>
  </si>
  <si>
    <t>NPV</t>
  </si>
  <si>
    <t>MCC</t>
  </si>
  <si>
    <t>UniProt_ID</t>
  </si>
  <si>
    <t>P01116</t>
  </si>
  <si>
    <t>P42336</t>
  </si>
  <si>
    <t>P04637</t>
  </si>
  <si>
    <t>P01111</t>
  </si>
  <si>
    <t>P60484</t>
  </si>
  <si>
    <t>P22607</t>
  </si>
  <si>
    <t>Q13485</t>
  </si>
  <si>
    <t>P21802</t>
  </si>
  <si>
    <t>P01112</t>
  </si>
  <si>
    <t>Q02750</t>
  </si>
  <si>
    <t>P48735</t>
  </si>
  <si>
    <t>P04049</t>
  </si>
  <si>
    <t>P15056</t>
  </si>
  <si>
    <t>P11362</t>
  </si>
  <si>
    <t>P62070</t>
  </si>
  <si>
    <t>P50148</t>
  </si>
  <si>
    <t>P42345</t>
  </si>
  <si>
    <t>P29400</t>
  </si>
  <si>
    <t>P36507</t>
  </si>
  <si>
    <t>Q6ZWL3</t>
  </si>
  <si>
    <t>Q07812</t>
  </si>
  <si>
    <t>O60674</t>
  </si>
  <si>
    <t>P07902</t>
  </si>
  <si>
    <t>P03372</t>
  </si>
  <si>
    <t>P21817</t>
  </si>
  <si>
    <t>P49335</t>
  </si>
  <si>
    <t>P33897</t>
  </si>
  <si>
    <t>P11117</t>
  </si>
  <si>
    <t>Q5FYA8</t>
  </si>
  <si>
    <t>Q13510</t>
  </si>
  <si>
    <t>Q8IZT6</t>
  </si>
  <si>
    <t>P38398</t>
  </si>
  <si>
    <t>Q13231</t>
  </si>
  <si>
    <t>Q16832</t>
  </si>
  <si>
    <t>Q14126</t>
  </si>
  <si>
    <t>Q13011</t>
  </si>
  <si>
    <t>O95967</t>
  </si>
  <si>
    <t>Q09472</t>
  </si>
  <si>
    <t>P18074</t>
  </si>
  <si>
    <t>Q9NZ56</t>
  </si>
  <si>
    <t>O95714</t>
  </si>
  <si>
    <t>O43526</t>
  </si>
  <si>
    <t>O15054</t>
  </si>
  <si>
    <t>Q9NP71</t>
  </si>
  <si>
    <t>Q04721</t>
  </si>
  <si>
    <t>Q02218</t>
  </si>
  <si>
    <t>Q16822</t>
  </si>
  <si>
    <t>Q96PX9</t>
  </si>
  <si>
    <t>P54278</t>
  </si>
  <si>
    <t>Q16821</t>
  </si>
  <si>
    <t>P07477</t>
  </si>
  <si>
    <t>A0A024R6A3</t>
  </si>
  <si>
    <t>Q9Y388</t>
  </si>
  <si>
    <t>P22670</t>
  </si>
  <si>
    <t>Q9NRA2</t>
  </si>
  <si>
    <t>P11168</t>
  </si>
  <si>
    <t>Q96PV0</t>
  </si>
  <si>
    <t>Q15399</t>
  </si>
  <si>
    <t>Q12933</t>
  </si>
  <si>
    <t>Q12931</t>
  </si>
  <si>
    <t>Q8WZ42</t>
  </si>
  <si>
    <t>Q13885</t>
  </si>
  <si>
    <t>Q9NNX9</t>
  </si>
  <si>
    <t>Q702N8</t>
  </si>
  <si>
    <t>Q7Z570</t>
  </si>
  <si>
    <t>P38936</t>
  </si>
  <si>
    <t>AM_P</t>
  </si>
  <si>
    <t>P</t>
  </si>
  <si>
    <t>AMB</t>
  </si>
  <si>
    <t>B</t>
  </si>
  <si>
    <t>E2371K</t>
  </si>
  <si>
    <t>Q8N726</t>
  </si>
  <si>
    <t>Q15465</t>
  </si>
  <si>
    <t>No EVE score/AMBIGOUS</t>
  </si>
  <si>
    <t>Q9H1K1</t>
  </si>
  <si>
    <t>Total Pathogenic SNVs = 52</t>
  </si>
  <si>
    <t>Total Benign SNVs = 52</t>
  </si>
  <si>
    <t>Total SNVs data (ICGC: 104 (pathogenic: 52; benign: 52))</t>
  </si>
  <si>
    <t>No Score/amb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</si>
</sst>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CC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/>
    <xf numFmtId="0" fontId="16" fillId="0" borderId="16" xfId="0" applyFont="1" applyBorder="1"/>
    <xf numFmtId="0" fontId="0" fillId="0" borderId="17" xfId="0" applyBorder="1"/>
    <xf numFmtId="0" fontId="0" fillId="0" borderId="16" xfId="0" applyBorder="1"/>
    <xf numFmtId="0" fontId="14" fillId="0" borderId="0" xfId="0" applyFont="1"/>
    <xf numFmtId="0" fontId="0" fillId="0" borderId="13" xfId="0" applyBorder="1"/>
    <xf numFmtId="0" fontId="14" fillId="0" borderId="13" xfId="0" applyFont="1" applyBorder="1"/>
    <xf numFmtId="0" fontId="0" fillId="0" borderId="14" xfId="0" applyBorder="1"/>
    <xf numFmtId="0" fontId="18" fillId="0" borderId="0" xfId="0" applyFont="1" applyFill="1" applyBorder="1"/>
    <xf numFmtId="0" fontId="18" fillId="0" borderId="0" xfId="0" applyFont="1"/>
    <xf numFmtId="0" fontId="0" fillId="0" borderId="0" xfId="0" applyBorder="1"/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I11" sqref="I11"/>
    </sheetView>
  </sheetViews>
  <sheetFormatPr defaultRowHeight="14.5" x14ac:dyDescent="0.35"/>
  <cols>
    <col min="1" max="2" width="11.7265625" customWidth="1"/>
    <col min="3" max="6" width="10.54296875" customWidth="1"/>
    <col min="7" max="7" width="10.54296875" bestFit="1" customWidth="1"/>
    <col min="9" max="9" width="21.26953125" bestFit="1" customWidth="1"/>
    <col min="11" max="11" width="11.6328125" bestFit="1" customWidth="1"/>
    <col min="13" max="13" width="15.08984375" bestFit="1" customWidth="1"/>
  </cols>
  <sheetData>
    <row r="1" spans="1:14" s="1" customFormat="1" x14ac:dyDescent="0.35">
      <c r="A1" s="1" t="s">
        <v>80</v>
      </c>
      <c r="B1" s="1" t="s">
        <v>212</v>
      </c>
      <c r="C1" s="1" t="s">
        <v>81</v>
      </c>
      <c r="D1" s="1" t="s">
        <v>169</v>
      </c>
      <c r="E1" s="1" t="s">
        <v>170</v>
      </c>
      <c r="F1" s="1" t="s">
        <v>279</v>
      </c>
      <c r="G1" s="1" t="s">
        <v>21</v>
      </c>
    </row>
    <row r="2" spans="1:14" x14ac:dyDescent="0.35">
      <c r="A2" t="s">
        <v>0</v>
      </c>
      <c r="B2" t="s">
        <v>213</v>
      </c>
      <c r="C2" t="s">
        <v>3</v>
      </c>
      <c r="D2">
        <v>-14.57</v>
      </c>
      <c r="E2">
        <v>0.99839999999999995</v>
      </c>
      <c r="F2" t="s">
        <v>280</v>
      </c>
      <c r="G2">
        <v>0.61899999999999999</v>
      </c>
      <c r="I2" s="1" t="s">
        <v>203</v>
      </c>
      <c r="J2" s="1"/>
      <c r="K2" s="1"/>
      <c r="L2" s="1"/>
      <c r="M2" s="1"/>
    </row>
    <row r="3" spans="1:14" x14ac:dyDescent="0.35">
      <c r="A3" t="s">
        <v>0</v>
      </c>
      <c r="B3" t="s">
        <v>213</v>
      </c>
      <c r="C3" t="s">
        <v>4</v>
      </c>
      <c r="D3">
        <v>-15.17</v>
      </c>
      <c r="E3">
        <v>0.99490000000000001</v>
      </c>
      <c r="F3" t="s">
        <v>280</v>
      </c>
      <c r="G3">
        <v>0.64700000000000002</v>
      </c>
      <c r="I3" s="12" t="s">
        <v>21</v>
      </c>
      <c r="J3" s="12"/>
      <c r="K3" s="13" t="s">
        <v>169</v>
      </c>
      <c r="L3" s="13"/>
      <c r="M3" s="14" t="s">
        <v>170</v>
      </c>
      <c r="N3" s="14"/>
    </row>
    <row r="4" spans="1:14" x14ac:dyDescent="0.35">
      <c r="A4" t="s">
        <v>11</v>
      </c>
      <c r="B4" t="s">
        <v>214</v>
      </c>
      <c r="C4" t="s">
        <v>12</v>
      </c>
      <c r="D4">
        <v>-4.03</v>
      </c>
      <c r="E4">
        <v>0.53810000000000002</v>
      </c>
      <c r="F4" t="s">
        <v>281</v>
      </c>
      <c r="G4">
        <v>0.35799999999999998</v>
      </c>
      <c r="I4" t="s">
        <v>194</v>
      </c>
      <c r="J4">
        <f>COUNTIF(G2:G53, "&gt;=0.6")</f>
        <v>30</v>
      </c>
      <c r="K4" t="s">
        <v>195</v>
      </c>
      <c r="L4">
        <f>COUNTIF(D2:D53,"&lt;-7")</f>
        <v>43</v>
      </c>
      <c r="M4" t="s">
        <v>196</v>
      </c>
      <c r="N4">
        <f>COUNTIF(F2:F53, "P")</f>
        <v>43</v>
      </c>
    </row>
    <row r="5" spans="1:14" x14ac:dyDescent="0.35">
      <c r="A5" t="s">
        <v>5</v>
      </c>
      <c r="B5" t="s">
        <v>215</v>
      </c>
      <c r="C5" t="s">
        <v>29</v>
      </c>
      <c r="D5">
        <v>-10.124000000000001</v>
      </c>
      <c r="E5">
        <v>0.98570000000000002</v>
      </c>
      <c r="F5" t="s">
        <v>280</v>
      </c>
      <c r="G5">
        <v>0.502</v>
      </c>
      <c r="I5" t="s">
        <v>197</v>
      </c>
      <c r="J5">
        <f>COUNTIF(G2:G53, "&lt;0.6")</f>
        <v>17</v>
      </c>
      <c r="K5" t="s">
        <v>198</v>
      </c>
      <c r="L5">
        <f>COUNTIF(D2:D53,"&gt;-7")</f>
        <v>9</v>
      </c>
      <c r="M5" t="s">
        <v>197</v>
      </c>
      <c r="N5">
        <f>COUNTIF(F2:F54, "B")</f>
        <v>6</v>
      </c>
    </row>
    <row r="6" spans="1:14" x14ac:dyDescent="0.35">
      <c r="A6" t="s">
        <v>1</v>
      </c>
      <c r="B6" t="s">
        <v>216</v>
      </c>
      <c r="C6" t="s">
        <v>13</v>
      </c>
      <c r="D6">
        <v>-13.874000000000001</v>
      </c>
      <c r="E6">
        <v>0.99119999999999997</v>
      </c>
      <c r="F6" t="s">
        <v>280</v>
      </c>
      <c r="G6">
        <v>0.60499999999999998</v>
      </c>
      <c r="I6" t="s">
        <v>199</v>
      </c>
      <c r="J6">
        <f>COUNTIF(D2:D2497, "No EVE Score")</f>
        <v>0</v>
      </c>
      <c r="K6" t="s">
        <v>200</v>
      </c>
      <c r="L6">
        <v>0</v>
      </c>
      <c r="M6" t="s">
        <v>286</v>
      </c>
      <c r="N6">
        <f>COUNTIF(F2:F55, "AMB")</f>
        <v>3</v>
      </c>
    </row>
    <row r="7" spans="1:14" x14ac:dyDescent="0.35">
      <c r="A7" t="s">
        <v>0</v>
      </c>
      <c r="B7" t="s">
        <v>213</v>
      </c>
      <c r="C7" t="s">
        <v>6</v>
      </c>
      <c r="D7">
        <v>-13.42</v>
      </c>
      <c r="E7">
        <v>0.99770000000000003</v>
      </c>
      <c r="F7" t="s">
        <v>280</v>
      </c>
      <c r="G7">
        <v>0.46</v>
      </c>
      <c r="I7" t="s">
        <v>201</v>
      </c>
      <c r="J7">
        <f>COUNTIF(G2:G53, "NOTFOUND")</f>
        <v>5</v>
      </c>
      <c r="K7" t="s">
        <v>175</v>
      </c>
      <c r="L7">
        <v>0</v>
      </c>
      <c r="M7" t="s">
        <v>201</v>
      </c>
      <c r="N7">
        <v>0</v>
      </c>
    </row>
    <row r="8" spans="1:14" x14ac:dyDescent="0.35">
      <c r="A8" t="s">
        <v>0</v>
      </c>
      <c r="B8" t="s">
        <v>213</v>
      </c>
      <c r="C8" t="s">
        <v>7</v>
      </c>
      <c r="D8">
        <v>-9.83</v>
      </c>
      <c r="E8">
        <v>0.998</v>
      </c>
      <c r="F8" t="s">
        <v>280</v>
      </c>
      <c r="G8">
        <v>0.437</v>
      </c>
      <c r="I8" t="s">
        <v>202</v>
      </c>
      <c r="J8">
        <f>SUM(J4:J7)</f>
        <v>52</v>
      </c>
      <c r="K8" t="s">
        <v>202</v>
      </c>
      <c r="L8">
        <f>SUM(L4:L7)</f>
        <v>52</v>
      </c>
      <c r="M8" t="s">
        <v>202</v>
      </c>
      <c r="N8">
        <f>SUM(N4:N7)</f>
        <v>52</v>
      </c>
    </row>
    <row r="9" spans="1:14" x14ac:dyDescent="0.35">
      <c r="A9" t="s">
        <v>5</v>
      </c>
      <c r="B9" t="s">
        <v>215</v>
      </c>
      <c r="C9" t="s">
        <v>33</v>
      </c>
      <c r="D9">
        <v>-10.054</v>
      </c>
      <c r="E9">
        <v>0.85150000000000003</v>
      </c>
      <c r="F9" t="s">
        <v>280</v>
      </c>
      <c r="G9">
        <v>0.88200000000000001</v>
      </c>
    </row>
    <row r="10" spans="1:14" x14ac:dyDescent="0.35">
      <c r="A10" t="s">
        <v>5</v>
      </c>
      <c r="B10" t="s">
        <v>215</v>
      </c>
      <c r="C10" t="s">
        <v>34</v>
      </c>
      <c r="D10">
        <v>-10.391</v>
      </c>
      <c r="E10">
        <v>0.97319999999999995</v>
      </c>
      <c r="F10" t="s">
        <v>280</v>
      </c>
      <c r="G10">
        <v>0.627</v>
      </c>
    </row>
    <row r="11" spans="1:14" x14ac:dyDescent="0.35">
      <c r="A11" t="s">
        <v>2</v>
      </c>
      <c r="B11" t="s">
        <v>217</v>
      </c>
      <c r="C11" t="s">
        <v>14</v>
      </c>
      <c r="D11">
        <v>-13.35</v>
      </c>
      <c r="E11">
        <v>0.99960000000000004</v>
      </c>
      <c r="F11" t="s">
        <v>280</v>
      </c>
      <c r="G11">
        <v>0.72499999999999998</v>
      </c>
    </row>
    <row r="12" spans="1:14" x14ac:dyDescent="0.35">
      <c r="A12" t="s">
        <v>11</v>
      </c>
      <c r="B12" t="s">
        <v>214</v>
      </c>
      <c r="C12" t="s">
        <v>15</v>
      </c>
      <c r="D12">
        <v>-0.67</v>
      </c>
      <c r="E12">
        <v>0.438</v>
      </c>
      <c r="F12" t="s">
        <v>281</v>
      </c>
      <c r="G12">
        <v>0.158</v>
      </c>
    </row>
    <row r="13" spans="1:14" x14ac:dyDescent="0.35">
      <c r="A13" t="s">
        <v>5</v>
      </c>
      <c r="B13" t="s">
        <v>215</v>
      </c>
      <c r="C13" t="s">
        <v>30</v>
      </c>
      <c r="D13">
        <v>-10.486000000000001</v>
      </c>
      <c r="E13">
        <v>0.98240000000000005</v>
      </c>
      <c r="F13" t="s">
        <v>280</v>
      </c>
      <c r="G13">
        <v>0.58299999999999996</v>
      </c>
    </row>
    <row r="14" spans="1:14" x14ac:dyDescent="0.35">
      <c r="A14" t="s">
        <v>17</v>
      </c>
      <c r="B14" t="s">
        <v>284</v>
      </c>
      <c r="C14" t="s">
        <v>37</v>
      </c>
      <c r="D14">
        <v>-3.87</v>
      </c>
      <c r="E14">
        <v>0.26100000000000001</v>
      </c>
      <c r="F14" t="s">
        <v>282</v>
      </c>
      <c r="G14">
        <v>0.61099999999999999</v>
      </c>
    </row>
    <row r="15" spans="1:14" x14ac:dyDescent="0.35">
      <c r="A15" t="s">
        <v>8</v>
      </c>
      <c r="B15" t="s">
        <v>218</v>
      </c>
      <c r="C15" t="s">
        <v>31</v>
      </c>
      <c r="D15">
        <v>-9.69</v>
      </c>
      <c r="E15">
        <v>0.94130000000000003</v>
      </c>
      <c r="F15" t="s">
        <v>280</v>
      </c>
      <c r="G15">
        <v>0.49</v>
      </c>
    </row>
    <row r="16" spans="1:14" x14ac:dyDescent="0.35">
      <c r="A16" t="s">
        <v>9</v>
      </c>
      <c r="B16" t="s">
        <v>219</v>
      </c>
      <c r="C16" t="s">
        <v>32</v>
      </c>
      <c r="D16">
        <v>-11.512</v>
      </c>
      <c r="E16">
        <v>0.99039999999999995</v>
      </c>
      <c r="F16" t="s">
        <v>280</v>
      </c>
      <c r="G16">
        <v>0.71399999999999997</v>
      </c>
    </row>
    <row r="17" spans="1:7" x14ac:dyDescent="0.35">
      <c r="A17" t="s">
        <v>11</v>
      </c>
      <c r="B17" t="s">
        <v>214</v>
      </c>
      <c r="C17" t="s">
        <v>10</v>
      </c>
      <c r="D17">
        <v>-10.49</v>
      </c>
      <c r="E17">
        <v>0.97970000000000002</v>
      </c>
      <c r="F17" t="s">
        <v>280</v>
      </c>
      <c r="G17">
        <v>0.312</v>
      </c>
    </row>
    <row r="18" spans="1:7" x14ac:dyDescent="0.35">
      <c r="A18" t="s">
        <v>1</v>
      </c>
      <c r="B18" t="s">
        <v>216</v>
      </c>
      <c r="C18" t="s">
        <v>3</v>
      </c>
      <c r="D18">
        <v>-14.74</v>
      </c>
      <c r="E18">
        <v>0.99870000000000003</v>
      </c>
      <c r="F18" t="s">
        <v>280</v>
      </c>
      <c r="G18">
        <v>0.70299999999999996</v>
      </c>
    </row>
    <row r="19" spans="1:7" x14ac:dyDescent="0.35">
      <c r="A19" t="s">
        <v>5</v>
      </c>
      <c r="B19" t="s">
        <v>215</v>
      </c>
      <c r="C19" t="s">
        <v>35</v>
      </c>
      <c r="D19">
        <v>-13.368</v>
      </c>
      <c r="E19">
        <v>0.99619999999999997</v>
      </c>
      <c r="F19" t="s">
        <v>280</v>
      </c>
      <c r="G19">
        <v>0.96399999999999997</v>
      </c>
    </row>
    <row r="20" spans="1:7" x14ac:dyDescent="0.35">
      <c r="A20" t="s">
        <v>11</v>
      </c>
      <c r="B20" t="s">
        <v>214</v>
      </c>
      <c r="C20" t="s">
        <v>16</v>
      </c>
      <c r="D20">
        <v>-6.2969999999999997</v>
      </c>
      <c r="E20">
        <v>0.64710000000000001</v>
      </c>
      <c r="F20" t="s">
        <v>280</v>
      </c>
      <c r="G20" t="s">
        <v>24</v>
      </c>
    </row>
    <row r="21" spans="1:7" x14ac:dyDescent="0.35">
      <c r="A21" t="s">
        <v>9</v>
      </c>
      <c r="B21" t="s">
        <v>219</v>
      </c>
      <c r="C21" t="s">
        <v>39</v>
      </c>
      <c r="D21">
        <v>-11.952999999999999</v>
      </c>
      <c r="E21">
        <v>0.99750000000000005</v>
      </c>
      <c r="F21" t="s">
        <v>280</v>
      </c>
      <c r="G21">
        <v>0.73199999999999998</v>
      </c>
    </row>
    <row r="22" spans="1:7" x14ac:dyDescent="0.35">
      <c r="A22" t="s">
        <v>11</v>
      </c>
      <c r="B22" t="s">
        <v>214</v>
      </c>
      <c r="C22" t="s">
        <v>19</v>
      </c>
      <c r="D22">
        <v>-4.899</v>
      </c>
      <c r="E22">
        <v>0.96650000000000003</v>
      </c>
      <c r="F22" t="s">
        <v>280</v>
      </c>
      <c r="G22">
        <v>0.35399999999999998</v>
      </c>
    </row>
    <row r="23" spans="1:7" x14ac:dyDescent="0.35">
      <c r="A23" t="s">
        <v>18</v>
      </c>
      <c r="B23" t="s">
        <v>220</v>
      </c>
      <c r="C23" t="s">
        <v>43</v>
      </c>
      <c r="D23">
        <v>-5.3209999999999997</v>
      </c>
      <c r="E23">
        <v>0.31359999999999999</v>
      </c>
      <c r="F23" t="s">
        <v>282</v>
      </c>
      <c r="G23" t="s">
        <v>24</v>
      </c>
    </row>
    <row r="24" spans="1:7" x14ac:dyDescent="0.35">
      <c r="A24" t="s">
        <v>11</v>
      </c>
      <c r="B24" t="s">
        <v>214</v>
      </c>
      <c r="C24" t="s">
        <v>20</v>
      </c>
      <c r="D24">
        <v>-5.7380000000000004</v>
      </c>
      <c r="E24">
        <v>0.93920000000000003</v>
      </c>
      <c r="F24" t="s">
        <v>280</v>
      </c>
      <c r="G24">
        <v>0.76900000000000002</v>
      </c>
    </row>
    <row r="25" spans="1:7" x14ac:dyDescent="0.35">
      <c r="A25" t="s">
        <v>1</v>
      </c>
      <c r="B25" t="s">
        <v>216</v>
      </c>
      <c r="C25" t="s">
        <v>7</v>
      </c>
      <c r="D25">
        <v>-9.5399999999999991</v>
      </c>
      <c r="E25">
        <v>0.99890000000000001</v>
      </c>
      <c r="F25" t="s">
        <v>280</v>
      </c>
      <c r="G25">
        <v>0.60699999999999998</v>
      </c>
    </row>
    <row r="26" spans="1:7" x14ac:dyDescent="0.35">
      <c r="A26" t="s">
        <v>36</v>
      </c>
      <c r="B26" t="s">
        <v>221</v>
      </c>
      <c r="C26" t="s">
        <v>40</v>
      </c>
      <c r="D26">
        <v>-12.465</v>
      </c>
      <c r="E26">
        <v>0.98909999999999998</v>
      </c>
      <c r="F26" t="s">
        <v>280</v>
      </c>
      <c r="G26">
        <v>0.44400000000000001</v>
      </c>
    </row>
    <row r="27" spans="1:7" x14ac:dyDescent="0.35">
      <c r="A27" t="s">
        <v>41</v>
      </c>
      <c r="B27" t="s">
        <v>222</v>
      </c>
      <c r="C27" t="s">
        <v>25</v>
      </c>
      <c r="D27">
        <v>-9.0540000000000003</v>
      </c>
      <c r="E27">
        <v>0.96799999999999997</v>
      </c>
      <c r="F27" t="s">
        <v>280</v>
      </c>
      <c r="G27">
        <v>0.41399999999999998</v>
      </c>
    </row>
    <row r="28" spans="1:7" x14ac:dyDescent="0.35">
      <c r="A28" t="s">
        <v>42</v>
      </c>
      <c r="B28" t="s">
        <v>223</v>
      </c>
      <c r="C28" t="s">
        <v>44</v>
      </c>
      <c r="D28">
        <v>-13.61</v>
      </c>
      <c r="E28">
        <v>0.98719999999999997</v>
      </c>
      <c r="F28" t="s">
        <v>280</v>
      </c>
      <c r="G28">
        <v>0.88600000000000001</v>
      </c>
    </row>
    <row r="29" spans="1:7" x14ac:dyDescent="0.35">
      <c r="A29" t="s">
        <v>0</v>
      </c>
      <c r="B29" t="s">
        <v>213</v>
      </c>
      <c r="C29" t="s">
        <v>45</v>
      </c>
      <c r="D29">
        <v>-12.92</v>
      </c>
      <c r="E29">
        <v>0.9889</v>
      </c>
      <c r="F29" t="s">
        <v>280</v>
      </c>
      <c r="G29">
        <v>0.309</v>
      </c>
    </row>
    <row r="30" spans="1:7" x14ac:dyDescent="0.35">
      <c r="A30" t="s">
        <v>11</v>
      </c>
      <c r="B30" t="s">
        <v>214</v>
      </c>
      <c r="C30" t="s">
        <v>26</v>
      </c>
      <c r="D30">
        <v>0.17299999999999999</v>
      </c>
      <c r="E30">
        <v>0.2301</v>
      </c>
      <c r="F30" t="s">
        <v>282</v>
      </c>
      <c r="G30">
        <v>6.7000000000000004E-2</v>
      </c>
    </row>
    <row r="31" spans="1:7" x14ac:dyDescent="0.35">
      <c r="A31" t="s">
        <v>22</v>
      </c>
      <c r="B31" t="s">
        <v>224</v>
      </c>
      <c r="C31" t="s">
        <v>49</v>
      </c>
      <c r="D31">
        <v>-12.74</v>
      </c>
      <c r="E31">
        <v>0.97399999999999998</v>
      </c>
      <c r="F31" t="s">
        <v>280</v>
      </c>
      <c r="G31">
        <v>0.42</v>
      </c>
    </row>
    <row r="32" spans="1:7" x14ac:dyDescent="0.35">
      <c r="A32" t="s">
        <v>23</v>
      </c>
      <c r="B32" t="s">
        <v>225</v>
      </c>
      <c r="C32" t="s">
        <v>48</v>
      </c>
      <c r="D32">
        <v>-17.405999999999999</v>
      </c>
      <c r="E32">
        <v>0.99909999999999999</v>
      </c>
      <c r="F32" t="s">
        <v>280</v>
      </c>
      <c r="G32">
        <v>0.71799999999999997</v>
      </c>
    </row>
    <row r="33" spans="1:7" x14ac:dyDescent="0.35">
      <c r="A33" t="s">
        <v>2</v>
      </c>
      <c r="B33" t="s">
        <v>217</v>
      </c>
      <c r="C33" t="s">
        <v>28</v>
      </c>
      <c r="D33">
        <v>-13.066000000000001</v>
      </c>
      <c r="E33">
        <v>0.99809999999999999</v>
      </c>
      <c r="F33" t="s">
        <v>280</v>
      </c>
      <c r="G33">
        <v>0.70099999999999996</v>
      </c>
    </row>
    <row r="34" spans="1:7" x14ac:dyDescent="0.35">
      <c r="A34" t="s">
        <v>23</v>
      </c>
      <c r="B34" t="s">
        <v>225</v>
      </c>
      <c r="C34" t="s">
        <v>51</v>
      </c>
      <c r="D34">
        <v>-11.297000000000001</v>
      </c>
      <c r="E34">
        <v>0.99770000000000003</v>
      </c>
      <c r="F34" t="s">
        <v>280</v>
      </c>
      <c r="G34">
        <v>0.70599999999999996</v>
      </c>
    </row>
    <row r="35" spans="1:7" x14ac:dyDescent="0.35">
      <c r="A35" t="s">
        <v>46</v>
      </c>
      <c r="B35" t="s">
        <v>226</v>
      </c>
      <c r="C35" t="s">
        <v>50</v>
      </c>
      <c r="D35">
        <v>-16.03</v>
      </c>
      <c r="E35">
        <v>0.98519999999999996</v>
      </c>
      <c r="F35" t="s">
        <v>280</v>
      </c>
      <c r="G35">
        <v>0.77100000000000002</v>
      </c>
    </row>
    <row r="36" spans="1:7" x14ac:dyDescent="0.35">
      <c r="A36" t="s">
        <v>36</v>
      </c>
      <c r="B36" t="s">
        <v>221</v>
      </c>
      <c r="C36" t="s">
        <v>3</v>
      </c>
      <c r="D36">
        <v>-14.539</v>
      </c>
      <c r="E36">
        <v>0.99809999999999999</v>
      </c>
      <c r="F36" t="s">
        <v>280</v>
      </c>
      <c r="G36">
        <v>0.71799999999999997</v>
      </c>
    </row>
    <row r="37" spans="1:7" x14ac:dyDescent="0.35">
      <c r="A37" t="s">
        <v>47</v>
      </c>
      <c r="B37" t="s">
        <v>227</v>
      </c>
      <c r="C37" t="s">
        <v>52</v>
      </c>
      <c r="D37">
        <v>-11.44</v>
      </c>
      <c r="E37">
        <v>0.97360000000000002</v>
      </c>
      <c r="F37" t="s">
        <v>280</v>
      </c>
      <c r="G37">
        <v>0.81799999999999995</v>
      </c>
    </row>
    <row r="38" spans="1:7" x14ac:dyDescent="0.35">
      <c r="A38" t="s">
        <v>53</v>
      </c>
      <c r="B38" t="s">
        <v>228</v>
      </c>
      <c r="C38" t="s">
        <v>64</v>
      </c>
      <c r="D38">
        <v>-12</v>
      </c>
      <c r="E38">
        <v>0.997</v>
      </c>
      <c r="F38" t="s">
        <v>280</v>
      </c>
      <c r="G38">
        <v>0.79700000000000004</v>
      </c>
    </row>
    <row r="39" spans="1:7" x14ac:dyDescent="0.35">
      <c r="A39" t="s">
        <v>54</v>
      </c>
      <c r="B39" t="s">
        <v>229</v>
      </c>
      <c r="C39" t="s">
        <v>65</v>
      </c>
      <c r="D39">
        <v>-20.443000000000001</v>
      </c>
      <c r="E39">
        <v>0.9869</v>
      </c>
      <c r="F39" t="s">
        <v>280</v>
      </c>
      <c r="G39">
        <v>0.96499999999999997</v>
      </c>
    </row>
    <row r="40" spans="1:7" x14ac:dyDescent="0.35">
      <c r="A40" t="s">
        <v>54</v>
      </c>
      <c r="B40" t="s">
        <v>229</v>
      </c>
      <c r="C40" t="s">
        <v>66</v>
      </c>
      <c r="D40">
        <v>-16.292000000000002</v>
      </c>
      <c r="E40">
        <v>0.99509999999999998</v>
      </c>
      <c r="F40" t="s">
        <v>280</v>
      </c>
      <c r="G40">
        <v>0.96399999999999997</v>
      </c>
    </row>
    <row r="41" spans="1:7" x14ac:dyDescent="0.35">
      <c r="A41" t="s">
        <v>56</v>
      </c>
      <c r="B41" t="s">
        <v>230</v>
      </c>
      <c r="C41" t="s">
        <v>70</v>
      </c>
      <c r="D41">
        <v>-10.542999999999999</v>
      </c>
      <c r="E41">
        <v>0.26550000000000001</v>
      </c>
      <c r="F41" t="s">
        <v>282</v>
      </c>
      <c r="G41" t="s">
        <v>24</v>
      </c>
    </row>
    <row r="42" spans="1:7" x14ac:dyDescent="0.35">
      <c r="A42" t="s">
        <v>57</v>
      </c>
      <c r="B42" t="s">
        <v>231</v>
      </c>
      <c r="C42" t="s">
        <v>69</v>
      </c>
      <c r="D42">
        <v>-14.84</v>
      </c>
      <c r="E42">
        <v>0.99109999999999998</v>
      </c>
      <c r="F42" t="s">
        <v>280</v>
      </c>
      <c r="G42">
        <v>0.79600000000000004</v>
      </c>
    </row>
    <row r="43" spans="1:7" x14ac:dyDescent="0.35">
      <c r="A43" t="s">
        <v>58</v>
      </c>
      <c r="B43" t="s">
        <v>232</v>
      </c>
      <c r="C43" t="s">
        <v>190</v>
      </c>
      <c r="D43">
        <v>-12.65</v>
      </c>
      <c r="E43">
        <v>0.95550000000000002</v>
      </c>
      <c r="F43" t="s">
        <v>280</v>
      </c>
      <c r="G43" t="s">
        <v>24</v>
      </c>
    </row>
    <row r="44" spans="1:7" x14ac:dyDescent="0.35">
      <c r="A44" t="s">
        <v>55</v>
      </c>
      <c r="B44" t="s">
        <v>233</v>
      </c>
      <c r="C44" t="s">
        <v>71</v>
      </c>
      <c r="D44">
        <v>-12.57</v>
      </c>
      <c r="E44">
        <v>0.99729999999999996</v>
      </c>
      <c r="F44" t="s">
        <v>280</v>
      </c>
      <c r="G44">
        <v>0.78700000000000003</v>
      </c>
    </row>
    <row r="45" spans="1:7" x14ac:dyDescent="0.35">
      <c r="A45" t="s">
        <v>23</v>
      </c>
      <c r="B45" t="s">
        <v>225</v>
      </c>
      <c r="C45" t="s">
        <v>75</v>
      </c>
      <c r="D45">
        <v>-13.929</v>
      </c>
      <c r="E45">
        <v>0.99860000000000004</v>
      </c>
      <c r="F45" t="s">
        <v>280</v>
      </c>
      <c r="G45">
        <v>0.70599999999999996</v>
      </c>
    </row>
    <row r="46" spans="1:7" x14ac:dyDescent="0.35">
      <c r="A46" t="s">
        <v>59</v>
      </c>
      <c r="B46" t="s">
        <v>234</v>
      </c>
      <c r="C46" t="s">
        <v>67</v>
      </c>
      <c r="D46">
        <v>-9.43</v>
      </c>
      <c r="E46">
        <v>0.96360000000000001</v>
      </c>
      <c r="F46" t="s">
        <v>280</v>
      </c>
      <c r="G46">
        <v>0.75600000000000001</v>
      </c>
    </row>
    <row r="47" spans="1:7" x14ac:dyDescent="0.35">
      <c r="A47" t="s">
        <v>56</v>
      </c>
      <c r="B47" t="s">
        <v>230</v>
      </c>
      <c r="C47" t="s">
        <v>72</v>
      </c>
      <c r="D47">
        <v>-12.964</v>
      </c>
      <c r="E47">
        <v>0.85899999999999999</v>
      </c>
      <c r="F47" t="s">
        <v>280</v>
      </c>
      <c r="G47">
        <v>0.99099999999999999</v>
      </c>
    </row>
    <row r="48" spans="1:7" x14ac:dyDescent="0.35">
      <c r="A48" t="s">
        <v>60</v>
      </c>
      <c r="B48" t="s">
        <v>235</v>
      </c>
      <c r="C48" t="s">
        <v>77</v>
      </c>
      <c r="D48">
        <v>-6.83</v>
      </c>
      <c r="E48">
        <v>0.30199999999999999</v>
      </c>
      <c r="F48" t="s">
        <v>282</v>
      </c>
      <c r="G48">
        <v>0.157</v>
      </c>
    </row>
    <row r="49" spans="1:7" x14ac:dyDescent="0.35">
      <c r="A49" t="s">
        <v>61</v>
      </c>
      <c r="B49" t="s">
        <v>236</v>
      </c>
      <c r="C49" t="s">
        <v>68</v>
      </c>
      <c r="D49">
        <v>-7.8920000000000003</v>
      </c>
      <c r="E49">
        <v>0.23019999999999999</v>
      </c>
      <c r="F49" t="s">
        <v>282</v>
      </c>
      <c r="G49" t="s">
        <v>24</v>
      </c>
    </row>
    <row r="50" spans="1:7" x14ac:dyDescent="0.35">
      <c r="A50" t="s">
        <v>62</v>
      </c>
      <c r="B50" t="s">
        <v>285</v>
      </c>
      <c r="C50" t="s">
        <v>73</v>
      </c>
      <c r="D50">
        <v>-11.214</v>
      </c>
      <c r="E50">
        <v>0.52459999999999996</v>
      </c>
      <c r="F50" t="s">
        <v>281</v>
      </c>
      <c r="G50">
        <v>0.41699999999999998</v>
      </c>
    </row>
    <row r="51" spans="1:7" x14ac:dyDescent="0.35">
      <c r="A51" t="s">
        <v>59</v>
      </c>
      <c r="B51" t="s">
        <v>234</v>
      </c>
      <c r="C51" t="s">
        <v>76</v>
      </c>
      <c r="D51">
        <v>-7.1760000000000002</v>
      </c>
      <c r="E51">
        <v>0.98480000000000001</v>
      </c>
      <c r="F51" t="s">
        <v>280</v>
      </c>
      <c r="G51">
        <v>0.78500000000000003</v>
      </c>
    </row>
    <row r="52" spans="1:7" x14ac:dyDescent="0.35">
      <c r="A52" t="s">
        <v>63</v>
      </c>
      <c r="B52" t="s">
        <v>237</v>
      </c>
      <c r="C52" t="s">
        <v>283</v>
      </c>
      <c r="D52">
        <v>-14.634</v>
      </c>
      <c r="E52">
        <v>0.73470000000000002</v>
      </c>
      <c r="F52" t="s">
        <v>280</v>
      </c>
      <c r="G52">
        <v>0.59499999999999997</v>
      </c>
    </row>
    <row r="53" spans="1:7" x14ac:dyDescent="0.35">
      <c r="A53" t="s">
        <v>78</v>
      </c>
      <c r="B53" t="s">
        <v>238</v>
      </c>
      <c r="C53" t="s">
        <v>74</v>
      </c>
      <c r="D53">
        <v>-13.933</v>
      </c>
      <c r="E53">
        <v>0.99929999999999997</v>
      </c>
      <c r="F53" t="s">
        <v>280</v>
      </c>
      <c r="G53">
        <v>1</v>
      </c>
    </row>
  </sheetData>
  <mergeCells count="3">
    <mergeCell ref="I3:J3"/>
    <mergeCell ref="K3:L3"/>
    <mergeCell ref="M3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3"/>
  <sheetViews>
    <sheetView workbookViewId="0">
      <selection activeCell="I6" sqref="I6"/>
    </sheetView>
  </sheetViews>
  <sheetFormatPr defaultRowHeight="14.5" x14ac:dyDescent="0.35"/>
  <cols>
    <col min="2" max="2" width="11.453125" bestFit="1" customWidth="1"/>
    <col min="4" max="4" width="10.54296875" bestFit="1" customWidth="1"/>
    <col min="7" max="7" width="10.54296875" bestFit="1" customWidth="1"/>
    <col min="9" max="9" width="20.90625" bestFit="1" customWidth="1"/>
    <col min="13" max="13" width="15.08984375" bestFit="1" customWidth="1"/>
  </cols>
  <sheetData>
    <row r="1" spans="1:14" s="1" customFormat="1" x14ac:dyDescent="0.35">
      <c r="A1" s="1" t="s">
        <v>80</v>
      </c>
      <c r="B1" s="1" t="s">
        <v>212</v>
      </c>
      <c r="C1" s="1" t="s">
        <v>81</v>
      </c>
      <c r="D1" s="1" t="s">
        <v>169</v>
      </c>
      <c r="E1" s="1" t="s">
        <v>170</v>
      </c>
      <c r="F1" s="1" t="s">
        <v>279</v>
      </c>
      <c r="G1" s="1" t="s">
        <v>21</v>
      </c>
    </row>
    <row r="2" spans="1:14" x14ac:dyDescent="0.35">
      <c r="A2" t="s">
        <v>84</v>
      </c>
      <c r="B2" t="s">
        <v>239</v>
      </c>
      <c r="C2" t="s">
        <v>122</v>
      </c>
      <c r="D2">
        <v>-14.449</v>
      </c>
      <c r="E2">
        <v>0.99770000000000003</v>
      </c>
      <c r="F2" t="s">
        <v>280</v>
      </c>
      <c r="G2">
        <v>0.94099999999999995</v>
      </c>
      <c r="I2" s="12" t="s">
        <v>21</v>
      </c>
      <c r="J2" s="12"/>
      <c r="K2" s="13" t="s">
        <v>169</v>
      </c>
      <c r="L2" s="13"/>
      <c r="M2" s="14" t="s">
        <v>170</v>
      </c>
      <c r="N2" s="14"/>
    </row>
    <row r="3" spans="1:14" x14ac:dyDescent="0.35">
      <c r="A3" t="s">
        <v>86</v>
      </c>
      <c r="B3" t="s">
        <v>240</v>
      </c>
      <c r="C3" t="s">
        <v>124</v>
      </c>
      <c r="D3">
        <v>-2.15</v>
      </c>
      <c r="E3">
        <v>6.4299999999999996E-2</v>
      </c>
      <c r="F3" t="s">
        <v>282</v>
      </c>
      <c r="G3" t="s">
        <v>24</v>
      </c>
      <c r="I3" t="s">
        <v>194</v>
      </c>
      <c r="J3">
        <f>COUNTIF(G2:G53, "&gt;=0.6")</f>
        <v>3</v>
      </c>
      <c r="K3" t="s">
        <v>195</v>
      </c>
      <c r="L3">
        <f>COUNTIF(D2:D53,"&lt;-7")</f>
        <v>15</v>
      </c>
      <c r="M3" t="s">
        <v>196</v>
      </c>
      <c r="N3">
        <f>COUNTIF(F2:F53, "P")</f>
        <v>7</v>
      </c>
    </row>
    <row r="4" spans="1:14" x14ac:dyDescent="0.35">
      <c r="A4" t="s">
        <v>100</v>
      </c>
      <c r="B4" t="s">
        <v>241</v>
      </c>
      <c r="C4" t="s">
        <v>138</v>
      </c>
      <c r="D4">
        <v>-9.9260000000000002</v>
      </c>
      <c r="E4">
        <v>0.25380000000000003</v>
      </c>
      <c r="F4" t="s">
        <v>282</v>
      </c>
      <c r="G4" t="s">
        <v>24</v>
      </c>
      <c r="I4" t="s">
        <v>197</v>
      </c>
      <c r="J4">
        <f>COUNTIF(G2:G53, "&lt;0.6")</f>
        <v>16</v>
      </c>
      <c r="K4" t="s">
        <v>198</v>
      </c>
      <c r="L4">
        <f>COUNTIF(D2:D53,"&gt;-7")</f>
        <v>37</v>
      </c>
      <c r="M4" t="s">
        <v>197</v>
      </c>
      <c r="N4">
        <f>COUNTIF(F2:F53, "B")</f>
        <v>39</v>
      </c>
    </row>
    <row r="5" spans="1:14" x14ac:dyDescent="0.35">
      <c r="A5" t="s">
        <v>107</v>
      </c>
      <c r="B5" t="s">
        <v>242</v>
      </c>
      <c r="C5" t="s">
        <v>191</v>
      </c>
      <c r="D5">
        <v>-4.01</v>
      </c>
      <c r="E5">
        <v>0.81530000000000002</v>
      </c>
      <c r="F5" t="s">
        <v>280</v>
      </c>
      <c r="G5" t="s">
        <v>24</v>
      </c>
      <c r="I5" t="s">
        <v>199</v>
      </c>
      <c r="J5">
        <f>COUNTIF(D2:D2497, "No EVE Score")</f>
        <v>0</v>
      </c>
      <c r="K5" t="s">
        <v>200</v>
      </c>
      <c r="L5">
        <v>0</v>
      </c>
      <c r="M5" t="s">
        <v>286</v>
      </c>
      <c r="N5">
        <f>COUNTIF(F2:F51, "AMB")</f>
        <v>6</v>
      </c>
    </row>
    <row r="6" spans="1:14" x14ac:dyDescent="0.35">
      <c r="A6" t="s">
        <v>114</v>
      </c>
      <c r="B6" t="s">
        <v>243</v>
      </c>
      <c r="C6" t="s">
        <v>151</v>
      </c>
      <c r="D6">
        <v>-4.79</v>
      </c>
      <c r="E6">
        <v>0.1346</v>
      </c>
      <c r="F6" t="s">
        <v>282</v>
      </c>
      <c r="G6">
        <v>0.53600000000000003</v>
      </c>
      <c r="I6" t="s">
        <v>201</v>
      </c>
      <c r="J6">
        <f>COUNTIF(G2:G53, "NOTFOUND")</f>
        <v>33</v>
      </c>
      <c r="K6" t="s">
        <v>175</v>
      </c>
      <c r="L6">
        <f>COUNTIF(D2:D53, "NOTFOUND")</f>
        <v>0</v>
      </c>
      <c r="M6" t="s">
        <v>201</v>
      </c>
      <c r="N6">
        <v>0</v>
      </c>
    </row>
    <row r="7" spans="1:14" x14ac:dyDescent="0.35">
      <c r="A7" t="s">
        <v>87</v>
      </c>
      <c r="B7" t="s">
        <v>244</v>
      </c>
      <c r="C7" t="s">
        <v>125</v>
      </c>
      <c r="D7">
        <v>-4.492</v>
      </c>
      <c r="E7">
        <v>8.4000000000000005E-2</v>
      </c>
      <c r="F7" t="s">
        <v>282</v>
      </c>
      <c r="G7">
        <v>0.27200000000000002</v>
      </c>
      <c r="I7" t="s">
        <v>202</v>
      </c>
      <c r="J7">
        <f>SUM(J3:J6)</f>
        <v>52</v>
      </c>
      <c r="K7" t="s">
        <v>202</v>
      </c>
      <c r="L7">
        <f>SUM(L3:L6)</f>
        <v>52</v>
      </c>
      <c r="M7" t="s">
        <v>202</v>
      </c>
      <c r="N7">
        <f>SUM(N3:N6)</f>
        <v>52</v>
      </c>
    </row>
    <row r="8" spans="1:14" x14ac:dyDescent="0.35">
      <c r="A8" t="s">
        <v>87</v>
      </c>
      <c r="B8" t="s">
        <v>244</v>
      </c>
      <c r="C8" t="s">
        <v>127</v>
      </c>
      <c r="D8">
        <v>-2.4169999999999998</v>
      </c>
      <c r="E8">
        <v>4.24E-2</v>
      </c>
      <c r="F8" t="s">
        <v>282</v>
      </c>
      <c r="G8">
        <v>6.0100000000000001E-2</v>
      </c>
    </row>
    <row r="9" spans="1:14" x14ac:dyDescent="0.35">
      <c r="A9" t="s">
        <v>87</v>
      </c>
      <c r="B9" t="s">
        <v>244</v>
      </c>
      <c r="C9" t="s">
        <v>153</v>
      </c>
      <c r="D9">
        <v>-4.774</v>
      </c>
      <c r="E9">
        <v>9.8799999999999999E-2</v>
      </c>
      <c r="F9" t="s">
        <v>282</v>
      </c>
      <c r="G9">
        <v>0.27700000000000002</v>
      </c>
    </row>
    <row r="10" spans="1:14" x14ac:dyDescent="0.35">
      <c r="A10" t="s">
        <v>87</v>
      </c>
      <c r="B10" t="s">
        <v>244</v>
      </c>
      <c r="C10" t="s">
        <v>167</v>
      </c>
      <c r="D10">
        <v>-3.9</v>
      </c>
      <c r="E10">
        <v>8.5400000000000004E-2</v>
      </c>
      <c r="F10" t="s">
        <v>282</v>
      </c>
      <c r="G10">
        <v>0.44400000000000001</v>
      </c>
    </row>
    <row r="11" spans="1:14" x14ac:dyDescent="0.35">
      <c r="A11" t="s">
        <v>82</v>
      </c>
      <c r="B11" t="s">
        <v>278</v>
      </c>
      <c r="C11" t="s">
        <v>120</v>
      </c>
      <c r="D11">
        <v>-1.33</v>
      </c>
      <c r="E11">
        <v>8.5000000000000006E-2</v>
      </c>
      <c r="F11" t="s">
        <v>282</v>
      </c>
      <c r="G11" t="s">
        <v>24</v>
      </c>
    </row>
    <row r="12" spans="1:14" x14ac:dyDescent="0.35">
      <c r="A12" t="s">
        <v>102</v>
      </c>
      <c r="B12" t="s">
        <v>245</v>
      </c>
      <c r="C12" t="s">
        <v>155</v>
      </c>
      <c r="D12">
        <v>-3.5910000000000002</v>
      </c>
      <c r="E12">
        <v>0.14299999999999999</v>
      </c>
      <c r="F12" t="s">
        <v>282</v>
      </c>
      <c r="G12">
        <v>0.253</v>
      </c>
    </row>
    <row r="13" spans="1:14" x14ac:dyDescent="0.35">
      <c r="A13" t="s">
        <v>102</v>
      </c>
      <c r="B13" t="s">
        <v>245</v>
      </c>
      <c r="C13" t="s">
        <v>162</v>
      </c>
      <c r="D13">
        <v>-6.6749999999999998</v>
      </c>
      <c r="E13">
        <v>8.5400000000000004E-2</v>
      </c>
      <c r="F13" t="s">
        <v>282</v>
      </c>
      <c r="G13">
        <v>0.33400000000000002</v>
      </c>
    </row>
    <row r="14" spans="1:14" x14ac:dyDescent="0.35">
      <c r="A14" t="s">
        <v>111</v>
      </c>
      <c r="B14" t="s">
        <v>246</v>
      </c>
      <c r="C14" t="s">
        <v>148</v>
      </c>
      <c r="D14">
        <v>-2.585</v>
      </c>
      <c r="E14">
        <v>6.9099999999999995E-2</v>
      </c>
      <c r="F14" t="s">
        <v>282</v>
      </c>
      <c r="G14" t="s">
        <v>24</v>
      </c>
    </row>
    <row r="15" spans="1:14" x14ac:dyDescent="0.35">
      <c r="A15" t="s">
        <v>96</v>
      </c>
      <c r="B15" t="s">
        <v>247</v>
      </c>
      <c r="C15" t="s">
        <v>135</v>
      </c>
      <c r="D15">
        <v>-4.08</v>
      </c>
      <c r="E15">
        <v>0.15629999999999999</v>
      </c>
      <c r="F15" t="s">
        <v>282</v>
      </c>
      <c r="G15">
        <v>0.52600000000000002</v>
      </c>
    </row>
    <row r="16" spans="1:14" x14ac:dyDescent="0.35">
      <c r="A16" t="s">
        <v>85</v>
      </c>
      <c r="B16" t="s">
        <v>248</v>
      </c>
      <c r="C16" t="s">
        <v>123</v>
      </c>
      <c r="D16">
        <v>-2.1589999999999998</v>
      </c>
      <c r="E16">
        <v>6.2700000000000006E-2</v>
      </c>
      <c r="F16" t="s">
        <v>282</v>
      </c>
      <c r="G16" t="s">
        <v>24</v>
      </c>
    </row>
    <row r="17" spans="1:7" x14ac:dyDescent="0.35">
      <c r="A17" t="s">
        <v>85</v>
      </c>
      <c r="B17" t="s">
        <v>248</v>
      </c>
      <c r="C17" t="s">
        <v>132</v>
      </c>
      <c r="D17">
        <v>-11.055</v>
      </c>
      <c r="E17">
        <v>0.47189999999999999</v>
      </c>
      <c r="F17" t="s">
        <v>281</v>
      </c>
      <c r="G17" t="s">
        <v>24</v>
      </c>
    </row>
    <row r="18" spans="1:7" x14ac:dyDescent="0.35">
      <c r="A18" t="s">
        <v>85</v>
      </c>
      <c r="B18" t="s">
        <v>248</v>
      </c>
      <c r="C18" t="s">
        <v>140</v>
      </c>
      <c r="D18">
        <v>-7.3819999999999997</v>
      </c>
      <c r="E18">
        <v>0.1134</v>
      </c>
      <c r="F18" t="s">
        <v>282</v>
      </c>
      <c r="G18" t="s">
        <v>24</v>
      </c>
    </row>
    <row r="19" spans="1:7" x14ac:dyDescent="0.35">
      <c r="A19" t="s">
        <v>115</v>
      </c>
      <c r="B19" t="s">
        <v>249</v>
      </c>
      <c r="C19" t="s">
        <v>152</v>
      </c>
      <c r="D19">
        <v>-5.1139999999999999</v>
      </c>
      <c r="E19">
        <v>8.9800000000000005E-2</v>
      </c>
      <c r="F19" t="s">
        <v>282</v>
      </c>
      <c r="G19">
        <v>0.2</v>
      </c>
    </row>
    <row r="20" spans="1:7" x14ac:dyDescent="0.35">
      <c r="A20" t="s">
        <v>113</v>
      </c>
      <c r="B20" t="s">
        <v>250</v>
      </c>
      <c r="C20" t="s">
        <v>150</v>
      </c>
      <c r="D20">
        <v>-3.7</v>
      </c>
      <c r="E20">
        <v>0.05</v>
      </c>
      <c r="F20" t="s">
        <v>282</v>
      </c>
      <c r="G20" t="s">
        <v>24</v>
      </c>
    </row>
    <row r="21" spans="1:7" x14ac:dyDescent="0.35">
      <c r="A21" t="s">
        <v>101</v>
      </c>
      <c r="B21" t="s">
        <v>251</v>
      </c>
      <c r="C21" t="s">
        <v>141</v>
      </c>
      <c r="D21">
        <v>-7.2220000000000004</v>
      </c>
      <c r="E21">
        <v>5.6599999999999998E-2</v>
      </c>
      <c r="F21" t="s">
        <v>282</v>
      </c>
      <c r="G21" t="s">
        <v>24</v>
      </c>
    </row>
    <row r="22" spans="1:7" x14ac:dyDescent="0.35">
      <c r="A22" t="s">
        <v>93</v>
      </c>
      <c r="B22" t="s">
        <v>252</v>
      </c>
      <c r="C22" t="s">
        <v>119</v>
      </c>
      <c r="D22">
        <v>-7.2649999999999997</v>
      </c>
      <c r="E22">
        <v>0.13200000000000001</v>
      </c>
      <c r="F22" t="s">
        <v>282</v>
      </c>
      <c r="G22" t="s">
        <v>24</v>
      </c>
    </row>
    <row r="23" spans="1:7" x14ac:dyDescent="0.35">
      <c r="A23" t="s">
        <v>38</v>
      </c>
      <c r="B23" t="s">
        <v>253</v>
      </c>
      <c r="C23" t="s">
        <v>27</v>
      </c>
      <c r="D23">
        <v>-5.0190000000000001</v>
      </c>
      <c r="E23">
        <v>4.8000000000000001E-2</v>
      </c>
      <c r="F23" t="s">
        <v>282</v>
      </c>
      <c r="G23">
        <v>5.8799999999999998E-2</v>
      </c>
    </row>
    <row r="24" spans="1:7" x14ac:dyDescent="0.35">
      <c r="A24" t="s">
        <v>38</v>
      </c>
      <c r="B24" t="s">
        <v>253</v>
      </c>
      <c r="C24" t="s">
        <v>133</v>
      </c>
      <c r="D24">
        <v>-5.0209999999999999</v>
      </c>
      <c r="E24">
        <v>7.9799999999999996E-2</v>
      </c>
      <c r="F24" t="s">
        <v>282</v>
      </c>
      <c r="G24" t="s">
        <v>24</v>
      </c>
    </row>
    <row r="25" spans="1:7" x14ac:dyDescent="0.35">
      <c r="A25" t="s">
        <v>92</v>
      </c>
      <c r="B25" t="s">
        <v>287</v>
      </c>
      <c r="C25" t="s">
        <v>129</v>
      </c>
      <c r="D25">
        <v>-2.5640000000000001</v>
      </c>
      <c r="E25">
        <v>0.20979999999999999</v>
      </c>
      <c r="F25" t="s">
        <v>282</v>
      </c>
      <c r="G25" t="s">
        <v>24</v>
      </c>
    </row>
    <row r="26" spans="1:7" x14ac:dyDescent="0.35">
      <c r="A26" t="s">
        <v>92</v>
      </c>
      <c r="B26" t="s">
        <v>287</v>
      </c>
      <c r="C26" t="s">
        <v>131</v>
      </c>
      <c r="D26">
        <v>-5.1319999999999997</v>
      </c>
      <c r="E26">
        <v>0.22850000000000001</v>
      </c>
      <c r="F26" t="s">
        <v>282</v>
      </c>
      <c r="G26" t="s">
        <v>24</v>
      </c>
    </row>
    <row r="27" spans="1:7" x14ac:dyDescent="0.35">
      <c r="A27" t="s">
        <v>159</v>
      </c>
      <c r="B27" t="s">
        <v>254</v>
      </c>
      <c r="C27" t="s">
        <v>168</v>
      </c>
      <c r="D27">
        <v>-3.9420000000000002</v>
      </c>
      <c r="E27">
        <v>0.21690000000000001</v>
      </c>
      <c r="F27" t="s">
        <v>282</v>
      </c>
      <c r="G27" t="s">
        <v>24</v>
      </c>
    </row>
    <row r="28" spans="1:7" x14ac:dyDescent="0.35">
      <c r="A28" t="s">
        <v>158</v>
      </c>
      <c r="B28" t="s">
        <v>255</v>
      </c>
      <c r="C28" t="s">
        <v>165</v>
      </c>
      <c r="D28">
        <v>-1.621</v>
      </c>
      <c r="E28">
        <v>6.7100000000000007E-2</v>
      </c>
      <c r="F28" t="s">
        <v>282</v>
      </c>
      <c r="G28" t="s">
        <v>24</v>
      </c>
    </row>
    <row r="29" spans="1:7" x14ac:dyDescent="0.35">
      <c r="A29" t="s">
        <v>90</v>
      </c>
      <c r="B29" t="s">
        <v>256</v>
      </c>
      <c r="C29" t="s">
        <v>128</v>
      </c>
      <c r="D29">
        <v>-1.6040000000000001</v>
      </c>
      <c r="E29">
        <v>6.4100000000000004E-2</v>
      </c>
      <c r="F29" t="s">
        <v>282</v>
      </c>
      <c r="G29" t="s">
        <v>24</v>
      </c>
    </row>
    <row r="30" spans="1:7" x14ac:dyDescent="0.35">
      <c r="A30" t="s">
        <v>79</v>
      </c>
      <c r="B30" t="s">
        <v>257</v>
      </c>
      <c r="C30" t="s">
        <v>118</v>
      </c>
      <c r="D30">
        <v>-4.45</v>
      </c>
      <c r="E30">
        <v>0.1124</v>
      </c>
      <c r="F30" t="s">
        <v>282</v>
      </c>
      <c r="G30" t="s">
        <v>24</v>
      </c>
    </row>
    <row r="31" spans="1:7" x14ac:dyDescent="0.35">
      <c r="A31" t="s">
        <v>103</v>
      </c>
      <c r="B31" t="s">
        <v>258</v>
      </c>
      <c r="C31" t="s">
        <v>142</v>
      </c>
      <c r="D31">
        <v>-4.6769999999999996</v>
      </c>
      <c r="E31">
        <v>8.6199999999999999E-2</v>
      </c>
      <c r="F31" t="s">
        <v>282</v>
      </c>
      <c r="G31" t="s">
        <v>24</v>
      </c>
    </row>
    <row r="32" spans="1:7" x14ac:dyDescent="0.35">
      <c r="A32" t="s">
        <v>99</v>
      </c>
      <c r="B32" t="s">
        <v>259</v>
      </c>
      <c r="C32" t="s">
        <v>154</v>
      </c>
      <c r="D32">
        <v>-8.3729999999999993</v>
      </c>
      <c r="E32">
        <v>9.6100000000000005E-2</v>
      </c>
      <c r="F32" t="s">
        <v>282</v>
      </c>
      <c r="G32">
        <v>0.14699999999999999</v>
      </c>
    </row>
    <row r="33" spans="1:7" x14ac:dyDescent="0.35">
      <c r="A33" t="s">
        <v>104</v>
      </c>
      <c r="B33" t="s">
        <v>260</v>
      </c>
      <c r="C33" t="s">
        <v>143</v>
      </c>
      <c r="D33">
        <v>-4.181</v>
      </c>
      <c r="E33">
        <v>0.1069</v>
      </c>
      <c r="F33" t="s">
        <v>282</v>
      </c>
      <c r="G33" t="s">
        <v>24</v>
      </c>
    </row>
    <row r="34" spans="1:7" x14ac:dyDescent="0.35">
      <c r="A34" t="s">
        <v>104</v>
      </c>
      <c r="B34" t="s">
        <v>260</v>
      </c>
      <c r="C34" t="s">
        <v>163</v>
      </c>
      <c r="D34">
        <v>-2.4769999999999999</v>
      </c>
      <c r="E34">
        <v>6.1100000000000002E-2</v>
      </c>
      <c r="F34" t="s">
        <v>282</v>
      </c>
      <c r="G34" t="s">
        <v>24</v>
      </c>
    </row>
    <row r="35" spans="1:7" x14ac:dyDescent="0.35">
      <c r="A35" t="s">
        <v>105</v>
      </c>
      <c r="B35" t="s">
        <v>261</v>
      </c>
      <c r="C35" t="s">
        <v>144</v>
      </c>
      <c r="D35">
        <v>-10.37</v>
      </c>
      <c r="E35">
        <v>6.2399999999999997E-2</v>
      </c>
      <c r="F35" t="s">
        <v>282</v>
      </c>
      <c r="G35">
        <v>0.184</v>
      </c>
    </row>
    <row r="36" spans="1:7" x14ac:dyDescent="0.35">
      <c r="A36" t="s">
        <v>88</v>
      </c>
      <c r="B36" t="s">
        <v>262</v>
      </c>
      <c r="C36" t="s">
        <v>117</v>
      </c>
      <c r="D36">
        <v>-1.9350000000000001</v>
      </c>
      <c r="E36">
        <v>0.1234</v>
      </c>
      <c r="F36" t="s">
        <v>282</v>
      </c>
      <c r="G36" t="s">
        <v>24</v>
      </c>
    </row>
    <row r="37" spans="1:7" x14ac:dyDescent="0.35">
      <c r="A37" t="s">
        <v>89</v>
      </c>
      <c r="B37" t="s">
        <v>263</v>
      </c>
      <c r="C37" t="s">
        <v>126</v>
      </c>
      <c r="D37">
        <v>-2.41</v>
      </c>
      <c r="E37">
        <v>7.2499999999999995E-2</v>
      </c>
      <c r="F37" t="s">
        <v>282</v>
      </c>
      <c r="G37">
        <v>7.6700000000000004E-2</v>
      </c>
    </row>
    <row r="38" spans="1:7" x14ac:dyDescent="0.35">
      <c r="A38" t="s">
        <v>116</v>
      </c>
      <c r="B38" t="s">
        <v>264</v>
      </c>
      <c r="C38" t="s">
        <v>156</v>
      </c>
      <c r="D38">
        <v>-17.428000000000001</v>
      </c>
      <c r="E38">
        <v>0.99199999999999999</v>
      </c>
      <c r="F38" t="s">
        <v>280</v>
      </c>
      <c r="G38">
        <v>1</v>
      </c>
    </row>
    <row r="39" spans="1:7" x14ac:dyDescent="0.35">
      <c r="A39" t="s">
        <v>110</v>
      </c>
      <c r="B39" t="s">
        <v>265</v>
      </c>
      <c r="C39" t="s">
        <v>147</v>
      </c>
      <c r="D39">
        <v>-4.5720000000000001</v>
      </c>
      <c r="E39">
        <v>6.9900000000000004E-2</v>
      </c>
      <c r="F39" t="s">
        <v>282</v>
      </c>
      <c r="G39" t="s">
        <v>24</v>
      </c>
    </row>
    <row r="40" spans="1:7" x14ac:dyDescent="0.35">
      <c r="A40" t="s">
        <v>112</v>
      </c>
      <c r="B40" t="s">
        <v>266</v>
      </c>
      <c r="C40" t="s">
        <v>149</v>
      </c>
      <c r="D40">
        <v>-5.1429999999999998</v>
      </c>
      <c r="E40">
        <v>0.49640000000000001</v>
      </c>
      <c r="F40" t="s">
        <v>281</v>
      </c>
      <c r="G40" t="s">
        <v>24</v>
      </c>
    </row>
    <row r="41" spans="1:7" x14ac:dyDescent="0.35">
      <c r="A41" t="s">
        <v>157</v>
      </c>
      <c r="B41" t="s">
        <v>267</v>
      </c>
      <c r="C41" t="s">
        <v>164</v>
      </c>
      <c r="D41">
        <v>-9.06</v>
      </c>
      <c r="E41">
        <v>0.54149999999999998</v>
      </c>
      <c r="F41" t="s">
        <v>281</v>
      </c>
      <c r="G41">
        <v>0.35099999999999998</v>
      </c>
    </row>
    <row r="42" spans="1:7" x14ac:dyDescent="0.35">
      <c r="A42" t="s">
        <v>106</v>
      </c>
      <c r="B42" t="s">
        <v>268</v>
      </c>
      <c r="C42" t="s">
        <v>192</v>
      </c>
      <c r="D42">
        <v>-15.707000000000001</v>
      </c>
      <c r="E42">
        <v>0.96789999999999998</v>
      </c>
      <c r="F42" t="s">
        <v>280</v>
      </c>
      <c r="G42">
        <v>0.78400000000000003</v>
      </c>
    </row>
    <row r="43" spans="1:7" x14ac:dyDescent="0.35">
      <c r="A43" t="s">
        <v>97</v>
      </c>
      <c r="B43" t="s">
        <v>269</v>
      </c>
      <c r="C43" t="s">
        <v>136</v>
      </c>
      <c r="D43">
        <v>-9.3529999999999998</v>
      </c>
      <c r="E43">
        <v>0.36180000000000001</v>
      </c>
      <c r="F43" t="s">
        <v>281</v>
      </c>
      <c r="G43" t="s">
        <v>24</v>
      </c>
    </row>
    <row r="44" spans="1:7" x14ac:dyDescent="0.35">
      <c r="A44" t="s">
        <v>108</v>
      </c>
      <c r="B44" t="s">
        <v>270</v>
      </c>
      <c r="C44" t="s">
        <v>145</v>
      </c>
      <c r="D44">
        <v>-8.4860000000000007</v>
      </c>
      <c r="E44">
        <v>0.53010000000000002</v>
      </c>
      <c r="F44" t="s">
        <v>281</v>
      </c>
      <c r="G44" t="s">
        <v>24</v>
      </c>
    </row>
    <row r="45" spans="1:7" x14ac:dyDescent="0.35">
      <c r="A45" t="s">
        <v>109</v>
      </c>
      <c r="B45" t="s">
        <v>271</v>
      </c>
      <c r="C45" t="s">
        <v>146</v>
      </c>
      <c r="D45">
        <v>-2.5190000000000001</v>
      </c>
      <c r="E45">
        <v>5.8000000000000003E-2</v>
      </c>
      <c r="F45" t="s">
        <v>282</v>
      </c>
      <c r="G45" t="s">
        <v>24</v>
      </c>
    </row>
    <row r="46" spans="1:7" x14ac:dyDescent="0.35">
      <c r="A46" t="s">
        <v>94</v>
      </c>
      <c r="B46" t="s">
        <v>272</v>
      </c>
      <c r="C46" t="s">
        <v>130</v>
      </c>
      <c r="D46">
        <v>-10.722</v>
      </c>
      <c r="E46">
        <v>0.85740000000000005</v>
      </c>
      <c r="F46" t="s">
        <v>280</v>
      </c>
      <c r="G46">
        <v>0.58599999999999997</v>
      </c>
    </row>
    <row r="47" spans="1:7" x14ac:dyDescent="0.35">
      <c r="A47" t="s">
        <v>94</v>
      </c>
      <c r="B47" t="s">
        <v>272</v>
      </c>
      <c r="C47" t="s">
        <v>161</v>
      </c>
      <c r="D47">
        <v>-6.2069999999999999</v>
      </c>
      <c r="E47">
        <v>0.53359999999999996</v>
      </c>
      <c r="F47" t="s">
        <v>281</v>
      </c>
      <c r="G47" t="s">
        <v>24</v>
      </c>
    </row>
    <row r="48" spans="1:7" x14ac:dyDescent="0.35">
      <c r="A48" t="s">
        <v>91</v>
      </c>
      <c r="B48" t="s">
        <v>273</v>
      </c>
      <c r="C48" t="s">
        <v>193</v>
      </c>
      <c r="D48">
        <v>-6.1840000000000002</v>
      </c>
      <c r="E48">
        <v>0.71630000000000005</v>
      </c>
      <c r="F48" t="s">
        <v>280</v>
      </c>
      <c r="G48" t="s">
        <v>24</v>
      </c>
    </row>
    <row r="49" spans="1:7" x14ac:dyDescent="0.35">
      <c r="A49" t="s">
        <v>83</v>
      </c>
      <c r="B49" t="s">
        <v>274</v>
      </c>
      <c r="C49" t="s">
        <v>121</v>
      </c>
      <c r="D49">
        <v>-10.346</v>
      </c>
      <c r="E49">
        <v>0.64390000000000003</v>
      </c>
      <c r="F49" t="s">
        <v>280</v>
      </c>
      <c r="G49">
        <v>0.27800000000000002</v>
      </c>
    </row>
    <row r="50" spans="1:7" x14ac:dyDescent="0.35">
      <c r="A50" t="s">
        <v>98</v>
      </c>
      <c r="B50" t="s">
        <v>275</v>
      </c>
      <c r="C50" t="s">
        <v>137</v>
      </c>
      <c r="D50">
        <v>-5.6749999999999998</v>
      </c>
      <c r="E50">
        <v>0.1108</v>
      </c>
      <c r="F50" t="s">
        <v>282</v>
      </c>
      <c r="G50" t="s">
        <v>24</v>
      </c>
    </row>
    <row r="51" spans="1:7" x14ac:dyDescent="0.35">
      <c r="A51" t="s">
        <v>98</v>
      </c>
      <c r="B51" t="s">
        <v>275</v>
      </c>
      <c r="C51" t="s">
        <v>139</v>
      </c>
      <c r="D51">
        <v>-2.3959999999999999</v>
      </c>
      <c r="E51">
        <v>3.6200000000000003E-2</v>
      </c>
      <c r="F51" t="s">
        <v>282</v>
      </c>
      <c r="G51" t="s">
        <v>24</v>
      </c>
    </row>
    <row r="52" spans="1:7" x14ac:dyDescent="0.35">
      <c r="A52" t="s">
        <v>160</v>
      </c>
      <c r="B52" t="s">
        <v>276</v>
      </c>
      <c r="C52" t="s">
        <v>166</v>
      </c>
      <c r="D52">
        <v>-3.8119999999999998</v>
      </c>
      <c r="E52">
        <v>0.12790000000000001</v>
      </c>
      <c r="F52" t="s">
        <v>282</v>
      </c>
      <c r="G52" t="s">
        <v>24</v>
      </c>
    </row>
    <row r="53" spans="1:7" x14ac:dyDescent="0.35">
      <c r="A53" t="s">
        <v>95</v>
      </c>
      <c r="B53" t="s">
        <v>277</v>
      </c>
      <c r="C53" t="s">
        <v>134</v>
      </c>
      <c r="D53">
        <v>-2.125</v>
      </c>
      <c r="E53">
        <v>8.0799999999999997E-2</v>
      </c>
      <c r="F53" t="s">
        <v>282</v>
      </c>
      <c r="G53" t="s">
        <v>24</v>
      </c>
    </row>
  </sheetData>
  <sortState ref="A2:G53">
    <sortCondition ref="A2:A53"/>
  </sortState>
  <mergeCells count="3">
    <mergeCell ref="I2:J2"/>
    <mergeCell ref="K2:L2"/>
    <mergeCell ref="M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748F-D8EB-41B0-830F-6AC2A431EC77}">
  <dimension ref="A1:K23"/>
  <sheetViews>
    <sheetView workbookViewId="0">
      <selection activeCell="E11" sqref="E11"/>
    </sheetView>
  </sheetViews>
  <sheetFormatPr defaultRowHeight="14.5" x14ac:dyDescent="0.35"/>
  <cols>
    <col min="2" max="2" width="11.54296875" bestFit="1" customWidth="1"/>
    <col min="8" max="8" width="11.54296875" bestFit="1" customWidth="1"/>
  </cols>
  <sheetData>
    <row r="1" spans="1:11" x14ac:dyDescent="0.35">
      <c r="A1" s="19" t="s">
        <v>290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35">
      <c r="A2" s="20" t="s">
        <v>188</v>
      </c>
      <c r="B2" s="20"/>
      <c r="C2" s="20"/>
      <c r="D2" s="20"/>
      <c r="E2" s="21"/>
      <c r="F2" s="1"/>
      <c r="G2" s="22" t="s">
        <v>189</v>
      </c>
      <c r="H2" s="20"/>
      <c r="I2" s="20"/>
      <c r="J2" s="20"/>
      <c r="K2" s="21"/>
    </row>
    <row r="3" spans="1:11" x14ac:dyDescent="0.35">
      <c r="A3" s="23" t="s">
        <v>288</v>
      </c>
      <c r="B3" s="23"/>
      <c r="C3" s="23"/>
      <c r="D3" s="23"/>
      <c r="E3" s="24"/>
      <c r="G3" s="25" t="s">
        <v>289</v>
      </c>
      <c r="H3" s="23"/>
      <c r="I3" s="23"/>
      <c r="J3" s="23"/>
      <c r="K3" s="24"/>
    </row>
    <row r="4" spans="1:11" x14ac:dyDescent="0.35">
      <c r="C4" s="1" t="s">
        <v>21</v>
      </c>
      <c r="D4" s="1" t="s">
        <v>169</v>
      </c>
      <c r="E4" s="2" t="s">
        <v>170</v>
      </c>
      <c r="G4" s="3"/>
      <c r="I4" s="1" t="s">
        <v>21</v>
      </c>
      <c r="J4" s="1" t="s">
        <v>169</v>
      </c>
      <c r="K4" s="2" t="s">
        <v>170</v>
      </c>
    </row>
    <row r="5" spans="1:11" x14ac:dyDescent="0.35">
      <c r="A5" s="15" t="s">
        <v>171</v>
      </c>
      <c r="B5" t="s">
        <v>172</v>
      </c>
      <c r="C5">
        <v>30</v>
      </c>
      <c r="D5">
        <v>43</v>
      </c>
      <c r="E5" s="4">
        <v>43</v>
      </c>
      <c r="G5" s="17" t="s">
        <v>171</v>
      </c>
      <c r="H5" t="s">
        <v>172</v>
      </c>
      <c r="I5">
        <v>3</v>
      </c>
      <c r="J5">
        <v>15</v>
      </c>
      <c r="K5" s="4">
        <v>7</v>
      </c>
    </row>
    <row r="6" spans="1:11" x14ac:dyDescent="0.35">
      <c r="A6" s="15"/>
      <c r="B6" t="s">
        <v>173</v>
      </c>
      <c r="C6">
        <v>17</v>
      </c>
      <c r="D6">
        <v>9</v>
      </c>
      <c r="E6" s="4">
        <v>9</v>
      </c>
      <c r="G6" s="17"/>
      <c r="H6" t="s">
        <v>173</v>
      </c>
      <c r="I6">
        <v>16</v>
      </c>
      <c r="J6">
        <v>37</v>
      </c>
      <c r="K6" s="4">
        <v>39</v>
      </c>
    </row>
    <row r="7" spans="1:11" x14ac:dyDescent="0.35">
      <c r="A7" s="15"/>
      <c r="B7" t="s">
        <v>174</v>
      </c>
      <c r="C7" s="5"/>
      <c r="E7" s="4"/>
      <c r="G7" s="17"/>
      <c r="H7" t="s">
        <v>291</v>
      </c>
      <c r="K7" s="4">
        <v>6</v>
      </c>
    </row>
    <row r="8" spans="1:11" x14ac:dyDescent="0.35">
      <c r="A8" s="16"/>
      <c r="B8" s="6" t="s">
        <v>175</v>
      </c>
      <c r="C8" s="7">
        <v>5</v>
      </c>
      <c r="D8" s="6"/>
      <c r="E8" s="8"/>
      <c r="G8" s="18"/>
      <c r="H8" s="6" t="s">
        <v>175</v>
      </c>
      <c r="I8" s="6">
        <v>33</v>
      </c>
      <c r="J8" s="6"/>
      <c r="K8" s="8"/>
    </row>
    <row r="9" spans="1:11" x14ac:dyDescent="0.35">
      <c r="B9" s="9" t="s">
        <v>176</v>
      </c>
      <c r="C9" s="10">
        <f>SUM(C5:C8)</f>
        <v>52</v>
      </c>
      <c r="D9" s="10">
        <f>SUM(D5:D8)</f>
        <v>52</v>
      </c>
      <c r="E9" s="10">
        <f>SUM(E5:E8)</f>
        <v>52</v>
      </c>
      <c r="I9" s="10">
        <f>SUM(I5:I8)</f>
        <v>52</v>
      </c>
      <c r="J9" s="10">
        <f>SUM(J5:J8)</f>
        <v>52</v>
      </c>
      <c r="K9" s="10">
        <f>SUM(K5:K8)</f>
        <v>52</v>
      </c>
    </row>
    <row r="11" spans="1:11" x14ac:dyDescent="0.35">
      <c r="A11" s="1" t="s">
        <v>177</v>
      </c>
    </row>
    <row r="12" spans="1:11" x14ac:dyDescent="0.35">
      <c r="A12" t="s">
        <v>178</v>
      </c>
      <c r="B12">
        <v>30</v>
      </c>
      <c r="C12" t="s">
        <v>179</v>
      </c>
    </row>
    <row r="13" spans="1:11" x14ac:dyDescent="0.35">
      <c r="A13" t="s">
        <v>180</v>
      </c>
      <c r="B13">
        <v>16</v>
      </c>
      <c r="C13" t="s">
        <v>181</v>
      </c>
    </row>
    <row r="14" spans="1:11" x14ac:dyDescent="0.35">
      <c r="A14" t="s">
        <v>182</v>
      </c>
      <c r="B14">
        <v>36</v>
      </c>
      <c r="C14" t="s">
        <v>183</v>
      </c>
    </row>
    <row r="15" spans="1:11" x14ac:dyDescent="0.35">
      <c r="A15" t="s">
        <v>184</v>
      </c>
      <c r="B15">
        <v>22</v>
      </c>
      <c r="C15" t="s">
        <v>185</v>
      </c>
    </row>
    <row r="16" spans="1:11" x14ac:dyDescent="0.35">
      <c r="A16" s="11"/>
      <c r="B16" s="11">
        <f>SUM(B12:B15)</f>
        <v>104</v>
      </c>
      <c r="C16" s="11"/>
      <c r="D16" s="11"/>
      <c r="E16" s="11"/>
      <c r="F16" s="11"/>
      <c r="G16" s="11"/>
      <c r="H16" s="11"/>
      <c r="I16" s="11"/>
      <c r="J16" s="11"/>
      <c r="K16" s="11"/>
    </row>
    <row r="17" spans="1:4" x14ac:dyDescent="0.35">
      <c r="A17" s="1" t="s">
        <v>186</v>
      </c>
    </row>
    <row r="18" spans="1:4" x14ac:dyDescent="0.35">
      <c r="B18" t="s">
        <v>169</v>
      </c>
      <c r="C18" t="s">
        <v>170</v>
      </c>
    </row>
    <row r="19" spans="1:4" x14ac:dyDescent="0.35">
      <c r="A19" t="s">
        <v>178</v>
      </c>
      <c r="B19">
        <v>43</v>
      </c>
      <c r="C19">
        <v>43</v>
      </c>
      <c r="D19" t="s">
        <v>179</v>
      </c>
    </row>
    <row r="20" spans="1:4" x14ac:dyDescent="0.35">
      <c r="A20" t="s">
        <v>180</v>
      </c>
      <c r="B20">
        <v>37</v>
      </c>
      <c r="C20">
        <v>39</v>
      </c>
      <c r="D20" t="s">
        <v>181</v>
      </c>
    </row>
    <row r="21" spans="1:4" x14ac:dyDescent="0.35">
      <c r="A21" t="s">
        <v>182</v>
      </c>
      <c r="B21">
        <v>15</v>
      </c>
      <c r="C21">
        <v>13</v>
      </c>
      <c r="D21" t="s">
        <v>204</v>
      </c>
    </row>
    <row r="22" spans="1:4" x14ac:dyDescent="0.35">
      <c r="A22" t="s">
        <v>184</v>
      </c>
      <c r="B22">
        <v>9</v>
      </c>
      <c r="C22">
        <v>9</v>
      </c>
      <c r="D22" t="s">
        <v>187</v>
      </c>
    </row>
    <row r="23" spans="1:4" x14ac:dyDescent="0.35">
      <c r="B23">
        <f>SUM(B19:B22)</f>
        <v>104</v>
      </c>
      <c r="C23">
        <f>SUM(C19:C22)</f>
        <v>104</v>
      </c>
    </row>
  </sheetData>
  <mergeCells count="7">
    <mergeCell ref="A5:A8"/>
    <mergeCell ref="G5:G8"/>
    <mergeCell ref="A1:K1"/>
    <mergeCell ref="A2:E2"/>
    <mergeCell ref="G2:K2"/>
    <mergeCell ref="A3:E3"/>
    <mergeCell ref="G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7B00-7FEA-4727-B7D4-AB0F7F3F63F3}">
  <dimension ref="A1:H4"/>
  <sheetViews>
    <sheetView workbookViewId="0">
      <selection activeCell="B5" sqref="B5"/>
    </sheetView>
  </sheetViews>
  <sheetFormatPr defaultRowHeight="14.5" x14ac:dyDescent="0.35"/>
  <cols>
    <col min="2" max="2" width="8.6328125" bestFit="1" customWidth="1"/>
    <col min="5" max="5" width="8.81640625" customWidth="1"/>
  </cols>
  <sheetData>
    <row r="1" spans="1:8" x14ac:dyDescent="0.35"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</row>
    <row r="2" spans="1:8" x14ac:dyDescent="0.35">
      <c r="A2" t="s">
        <v>169</v>
      </c>
      <c r="B2">
        <v>0.76919999999999999</v>
      </c>
      <c r="C2">
        <v>0.74139999999999995</v>
      </c>
      <c r="D2">
        <v>0.71150000000000002</v>
      </c>
      <c r="E2">
        <v>0.82689999999999997</v>
      </c>
      <c r="F2">
        <v>0.74139999999999995</v>
      </c>
      <c r="G2">
        <v>0.80430000000000001</v>
      </c>
      <c r="H2">
        <v>0.54210000000000003</v>
      </c>
    </row>
    <row r="3" spans="1:8" x14ac:dyDescent="0.35">
      <c r="A3" t="s">
        <v>170</v>
      </c>
      <c r="B3">
        <v>0.78849999999999998</v>
      </c>
      <c r="C3">
        <v>0.76790000000000003</v>
      </c>
      <c r="D3">
        <v>0.75</v>
      </c>
      <c r="E3">
        <v>0.82689999999999997</v>
      </c>
      <c r="F3">
        <v>0.76790000000000003</v>
      </c>
      <c r="G3">
        <v>0.8125</v>
      </c>
      <c r="H3">
        <v>0.5786</v>
      </c>
    </row>
    <row r="4" spans="1:8" x14ac:dyDescent="0.35">
      <c r="A4" t="s">
        <v>21</v>
      </c>
      <c r="B4">
        <v>0.44230000000000003</v>
      </c>
      <c r="C4">
        <v>0.45450000000000002</v>
      </c>
      <c r="D4">
        <v>0.30769999999999997</v>
      </c>
      <c r="E4">
        <v>0.57689999999999997</v>
      </c>
      <c r="F4">
        <v>0.45450000000000002</v>
      </c>
      <c r="G4">
        <v>0.42109999999999997</v>
      </c>
      <c r="H4">
        <v>-0.1198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ICGC_Pathogenic</vt:lpstr>
      <vt:lpstr>ICGC_Benign</vt:lpstr>
      <vt:lpstr>Confusion_Matrix</vt:lpstr>
      <vt:lpstr>Algo-Performance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H. Abbas</dc:creator>
  <cp:lastModifiedBy>Syed H. Abbas</cp:lastModifiedBy>
  <dcterms:created xsi:type="dcterms:W3CDTF">2024-02-14T17:47:11Z</dcterms:created>
  <dcterms:modified xsi:type="dcterms:W3CDTF">2024-02-21T10:06:32Z</dcterms:modified>
</cp:coreProperties>
</file>