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ython_tops\excle\"/>
    </mc:Choice>
  </mc:AlternateContent>
  <xr:revisionPtr revIDLastSave="0" documentId="13_ncr:1_{635A9C4D-89F4-41E8-8446-F230E5438D64}" xr6:coauthVersionLast="47" xr6:coauthVersionMax="47" xr10:uidLastSave="{00000000-0000-0000-0000-000000000000}"/>
  <bookViews>
    <workbookView xWindow="-120" yWindow="-120" windowWidth="20730" windowHeight="11160" xr2:uid="{57FC4630-1491-43F0-BBEE-C478949640DE}"/>
  </bookViews>
  <sheets>
    <sheet name="Correlation" sheetId="4" r:id="rId1"/>
    <sheet name="Data" sheetId="1" r:id="rId2"/>
    <sheet name="Dashboard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2" i="1" l="1"/>
  <c r="M20" i="1"/>
  <c r="M21" i="1"/>
  <c r="M23" i="1"/>
  <c r="L23" i="1"/>
  <c r="L22" i="1"/>
  <c r="L21" i="1"/>
  <c r="K23" i="1"/>
  <c r="K22" i="1"/>
  <c r="K21" i="1"/>
  <c r="L20" i="1"/>
  <c r="K20" i="1"/>
  <c r="J23" i="1"/>
  <c r="J22" i="1"/>
  <c r="J20" i="1"/>
  <c r="J21" i="1"/>
  <c r="J19" i="1" a="1"/>
  <c r="J19" i="1" s="1"/>
  <c r="I20" i="1" a="1"/>
  <c r="I20" i="1" s="1"/>
  <c r="I16" i="1"/>
  <c r="I15" i="1"/>
  <c r="I14" i="1"/>
  <c r="I13" i="1"/>
  <c r="K12" i="1"/>
  <c r="L12" i="1"/>
  <c r="M12" i="1"/>
  <c r="J12" i="1"/>
  <c r="N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<sst xmlns="http://schemas.openxmlformats.org/spreadsheetml/2006/main" count="36" uniqueCount="29">
  <si>
    <t>Module 9 . Visualization</t>
  </si>
  <si>
    <t xml:space="preserve">You are the stock analyst in the investment bank. </t>
  </si>
  <si>
    <t>Your manager recently asked you to analyze the correlations between prices of stocks that can be potentially added to the portfolio</t>
  </si>
  <si>
    <t>Question 1</t>
  </si>
  <si>
    <t xml:space="preserve">A correlation matrix in Excel, let’s consider the following example. </t>
  </si>
  <si>
    <t>You then analyze the stocks of the following companies: Zorto ,Maxp ,Survelia and Jecco .</t>
  </si>
  <si>
    <t>Document Date</t>
  </si>
  <si>
    <t>Zorto</t>
  </si>
  <si>
    <t>Maxp</t>
  </si>
  <si>
    <t>Survelia</t>
  </si>
  <si>
    <t>Jecco</t>
  </si>
  <si>
    <t>Data</t>
  </si>
  <si>
    <t>Data =&gt; Data Analysis =&gt; Analysis Tool =&gt; Correlation =&gt;select data =&gt; end</t>
  </si>
  <si>
    <t>Zorta</t>
  </si>
  <si>
    <t>Correlation Table :</t>
  </si>
  <si>
    <t>Conclustion :</t>
  </si>
  <si>
    <t>Zorto &amp; Maxp (0.1404)</t>
  </si>
  <si>
    <r>
      <t xml:space="preserve">A </t>
    </r>
    <r>
      <rPr>
        <b/>
        <sz val="11"/>
        <color theme="1"/>
        <rFont val="Calibri"/>
        <family val="2"/>
        <scheme val="minor"/>
      </rPr>
      <t>small positive correlation</t>
    </r>
    <r>
      <rPr>
        <sz val="11"/>
        <color theme="1"/>
        <rFont val="Calibri"/>
        <family val="2"/>
        <scheme val="minor"/>
      </rPr>
      <t xml:space="preserve"> suggests that when Zorto’s stock price increases, Maxp’s stock price tends to increase slightly, but the relationship is weak.</t>
    </r>
  </si>
  <si>
    <t>Zorto &amp; Survelia (-0.2573)</t>
  </si>
  <si>
    <r>
      <t xml:space="preserve">A </t>
    </r>
    <r>
      <rPr>
        <b/>
        <sz val="11"/>
        <color theme="1"/>
        <rFont val="Calibri"/>
        <family val="2"/>
        <scheme val="minor"/>
      </rPr>
      <t>moderate negative correlation</t>
    </r>
    <r>
      <rPr>
        <sz val="11"/>
        <color theme="1"/>
        <rFont val="Calibri"/>
        <family val="2"/>
        <scheme val="minor"/>
      </rPr>
      <t xml:space="preserve"> means that as Zorto’s stock price increases, Survelia’s stock price tends to decrease. This inverse relationship suggests </t>
    </r>
  </si>
  <si>
    <t>they may be influenced by opposite market trends or industry factors.</t>
  </si>
  <si>
    <t>Zorto &amp; Jecco (0.07487)</t>
  </si>
  <si>
    <r>
      <t xml:space="preserve">A </t>
    </r>
    <r>
      <rPr>
        <b/>
        <sz val="11"/>
        <color theme="1"/>
        <rFont val="Calibri"/>
        <family val="2"/>
        <scheme val="minor"/>
      </rPr>
      <t>very weak positive correlation</t>
    </r>
    <r>
      <rPr>
        <sz val="11"/>
        <color theme="1"/>
        <rFont val="Calibri"/>
        <family val="2"/>
        <scheme val="minor"/>
      </rPr>
      <t>, indicating little to no relationship between the two stocks.</t>
    </r>
  </si>
  <si>
    <t>Maxp &amp; Survelia (-0.1590)</t>
  </si>
  <si>
    <r>
      <t xml:space="preserve">A </t>
    </r>
    <r>
      <rPr>
        <b/>
        <sz val="11"/>
        <color theme="1"/>
        <rFont val="Calibri"/>
        <family val="2"/>
        <scheme val="minor"/>
      </rPr>
      <t>weak negative correlation</t>
    </r>
    <r>
      <rPr>
        <sz val="11"/>
        <color theme="1"/>
        <rFont val="Calibri"/>
        <family val="2"/>
        <scheme val="minor"/>
      </rPr>
      <t>, meaning that these stocks have a slight tendency to move in opposite directions but with low strength.</t>
    </r>
  </si>
  <si>
    <t>Maxp &amp; Jecco (-0.1993)</t>
  </si>
  <si>
    <r>
      <t xml:space="preserve">A </t>
    </r>
    <r>
      <rPr>
        <b/>
        <sz val="11"/>
        <color theme="1"/>
        <rFont val="Calibri"/>
        <family val="2"/>
        <scheme val="minor"/>
      </rPr>
      <t>weak negative correlation</t>
    </r>
    <r>
      <rPr>
        <sz val="11"/>
        <color theme="1"/>
        <rFont val="Calibri"/>
        <family val="2"/>
        <scheme val="minor"/>
      </rPr>
      <t>, implying that when Maxp’s stock price rises, Jecco’s stock price might slightly decrease.</t>
    </r>
  </si>
  <si>
    <t>Survelia &amp; Jecco (-0.0371)</t>
  </si>
  <si>
    <r>
      <t xml:space="preserve">A </t>
    </r>
    <r>
      <rPr>
        <b/>
        <sz val="11"/>
        <color theme="1"/>
        <rFont val="Calibri"/>
        <family val="2"/>
        <scheme val="minor"/>
      </rPr>
      <t>near-zero correlation</t>
    </r>
    <r>
      <rPr>
        <sz val="11"/>
        <color theme="1"/>
        <rFont val="Calibri"/>
        <family val="2"/>
        <scheme val="minor"/>
      </rPr>
      <t>, meaning their stock price movements are mostly independent.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</si>
</sst>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3" fillId="2" borderId="0" xfId="0" applyFont="1" applyFill="1"/>
    <xf numFmtId="0" fontId="8" fillId="4" borderId="0" xfId="0" applyFont="1" applyFill="1"/>
    <xf numFmtId="0" fontId="0" fillId="0" borderId="1" xfId="0" applyBorder="1"/>
    <xf numFmtId="0" fontId="9" fillId="4" borderId="0" xfId="0" applyFont="1" applyFill="1"/>
    <xf numFmtId="0" fontId="0" fillId="0" borderId="0" xfId="0" applyFill="1" applyBorder="1" applyAlignment="1"/>
    <xf numFmtId="0" fontId="10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/>
    <xf numFmtId="0" fontId="1" fillId="5" borderId="0" xfId="0" applyFont="1" applyFill="1"/>
    <xf numFmtId="0" fontId="0" fillId="6" borderId="1" xfId="0" applyFill="1" applyBorder="1"/>
    <xf numFmtId="0" fontId="0" fillId="6" borderId="1" xfId="0" applyFill="1" applyBorder="1" applyAlignment="1"/>
    <xf numFmtId="0" fontId="7" fillId="4" borderId="0" xfId="0" applyFont="1" applyFill="1" applyBorder="1"/>
    <xf numFmtId="0" fontId="0" fillId="7" borderId="1" xfId="0" applyFill="1" applyBorder="1" applyAlignment="1"/>
    <xf numFmtId="0" fontId="8" fillId="0" borderId="0" xfId="0" applyFont="1"/>
    <xf numFmtId="0" fontId="11" fillId="4" borderId="0" xfId="0" applyFont="1" applyFill="1" applyBorder="1" applyAlignment="1"/>
    <xf numFmtId="0" fontId="0" fillId="0" borderId="0" xfId="0" applyAlignment="1">
      <alignment horizontal="left" vertical="center" indent="1"/>
    </xf>
    <xf numFmtId="14" fontId="0" fillId="0" borderId="4" xfId="0" applyNumberFormat="1" applyBorder="1"/>
    <xf numFmtId="0" fontId="0" fillId="0" borderId="5" xfId="0" applyBorder="1"/>
    <xf numFmtId="0" fontId="7" fillId="3" borderId="3" xfId="0" applyFont="1" applyFill="1" applyBorder="1"/>
    <xf numFmtId="0" fontId="7" fillId="3" borderId="2" xfId="0" applyFont="1" applyFill="1" applyBorder="1"/>
    <xf numFmtId="0" fontId="7" fillId="3" borderId="6" xfId="0" applyFont="1" applyFill="1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5" borderId="4" xfId="0" applyFont="1" applyFill="1" applyBorder="1" applyAlignment="1">
      <alignment horizontal="center"/>
    </xf>
    <xf numFmtId="0" fontId="1" fillId="5" borderId="2" xfId="0" applyFont="1" applyFill="1" applyBorder="1" applyAlignment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PRICES OF STOCKS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Data!$D$9</c:f>
              <c:strCache>
                <c:ptCount val="1"/>
                <c:pt idx="0">
                  <c:v>Zorto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Data!$D$10:$D$37</c:f>
              <c:numCache>
                <c:formatCode>General</c:formatCode>
                <c:ptCount val="28"/>
                <c:pt idx="0">
                  <c:v>23.67</c:v>
                </c:pt>
                <c:pt idx="1">
                  <c:v>56.23</c:v>
                </c:pt>
                <c:pt idx="2">
                  <c:v>67.89</c:v>
                </c:pt>
                <c:pt idx="3">
                  <c:v>12.56</c:v>
                </c:pt>
                <c:pt idx="4">
                  <c:v>23.56</c:v>
                </c:pt>
                <c:pt idx="5">
                  <c:v>90.67</c:v>
                </c:pt>
                <c:pt idx="6">
                  <c:v>23.34</c:v>
                </c:pt>
                <c:pt idx="7">
                  <c:v>66.34</c:v>
                </c:pt>
                <c:pt idx="8">
                  <c:v>89.52</c:v>
                </c:pt>
                <c:pt idx="9">
                  <c:v>33.119999999999997</c:v>
                </c:pt>
                <c:pt idx="10">
                  <c:v>67.900000000000006</c:v>
                </c:pt>
                <c:pt idx="11">
                  <c:v>12.34</c:v>
                </c:pt>
                <c:pt idx="12">
                  <c:v>11.67</c:v>
                </c:pt>
                <c:pt idx="13">
                  <c:v>23.67</c:v>
                </c:pt>
                <c:pt idx="14">
                  <c:v>29.61</c:v>
                </c:pt>
                <c:pt idx="15">
                  <c:v>41.65</c:v>
                </c:pt>
                <c:pt idx="16">
                  <c:v>31.33</c:v>
                </c:pt>
                <c:pt idx="17">
                  <c:v>12.56</c:v>
                </c:pt>
                <c:pt idx="18">
                  <c:v>75.180000000000007</c:v>
                </c:pt>
                <c:pt idx="19">
                  <c:v>31.33</c:v>
                </c:pt>
                <c:pt idx="20">
                  <c:v>31.33</c:v>
                </c:pt>
                <c:pt idx="21">
                  <c:v>41.65</c:v>
                </c:pt>
                <c:pt idx="22">
                  <c:v>31.33</c:v>
                </c:pt>
                <c:pt idx="23">
                  <c:v>31.33</c:v>
                </c:pt>
                <c:pt idx="24">
                  <c:v>12.56</c:v>
                </c:pt>
                <c:pt idx="25">
                  <c:v>12.56</c:v>
                </c:pt>
                <c:pt idx="26">
                  <c:v>31.33</c:v>
                </c:pt>
                <c:pt idx="27">
                  <c:v>12.56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D6-431D-B76D-D67AD2D5F88A}"/>
            </c:ext>
          </c:extLst>
        </c:ser>
        <c:ser>
          <c:idx val="1"/>
          <c:order val="1"/>
          <c:tx>
            <c:strRef>
              <c:f>Data!$E$9</c:f>
              <c:strCache>
                <c:ptCount val="1"/>
                <c:pt idx="0">
                  <c:v>Maxp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Data!$E$10:$E$37</c:f>
              <c:numCache>
                <c:formatCode>General</c:formatCode>
                <c:ptCount val="28"/>
                <c:pt idx="0">
                  <c:v>31.33</c:v>
                </c:pt>
                <c:pt idx="1">
                  <c:v>67.900000000000006</c:v>
                </c:pt>
                <c:pt idx="2">
                  <c:v>67.900000000000006</c:v>
                </c:pt>
                <c:pt idx="3">
                  <c:v>16.53</c:v>
                </c:pt>
                <c:pt idx="4">
                  <c:v>67.900000000000006</c:v>
                </c:pt>
                <c:pt idx="5">
                  <c:v>16.53</c:v>
                </c:pt>
                <c:pt idx="6">
                  <c:v>41.65</c:v>
                </c:pt>
                <c:pt idx="7">
                  <c:v>16.53</c:v>
                </c:pt>
                <c:pt idx="8">
                  <c:v>67.900000000000006</c:v>
                </c:pt>
                <c:pt idx="9">
                  <c:v>16.53</c:v>
                </c:pt>
                <c:pt idx="10">
                  <c:v>41.65</c:v>
                </c:pt>
                <c:pt idx="11">
                  <c:v>75.180000000000007</c:v>
                </c:pt>
                <c:pt idx="12">
                  <c:v>16.53</c:v>
                </c:pt>
                <c:pt idx="13">
                  <c:v>12.56</c:v>
                </c:pt>
                <c:pt idx="14">
                  <c:v>31.33</c:v>
                </c:pt>
                <c:pt idx="15">
                  <c:v>16.53</c:v>
                </c:pt>
                <c:pt idx="16">
                  <c:v>31.33</c:v>
                </c:pt>
                <c:pt idx="17">
                  <c:v>41.65</c:v>
                </c:pt>
                <c:pt idx="18">
                  <c:v>75.180000000000007</c:v>
                </c:pt>
                <c:pt idx="19">
                  <c:v>67.900000000000006</c:v>
                </c:pt>
                <c:pt idx="20">
                  <c:v>75.180000000000007</c:v>
                </c:pt>
                <c:pt idx="21">
                  <c:v>67.900000000000006</c:v>
                </c:pt>
                <c:pt idx="22">
                  <c:v>75.180000000000007</c:v>
                </c:pt>
                <c:pt idx="23">
                  <c:v>67.900000000000006</c:v>
                </c:pt>
                <c:pt idx="24">
                  <c:v>75.180000000000007</c:v>
                </c:pt>
                <c:pt idx="25">
                  <c:v>16.53</c:v>
                </c:pt>
                <c:pt idx="26">
                  <c:v>75.180000000000007</c:v>
                </c:pt>
                <c:pt idx="27">
                  <c:v>16.53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D6-431D-B76D-D67AD2D5F88A}"/>
            </c:ext>
          </c:extLst>
        </c:ser>
        <c:ser>
          <c:idx val="2"/>
          <c:order val="2"/>
          <c:tx>
            <c:strRef>
              <c:f>Data!$F$9</c:f>
              <c:strCache>
                <c:ptCount val="1"/>
                <c:pt idx="0">
                  <c:v>Survelia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Data!$F$10:$F$37</c:f>
              <c:numCache>
                <c:formatCode>General</c:formatCode>
                <c:ptCount val="28"/>
                <c:pt idx="0">
                  <c:v>67.900000000000006</c:v>
                </c:pt>
                <c:pt idx="1">
                  <c:v>67.900000000000006</c:v>
                </c:pt>
                <c:pt idx="2">
                  <c:v>16.53</c:v>
                </c:pt>
                <c:pt idx="3">
                  <c:v>12.56</c:v>
                </c:pt>
                <c:pt idx="4">
                  <c:v>75.180000000000007</c:v>
                </c:pt>
                <c:pt idx="5">
                  <c:v>67.900000000000006</c:v>
                </c:pt>
                <c:pt idx="6">
                  <c:v>75.180000000000007</c:v>
                </c:pt>
                <c:pt idx="7">
                  <c:v>16.53</c:v>
                </c:pt>
                <c:pt idx="8">
                  <c:v>12.56</c:v>
                </c:pt>
                <c:pt idx="9">
                  <c:v>75.180000000000007</c:v>
                </c:pt>
                <c:pt idx="10">
                  <c:v>67.900000000000006</c:v>
                </c:pt>
                <c:pt idx="11">
                  <c:v>16.53</c:v>
                </c:pt>
                <c:pt idx="12">
                  <c:v>66.34</c:v>
                </c:pt>
                <c:pt idx="13">
                  <c:v>75.180000000000007</c:v>
                </c:pt>
                <c:pt idx="14">
                  <c:v>67.900000000000006</c:v>
                </c:pt>
                <c:pt idx="15">
                  <c:v>66.34</c:v>
                </c:pt>
                <c:pt idx="16">
                  <c:v>16.53</c:v>
                </c:pt>
                <c:pt idx="17">
                  <c:v>16.53</c:v>
                </c:pt>
                <c:pt idx="18">
                  <c:v>16.53</c:v>
                </c:pt>
                <c:pt idx="19">
                  <c:v>66.34</c:v>
                </c:pt>
                <c:pt idx="20">
                  <c:v>75.180000000000007</c:v>
                </c:pt>
                <c:pt idx="21">
                  <c:v>75.180000000000007</c:v>
                </c:pt>
                <c:pt idx="22">
                  <c:v>16.53</c:v>
                </c:pt>
                <c:pt idx="23">
                  <c:v>66.34</c:v>
                </c:pt>
                <c:pt idx="24">
                  <c:v>75.180000000000007</c:v>
                </c:pt>
                <c:pt idx="25">
                  <c:v>75.180000000000007</c:v>
                </c:pt>
                <c:pt idx="26">
                  <c:v>66.34</c:v>
                </c:pt>
                <c:pt idx="27">
                  <c:v>75.180000000000007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D6-431D-B76D-D67AD2D5F88A}"/>
            </c:ext>
          </c:extLst>
        </c:ser>
        <c:ser>
          <c:idx val="3"/>
          <c:order val="3"/>
          <c:tx>
            <c:strRef>
              <c:f>Data!$G$9</c:f>
              <c:strCache>
                <c:ptCount val="1"/>
                <c:pt idx="0">
                  <c:v>Jecco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Data!$G$10:$G$37</c:f>
              <c:numCache>
                <c:formatCode>General</c:formatCode>
                <c:ptCount val="28"/>
                <c:pt idx="0">
                  <c:v>66.34</c:v>
                </c:pt>
                <c:pt idx="1">
                  <c:v>16.53</c:v>
                </c:pt>
                <c:pt idx="2">
                  <c:v>66.34</c:v>
                </c:pt>
                <c:pt idx="3">
                  <c:v>66.34</c:v>
                </c:pt>
                <c:pt idx="4">
                  <c:v>66.34</c:v>
                </c:pt>
                <c:pt idx="5">
                  <c:v>41.65</c:v>
                </c:pt>
                <c:pt idx="6">
                  <c:v>41.65</c:v>
                </c:pt>
                <c:pt idx="7">
                  <c:v>66.34</c:v>
                </c:pt>
                <c:pt idx="8">
                  <c:v>66.34</c:v>
                </c:pt>
                <c:pt idx="9">
                  <c:v>66.34</c:v>
                </c:pt>
                <c:pt idx="10">
                  <c:v>66.34</c:v>
                </c:pt>
                <c:pt idx="11">
                  <c:v>66.34</c:v>
                </c:pt>
                <c:pt idx="12">
                  <c:v>66.34</c:v>
                </c:pt>
                <c:pt idx="13">
                  <c:v>41.65</c:v>
                </c:pt>
                <c:pt idx="14">
                  <c:v>41.65</c:v>
                </c:pt>
                <c:pt idx="15">
                  <c:v>12.56</c:v>
                </c:pt>
                <c:pt idx="16">
                  <c:v>12.56</c:v>
                </c:pt>
                <c:pt idx="17">
                  <c:v>12.56</c:v>
                </c:pt>
                <c:pt idx="18">
                  <c:v>41.65</c:v>
                </c:pt>
                <c:pt idx="19">
                  <c:v>41.65</c:v>
                </c:pt>
                <c:pt idx="20">
                  <c:v>41.65</c:v>
                </c:pt>
                <c:pt idx="21">
                  <c:v>12.56</c:v>
                </c:pt>
                <c:pt idx="22">
                  <c:v>12.56</c:v>
                </c:pt>
                <c:pt idx="23">
                  <c:v>12.56</c:v>
                </c:pt>
                <c:pt idx="24">
                  <c:v>12.56</c:v>
                </c:pt>
                <c:pt idx="25">
                  <c:v>41.65</c:v>
                </c:pt>
                <c:pt idx="26">
                  <c:v>75.180000000000007</c:v>
                </c:pt>
                <c:pt idx="27">
                  <c:v>75.180000000000007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D6-431D-B76D-D67AD2D5F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316293808"/>
        <c:axId val="1316294288"/>
      </c:barChart>
      <c:catAx>
        <c:axId val="1316293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 OF</a:t>
                </a:r>
                <a:r>
                  <a:rPr lang="en-IN" baseline="0"/>
                  <a:t> dAYS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294288"/>
        <c:crosses val="autoZero"/>
        <c:auto val="1"/>
        <c:lblAlgn val="ctr"/>
        <c:lblOffset val="100"/>
        <c:noMultiLvlLbl val="0"/>
      </c:catAx>
      <c:valAx>
        <c:axId val="131629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</a:t>
                </a:r>
                <a:r>
                  <a:rPr lang="en-IN" baseline="0"/>
                  <a:t> of stock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29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266699</xdr:colOff>
      <xdr:row>1</xdr:row>
      <xdr:rowOff>142874</xdr:rowOff>
    </xdr:from>
    <xdr:to>
      <xdr:col>18</xdr:col>
      <xdr:colOff>57150</xdr:colOff>
      <xdr:row>28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73DCA9-0C36-4A68-AFED-3D4A06E9DB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4971-C0EA-4156-AD15-A1ECBF59EB78}" name="Table1" displayName="Table1" ref="C9:G37" totalsRowShown="0" headerRowDxfId="0" headerRowBorderDxfId="7" tableBorderDxfId="8" totalsRowBorderDxfId="6">
  <autoFilter ref="C9:G37" xr:uid="{79704971-C0EA-4156-AD15-A1ECBF59EB78}"/>
  <tableColumns count="5">
    <tableColumn id="1" xr3:uid="{5E52F643-5408-4821-AAEF-2F0853B6658E}" name="Document Date" dataDxfId="5"/>
    <tableColumn id="2" xr3:uid="{55CBFAA3-7B0B-4B11-B930-E1F9FA9C90A6}" name="Zorto" dataDxfId="4"/>
    <tableColumn id="3" xr3:uid="{F824BC09-E107-44D3-AF67-BC92F00DEC94}" name="Maxp" dataDxfId="3"/>
    <tableColumn id="4" xr3:uid="{EE8FA2C0-16BE-4B3B-A922-B2B2A0683F2C}" name="Survelia" dataDxfId="2"/>
    <tableColumn id="5" xr3:uid="{C89CFB34-7625-4576-B507-AE8BC40C63A6}" name="Jecc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E7F7-3B49-42AC-ACCD-DA3D5CD7B81C}">
  <dimension ref="A1:K34"/>
  <sheetViews>
    <sheetView tabSelected="1" workbookViewId="0">
      <selection activeCell="K15" sqref="K15"/>
    </sheetView>
  </sheetViews>
  <sheetFormatPr defaultRowHeight="15" x14ac:dyDescent="0.25"/>
  <sheetData>
    <row r="1" spans="1:11" ht="18.75" x14ac:dyDescent="0.3">
      <c r="A1" s="20" t="s">
        <v>14</v>
      </c>
    </row>
    <row r="3" spans="1:11" x14ac:dyDescent="0.25">
      <c r="A3" s="10"/>
      <c r="B3" s="31" t="s">
        <v>13</v>
      </c>
      <c r="C3" s="13" t="s">
        <v>8</v>
      </c>
      <c r="D3" s="13" t="s">
        <v>9</v>
      </c>
      <c r="E3" s="13" t="s">
        <v>10</v>
      </c>
    </row>
    <row r="4" spans="1:11" x14ac:dyDescent="0.25">
      <c r="A4" s="32" t="s">
        <v>13</v>
      </c>
      <c r="B4" s="19">
        <v>1</v>
      </c>
      <c r="C4" s="12"/>
      <c r="D4" s="12"/>
      <c r="E4" s="12"/>
    </row>
    <row r="5" spans="1:11" x14ac:dyDescent="0.25">
      <c r="A5" s="14" t="s">
        <v>8</v>
      </c>
      <c r="B5" s="12">
        <v>0.1404182233021932</v>
      </c>
      <c r="C5" s="19">
        <v>1</v>
      </c>
      <c r="D5" s="12"/>
      <c r="E5" s="12"/>
    </row>
    <row r="6" spans="1:11" ht="15.75" x14ac:dyDescent="0.25">
      <c r="A6" s="14" t="s">
        <v>9</v>
      </c>
      <c r="B6" s="12">
        <v>-0.25726372981199369</v>
      </c>
      <c r="C6" s="12">
        <v>-0.15899708322190678</v>
      </c>
      <c r="D6" s="19">
        <v>1</v>
      </c>
      <c r="E6" s="12"/>
      <c r="H6" s="18"/>
      <c r="I6" s="18"/>
      <c r="J6" s="18"/>
      <c r="K6" s="18"/>
    </row>
    <row r="7" spans="1:11" x14ac:dyDescent="0.25">
      <c r="A7" s="14" t="s">
        <v>10</v>
      </c>
      <c r="B7" s="12">
        <v>7.4870331906846999E-2</v>
      </c>
      <c r="C7" s="12">
        <v>-0.19925683466890942</v>
      </c>
      <c r="D7" s="12">
        <v>-3.7116395547871765E-2</v>
      </c>
      <c r="E7" s="19">
        <v>1</v>
      </c>
    </row>
    <row r="9" spans="1:11" ht="26.25" x14ac:dyDescent="0.4">
      <c r="A9" s="21" t="s">
        <v>15</v>
      </c>
    </row>
    <row r="11" spans="1:11" ht="18.75" x14ac:dyDescent="0.3">
      <c r="A11" s="3">
        <v>1</v>
      </c>
      <c r="B11" s="3" t="s">
        <v>16</v>
      </c>
      <c r="C11" s="3"/>
    </row>
    <row r="13" spans="1:11" x14ac:dyDescent="0.25">
      <c r="B13" t="s">
        <v>17</v>
      </c>
    </row>
    <row r="15" spans="1:11" ht="18.75" x14ac:dyDescent="0.3">
      <c r="A15" s="3">
        <v>2</v>
      </c>
      <c r="B15" s="3" t="s">
        <v>18</v>
      </c>
      <c r="C15" s="3"/>
      <c r="D15" s="3"/>
    </row>
    <row r="17" spans="1:4" x14ac:dyDescent="0.25">
      <c r="B17" t="s">
        <v>19</v>
      </c>
    </row>
    <row r="18" spans="1:4" x14ac:dyDescent="0.25">
      <c r="B18" t="s">
        <v>20</v>
      </c>
    </row>
    <row r="20" spans="1:4" ht="18.75" x14ac:dyDescent="0.3">
      <c r="A20" s="3">
        <v>3</v>
      </c>
      <c r="B20" s="3" t="s">
        <v>21</v>
      </c>
      <c r="C20" s="3"/>
      <c r="D20" s="3"/>
    </row>
    <row r="22" spans="1:4" x14ac:dyDescent="0.25">
      <c r="B22" t="s">
        <v>22</v>
      </c>
    </row>
    <row r="24" spans="1:4" ht="18.75" x14ac:dyDescent="0.3">
      <c r="A24" s="3">
        <v>4</v>
      </c>
      <c r="B24" s="3" t="s">
        <v>23</v>
      </c>
      <c r="C24" s="3"/>
      <c r="D24" s="3"/>
    </row>
    <row r="26" spans="1:4" x14ac:dyDescent="0.25">
      <c r="B26" s="22" t="s">
        <v>24</v>
      </c>
    </row>
    <row r="28" spans="1:4" ht="18.75" x14ac:dyDescent="0.3">
      <c r="A28" s="3">
        <v>5</v>
      </c>
      <c r="B28" s="3" t="s">
        <v>25</v>
      </c>
      <c r="C28" s="3"/>
      <c r="D28" s="3"/>
    </row>
    <row r="29" spans="1:4" x14ac:dyDescent="0.25">
      <c r="B29" s="22"/>
    </row>
    <row r="30" spans="1:4" x14ac:dyDescent="0.25">
      <c r="B30" s="22" t="s">
        <v>26</v>
      </c>
    </row>
    <row r="32" spans="1:4" ht="18.75" x14ac:dyDescent="0.3">
      <c r="A32" s="3">
        <v>6</v>
      </c>
      <c r="B32" s="3" t="s">
        <v>27</v>
      </c>
      <c r="C32" s="3"/>
      <c r="D32" s="3"/>
    </row>
    <row r="33" spans="2:2" x14ac:dyDescent="0.25">
      <c r="B33" s="22"/>
    </row>
    <row r="34" spans="2:2" x14ac:dyDescent="0.25">
      <c r="B34" s="2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EC28-52AC-4B5B-85A6-072867230710}">
  <dimension ref="A1:O38"/>
  <sheetViews>
    <sheetView topLeftCell="A9" workbookViewId="0">
      <selection activeCell="C9" sqref="C9:G37"/>
    </sheetView>
  </sheetViews>
  <sheetFormatPr defaultRowHeight="15" x14ac:dyDescent="0.25"/>
  <cols>
    <col min="3" max="3" width="18.42578125" customWidth="1"/>
    <col min="6" max="6" width="11" customWidth="1"/>
  </cols>
  <sheetData>
    <row r="1" spans="1:15" ht="46.5" x14ac:dyDescent="0.7">
      <c r="A1" s="4" t="s">
        <v>0</v>
      </c>
      <c r="B1" s="5"/>
      <c r="C1" s="5"/>
      <c r="D1" s="5"/>
      <c r="E1" s="5"/>
      <c r="F1" s="5"/>
      <c r="G1" s="5"/>
      <c r="H1" s="5"/>
    </row>
    <row r="3" spans="1:15" ht="18.75" x14ac:dyDescent="0.3">
      <c r="A3" s="6" t="s">
        <v>3</v>
      </c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x14ac:dyDescent="0.25"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75" x14ac:dyDescent="0.25"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.75" x14ac:dyDescent="0.25">
      <c r="C6" s="2" t="s">
        <v>5</v>
      </c>
    </row>
    <row r="9" spans="1:15" ht="21" x14ac:dyDescent="0.35">
      <c r="A9" s="8" t="s">
        <v>11</v>
      </c>
      <c r="C9" s="25" t="s">
        <v>6</v>
      </c>
      <c r="D9" s="26" t="s">
        <v>7</v>
      </c>
      <c r="E9" s="26" t="s">
        <v>8</v>
      </c>
      <c r="F9" s="26" t="s">
        <v>9</v>
      </c>
      <c r="G9" s="27" t="s">
        <v>10</v>
      </c>
    </row>
    <row r="10" spans="1:15" x14ac:dyDescent="0.25">
      <c r="C10" s="23">
        <v>40588</v>
      </c>
      <c r="D10" s="7">
        <v>23.67</v>
      </c>
      <c r="E10" s="7">
        <v>31.33</v>
      </c>
      <c r="F10" s="7">
        <v>67.900000000000006</v>
      </c>
      <c r="G10" s="24">
        <v>66.34</v>
      </c>
    </row>
    <row r="11" spans="1:15" x14ac:dyDescent="0.25">
      <c r="C11" s="23">
        <v>40603</v>
      </c>
      <c r="D11" s="7">
        <v>56.23</v>
      </c>
      <c r="E11" s="7">
        <v>67.900000000000006</v>
      </c>
      <c r="F11" s="7">
        <v>67.900000000000006</v>
      </c>
      <c r="G11" s="24">
        <v>16.53</v>
      </c>
    </row>
    <row r="12" spans="1:15" x14ac:dyDescent="0.25">
      <c r="C12" s="23">
        <v>40604</v>
      </c>
      <c r="D12" s="7">
        <v>67.89</v>
      </c>
      <c r="E12" s="7">
        <v>67.900000000000006</v>
      </c>
      <c r="F12" s="7">
        <v>16.53</v>
      </c>
      <c r="G12" s="24">
        <v>66.34</v>
      </c>
      <c r="I12" s="10"/>
      <c r="J12" s="13" t="str">
        <f>VLOOKUP(D9,D9:G9,1,FALSE)</f>
        <v>Zorto</v>
      </c>
      <c r="K12" s="13" t="str">
        <f t="shared" ref="K12:M12" si="0">VLOOKUP(E9,E9:H9,1,FALSE)</f>
        <v>Maxp</v>
      </c>
      <c r="L12" s="13" t="str">
        <f t="shared" si="0"/>
        <v>Survelia</v>
      </c>
      <c r="M12" s="13" t="str">
        <f t="shared" si="0"/>
        <v>Jecco</v>
      </c>
      <c r="N12" s="11"/>
    </row>
    <row r="13" spans="1:15" x14ac:dyDescent="0.25">
      <c r="C13" s="23">
        <v>40607</v>
      </c>
      <c r="D13" s="7">
        <v>12.56</v>
      </c>
      <c r="E13" s="7">
        <v>16.53</v>
      </c>
      <c r="F13" s="7">
        <v>12.56</v>
      </c>
      <c r="G13" s="24">
        <v>66.34</v>
      </c>
      <c r="I13" s="14" t="str">
        <f>HLOOKUP(D9,$D$9:$G$9,1,FALSE)</f>
        <v>Zorto</v>
      </c>
      <c r="J13" s="17">
        <v>1</v>
      </c>
      <c r="K13" s="12"/>
      <c r="L13" s="12"/>
      <c r="M13" s="12"/>
      <c r="N13" s="10"/>
      <c r="O13" s="1" t="s">
        <v>12</v>
      </c>
    </row>
    <row r="14" spans="1:15" x14ac:dyDescent="0.25">
      <c r="C14" s="23">
        <v>40617</v>
      </c>
      <c r="D14" s="7">
        <v>23.56</v>
      </c>
      <c r="E14" s="7">
        <v>67.900000000000006</v>
      </c>
      <c r="F14" s="7">
        <v>75.180000000000007</v>
      </c>
      <c r="G14" s="24">
        <v>66.34</v>
      </c>
      <c r="I14" s="14" t="str">
        <f>HLOOKUP(E9,$E$9:$G$9,1,FALSE)</f>
        <v>Maxp</v>
      </c>
      <c r="J14" s="12">
        <v>0.1404182233021932</v>
      </c>
      <c r="K14" s="17">
        <v>1</v>
      </c>
      <c r="L14" s="12"/>
      <c r="M14" s="12"/>
      <c r="N14" s="9"/>
    </row>
    <row r="15" spans="1:15" x14ac:dyDescent="0.25">
      <c r="C15" s="23">
        <v>40617</v>
      </c>
      <c r="D15" s="7">
        <v>90.67</v>
      </c>
      <c r="E15" s="7">
        <v>16.53</v>
      </c>
      <c r="F15" s="7">
        <v>67.900000000000006</v>
      </c>
      <c r="G15" s="24">
        <v>41.65</v>
      </c>
      <c r="I15" s="14" t="str">
        <f>HLOOKUP(F9,$F$9:$G$9,1,FALSE)</f>
        <v>Survelia</v>
      </c>
      <c r="J15" s="12">
        <v>-0.25726372981199369</v>
      </c>
      <c r="K15" s="12">
        <v>-0.15899708322190678</v>
      </c>
      <c r="L15" s="17">
        <v>1</v>
      </c>
      <c r="M15" s="12"/>
      <c r="N15" s="9"/>
    </row>
    <row r="16" spans="1:15" x14ac:dyDescent="0.25">
      <c r="C16" s="23">
        <v>40617</v>
      </c>
      <c r="D16" s="7">
        <v>23.34</v>
      </c>
      <c r="E16" s="7">
        <v>41.65</v>
      </c>
      <c r="F16" s="7">
        <v>75.180000000000007</v>
      </c>
      <c r="G16" s="24">
        <v>41.65</v>
      </c>
      <c r="I16" s="14" t="str">
        <f>HLOOKUP(G9,$G$9,1,FALSE)</f>
        <v>Jecco</v>
      </c>
      <c r="J16" s="12">
        <v>7.4870331906846999E-2</v>
      </c>
      <c r="K16" s="12">
        <v>-0.19925683466890942</v>
      </c>
      <c r="L16" s="12">
        <v>-3.7116395547871765E-2</v>
      </c>
      <c r="M16" s="17">
        <v>1</v>
      </c>
      <c r="N16" s="9"/>
    </row>
    <row r="17" spans="3:14" x14ac:dyDescent="0.25">
      <c r="C17" s="23">
        <v>40617</v>
      </c>
      <c r="D17" s="7">
        <v>66.34</v>
      </c>
      <c r="E17" s="7">
        <v>16.53</v>
      </c>
      <c r="F17" s="7">
        <v>16.53</v>
      </c>
      <c r="G17" s="24">
        <v>66.34</v>
      </c>
      <c r="J17" s="9"/>
      <c r="K17" s="9"/>
      <c r="L17" s="9"/>
      <c r="M17" s="9"/>
      <c r="N17" s="9"/>
    </row>
    <row r="18" spans="3:14" x14ac:dyDescent="0.25">
      <c r="C18" s="23">
        <v>40620</v>
      </c>
      <c r="D18" s="7">
        <v>89.52</v>
      </c>
      <c r="E18" s="7">
        <v>67.900000000000006</v>
      </c>
      <c r="F18" s="7">
        <v>12.56</v>
      </c>
      <c r="G18" s="24">
        <v>66.34</v>
      </c>
      <c r="J18" s="11"/>
      <c r="K18" s="11"/>
      <c r="L18" s="11"/>
      <c r="M18" s="11"/>
    </row>
    <row r="19" spans="3:14" x14ac:dyDescent="0.25">
      <c r="C19" s="23">
        <v>40622</v>
      </c>
      <c r="D19" s="7">
        <v>33.119999999999997</v>
      </c>
      <c r="E19" s="7">
        <v>16.53</v>
      </c>
      <c r="F19" s="7">
        <v>75.180000000000007</v>
      </c>
      <c r="G19" s="24">
        <v>66.34</v>
      </c>
      <c r="J19" s="15" t="str" cm="1">
        <f t="array" ref="J19:M19">TRANSPOSE(_xlfn.ANCHORARRAY(I20))</f>
        <v>Zorto</v>
      </c>
      <c r="K19" s="15" t="str">
        <v>Maxp</v>
      </c>
      <c r="L19" s="15" t="str">
        <v>Survelia</v>
      </c>
      <c r="M19" s="15" t="str">
        <v>Jecco</v>
      </c>
    </row>
    <row r="20" spans="3:14" x14ac:dyDescent="0.25">
      <c r="C20" s="23">
        <v>40622</v>
      </c>
      <c r="D20" s="7">
        <v>67.900000000000006</v>
      </c>
      <c r="E20" s="7">
        <v>41.65</v>
      </c>
      <c r="F20" s="7">
        <v>67.900000000000006</v>
      </c>
      <c r="G20" s="24">
        <v>66.34</v>
      </c>
      <c r="I20" s="14" t="str" cm="1">
        <f t="array" ref="I20:I23">TRANSPOSE(D9:G9)</f>
        <v>Zorto</v>
      </c>
      <c r="J20" s="16">
        <f>CORREL($D$10:$D$37,$D$10:$D$37)</f>
        <v>1</v>
      </c>
      <c r="K20" s="7">
        <f>J21</f>
        <v>0.1404182233021932</v>
      </c>
      <c r="L20" s="7">
        <f>J22</f>
        <v>-0.25726372981199369</v>
      </c>
      <c r="M20" s="7">
        <f>J23</f>
        <v>7.4870331906846999E-2</v>
      </c>
    </row>
    <row r="21" spans="3:14" x14ac:dyDescent="0.25">
      <c r="C21" s="23">
        <v>40628</v>
      </c>
      <c r="D21" s="7">
        <v>12.34</v>
      </c>
      <c r="E21" s="7">
        <v>75.180000000000007</v>
      </c>
      <c r="F21" s="7">
        <v>16.53</v>
      </c>
      <c r="G21" s="24">
        <v>66.34</v>
      </c>
      <c r="I21" s="14" t="str">
        <v>Maxp</v>
      </c>
      <c r="J21" s="7">
        <f>CORREL($E$10:$E$37,$D$10:$D$37)</f>
        <v>0.1404182233021932</v>
      </c>
      <c r="K21" s="16">
        <f>CORREL($E$10:$E$37,$E$10:$E$37)</f>
        <v>1.0000000000000002</v>
      </c>
      <c r="L21" s="7">
        <f>K22</f>
        <v>-0.15899708322190678</v>
      </c>
      <c r="M21" s="7">
        <f>K23</f>
        <v>-0.19925683466890942</v>
      </c>
    </row>
    <row r="22" spans="3:14" x14ac:dyDescent="0.25">
      <c r="C22" s="23">
        <v>40628</v>
      </c>
      <c r="D22" s="7">
        <v>11.67</v>
      </c>
      <c r="E22" s="7">
        <v>16.53</v>
      </c>
      <c r="F22" s="7">
        <v>66.34</v>
      </c>
      <c r="G22" s="24">
        <v>66.34</v>
      </c>
      <c r="I22" s="14" t="str">
        <v>Survelia</v>
      </c>
      <c r="J22" s="7">
        <f>CORREL($F$10:$F$37,$D$10:$D$37)</f>
        <v>-0.25726372981199369</v>
      </c>
      <c r="K22" s="7">
        <f>CORREL($F$10:$F$37,$E$10:$E$37)</f>
        <v>-0.15899708322190678</v>
      </c>
      <c r="L22" s="16">
        <f>CORREL($F$10:$F$37,$F$10:$F$37)</f>
        <v>0.99999999999999978</v>
      </c>
      <c r="M22" s="7">
        <f>L23</f>
        <v>-3.7116395547871765E-2</v>
      </c>
    </row>
    <row r="23" spans="3:14" x14ac:dyDescent="0.25">
      <c r="C23" s="23">
        <v>40628</v>
      </c>
      <c r="D23" s="7">
        <v>23.67</v>
      </c>
      <c r="E23" s="7">
        <v>12.56</v>
      </c>
      <c r="F23" s="7">
        <v>75.180000000000007</v>
      </c>
      <c r="G23" s="24">
        <v>41.65</v>
      </c>
      <c r="I23" s="14" t="str">
        <v>Jecco</v>
      </c>
      <c r="J23" s="7">
        <f>CORREL($G$10:$G$37,$D$10:$D$37)</f>
        <v>7.4870331906846999E-2</v>
      </c>
      <c r="K23" s="7">
        <f>CORREL($G$10:$G$37,$E$10:$E$37)</f>
        <v>-0.19925683466890942</v>
      </c>
      <c r="L23" s="7">
        <f>CORREL($G$10:$G$37,$F$10:$F$37)</f>
        <v>-3.7116395547871765E-2</v>
      </c>
      <c r="M23" s="16">
        <f>CORREL($F$10:$F$37,$F$10:$F$37)</f>
        <v>0.99999999999999978</v>
      </c>
      <c r="N23" t="str">
        <f ca="1">_xlfn.IFNA(_xlfn.FORMULATEXT(M23),"")</f>
        <v>=CORREL($F$10:$F$37,$F$10:$F$37)</v>
      </c>
    </row>
    <row r="24" spans="3:14" x14ac:dyDescent="0.25">
      <c r="C24" s="23">
        <v>40628</v>
      </c>
      <c r="D24" s="7">
        <v>29.61</v>
      </c>
      <c r="E24" s="7">
        <v>31.33</v>
      </c>
      <c r="F24" s="7">
        <v>67.900000000000006</v>
      </c>
      <c r="G24" s="24">
        <v>41.65</v>
      </c>
    </row>
    <row r="25" spans="3:14" x14ac:dyDescent="0.25">
      <c r="C25" s="23">
        <v>40633</v>
      </c>
      <c r="D25" s="7">
        <v>41.65</v>
      </c>
      <c r="E25" s="7">
        <v>16.53</v>
      </c>
      <c r="F25" s="7">
        <v>66.34</v>
      </c>
      <c r="G25" s="24">
        <v>12.56</v>
      </c>
    </row>
    <row r="26" spans="3:14" x14ac:dyDescent="0.25">
      <c r="C26" s="23">
        <v>40633</v>
      </c>
      <c r="D26" s="7">
        <v>31.33</v>
      </c>
      <c r="E26" s="7">
        <v>31.33</v>
      </c>
      <c r="F26" s="7">
        <v>16.53</v>
      </c>
      <c r="G26" s="24">
        <v>12.56</v>
      </c>
    </row>
    <row r="27" spans="3:14" x14ac:dyDescent="0.25">
      <c r="C27" s="23">
        <v>40634</v>
      </c>
      <c r="D27" s="7">
        <v>12.56</v>
      </c>
      <c r="E27" s="7">
        <v>41.65</v>
      </c>
      <c r="F27" s="7">
        <v>16.53</v>
      </c>
      <c r="G27" s="24">
        <v>12.56</v>
      </c>
    </row>
    <row r="28" spans="3:14" x14ac:dyDescent="0.25">
      <c r="C28" s="23">
        <v>40638</v>
      </c>
      <c r="D28" s="7">
        <v>75.180000000000007</v>
      </c>
      <c r="E28" s="7">
        <v>75.180000000000007</v>
      </c>
      <c r="F28" s="7">
        <v>16.53</v>
      </c>
      <c r="G28" s="24">
        <v>41.65</v>
      </c>
    </row>
    <row r="29" spans="3:14" x14ac:dyDescent="0.25">
      <c r="C29" s="23">
        <v>40645</v>
      </c>
      <c r="D29" s="7">
        <v>31.33</v>
      </c>
      <c r="E29" s="7">
        <v>67.900000000000006</v>
      </c>
      <c r="F29" s="7">
        <v>66.34</v>
      </c>
      <c r="G29" s="24">
        <v>41.65</v>
      </c>
    </row>
    <row r="30" spans="3:14" x14ac:dyDescent="0.25">
      <c r="C30" s="23">
        <v>40648</v>
      </c>
      <c r="D30" s="7">
        <v>31.33</v>
      </c>
      <c r="E30" s="7">
        <v>75.180000000000007</v>
      </c>
      <c r="F30" s="7">
        <v>75.180000000000007</v>
      </c>
      <c r="G30" s="24">
        <v>41.65</v>
      </c>
    </row>
    <row r="31" spans="3:14" x14ac:dyDescent="0.25">
      <c r="C31" s="23">
        <v>40648</v>
      </c>
      <c r="D31" s="7">
        <v>41.65</v>
      </c>
      <c r="E31" s="7">
        <v>67.900000000000006</v>
      </c>
      <c r="F31" s="7">
        <v>75.180000000000007</v>
      </c>
      <c r="G31" s="24">
        <v>12.56</v>
      </c>
    </row>
    <row r="32" spans="3:14" x14ac:dyDescent="0.25">
      <c r="C32" s="23">
        <v>40648</v>
      </c>
      <c r="D32" s="7">
        <v>31.33</v>
      </c>
      <c r="E32" s="7">
        <v>75.180000000000007</v>
      </c>
      <c r="F32" s="7">
        <v>16.53</v>
      </c>
      <c r="G32" s="24">
        <v>12.56</v>
      </c>
    </row>
    <row r="33" spans="3:15" x14ac:dyDescent="0.25">
      <c r="C33" s="23">
        <v>40653</v>
      </c>
      <c r="D33" s="7">
        <v>31.33</v>
      </c>
      <c r="E33" s="7">
        <v>67.900000000000006</v>
      </c>
      <c r="F33" s="7">
        <v>66.34</v>
      </c>
      <c r="G33" s="24">
        <v>12.56</v>
      </c>
      <c r="K33" s="10"/>
      <c r="L33" s="10"/>
      <c r="M33" s="10"/>
      <c r="N33" s="10"/>
      <c r="O33" s="10"/>
    </row>
    <row r="34" spans="3:15" x14ac:dyDescent="0.25">
      <c r="C34" s="23">
        <v>40653</v>
      </c>
      <c r="D34" s="7">
        <v>12.56</v>
      </c>
      <c r="E34" s="7">
        <v>75.180000000000007</v>
      </c>
      <c r="F34" s="7">
        <v>75.180000000000007</v>
      </c>
      <c r="G34" s="24">
        <v>12.56</v>
      </c>
      <c r="K34" s="9"/>
      <c r="L34" s="9"/>
      <c r="M34" s="9"/>
      <c r="N34" s="9"/>
      <c r="O34" s="9"/>
    </row>
    <row r="35" spans="3:15" x14ac:dyDescent="0.25">
      <c r="C35" s="23">
        <v>40658</v>
      </c>
      <c r="D35" s="7">
        <v>12.56</v>
      </c>
      <c r="E35" s="7">
        <v>16.53</v>
      </c>
      <c r="F35" s="7">
        <v>75.180000000000007</v>
      </c>
      <c r="G35" s="24">
        <v>41.65</v>
      </c>
      <c r="K35" s="9"/>
      <c r="L35" s="9"/>
      <c r="M35" s="9"/>
      <c r="N35" s="9"/>
      <c r="O35" s="9"/>
    </row>
    <row r="36" spans="3:15" x14ac:dyDescent="0.25">
      <c r="C36" s="23">
        <v>40659</v>
      </c>
      <c r="D36" s="7">
        <v>31.33</v>
      </c>
      <c r="E36" s="7">
        <v>75.180000000000007</v>
      </c>
      <c r="F36" s="7">
        <v>66.34</v>
      </c>
      <c r="G36" s="24">
        <v>75.180000000000007</v>
      </c>
      <c r="K36" s="9"/>
      <c r="L36" s="9"/>
      <c r="M36" s="9"/>
      <c r="N36" s="9"/>
      <c r="O36" s="9"/>
    </row>
    <row r="37" spans="3:15" x14ac:dyDescent="0.25">
      <c r="C37" s="28">
        <v>40659</v>
      </c>
      <c r="D37" s="29">
        <v>12.56</v>
      </c>
      <c r="E37" s="29">
        <v>16.53</v>
      </c>
      <c r="F37" s="29">
        <v>75.180000000000007</v>
      </c>
      <c r="G37" s="30">
        <v>75.180000000000007</v>
      </c>
      <c r="K37" s="9"/>
      <c r="L37" s="9"/>
      <c r="M37" s="9"/>
      <c r="N37" s="9"/>
      <c r="O37" s="9"/>
    </row>
    <row r="38" spans="3:15" x14ac:dyDescent="0.25">
      <c r="K38" s="11"/>
      <c r="L38" s="11"/>
      <c r="M38" s="11"/>
      <c r="N38" s="11"/>
      <c r="O38" s="11"/>
    </row>
  </sheetData>
  <pageMargins left="0.7" right="0.7" top="0.75" bottom="0.75" header="0.3" footer="0.3"/>
  <ignoredErrors>
    <ignoredError sqref="J21" formula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94BE-B765-43A9-B4B4-78A2B11C75AB}">
  <dimension ref="A1"/>
  <sheetViews>
    <sheetView showGridLines="0" topLeftCell="B8" zoomScaleNormal="100" workbookViewId="0">
      <selection activeCell="U11" sqref="U11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Data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2025-02-20T08:35:13Z</dcterms:created>
  <dcterms:modified xsi:type="dcterms:W3CDTF">2025-02-20T12:54:02Z</dcterms:modified>
</cp:coreProperties>
</file>