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daalsharif/Desktop/Thesis results/"/>
    </mc:Choice>
  </mc:AlternateContent>
  <xr:revisionPtr revIDLastSave="0" documentId="13_ncr:1_{58C2B556-B7CE-1E49-8A99-7D14BB9F4E99}" xr6:coauthVersionLast="47" xr6:coauthVersionMax="47" xr10:uidLastSave="{00000000-0000-0000-0000-000000000000}"/>
  <bookViews>
    <workbookView xWindow="0" yWindow="500" windowWidth="28800" windowHeight="17500" activeTab="12" xr2:uid="{00000000-000D-0000-FFFF-FFFF00000000}"/>
  </bookViews>
  <sheets>
    <sheet name="Fe2O3" sheetId="3" r:id="rId1"/>
    <sheet name="TiO2" sheetId="6" r:id="rId2"/>
    <sheet name="Simple avearge" sheetId="12" state="hidden" r:id="rId3"/>
    <sheet name="ranking fe2o3" sheetId="8" r:id="rId4"/>
    <sheet name="ranking Tio2" sheetId="9" r:id="rId5"/>
    <sheet name="Initial Data Ctl v TiO2-19" sheetId="1" state="hidden" r:id="rId6"/>
    <sheet name="Initial Data Ctl v FeO2-19" sheetId="2" state="hidden" r:id="rId7"/>
    <sheet name="Initial Data Ctl v TiO2-all" sheetId="5" state="hidden" r:id="rId8"/>
    <sheet name="Initial Data Ctl v TiO2" sheetId="10" state="hidden" r:id="rId9"/>
    <sheet name="Initial Data Ctl v FeO2" sheetId="11" state="hidden" r:id="rId10"/>
    <sheet name="Tio2 ranking SA" sheetId="13" r:id="rId11"/>
    <sheet name="2R-A-TIO2" sheetId="15" state="hidden" r:id="rId12"/>
    <sheet name="Fe2O3 ranking SA" sheetId="14" r:id="rId13"/>
  </sheets>
  <definedNames>
    <definedName name="_xlnm._FilterDatabase" localSheetId="3" hidden="1">'ranking fe2o3'!$A$3:$C$69</definedName>
    <definedName name="_xlnm._FilterDatabase" localSheetId="1" hidden="1">'TiO2'!$A$3:$M$97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3" l="1"/>
  <c r="F36" i="13"/>
  <c r="F37" i="13"/>
  <c r="F96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G93" i="15" s="1"/>
  <c r="F94" i="15"/>
  <c r="F95" i="15"/>
  <c r="G95" i="15" s="1"/>
  <c r="G77" i="15"/>
  <c r="G72" i="15"/>
  <c r="G70" i="15"/>
  <c r="G68" i="15"/>
  <c r="G66" i="15"/>
  <c r="G65" i="15"/>
  <c r="G63" i="15"/>
  <c r="G61" i="15"/>
  <c r="G59" i="15"/>
  <c r="G57" i="15"/>
  <c r="G55" i="15"/>
  <c r="G53" i="15"/>
  <c r="G51" i="15"/>
  <c r="G49" i="15"/>
  <c r="G47" i="15"/>
  <c r="G45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W5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W2" i="13"/>
  <c r="F31" i="13"/>
  <c r="F32" i="13"/>
  <c r="F33" i="13"/>
  <c r="F34" i="13"/>
  <c r="W3" i="13"/>
  <c r="W4" i="13"/>
  <c r="F35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W6" i="13"/>
  <c r="W7" i="13"/>
  <c r="F66" i="13"/>
  <c r="W8" i="13"/>
  <c r="F67" i="13"/>
  <c r="F68" i="13"/>
  <c r="F69" i="13"/>
  <c r="W9" i="13"/>
  <c r="W10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3" i="13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AE2" i="14"/>
  <c r="AE3" i="14"/>
  <c r="AE4" i="14"/>
  <c r="AE5" i="14"/>
  <c r="AE6" i="14"/>
  <c r="AE7" i="14"/>
  <c r="AE10" i="14"/>
  <c r="AE8" i="14"/>
  <c r="AE9" i="14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4" i="6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4" i="3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 s="1"/>
  <c r="J102" i="3"/>
  <c r="K102" i="3" s="1"/>
  <c r="J4" i="3"/>
  <c r="K4" i="3" s="1"/>
  <c r="L4" i="3" s="1"/>
  <c r="J20" i="6"/>
  <c r="K20" i="6" s="1"/>
  <c r="J21" i="6"/>
  <c r="K21" i="6" s="1"/>
  <c r="J22" i="6"/>
  <c r="K22" i="6" s="1"/>
  <c r="L22" i="6" s="1"/>
  <c r="J25" i="6"/>
  <c r="K25" i="6" s="1"/>
  <c r="L25" i="6" s="1"/>
  <c r="J26" i="6"/>
  <c r="K26" i="6" s="1"/>
  <c r="J32" i="6"/>
  <c r="K32" i="6" s="1"/>
  <c r="J50" i="6"/>
  <c r="K50" i="6" s="1"/>
  <c r="L50" i="6" s="1"/>
  <c r="J55" i="6"/>
  <c r="K55" i="6" s="1"/>
  <c r="L55" i="6" s="1"/>
  <c r="J57" i="6"/>
  <c r="K57" i="6" s="1"/>
  <c r="J58" i="6"/>
  <c r="K58" i="6" s="1"/>
  <c r="L58" i="6" s="1"/>
  <c r="J68" i="6"/>
  <c r="K68" i="6" s="1"/>
  <c r="J69" i="6"/>
  <c r="K69" i="6" s="1"/>
  <c r="J86" i="6"/>
  <c r="K86" i="6" s="1"/>
  <c r="J94" i="6"/>
  <c r="K94" i="6" s="1"/>
  <c r="B91" i="3"/>
  <c r="B92" i="3"/>
  <c r="B93" i="3"/>
  <c r="B94" i="3"/>
  <c r="B95" i="3"/>
  <c r="B96" i="3"/>
  <c r="B97" i="3"/>
  <c r="B98" i="3"/>
  <c r="B99" i="3"/>
  <c r="B100" i="3"/>
  <c r="B101" i="3"/>
  <c r="B102" i="3"/>
  <c r="F4" i="9"/>
  <c r="F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E5" i="6"/>
  <c r="D5" i="6"/>
  <c r="E4" i="6"/>
  <c r="D4" i="6"/>
  <c r="E6" i="6"/>
  <c r="D6" i="6"/>
  <c r="E7" i="6"/>
  <c r="D7" i="6"/>
  <c r="E8" i="6"/>
  <c r="D8" i="6"/>
  <c r="E9" i="6"/>
  <c r="D9" i="6"/>
  <c r="E10" i="6"/>
  <c r="D10" i="6"/>
  <c r="E11" i="6"/>
  <c r="D11" i="6"/>
  <c r="E12" i="6"/>
  <c r="D12" i="6"/>
  <c r="E13" i="6"/>
  <c r="D13" i="6"/>
  <c r="E14" i="6"/>
  <c r="D14" i="6"/>
  <c r="E15" i="6"/>
  <c r="D15" i="6"/>
  <c r="E16" i="6"/>
  <c r="D16" i="6"/>
  <c r="E17" i="6"/>
  <c r="D17" i="6"/>
  <c r="E18" i="6"/>
  <c r="D18" i="6"/>
  <c r="E19" i="6"/>
  <c r="D19" i="6"/>
  <c r="E20" i="6"/>
  <c r="D20" i="6"/>
  <c r="E21" i="6"/>
  <c r="D21" i="6"/>
  <c r="E22" i="6"/>
  <c r="D22" i="6"/>
  <c r="E23" i="6"/>
  <c r="D23" i="6"/>
  <c r="E24" i="6"/>
  <c r="D24" i="6"/>
  <c r="E25" i="6"/>
  <c r="D25" i="6"/>
  <c r="E26" i="6"/>
  <c r="D26" i="6"/>
  <c r="F26" i="6" s="1"/>
  <c r="H26" i="6" s="1"/>
  <c r="E27" i="6"/>
  <c r="D27" i="6"/>
  <c r="E28" i="6"/>
  <c r="D28" i="6"/>
  <c r="E29" i="6"/>
  <c r="D29" i="6"/>
  <c r="E30" i="6"/>
  <c r="D30" i="6"/>
  <c r="E31" i="6"/>
  <c r="D31" i="6"/>
  <c r="E32" i="6"/>
  <c r="D32" i="6"/>
  <c r="E33" i="6"/>
  <c r="D33" i="6"/>
  <c r="E34" i="6"/>
  <c r="D34" i="6"/>
  <c r="E35" i="6"/>
  <c r="D35" i="6"/>
  <c r="E36" i="6"/>
  <c r="D36" i="6"/>
  <c r="E37" i="6"/>
  <c r="D37" i="6"/>
  <c r="E38" i="6"/>
  <c r="D38" i="6"/>
  <c r="E39" i="6"/>
  <c r="D39" i="6"/>
  <c r="E40" i="6"/>
  <c r="D40" i="6"/>
  <c r="E41" i="6"/>
  <c r="D41" i="6"/>
  <c r="E42" i="6"/>
  <c r="D42" i="6"/>
  <c r="E43" i="6"/>
  <c r="D43" i="6"/>
  <c r="E44" i="6"/>
  <c r="D44" i="6"/>
  <c r="E45" i="6"/>
  <c r="D45" i="6"/>
  <c r="E46" i="6"/>
  <c r="D46" i="6"/>
  <c r="E47" i="6"/>
  <c r="D47" i="6"/>
  <c r="E48" i="6"/>
  <c r="D48" i="6"/>
  <c r="E49" i="6"/>
  <c r="D49" i="6"/>
  <c r="E50" i="6"/>
  <c r="D50" i="6"/>
  <c r="E51" i="6"/>
  <c r="D51" i="6"/>
  <c r="E52" i="6"/>
  <c r="D52" i="6"/>
  <c r="E53" i="6"/>
  <c r="D53" i="6"/>
  <c r="E54" i="6"/>
  <c r="D54" i="6"/>
  <c r="E55" i="6"/>
  <c r="D55" i="6"/>
  <c r="E56" i="6"/>
  <c r="D56" i="6"/>
  <c r="E57" i="6"/>
  <c r="D57" i="6"/>
  <c r="E58" i="6"/>
  <c r="D58" i="6"/>
  <c r="E59" i="6"/>
  <c r="D59" i="6"/>
  <c r="E60" i="6"/>
  <c r="D60" i="6"/>
  <c r="E61" i="6"/>
  <c r="D61" i="6"/>
  <c r="E62" i="6"/>
  <c r="D62" i="6"/>
  <c r="E63" i="6"/>
  <c r="D63" i="6"/>
  <c r="E64" i="6"/>
  <c r="D64" i="6"/>
  <c r="E65" i="6"/>
  <c r="D65" i="6"/>
  <c r="E66" i="6"/>
  <c r="D66" i="6"/>
  <c r="E67" i="6"/>
  <c r="D67" i="6"/>
  <c r="E68" i="6"/>
  <c r="D68" i="6"/>
  <c r="E69" i="6"/>
  <c r="D69" i="6"/>
  <c r="E70" i="6"/>
  <c r="D70" i="6"/>
  <c r="E71" i="6"/>
  <c r="D71" i="6"/>
  <c r="E72" i="6"/>
  <c r="D72" i="6"/>
  <c r="E73" i="6"/>
  <c r="D73" i="6"/>
  <c r="E74" i="6"/>
  <c r="D74" i="6"/>
  <c r="E75" i="6"/>
  <c r="D75" i="6"/>
  <c r="E76" i="6"/>
  <c r="D76" i="6"/>
  <c r="E77" i="6"/>
  <c r="D77" i="6"/>
  <c r="E78" i="6"/>
  <c r="D78" i="6"/>
  <c r="E79" i="6"/>
  <c r="D79" i="6"/>
  <c r="E80" i="6"/>
  <c r="D80" i="6"/>
  <c r="E81" i="6"/>
  <c r="D81" i="6"/>
  <c r="E82" i="6"/>
  <c r="D82" i="6"/>
  <c r="E83" i="6"/>
  <c r="D83" i="6"/>
  <c r="E84" i="6"/>
  <c r="D84" i="6"/>
  <c r="E85" i="6"/>
  <c r="D85" i="6"/>
  <c r="E86" i="6"/>
  <c r="D86" i="6"/>
  <c r="E87" i="6"/>
  <c r="D87" i="6"/>
  <c r="E88" i="6"/>
  <c r="D88" i="6"/>
  <c r="E89" i="6"/>
  <c r="D89" i="6"/>
  <c r="E90" i="6"/>
  <c r="D90" i="6"/>
  <c r="E91" i="6"/>
  <c r="D91" i="6"/>
  <c r="E92" i="6"/>
  <c r="D92" i="6"/>
  <c r="E93" i="6"/>
  <c r="D93" i="6"/>
  <c r="E94" i="6"/>
  <c r="D94" i="6"/>
  <c r="E95" i="6"/>
  <c r="D95" i="6"/>
  <c r="E96" i="6"/>
  <c r="D96" i="6"/>
  <c r="E97" i="6"/>
  <c r="D97" i="6"/>
  <c r="F4" i="8"/>
  <c r="F3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E97" i="3"/>
  <c r="D97" i="3"/>
  <c r="E98" i="3"/>
  <c r="D98" i="3"/>
  <c r="E99" i="3"/>
  <c r="D99" i="3"/>
  <c r="E100" i="3"/>
  <c r="D100" i="3"/>
  <c r="E101" i="3"/>
  <c r="D101" i="3"/>
  <c r="E102" i="3"/>
  <c r="D102" i="3"/>
  <c r="E95" i="3"/>
  <c r="D95" i="3"/>
  <c r="E96" i="3"/>
  <c r="D96" i="3"/>
  <c r="E4" i="3"/>
  <c r="D4" i="3"/>
  <c r="E5" i="3"/>
  <c r="D5" i="3"/>
  <c r="E6" i="3"/>
  <c r="D6" i="3"/>
  <c r="E7" i="3"/>
  <c r="D7" i="3"/>
  <c r="E8" i="3"/>
  <c r="D8" i="3"/>
  <c r="E9" i="3"/>
  <c r="D9" i="3"/>
  <c r="E10" i="3"/>
  <c r="D10" i="3"/>
  <c r="E11" i="3"/>
  <c r="D11" i="3"/>
  <c r="E12" i="3"/>
  <c r="D12" i="3"/>
  <c r="E13" i="3"/>
  <c r="D13" i="3"/>
  <c r="E14" i="3"/>
  <c r="D14" i="3"/>
  <c r="E15" i="3"/>
  <c r="D15" i="3"/>
  <c r="E16" i="3"/>
  <c r="D16" i="3"/>
  <c r="E17" i="3"/>
  <c r="D17" i="3"/>
  <c r="E18" i="3"/>
  <c r="D18" i="3"/>
  <c r="E19" i="3"/>
  <c r="D19" i="3"/>
  <c r="E20" i="3"/>
  <c r="D20" i="3"/>
  <c r="E21" i="3"/>
  <c r="D21" i="3"/>
  <c r="E22" i="3"/>
  <c r="D22" i="3"/>
  <c r="E23" i="3"/>
  <c r="D23" i="3"/>
  <c r="E24" i="3"/>
  <c r="D24" i="3"/>
  <c r="E25" i="3"/>
  <c r="D25" i="3"/>
  <c r="E26" i="3"/>
  <c r="D26" i="3"/>
  <c r="E27" i="3"/>
  <c r="D27" i="3"/>
  <c r="E28" i="3"/>
  <c r="D28" i="3"/>
  <c r="E29" i="3"/>
  <c r="D29" i="3"/>
  <c r="E30" i="3"/>
  <c r="D30" i="3"/>
  <c r="E31" i="3"/>
  <c r="D31" i="3"/>
  <c r="E32" i="3"/>
  <c r="D32" i="3"/>
  <c r="E33" i="3"/>
  <c r="D33" i="3"/>
  <c r="E34" i="3"/>
  <c r="D34" i="3"/>
  <c r="E35" i="3"/>
  <c r="D35" i="3"/>
  <c r="M35" i="3" s="1"/>
  <c r="E36" i="3"/>
  <c r="D36" i="3"/>
  <c r="E37" i="3"/>
  <c r="D37" i="3"/>
  <c r="E38" i="3"/>
  <c r="D38" i="3"/>
  <c r="E39" i="3"/>
  <c r="D39" i="3"/>
  <c r="E40" i="3"/>
  <c r="D40" i="3"/>
  <c r="E41" i="3"/>
  <c r="D41" i="3"/>
  <c r="E42" i="3"/>
  <c r="D42" i="3"/>
  <c r="E43" i="3"/>
  <c r="D43" i="3"/>
  <c r="E44" i="3"/>
  <c r="D44" i="3"/>
  <c r="E45" i="3"/>
  <c r="D45" i="3"/>
  <c r="E46" i="3"/>
  <c r="D46" i="3"/>
  <c r="E47" i="3"/>
  <c r="D47" i="3"/>
  <c r="E48" i="3"/>
  <c r="D48" i="3"/>
  <c r="E49" i="3"/>
  <c r="D49" i="3"/>
  <c r="E50" i="3"/>
  <c r="D50" i="3"/>
  <c r="E51" i="3"/>
  <c r="D51" i="3"/>
  <c r="E52" i="3"/>
  <c r="D52" i="3"/>
  <c r="E53" i="3"/>
  <c r="D53" i="3"/>
  <c r="E54" i="3"/>
  <c r="D54" i="3"/>
  <c r="E55" i="3"/>
  <c r="D55" i="3"/>
  <c r="E56" i="3"/>
  <c r="D56" i="3"/>
  <c r="E57" i="3"/>
  <c r="D57" i="3"/>
  <c r="E58" i="3"/>
  <c r="D58" i="3"/>
  <c r="E59" i="3"/>
  <c r="D59" i="3"/>
  <c r="E60" i="3"/>
  <c r="D60" i="3"/>
  <c r="E61" i="3"/>
  <c r="D61" i="3"/>
  <c r="M61" i="3" s="1"/>
  <c r="E62" i="3"/>
  <c r="D62" i="3"/>
  <c r="E63" i="3"/>
  <c r="D63" i="3"/>
  <c r="M63" i="3" s="1"/>
  <c r="E64" i="3"/>
  <c r="D64" i="3"/>
  <c r="E65" i="3"/>
  <c r="D65" i="3"/>
  <c r="E66" i="3"/>
  <c r="D66" i="3"/>
  <c r="E67" i="3"/>
  <c r="D67" i="3"/>
  <c r="E68" i="3"/>
  <c r="D68" i="3"/>
  <c r="E69" i="3"/>
  <c r="D69" i="3"/>
  <c r="E70" i="3"/>
  <c r="D70" i="3"/>
  <c r="E71" i="3"/>
  <c r="D71" i="3"/>
  <c r="E72" i="3"/>
  <c r="D72" i="3"/>
  <c r="M72" i="3" s="1"/>
  <c r="E73" i="3"/>
  <c r="D73" i="3"/>
  <c r="E74" i="3"/>
  <c r="D74" i="3"/>
  <c r="E75" i="3"/>
  <c r="D75" i="3"/>
  <c r="M75" i="3" s="1"/>
  <c r="E76" i="3"/>
  <c r="D76" i="3"/>
  <c r="F76" i="3" s="1"/>
  <c r="H76" i="3" s="1"/>
  <c r="E77" i="3"/>
  <c r="D77" i="3"/>
  <c r="M77" i="3" s="1"/>
  <c r="E78" i="3"/>
  <c r="D78" i="3"/>
  <c r="E79" i="3"/>
  <c r="D79" i="3"/>
  <c r="M79" i="3" s="1"/>
  <c r="E80" i="3"/>
  <c r="D80" i="3"/>
  <c r="M80" i="3" s="1"/>
  <c r="E81" i="3"/>
  <c r="D81" i="3"/>
  <c r="M81" i="3" s="1"/>
  <c r="E82" i="3"/>
  <c r="D82" i="3"/>
  <c r="E83" i="3"/>
  <c r="D83" i="3"/>
  <c r="M83" i="3" s="1"/>
  <c r="E84" i="3"/>
  <c r="D84" i="3"/>
  <c r="E85" i="3"/>
  <c r="D85" i="3"/>
  <c r="E86" i="3"/>
  <c r="D86" i="3"/>
  <c r="E87" i="3"/>
  <c r="D87" i="3"/>
  <c r="E88" i="3"/>
  <c r="D88" i="3"/>
  <c r="E89" i="3"/>
  <c r="D89" i="3"/>
  <c r="E90" i="3"/>
  <c r="D90" i="3"/>
  <c r="M90" i="3" s="1"/>
  <c r="E91" i="3"/>
  <c r="D91" i="3"/>
  <c r="E92" i="3"/>
  <c r="D92" i="3"/>
  <c r="F92" i="3" s="1"/>
  <c r="H92" i="3" s="1"/>
  <c r="E93" i="3"/>
  <c r="D93" i="3"/>
  <c r="E94" i="3"/>
  <c r="D94" i="3"/>
  <c r="L23" i="3"/>
  <c r="L24" i="3"/>
  <c r="L25" i="3"/>
  <c r="L28" i="3"/>
  <c r="L29" i="3"/>
  <c r="L35" i="3"/>
  <c r="L53" i="3"/>
  <c r="L58" i="3"/>
  <c r="L60" i="3"/>
  <c r="L61" i="3"/>
  <c r="L71" i="3"/>
  <c r="L72" i="3"/>
  <c r="L90" i="3"/>
  <c r="L91" i="3"/>
  <c r="L99" i="3"/>
  <c r="L20" i="6"/>
  <c r="L21" i="6"/>
  <c r="L26" i="6"/>
  <c r="L32" i="6"/>
  <c r="L57" i="6"/>
  <c r="L68" i="6"/>
  <c r="L69" i="6"/>
  <c r="L86" i="6"/>
  <c r="L94" i="6"/>
  <c r="J5" i="6"/>
  <c r="K5" i="6" s="1"/>
  <c r="L5" i="6" s="1"/>
  <c r="J6" i="6"/>
  <c r="K6" i="6" s="1"/>
  <c r="J7" i="6"/>
  <c r="K7" i="6" s="1"/>
  <c r="J8" i="6"/>
  <c r="K8" i="6" s="1"/>
  <c r="L8" i="6" s="1"/>
  <c r="J9" i="6"/>
  <c r="K9" i="6" s="1"/>
  <c r="J10" i="6"/>
  <c r="K10" i="6" s="1"/>
  <c r="J11" i="6"/>
  <c r="K11" i="6" s="1"/>
  <c r="J12" i="6"/>
  <c r="K12" i="6" s="1"/>
  <c r="L12" i="6" s="1"/>
  <c r="J13" i="6"/>
  <c r="K13" i="6" s="1"/>
  <c r="L13" i="6" s="1"/>
  <c r="J14" i="6"/>
  <c r="K14" i="6" s="1"/>
  <c r="J15" i="6"/>
  <c r="K15" i="6" s="1"/>
  <c r="J16" i="6"/>
  <c r="K16" i="6" s="1"/>
  <c r="L16" i="6" s="1"/>
  <c r="J17" i="6"/>
  <c r="K17" i="6" s="1"/>
  <c r="L17" i="6" s="1"/>
  <c r="J18" i="6"/>
  <c r="K18" i="6" s="1"/>
  <c r="J19" i="6"/>
  <c r="K19" i="6" s="1"/>
  <c r="J23" i="6"/>
  <c r="K23" i="6" s="1"/>
  <c r="L23" i="6" s="1"/>
  <c r="J24" i="6"/>
  <c r="K24" i="6" s="1"/>
  <c r="L24" i="6" s="1"/>
  <c r="J27" i="6"/>
  <c r="K27" i="6" s="1"/>
  <c r="J28" i="6"/>
  <c r="K28" i="6" s="1"/>
  <c r="J29" i="6"/>
  <c r="K29" i="6" s="1"/>
  <c r="L29" i="6" s="1"/>
  <c r="J30" i="6"/>
  <c r="K30" i="6" s="1"/>
  <c r="J31" i="6"/>
  <c r="K31" i="6" s="1"/>
  <c r="J33" i="6"/>
  <c r="K33" i="6" s="1"/>
  <c r="J34" i="6"/>
  <c r="K34" i="6" s="1"/>
  <c r="L34" i="6" s="1"/>
  <c r="J35" i="6"/>
  <c r="K35" i="6" s="1"/>
  <c r="L35" i="6" s="1"/>
  <c r="J36" i="6"/>
  <c r="K36" i="6" s="1"/>
  <c r="L36" i="6" s="1"/>
  <c r="J37" i="6"/>
  <c r="K37" i="6" s="1"/>
  <c r="J38" i="6"/>
  <c r="K38" i="6" s="1"/>
  <c r="L38" i="6" s="1"/>
  <c r="J39" i="6"/>
  <c r="K39" i="6" s="1"/>
  <c r="L39" i="6" s="1"/>
  <c r="J40" i="6"/>
  <c r="K40" i="6" s="1"/>
  <c r="L40" i="6" s="1"/>
  <c r="J41" i="6"/>
  <c r="K41" i="6" s="1"/>
  <c r="J42" i="6"/>
  <c r="K42" i="6" s="1"/>
  <c r="L42" i="6" s="1"/>
  <c r="J43" i="6"/>
  <c r="K43" i="6" s="1"/>
  <c r="L43" i="6" s="1"/>
  <c r="J44" i="6"/>
  <c r="K44" i="6" s="1"/>
  <c r="L44" i="6" s="1"/>
  <c r="J45" i="6"/>
  <c r="K45" i="6" s="1"/>
  <c r="J46" i="6"/>
  <c r="K46" i="6" s="1"/>
  <c r="L46" i="6" s="1"/>
  <c r="J47" i="6"/>
  <c r="K47" i="6" s="1"/>
  <c r="L47" i="6" s="1"/>
  <c r="J48" i="6"/>
  <c r="K48" i="6" s="1"/>
  <c r="L48" i="6" s="1"/>
  <c r="J49" i="6"/>
  <c r="K49" i="6" s="1"/>
  <c r="J51" i="6"/>
  <c r="K51" i="6" s="1"/>
  <c r="J52" i="6"/>
  <c r="K52" i="6" s="1"/>
  <c r="J53" i="6"/>
  <c r="K53" i="6" s="1"/>
  <c r="L53" i="6" s="1"/>
  <c r="J54" i="6"/>
  <c r="K54" i="6" s="1"/>
  <c r="J56" i="6"/>
  <c r="K56" i="6" s="1"/>
  <c r="L56" i="6" s="1"/>
  <c r="J59" i="6"/>
  <c r="K59" i="6" s="1"/>
  <c r="L59" i="6" s="1"/>
  <c r="J60" i="6"/>
  <c r="K60" i="6" s="1"/>
  <c r="L60" i="6" s="1"/>
  <c r="J61" i="6"/>
  <c r="K61" i="6" s="1"/>
  <c r="J62" i="6"/>
  <c r="K62" i="6" s="1"/>
  <c r="L62" i="6" s="1"/>
  <c r="J63" i="6"/>
  <c r="K63" i="6" s="1"/>
  <c r="J64" i="6"/>
  <c r="K64" i="6" s="1"/>
  <c r="J65" i="6"/>
  <c r="K65" i="6" s="1"/>
  <c r="J66" i="6"/>
  <c r="K66" i="6" s="1"/>
  <c r="L66" i="6" s="1"/>
  <c r="J67" i="6"/>
  <c r="K67" i="6" s="1"/>
  <c r="L67" i="6" s="1"/>
  <c r="J70" i="6"/>
  <c r="K70" i="6" s="1"/>
  <c r="L70" i="6" s="1"/>
  <c r="J71" i="6"/>
  <c r="K71" i="6" s="1"/>
  <c r="J72" i="6"/>
  <c r="K72" i="6" s="1"/>
  <c r="L72" i="6" s="1"/>
  <c r="J73" i="6"/>
  <c r="K73" i="6" s="1"/>
  <c r="L73" i="6" s="1"/>
  <c r="J74" i="6"/>
  <c r="K74" i="6" s="1"/>
  <c r="J75" i="6"/>
  <c r="K75" i="6" s="1"/>
  <c r="J76" i="6"/>
  <c r="K76" i="6" s="1"/>
  <c r="L76" i="6" s="1"/>
  <c r="J77" i="6"/>
  <c r="K77" i="6" s="1"/>
  <c r="L77" i="6" s="1"/>
  <c r="J78" i="6"/>
  <c r="K78" i="6" s="1"/>
  <c r="L78" i="6" s="1"/>
  <c r="J79" i="6"/>
  <c r="K79" i="6" s="1"/>
  <c r="J80" i="6"/>
  <c r="K80" i="6" s="1"/>
  <c r="L80" i="6" s="1"/>
  <c r="J81" i="6"/>
  <c r="K81" i="6" s="1"/>
  <c r="L81" i="6" s="1"/>
  <c r="J82" i="6"/>
  <c r="K82" i="6" s="1"/>
  <c r="J83" i="6"/>
  <c r="K83" i="6" s="1"/>
  <c r="J84" i="6"/>
  <c r="K84" i="6" s="1"/>
  <c r="L84" i="6" s="1"/>
  <c r="J85" i="6"/>
  <c r="K85" i="6" s="1"/>
  <c r="L85" i="6" s="1"/>
  <c r="J87" i="6"/>
  <c r="K87" i="6" s="1"/>
  <c r="L87" i="6" s="1"/>
  <c r="J88" i="6"/>
  <c r="K88" i="6" s="1"/>
  <c r="J89" i="6"/>
  <c r="K89" i="6" s="1"/>
  <c r="L89" i="6" s="1"/>
  <c r="J90" i="6"/>
  <c r="K90" i="6" s="1"/>
  <c r="J91" i="6"/>
  <c r="K91" i="6" s="1"/>
  <c r="L91" i="6" s="1"/>
  <c r="J92" i="6"/>
  <c r="K92" i="6" s="1"/>
  <c r="J93" i="6"/>
  <c r="K93" i="6" s="1"/>
  <c r="L93" i="6" s="1"/>
  <c r="J95" i="6"/>
  <c r="K95" i="6" s="1"/>
  <c r="L95" i="6" s="1"/>
  <c r="J96" i="6"/>
  <c r="K96" i="6" s="1"/>
  <c r="L96" i="6" s="1"/>
  <c r="J97" i="6"/>
  <c r="K97" i="6" s="1"/>
  <c r="J4" i="6"/>
  <c r="K4" i="6" s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3" i="6"/>
  <c r="B24" i="6"/>
  <c r="B27" i="6"/>
  <c r="B28" i="6"/>
  <c r="B29" i="6"/>
  <c r="B30" i="6"/>
  <c r="B31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1" i="6"/>
  <c r="B52" i="6"/>
  <c r="B53" i="6"/>
  <c r="B54" i="6"/>
  <c r="B56" i="6"/>
  <c r="B59" i="6"/>
  <c r="B60" i="6"/>
  <c r="B61" i="6"/>
  <c r="B62" i="6"/>
  <c r="B63" i="6"/>
  <c r="B64" i="6"/>
  <c r="B65" i="6"/>
  <c r="B66" i="6"/>
  <c r="B67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7" i="6"/>
  <c r="B88" i="6"/>
  <c r="B89" i="6"/>
  <c r="B90" i="6"/>
  <c r="B91" i="6"/>
  <c r="B92" i="6"/>
  <c r="B93" i="6"/>
  <c r="B95" i="6"/>
  <c r="B96" i="6"/>
  <c r="B97" i="6"/>
  <c r="B20" i="6"/>
  <c r="B21" i="6"/>
  <c r="B22" i="6"/>
  <c r="B25" i="6"/>
  <c r="B26" i="6"/>
  <c r="B32" i="6"/>
  <c r="B50" i="6"/>
  <c r="B55" i="6"/>
  <c r="B57" i="6"/>
  <c r="B58" i="6"/>
  <c r="B68" i="6"/>
  <c r="B69" i="6"/>
  <c r="B86" i="6"/>
  <c r="B94" i="6"/>
  <c r="B4" i="6"/>
  <c r="M23" i="3"/>
  <c r="M24" i="3"/>
  <c r="M29" i="3"/>
  <c r="M53" i="3"/>
  <c r="M60" i="3"/>
  <c r="M99" i="3"/>
  <c r="B23" i="3"/>
  <c r="B24" i="3"/>
  <c r="B25" i="3"/>
  <c r="B28" i="3"/>
  <c r="B29" i="3"/>
  <c r="B35" i="3"/>
  <c r="B53" i="3"/>
  <c r="B58" i="3"/>
  <c r="B60" i="3"/>
  <c r="B61" i="3"/>
  <c r="B71" i="3"/>
  <c r="B72" i="3"/>
  <c r="B90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7" i="3"/>
  <c r="B31" i="3"/>
  <c r="B32" i="3"/>
  <c r="B33" i="3"/>
  <c r="B37" i="3"/>
  <c r="B36" i="3"/>
  <c r="B41" i="3"/>
  <c r="B43" i="3"/>
  <c r="B44" i="3"/>
  <c r="B46" i="3"/>
  <c r="B47" i="3"/>
  <c r="B48" i="3"/>
  <c r="B50" i="3"/>
  <c r="B54" i="3"/>
  <c r="B56" i="3"/>
  <c r="B57" i="3"/>
  <c r="B64" i="3"/>
  <c r="B66" i="3"/>
  <c r="B69" i="3"/>
  <c r="B73" i="3"/>
  <c r="B74" i="3"/>
  <c r="B77" i="3"/>
  <c r="B78" i="3"/>
  <c r="B79" i="3"/>
  <c r="B80" i="3"/>
  <c r="B81" i="3"/>
  <c r="B83" i="3"/>
  <c r="B85" i="3"/>
  <c r="B86" i="3"/>
  <c r="B88" i="3"/>
  <c r="B87" i="3"/>
  <c r="B89" i="3"/>
  <c r="B26" i="3"/>
  <c r="B30" i="3"/>
  <c r="B34" i="3"/>
  <c r="B38" i="3"/>
  <c r="B39" i="3"/>
  <c r="B40" i="3"/>
  <c r="B42" i="3"/>
  <c r="B45" i="3"/>
  <c r="B49" i="3"/>
  <c r="B51" i="3"/>
  <c r="B52" i="3"/>
  <c r="B55" i="3"/>
  <c r="B59" i="3"/>
  <c r="B62" i="3"/>
  <c r="B63" i="3"/>
  <c r="B65" i="3"/>
  <c r="B67" i="3"/>
  <c r="B68" i="3"/>
  <c r="B70" i="3"/>
  <c r="B75" i="3"/>
  <c r="B76" i="3"/>
  <c r="B82" i="3"/>
  <c r="B84" i="3"/>
  <c r="L6" i="6"/>
  <c r="L7" i="6"/>
  <c r="L9" i="6"/>
  <c r="L10" i="6"/>
  <c r="L11" i="6"/>
  <c r="L14" i="6"/>
  <c r="L15" i="6"/>
  <c r="L18" i="6"/>
  <c r="L19" i="6"/>
  <c r="L27" i="6"/>
  <c r="L28" i="6"/>
  <c r="L30" i="6"/>
  <c r="L31" i="6"/>
  <c r="L33" i="6"/>
  <c r="L37" i="6"/>
  <c r="L41" i="6"/>
  <c r="L45" i="6"/>
  <c r="L49" i="6"/>
  <c r="L51" i="6"/>
  <c r="L52" i="6"/>
  <c r="L54" i="6"/>
  <c r="L61" i="6"/>
  <c r="L63" i="6"/>
  <c r="L64" i="6"/>
  <c r="L65" i="6"/>
  <c r="L71" i="6"/>
  <c r="L74" i="6"/>
  <c r="L75" i="6"/>
  <c r="L79" i="6"/>
  <c r="L82" i="6"/>
  <c r="L83" i="6"/>
  <c r="L88" i="6"/>
  <c r="L90" i="6"/>
  <c r="L92" i="6"/>
  <c r="L97" i="6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7" i="3"/>
  <c r="L31" i="3"/>
  <c r="L32" i="3"/>
  <c r="L33" i="3"/>
  <c r="L37" i="3"/>
  <c r="L36" i="3"/>
  <c r="L41" i="3"/>
  <c r="L43" i="3"/>
  <c r="L44" i="3"/>
  <c r="L46" i="3"/>
  <c r="L47" i="3"/>
  <c r="L48" i="3"/>
  <c r="L50" i="3"/>
  <c r="L54" i="3"/>
  <c r="L56" i="3"/>
  <c r="L57" i="3"/>
  <c r="L64" i="3"/>
  <c r="L66" i="3"/>
  <c r="L69" i="3"/>
  <c r="L73" i="3"/>
  <c r="L74" i="3"/>
  <c r="L77" i="3"/>
  <c r="L78" i="3"/>
  <c r="L79" i="3"/>
  <c r="L80" i="3"/>
  <c r="L94" i="3"/>
  <c r="L81" i="3"/>
  <c r="L83" i="3"/>
  <c r="L85" i="3"/>
  <c r="L86" i="3"/>
  <c r="L88" i="3"/>
  <c r="L87" i="3"/>
  <c r="L89" i="3"/>
  <c r="L92" i="3"/>
  <c r="L95" i="3"/>
  <c r="L96" i="3"/>
  <c r="L100" i="3"/>
  <c r="L101" i="3"/>
  <c r="L102" i="3"/>
  <c r="L26" i="3"/>
  <c r="L30" i="3"/>
  <c r="L34" i="3"/>
  <c r="L38" i="3"/>
  <c r="L39" i="3"/>
  <c r="L40" i="3"/>
  <c r="L42" i="3"/>
  <c r="L45" i="3"/>
  <c r="L49" i="3"/>
  <c r="L51" i="3"/>
  <c r="L52" i="3"/>
  <c r="L55" i="3"/>
  <c r="L59" i="3"/>
  <c r="L62" i="3"/>
  <c r="L63" i="3"/>
  <c r="L65" i="3"/>
  <c r="L67" i="3"/>
  <c r="L68" i="3"/>
  <c r="L70" i="3"/>
  <c r="L75" i="3"/>
  <c r="L76" i="3"/>
  <c r="L82" i="3"/>
  <c r="L84" i="3"/>
  <c r="L93" i="3"/>
  <c r="L97" i="3"/>
  <c r="L98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7" i="3"/>
  <c r="M31" i="3"/>
  <c r="M32" i="3"/>
  <c r="M33" i="3"/>
  <c r="M37" i="3"/>
  <c r="M36" i="3"/>
  <c r="M41" i="3"/>
  <c r="M43" i="3"/>
  <c r="M44" i="3"/>
  <c r="M46" i="3"/>
  <c r="M47" i="3"/>
  <c r="M48" i="3"/>
  <c r="M50" i="3"/>
  <c r="M54" i="3"/>
  <c r="M56" i="3"/>
  <c r="M57" i="3"/>
  <c r="M64" i="3"/>
  <c r="M66" i="3"/>
  <c r="M69" i="3"/>
  <c r="M73" i="3"/>
  <c r="M74" i="3"/>
  <c r="M78" i="3"/>
  <c r="M94" i="3"/>
  <c r="M86" i="3"/>
  <c r="M88" i="3"/>
  <c r="M92" i="3"/>
  <c r="M95" i="3"/>
  <c r="M96" i="3"/>
  <c r="M100" i="3"/>
  <c r="M101" i="3"/>
  <c r="M102" i="3"/>
  <c r="M26" i="3"/>
  <c r="M30" i="3"/>
  <c r="M34" i="3"/>
  <c r="M38" i="3"/>
  <c r="M39" i="3"/>
  <c r="M40" i="3"/>
  <c r="M42" i="3"/>
  <c r="M45" i="3"/>
  <c r="M49" i="3"/>
  <c r="M51" i="3"/>
  <c r="M52" i="3"/>
  <c r="M55" i="3"/>
  <c r="M59" i="3"/>
  <c r="M62" i="3"/>
  <c r="M65" i="3"/>
  <c r="M68" i="3"/>
  <c r="M70" i="3"/>
  <c r="M76" i="3"/>
  <c r="M84" i="3"/>
  <c r="M97" i="3"/>
  <c r="M98" i="3"/>
  <c r="M4" i="3"/>
  <c r="L4" i="6"/>
  <c r="V377" i="5"/>
  <c r="V376" i="5"/>
  <c r="V375" i="5"/>
  <c r="V374" i="5"/>
  <c r="V367" i="5"/>
  <c r="V363" i="5"/>
  <c r="V362" i="5"/>
  <c r="V360" i="5"/>
  <c r="V359" i="5"/>
  <c r="V358" i="5"/>
  <c r="V355" i="5"/>
  <c r="V354" i="5"/>
  <c r="V353" i="5"/>
  <c r="V351" i="5"/>
  <c r="V350" i="5"/>
  <c r="V349" i="5"/>
  <c r="V347" i="5"/>
  <c r="V346" i="5"/>
  <c r="V344" i="5"/>
  <c r="V339" i="5"/>
  <c r="V338" i="5"/>
  <c r="V337" i="5"/>
  <c r="V336" i="5"/>
  <c r="V334" i="5"/>
  <c r="V331" i="5"/>
  <c r="V330" i="5"/>
  <c r="V329" i="5"/>
  <c r="V328" i="5"/>
  <c r="V327" i="5"/>
  <c r="V321" i="5"/>
  <c r="V319" i="5"/>
  <c r="V317" i="5"/>
  <c r="V315" i="5"/>
  <c r="V314" i="5"/>
  <c r="V310" i="5"/>
  <c r="V308" i="5"/>
  <c r="V305" i="5"/>
  <c r="V304" i="5"/>
  <c r="V303" i="5"/>
  <c r="V301" i="5"/>
  <c r="V299" i="5"/>
  <c r="V298" i="5"/>
  <c r="V297" i="5"/>
  <c r="V294" i="5"/>
  <c r="V293" i="5"/>
  <c r="V292" i="5"/>
  <c r="V291" i="5"/>
  <c r="V290" i="5"/>
  <c r="V287" i="5"/>
  <c r="V286" i="5"/>
  <c r="V285" i="5"/>
  <c r="V284" i="5"/>
  <c r="V283" i="5"/>
  <c r="V282" i="5"/>
  <c r="V281" i="5"/>
  <c r="V280" i="5"/>
  <c r="V279" i="5"/>
  <c r="V278" i="5"/>
  <c r="V277" i="5"/>
  <c r="V275" i="5"/>
  <c r="V274" i="5"/>
  <c r="V273" i="5"/>
  <c r="V272" i="5"/>
  <c r="V271" i="5"/>
  <c r="V270" i="5"/>
  <c r="V268" i="5"/>
  <c r="V266" i="5"/>
  <c r="V265" i="5"/>
  <c r="V264" i="5"/>
  <c r="V263" i="5"/>
  <c r="V259" i="5"/>
  <c r="V258" i="5"/>
  <c r="V257" i="5"/>
  <c r="V256" i="5"/>
  <c r="V254" i="5"/>
  <c r="V251" i="5"/>
  <c r="V250" i="5"/>
  <c r="V248" i="5"/>
  <c r="V247" i="5"/>
  <c r="V245" i="5"/>
  <c r="V244" i="5"/>
  <c r="V243" i="5"/>
  <c r="V242" i="5"/>
  <c r="V241" i="5"/>
  <c r="V240" i="5"/>
  <c r="V239" i="5"/>
  <c r="V237" i="5"/>
  <c r="V236" i="5"/>
  <c r="V234" i="5"/>
  <c r="V231" i="5"/>
  <c r="V230" i="5"/>
  <c r="V229" i="5"/>
  <c r="V228" i="5"/>
  <c r="V226" i="5"/>
  <c r="V225" i="5"/>
  <c r="V222" i="5"/>
  <c r="V220" i="5"/>
  <c r="V219" i="5"/>
  <c r="V218" i="5"/>
  <c r="V217" i="5"/>
  <c r="V215" i="5"/>
  <c r="V214" i="5"/>
  <c r="V213" i="5"/>
  <c r="V208" i="5"/>
  <c r="V207" i="5"/>
  <c r="V206" i="5"/>
  <c r="V205" i="5"/>
  <c r="V203" i="5"/>
  <c r="V201" i="5"/>
  <c r="V200" i="5"/>
  <c r="V199" i="5"/>
  <c r="V198" i="5"/>
  <c r="V197" i="5"/>
  <c r="V196" i="5"/>
  <c r="V194" i="5"/>
  <c r="V193" i="5"/>
  <c r="V189" i="5"/>
  <c r="V188" i="5"/>
  <c r="V186" i="5"/>
  <c r="V185" i="5"/>
  <c r="V184" i="5"/>
  <c r="V183" i="5"/>
  <c r="V181" i="5"/>
  <c r="V180" i="5"/>
  <c r="V178" i="5"/>
  <c r="V177" i="5"/>
  <c r="V176" i="5"/>
  <c r="V173" i="5"/>
  <c r="V172" i="5"/>
  <c r="V171" i="5"/>
  <c r="V170" i="5"/>
  <c r="V169" i="5"/>
  <c r="V168" i="5"/>
  <c r="V166" i="5"/>
  <c r="V164" i="5"/>
  <c r="V163" i="5"/>
  <c r="V162" i="5"/>
  <c r="V161" i="5"/>
  <c r="V159" i="5"/>
  <c r="V158" i="5"/>
  <c r="V157" i="5"/>
  <c r="V156" i="5"/>
  <c r="V155" i="5"/>
  <c r="V154" i="5"/>
  <c r="V152" i="5"/>
  <c r="V151" i="5"/>
  <c r="V149" i="5"/>
  <c r="V148" i="5"/>
  <c r="V147" i="5"/>
  <c r="V146" i="5"/>
  <c r="V145" i="5"/>
  <c r="V144" i="5"/>
  <c r="V143" i="5"/>
  <c r="V142" i="5"/>
  <c r="V141" i="5"/>
  <c r="V140" i="5"/>
  <c r="V139" i="5"/>
  <c r="V138" i="5"/>
  <c r="V137" i="5"/>
  <c r="V136" i="5"/>
  <c r="V135" i="5"/>
  <c r="V133" i="5"/>
  <c r="V132" i="5"/>
  <c r="V130" i="5"/>
  <c r="V128" i="5"/>
  <c r="V127" i="5"/>
  <c r="V126" i="5"/>
  <c r="V125" i="5"/>
  <c r="V124" i="5"/>
  <c r="V121" i="5"/>
  <c r="V120" i="5"/>
  <c r="V119" i="5"/>
  <c r="V118" i="5"/>
  <c r="V117" i="5"/>
  <c r="V116" i="5"/>
  <c r="V113" i="5"/>
  <c r="V112" i="5"/>
  <c r="V111" i="5"/>
  <c r="V110" i="5"/>
  <c r="V106" i="5"/>
  <c r="V104" i="5"/>
  <c r="V103" i="5"/>
  <c r="V102" i="5"/>
  <c r="V100" i="5"/>
  <c r="V98" i="5"/>
  <c r="V97" i="5"/>
  <c r="V96" i="5"/>
  <c r="V94" i="5"/>
  <c r="V92" i="5"/>
  <c r="V91" i="5"/>
  <c r="V90" i="5"/>
  <c r="V89" i="5"/>
  <c r="V87" i="5"/>
  <c r="V75" i="5"/>
  <c r="V55" i="5"/>
  <c r="V54" i="5"/>
  <c r="V32" i="5"/>
  <c r="V25" i="5"/>
  <c r="V23" i="5"/>
  <c r="V20" i="5"/>
  <c r="V19" i="5"/>
  <c r="V3" i="5"/>
  <c r="V2" i="5"/>
  <c r="Y22" i="2"/>
  <c r="X22" i="2"/>
  <c r="V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X22" i="1"/>
  <c r="X21" i="1"/>
  <c r="X20" i="1"/>
  <c r="X19" i="1"/>
  <c r="X18" i="1"/>
  <c r="X17" i="1"/>
  <c r="Y16" i="1"/>
  <c r="X16" i="1"/>
  <c r="X15" i="1"/>
  <c r="X14" i="1"/>
  <c r="X13" i="1"/>
  <c r="X12" i="1"/>
  <c r="Y11" i="1"/>
  <c r="X11" i="1"/>
  <c r="X10" i="1"/>
  <c r="X9" i="1"/>
  <c r="X8" i="1"/>
  <c r="X7" i="1"/>
  <c r="X6" i="1"/>
  <c r="X5" i="1"/>
  <c r="X4" i="1"/>
  <c r="G3" i="14" l="1"/>
  <c r="G98" i="14"/>
  <c r="G30" i="13"/>
  <c r="G36" i="13"/>
  <c r="G37" i="13"/>
  <c r="G95" i="13"/>
  <c r="G83" i="9"/>
  <c r="G100" i="8"/>
  <c r="G101" i="8"/>
  <c r="G96" i="8"/>
  <c r="G92" i="8"/>
  <c r="G88" i="8"/>
  <c r="G84" i="8"/>
  <c r="G80" i="8"/>
  <c r="G76" i="8"/>
  <c r="G70" i="8"/>
  <c r="G62" i="8"/>
  <c r="G58" i="8"/>
  <c r="G54" i="8"/>
  <c r="G50" i="8"/>
  <c r="G46" i="8"/>
  <c r="G42" i="8"/>
  <c r="G38" i="8"/>
  <c r="G34" i="8"/>
  <c r="G30" i="8"/>
  <c r="G26" i="8"/>
  <c r="G22" i="8"/>
  <c r="G18" i="8"/>
  <c r="G14" i="8"/>
  <c r="G10" i="8"/>
  <c r="G6" i="8"/>
  <c r="G99" i="8"/>
  <c r="G95" i="8"/>
  <c r="G91" i="8"/>
  <c r="G87" i="8"/>
  <c r="G83" i="8"/>
  <c r="G79" i="8"/>
  <c r="G75" i="8"/>
  <c r="G68" i="8"/>
  <c r="G65" i="8"/>
  <c r="G61" i="8"/>
  <c r="G57" i="8"/>
  <c r="G53" i="8"/>
  <c r="G49" i="8"/>
  <c r="G45" i="8"/>
  <c r="G41" i="8"/>
  <c r="G37" i="8"/>
  <c r="G33" i="8"/>
  <c r="G29" i="8"/>
  <c r="G25" i="8"/>
  <c r="G21" i="8"/>
  <c r="G17" i="8"/>
  <c r="G13" i="8"/>
  <c r="G9" i="8"/>
  <c r="G5" i="8"/>
  <c r="G98" i="8"/>
  <c r="G94" i="8"/>
  <c r="G90" i="8"/>
  <c r="G86" i="8"/>
  <c r="G82" i="8"/>
  <c r="G78" i="8"/>
  <c r="G74" i="8"/>
  <c r="G72" i="8"/>
  <c r="G69" i="8"/>
  <c r="G67" i="8"/>
  <c r="G64" i="8"/>
  <c r="G60" i="8"/>
  <c r="G56" i="8"/>
  <c r="G52" i="8"/>
  <c r="G48" i="8"/>
  <c r="G44" i="8"/>
  <c r="G40" i="8"/>
  <c r="G36" i="8"/>
  <c r="G32" i="8"/>
  <c r="G28" i="8"/>
  <c r="G24" i="8"/>
  <c r="G20" i="8"/>
  <c r="G16" i="8"/>
  <c r="G12" i="8"/>
  <c r="G8" i="8"/>
  <c r="G7" i="8"/>
  <c r="G97" i="8"/>
  <c r="G93" i="8"/>
  <c r="G89" i="8"/>
  <c r="G85" i="8"/>
  <c r="G81" i="8"/>
  <c r="G77" i="8"/>
  <c r="G73" i="8"/>
  <c r="G71" i="8"/>
  <c r="G66" i="8"/>
  <c r="G63" i="8"/>
  <c r="G59" i="8"/>
  <c r="G55" i="8"/>
  <c r="G51" i="8"/>
  <c r="G47" i="8"/>
  <c r="G43" i="8"/>
  <c r="G39" i="8"/>
  <c r="G4" i="8"/>
  <c r="G35" i="8"/>
  <c r="G31" i="8"/>
  <c r="G27" i="8"/>
  <c r="G23" i="8"/>
  <c r="G19" i="8"/>
  <c r="G15" i="8"/>
  <c r="G11" i="8"/>
  <c r="F97" i="6"/>
  <c r="F93" i="6"/>
  <c r="F85" i="6"/>
  <c r="F83" i="6"/>
  <c r="H83" i="6" s="1"/>
  <c r="F81" i="6"/>
  <c r="F79" i="6"/>
  <c r="H79" i="6" s="1"/>
  <c r="F77" i="6"/>
  <c r="F73" i="6"/>
  <c r="M73" i="6" s="1"/>
  <c r="F63" i="6"/>
  <c r="F59" i="6"/>
  <c r="F55" i="6"/>
  <c r="F53" i="6"/>
  <c r="F51" i="6"/>
  <c r="F47" i="6"/>
  <c r="F43" i="6"/>
  <c r="M43" i="6" s="1"/>
  <c r="F39" i="6"/>
  <c r="F37" i="6"/>
  <c r="F22" i="6"/>
  <c r="M22" i="6" s="1"/>
  <c r="F14" i="6"/>
  <c r="M14" i="6" s="1"/>
  <c r="F12" i="6"/>
  <c r="F10" i="6"/>
  <c r="F82" i="6"/>
  <c r="H82" i="6" s="1"/>
  <c r="F78" i="6"/>
  <c r="F74" i="6"/>
  <c r="G27" i="9"/>
  <c r="F56" i="6"/>
  <c r="F52" i="6"/>
  <c r="F48" i="6"/>
  <c r="H63" i="6"/>
  <c r="M63" i="6"/>
  <c r="H43" i="6"/>
  <c r="H93" i="6"/>
  <c r="M93" i="6"/>
  <c r="H22" i="6"/>
  <c r="F88" i="6"/>
  <c r="F72" i="6"/>
  <c r="H72" i="6" s="1"/>
  <c r="F25" i="6"/>
  <c r="F11" i="6"/>
  <c r="G57" i="9"/>
  <c r="G41" i="9"/>
  <c r="F94" i="6"/>
  <c r="F33" i="6"/>
  <c r="H33" i="6" s="1"/>
  <c r="F27" i="6"/>
  <c r="M85" i="6"/>
  <c r="H85" i="6"/>
  <c r="H73" i="6"/>
  <c r="H59" i="6"/>
  <c r="M59" i="6"/>
  <c r="H47" i="6"/>
  <c r="M47" i="6"/>
  <c r="M33" i="6"/>
  <c r="H14" i="6"/>
  <c r="H10" i="6"/>
  <c r="M10" i="6"/>
  <c r="F62" i="6"/>
  <c r="F32" i="6"/>
  <c r="H32" i="6" s="1"/>
  <c r="F30" i="6"/>
  <c r="F4" i="6"/>
  <c r="G69" i="9"/>
  <c r="F96" i="6"/>
  <c r="F91" i="6"/>
  <c r="F89" i="6"/>
  <c r="H89" i="6" s="1"/>
  <c r="F66" i="6"/>
  <c r="F8" i="6"/>
  <c r="F6" i="6"/>
  <c r="H6" i="6" s="1"/>
  <c r="G91" i="9"/>
  <c r="G75" i="9"/>
  <c r="G64" i="9"/>
  <c r="G49" i="9"/>
  <c r="G34" i="9"/>
  <c r="F90" i="6"/>
  <c r="F86" i="6"/>
  <c r="F68" i="6"/>
  <c r="H68" i="6" s="1"/>
  <c r="F46" i="6"/>
  <c r="F40" i="6"/>
  <c r="F36" i="6"/>
  <c r="F34" i="6"/>
  <c r="F29" i="6"/>
  <c r="F18" i="6"/>
  <c r="H18" i="6" s="1"/>
  <c r="C17" i="9" s="1"/>
  <c r="F9" i="6"/>
  <c r="F7" i="6"/>
  <c r="G90" i="9"/>
  <c r="M18" i="6"/>
  <c r="H97" i="6"/>
  <c r="M97" i="6"/>
  <c r="H81" i="6"/>
  <c r="M81" i="6"/>
  <c r="H77" i="6"/>
  <c r="M77" i="6"/>
  <c r="H55" i="6"/>
  <c r="M55" i="6"/>
  <c r="H51" i="6"/>
  <c r="M51" i="6"/>
  <c r="H30" i="6"/>
  <c r="M30" i="6"/>
  <c r="M89" i="6"/>
  <c r="H66" i="6"/>
  <c r="M66" i="6"/>
  <c r="H39" i="6"/>
  <c r="M39" i="6"/>
  <c r="M72" i="6"/>
  <c r="M68" i="6"/>
  <c r="F95" i="6"/>
  <c r="F92" i="6"/>
  <c r="F87" i="6"/>
  <c r="F84" i="6"/>
  <c r="F75" i="6"/>
  <c r="F70" i="6"/>
  <c r="F64" i="6"/>
  <c r="F58" i="6"/>
  <c r="F49" i="6"/>
  <c r="F42" i="6"/>
  <c r="F35" i="6"/>
  <c r="F28" i="6"/>
  <c r="F21" i="6"/>
  <c r="F19" i="6"/>
  <c r="F5" i="6"/>
  <c r="G82" i="9"/>
  <c r="G68" i="9"/>
  <c r="G56" i="9"/>
  <c r="G40" i="9"/>
  <c r="G19" i="9"/>
  <c r="M79" i="6"/>
  <c r="F80" i="6"/>
  <c r="F71" i="6"/>
  <c r="F67" i="6"/>
  <c r="F61" i="6"/>
  <c r="F54" i="6"/>
  <c r="F45" i="6"/>
  <c r="F38" i="6"/>
  <c r="F31" i="6"/>
  <c r="F24" i="6"/>
  <c r="F16" i="6"/>
  <c r="F13" i="6"/>
  <c r="G11" i="9"/>
  <c r="M82" i="6"/>
  <c r="M26" i="6"/>
  <c r="F76" i="6"/>
  <c r="F69" i="6"/>
  <c r="F65" i="6"/>
  <c r="F60" i="6"/>
  <c r="F57" i="6"/>
  <c r="F50" i="6"/>
  <c r="F44" i="6"/>
  <c r="F41" i="6"/>
  <c r="F23" i="6"/>
  <c r="F20" i="6"/>
  <c r="F17" i="6"/>
  <c r="F15" i="6"/>
  <c r="G74" i="9"/>
  <c r="G63" i="9"/>
  <c r="G48" i="9"/>
  <c r="G96" i="9"/>
  <c r="G4" i="9"/>
  <c r="F93" i="3"/>
  <c r="H93" i="3" s="1"/>
  <c r="F91" i="3"/>
  <c r="H91" i="3" s="1"/>
  <c r="F89" i="3"/>
  <c r="H89" i="3" s="1"/>
  <c r="F79" i="3"/>
  <c r="H79" i="3" s="1"/>
  <c r="F77" i="3"/>
  <c r="H77" i="3" s="1"/>
  <c r="F75" i="3"/>
  <c r="H75" i="3" s="1"/>
  <c r="F68" i="3"/>
  <c r="H68" i="3" s="1"/>
  <c r="F66" i="3"/>
  <c r="H66" i="3" s="1"/>
  <c r="F62" i="3"/>
  <c r="H62" i="3" s="1"/>
  <c r="F60" i="3"/>
  <c r="H60" i="3" s="1"/>
  <c r="F58" i="3"/>
  <c r="H58" i="3" s="1"/>
  <c r="F56" i="3"/>
  <c r="H56" i="3" s="1"/>
  <c r="F50" i="3"/>
  <c r="H50" i="3" s="1"/>
  <c r="F48" i="3"/>
  <c r="H48" i="3" s="1"/>
  <c r="F46" i="3"/>
  <c r="H46" i="3" s="1"/>
  <c r="F44" i="3"/>
  <c r="H44" i="3" s="1"/>
  <c r="F42" i="3"/>
  <c r="H42" i="3" s="1"/>
  <c r="F40" i="3"/>
  <c r="H40" i="3" s="1"/>
  <c r="M93" i="3"/>
  <c r="F23" i="3"/>
  <c r="H23" i="3" s="1"/>
  <c r="C22" i="14" s="1"/>
  <c r="F17" i="3"/>
  <c r="H17" i="3" s="1"/>
  <c r="F102" i="3"/>
  <c r="H102" i="3" s="1"/>
  <c r="F100" i="3"/>
  <c r="H100" i="3" s="1"/>
  <c r="C99" i="14" s="1"/>
  <c r="F26" i="3"/>
  <c r="H26" i="3" s="1"/>
  <c r="F24" i="3"/>
  <c r="H24" i="3" s="1"/>
  <c r="F20" i="3"/>
  <c r="H20" i="3" s="1"/>
  <c r="F18" i="3"/>
  <c r="H18" i="3" s="1"/>
  <c r="C17" i="14" s="1"/>
  <c r="F16" i="3"/>
  <c r="H16" i="3" s="1"/>
  <c r="F8" i="3"/>
  <c r="H8" i="3" s="1"/>
  <c r="F4" i="3"/>
  <c r="H4" i="3" s="1"/>
  <c r="F72" i="3"/>
  <c r="H72" i="3" s="1"/>
  <c r="F49" i="3"/>
  <c r="H49" i="3" s="1"/>
  <c r="F47" i="3"/>
  <c r="H47" i="3" s="1"/>
  <c r="F41" i="3"/>
  <c r="H41" i="3" s="1"/>
  <c r="F37" i="3"/>
  <c r="H37" i="3" s="1"/>
  <c r="F35" i="3"/>
  <c r="H35" i="3" s="1"/>
  <c r="F27" i="3"/>
  <c r="H27" i="3" s="1"/>
  <c r="F13" i="3"/>
  <c r="H13" i="3" s="1"/>
  <c r="F9" i="3"/>
  <c r="H9" i="3" s="1"/>
  <c r="F97" i="3"/>
  <c r="H97" i="3" s="1"/>
  <c r="F32" i="3"/>
  <c r="H32" i="3" s="1"/>
  <c r="M28" i="3"/>
  <c r="F88" i="3"/>
  <c r="H88" i="3" s="1"/>
  <c r="F86" i="3"/>
  <c r="H86" i="3" s="1"/>
  <c r="F84" i="3"/>
  <c r="H84" i="3" s="1"/>
  <c r="F82" i="3"/>
  <c r="H82" i="3" s="1"/>
  <c r="F69" i="3"/>
  <c r="H69" i="3" s="1"/>
  <c r="M67" i="3"/>
  <c r="F65" i="3"/>
  <c r="H65" i="3" s="1"/>
  <c r="F63" i="3"/>
  <c r="H63" i="3" s="1"/>
  <c r="C62" i="14" s="1"/>
  <c r="F55" i="3"/>
  <c r="H55" i="3" s="1"/>
  <c r="F53" i="3"/>
  <c r="H53" i="3" s="1"/>
  <c r="F51" i="3"/>
  <c r="H51" i="3" s="1"/>
  <c r="F11" i="3"/>
  <c r="H11" i="3" s="1"/>
  <c r="F7" i="3"/>
  <c r="H7" i="3" s="1"/>
  <c r="C6" i="14" s="1"/>
  <c r="G3" i="8"/>
  <c r="M87" i="3"/>
  <c r="M85" i="3"/>
  <c r="F54" i="3"/>
  <c r="H54" i="3" s="1"/>
  <c r="F29" i="3"/>
  <c r="H29" i="3" s="1"/>
  <c r="F12" i="3"/>
  <c r="H12" i="3" s="1"/>
  <c r="M71" i="3"/>
  <c r="F36" i="3"/>
  <c r="H36" i="3" s="1"/>
  <c r="M25" i="3"/>
  <c r="F101" i="3"/>
  <c r="H101" i="3" s="1"/>
  <c r="M91" i="3"/>
  <c r="F80" i="3"/>
  <c r="H80" i="3" s="1"/>
  <c r="F28" i="3"/>
  <c r="H28" i="3" s="1"/>
  <c r="F25" i="3"/>
  <c r="H25" i="3" s="1"/>
  <c r="F98" i="3"/>
  <c r="H98" i="3" s="1"/>
  <c r="M82" i="3"/>
  <c r="M58" i="3"/>
  <c r="F94" i="3"/>
  <c r="H94" i="3" s="1"/>
  <c r="F87" i="3"/>
  <c r="H87" i="3" s="1"/>
  <c r="F85" i="3"/>
  <c r="H85" i="3" s="1"/>
  <c r="C84" i="14" s="1"/>
  <c r="F78" i="3"/>
  <c r="H78" i="3" s="1"/>
  <c r="F73" i="3"/>
  <c r="H73" i="3" s="1"/>
  <c r="F71" i="3"/>
  <c r="H71" i="3" s="1"/>
  <c r="F67" i="3"/>
  <c r="H67" i="3" s="1"/>
  <c r="C66" i="14" s="1"/>
  <c r="F61" i="3"/>
  <c r="H61" i="3" s="1"/>
  <c r="F59" i="3"/>
  <c r="H59" i="3" s="1"/>
  <c r="F52" i="3"/>
  <c r="H52" i="3" s="1"/>
  <c r="F45" i="3"/>
  <c r="H45" i="3" s="1"/>
  <c r="F43" i="3"/>
  <c r="H43" i="3" s="1"/>
  <c r="F38" i="3"/>
  <c r="H38" i="3" s="1"/>
  <c r="F31" i="3"/>
  <c r="H31" i="3" s="1"/>
  <c r="C30" i="14" s="1"/>
  <c r="F19" i="3"/>
  <c r="H19" i="3" s="1"/>
  <c r="C18" i="14" s="1"/>
  <c r="F15" i="3"/>
  <c r="H15" i="3" s="1"/>
  <c r="C14" i="14" s="1"/>
  <c r="F96" i="3"/>
  <c r="H96" i="3" s="1"/>
  <c r="M89" i="3"/>
  <c r="F90" i="3"/>
  <c r="H90" i="3" s="1"/>
  <c r="F83" i="3"/>
  <c r="H83" i="3" s="1"/>
  <c r="F81" i="3"/>
  <c r="H81" i="3" s="1"/>
  <c r="F74" i="3"/>
  <c r="H74" i="3" s="1"/>
  <c r="F70" i="3"/>
  <c r="H70" i="3" s="1"/>
  <c r="F64" i="3"/>
  <c r="H64" i="3" s="1"/>
  <c r="F57" i="3"/>
  <c r="H57" i="3" s="1"/>
  <c r="F39" i="3"/>
  <c r="H39" i="3" s="1"/>
  <c r="F33" i="3"/>
  <c r="H33" i="3" s="1"/>
  <c r="F21" i="3"/>
  <c r="H21" i="3" s="1"/>
  <c r="C17" i="8"/>
  <c r="F10" i="3"/>
  <c r="H10" i="3" s="1"/>
  <c r="F5" i="3"/>
  <c r="H5" i="3" s="1"/>
  <c r="C92" i="14"/>
  <c r="C92" i="8"/>
  <c r="C85" i="14"/>
  <c r="C85" i="8"/>
  <c r="C79" i="14"/>
  <c r="C79" i="8"/>
  <c r="C78" i="14"/>
  <c r="C78" i="8"/>
  <c r="C76" i="14"/>
  <c r="C76" i="8"/>
  <c r="C71" i="14"/>
  <c r="C71" i="8"/>
  <c r="C68" i="14"/>
  <c r="C68" i="8"/>
  <c r="C67" i="14"/>
  <c r="C67" i="8"/>
  <c r="C59" i="14"/>
  <c r="C59" i="8"/>
  <c r="C53" i="14"/>
  <c r="C53" i="8"/>
  <c r="C52" i="14"/>
  <c r="C52" i="8"/>
  <c r="C50" i="14"/>
  <c r="C50" i="8"/>
  <c r="C43" i="14"/>
  <c r="C43" i="8"/>
  <c r="C36" i="14"/>
  <c r="C36" i="8"/>
  <c r="C34" i="14"/>
  <c r="C34" i="8"/>
  <c r="C95" i="14"/>
  <c r="C95" i="8"/>
  <c r="C96" i="14"/>
  <c r="C96" i="8"/>
  <c r="C90" i="14"/>
  <c r="C90" i="8"/>
  <c r="C74" i="14"/>
  <c r="C74" i="8"/>
  <c r="C62" i="8"/>
  <c r="C49" i="14"/>
  <c r="C49" i="8"/>
  <c r="C46" i="14"/>
  <c r="C46" i="8"/>
  <c r="C39" i="14"/>
  <c r="C39" i="8"/>
  <c r="C35" i="14"/>
  <c r="C35" i="8"/>
  <c r="C32" i="14"/>
  <c r="C32" i="8"/>
  <c r="C20" i="14"/>
  <c r="C20" i="8"/>
  <c r="C7" i="14"/>
  <c r="C7" i="8"/>
  <c r="C4" i="14"/>
  <c r="C4" i="8"/>
  <c r="C88" i="14"/>
  <c r="C88" i="8"/>
  <c r="C75" i="14"/>
  <c r="C75" i="8"/>
  <c r="C64" i="14"/>
  <c r="C64" i="8"/>
  <c r="C48" i="14"/>
  <c r="C48" i="8"/>
  <c r="C93" i="14"/>
  <c r="C93" i="8"/>
  <c r="C87" i="14"/>
  <c r="C87" i="8"/>
  <c r="C86" i="14"/>
  <c r="C86" i="8"/>
  <c r="C77" i="14"/>
  <c r="C77" i="8"/>
  <c r="C72" i="14"/>
  <c r="C72" i="8"/>
  <c r="C70" i="14"/>
  <c r="C70" i="8"/>
  <c r="C66" i="8"/>
  <c r="C61" i="14"/>
  <c r="C61" i="8"/>
  <c r="C60" i="14"/>
  <c r="C60" i="8"/>
  <c r="C58" i="14"/>
  <c r="C58" i="8"/>
  <c r="C51" i="14"/>
  <c r="C51" i="8"/>
  <c r="C45" i="14"/>
  <c r="C45" i="8"/>
  <c r="C44" i="14"/>
  <c r="C44" i="8"/>
  <c r="C42" i="14"/>
  <c r="C42" i="8"/>
  <c r="C37" i="14"/>
  <c r="C37" i="8"/>
  <c r="C26" i="14"/>
  <c r="C26" i="8"/>
  <c r="C10" i="14"/>
  <c r="C10" i="8"/>
  <c r="C100" i="14"/>
  <c r="C100" i="8"/>
  <c r="C97" i="14"/>
  <c r="C97" i="8"/>
  <c r="C91" i="14"/>
  <c r="C91" i="8"/>
  <c r="C81" i="14"/>
  <c r="C81" i="8"/>
  <c r="C65" i="14"/>
  <c r="C65" i="8"/>
  <c r="C55" i="14"/>
  <c r="C55" i="8"/>
  <c r="C23" i="14"/>
  <c r="C23" i="8"/>
  <c r="C89" i="14"/>
  <c r="C89" i="8"/>
  <c r="C83" i="14"/>
  <c r="C83" i="8"/>
  <c r="C82" i="14"/>
  <c r="C82" i="8"/>
  <c r="C80" i="14"/>
  <c r="C80" i="8"/>
  <c r="C73" i="14"/>
  <c r="C73" i="8"/>
  <c r="C69" i="14"/>
  <c r="C69" i="8"/>
  <c r="C63" i="14"/>
  <c r="C63" i="8"/>
  <c r="C57" i="14"/>
  <c r="C57" i="8"/>
  <c r="C56" i="14"/>
  <c r="C56" i="8"/>
  <c r="C54" i="14"/>
  <c r="C54" i="8"/>
  <c r="C47" i="14"/>
  <c r="C47" i="8"/>
  <c r="C41" i="14"/>
  <c r="C41" i="8"/>
  <c r="C40" i="14"/>
  <c r="C40" i="8"/>
  <c r="C38" i="14"/>
  <c r="C38" i="8"/>
  <c r="C31" i="14"/>
  <c r="C31" i="8"/>
  <c r="C28" i="14"/>
  <c r="C28" i="8"/>
  <c r="C15" i="14"/>
  <c r="C15" i="8"/>
  <c r="C12" i="14"/>
  <c r="C12" i="8"/>
  <c r="C58" i="15"/>
  <c r="C58" i="13"/>
  <c r="C58" i="9"/>
  <c r="C42" i="15"/>
  <c r="C42" i="13"/>
  <c r="C42" i="9"/>
  <c r="C29" i="15"/>
  <c r="C29" i="13"/>
  <c r="C29" i="9"/>
  <c r="C30" i="8"/>
  <c r="C22" i="8"/>
  <c r="C14" i="8"/>
  <c r="C6" i="8"/>
  <c r="F95" i="3"/>
  <c r="H95" i="3" s="1"/>
  <c r="C99" i="8"/>
  <c r="C81" i="15"/>
  <c r="C80" i="13"/>
  <c r="C80" i="9"/>
  <c r="C54" i="15"/>
  <c r="C54" i="13"/>
  <c r="C54" i="9"/>
  <c r="C38" i="15"/>
  <c r="C38" i="13"/>
  <c r="C38" i="9"/>
  <c r="C25" i="15"/>
  <c r="C25" i="13"/>
  <c r="C25" i="9"/>
  <c r="C24" i="14"/>
  <c r="C24" i="8"/>
  <c r="C16" i="14"/>
  <c r="C16" i="8"/>
  <c r="C8" i="14"/>
  <c r="C8" i="8"/>
  <c r="C101" i="14"/>
  <c r="C101" i="8"/>
  <c r="C83" i="15"/>
  <c r="C82" i="13"/>
  <c r="C82" i="9"/>
  <c r="C77" i="15"/>
  <c r="C76" i="13"/>
  <c r="C76" i="9"/>
  <c r="C65" i="15"/>
  <c r="C65" i="13"/>
  <c r="C65" i="9"/>
  <c r="C50" i="15"/>
  <c r="C50" i="13"/>
  <c r="C50" i="9"/>
  <c r="C21" i="15"/>
  <c r="C21" i="13"/>
  <c r="C21" i="9"/>
  <c r="C13" i="15"/>
  <c r="C13" i="13"/>
  <c r="C13" i="9"/>
  <c r="F34" i="3"/>
  <c r="H34" i="3" s="1"/>
  <c r="F30" i="3"/>
  <c r="H30" i="3" s="1"/>
  <c r="C27" i="14"/>
  <c r="C27" i="8"/>
  <c r="F22" i="3"/>
  <c r="H22" i="3" s="1"/>
  <c r="C19" i="14"/>
  <c r="C19" i="8"/>
  <c r="F14" i="3"/>
  <c r="H14" i="3" s="1"/>
  <c r="C11" i="14"/>
  <c r="C11" i="8"/>
  <c r="F6" i="3"/>
  <c r="H6" i="3" s="1"/>
  <c r="C3" i="14"/>
  <c r="C3" i="8"/>
  <c r="F99" i="3"/>
  <c r="H99" i="3" s="1"/>
  <c r="C82" i="15"/>
  <c r="C81" i="13"/>
  <c r="C81" i="9"/>
  <c r="C79" i="15"/>
  <c r="C78" i="13"/>
  <c r="C78" i="9"/>
  <c r="C73" i="15"/>
  <c r="C72" i="13"/>
  <c r="C72" i="9"/>
  <c r="C72" i="15"/>
  <c r="C71" i="13"/>
  <c r="C71" i="9"/>
  <c r="C68" i="15"/>
  <c r="C67" i="13"/>
  <c r="C67" i="9"/>
  <c r="C62" i="15"/>
  <c r="C62" i="13"/>
  <c r="C62" i="9"/>
  <c r="C46" i="15"/>
  <c r="C46" i="13"/>
  <c r="C46" i="9"/>
  <c r="C31" i="15"/>
  <c r="C31" i="13"/>
  <c r="C31" i="9"/>
  <c r="C97" i="15"/>
  <c r="C96" i="13"/>
  <c r="C93" i="15"/>
  <c r="C92" i="13"/>
  <c r="C85" i="15"/>
  <c r="C84" i="13"/>
  <c r="G28" i="9"/>
  <c r="G20" i="9"/>
  <c r="G12" i="9"/>
  <c r="G93" i="9"/>
  <c r="G89" i="9"/>
  <c r="G85" i="9"/>
  <c r="G81" i="9"/>
  <c r="G77" i="9"/>
  <c r="G73" i="9"/>
  <c r="G67" i="9"/>
  <c r="G59" i="9"/>
  <c r="G55" i="9"/>
  <c r="G51" i="9"/>
  <c r="G47" i="9"/>
  <c r="G43" i="9"/>
  <c r="G39" i="9"/>
  <c r="G35" i="9"/>
  <c r="G33" i="9"/>
  <c r="G26" i="9"/>
  <c r="G22" i="9"/>
  <c r="G18" i="9"/>
  <c r="G14" i="9"/>
  <c r="G10" i="9"/>
  <c r="G6" i="9"/>
  <c r="C9" i="15"/>
  <c r="C9" i="13"/>
  <c r="C9" i="9"/>
  <c r="G92" i="9"/>
  <c r="G88" i="9"/>
  <c r="G84" i="9"/>
  <c r="G80" i="9"/>
  <c r="G76" i="9"/>
  <c r="G72" i="9"/>
  <c r="G65" i="9"/>
  <c r="G62" i="9"/>
  <c r="G58" i="9"/>
  <c r="G54" i="9"/>
  <c r="G50" i="9"/>
  <c r="G46" i="9"/>
  <c r="G42" i="9"/>
  <c r="G38" i="9"/>
  <c r="G32" i="9"/>
  <c r="G29" i="9"/>
  <c r="G25" i="9"/>
  <c r="G21" i="9"/>
  <c r="G17" i="9"/>
  <c r="G13" i="9"/>
  <c r="G9" i="9"/>
  <c r="G5" i="9"/>
  <c r="G3" i="9"/>
  <c r="G95" i="9"/>
  <c r="G87" i="9"/>
  <c r="G79" i="9"/>
  <c r="G71" i="9"/>
  <c r="G66" i="9"/>
  <c r="G61" i="9"/>
  <c r="G53" i="9"/>
  <c r="G45" i="9"/>
  <c r="G37" i="9"/>
  <c r="G31" i="9"/>
  <c r="G24" i="9"/>
  <c r="G16" i="9"/>
  <c r="G8" i="9"/>
  <c r="C96" i="9"/>
  <c r="C92" i="9"/>
  <c r="C84" i="9"/>
  <c r="G94" i="9"/>
  <c r="G86" i="9"/>
  <c r="G78" i="9"/>
  <c r="G70" i="9"/>
  <c r="G60" i="9"/>
  <c r="G52" i="9"/>
  <c r="G44" i="9"/>
  <c r="G36" i="9"/>
  <c r="G30" i="9"/>
  <c r="G23" i="9"/>
  <c r="G15" i="9"/>
  <c r="G7" i="9"/>
  <c r="G94" i="14"/>
  <c r="G90" i="14"/>
  <c r="G86" i="14"/>
  <c r="G82" i="14"/>
  <c r="G78" i="14"/>
  <c r="G74" i="14"/>
  <c r="G70" i="14"/>
  <c r="G66" i="14"/>
  <c r="G62" i="14"/>
  <c r="G58" i="14"/>
  <c r="G54" i="14"/>
  <c r="G50" i="14"/>
  <c r="G46" i="14"/>
  <c r="G42" i="14"/>
  <c r="G38" i="14"/>
  <c r="G34" i="14"/>
  <c r="G30" i="14"/>
  <c r="G26" i="14"/>
  <c r="G22" i="14"/>
  <c r="G18" i="14"/>
  <c r="G14" i="14"/>
  <c r="G10" i="14"/>
  <c r="G6" i="14"/>
  <c r="G7" i="14"/>
  <c r="G12" i="14"/>
  <c r="G23" i="14"/>
  <c r="G28" i="14"/>
  <c r="G39" i="14"/>
  <c r="G44" i="14"/>
  <c r="G49" i="14"/>
  <c r="G53" i="14"/>
  <c r="G57" i="14"/>
  <c r="G61" i="14"/>
  <c r="G65" i="14"/>
  <c r="G69" i="14"/>
  <c r="G73" i="14"/>
  <c r="G77" i="14"/>
  <c r="G81" i="14"/>
  <c r="G85" i="14"/>
  <c r="G89" i="14"/>
  <c r="G93" i="14"/>
  <c r="G101" i="14"/>
  <c r="G97" i="14"/>
  <c r="G100" i="14"/>
  <c r="G96" i="14"/>
  <c r="G92" i="14"/>
  <c r="G88" i="14"/>
  <c r="G84" i="14"/>
  <c r="G80" i="14"/>
  <c r="G76" i="14"/>
  <c r="G72" i="14"/>
  <c r="G68" i="14"/>
  <c r="G64" i="14"/>
  <c r="G60" i="14"/>
  <c r="G56" i="14"/>
  <c r="G52" i="14"/>
  <c r="G48" i="14"/>
  <c r="G36" i="14"/>
  <c r="G32" i="14"/>
  <c r="G20" i="14"/>
  <c r="G16" i="14"/>
  <c r="G4" i="14"/>
  <c r="G99" i="14"/>
  <c r="G95" i="14"/>
  <c r="G91" i="14"/>
  <c r="G87" i="14"/>
  <c r="G83" i="14"/>
  <c r="G79" i="14"/>
  <c r="G75" i="14"/>
  <c r="G71" i="14"/>
  <c r="G67" i="14"/>
  <c r="G63" i="14"/>
  <c r="G59" i="14"/>
  <c r="G55" i="14"/>
  <c r="G51" i="14"/>
  <c r="G47" i="14"/>
  <c r="G43" i="14"/>
  <c r="G35" i="14"/>
  <c r="G31" i="14"/>
  <c r="G27" i="14"/>
  <c r="G19" i="14"/>
  <c r="G15" i="14"/>
  <c r="G11" i="14"/>
  <c r="G8" i="14"/>
  <c r="G91" i="13"/>
  <c r="G87" i="13"/>
  <c r="G83" i="13"/>
  <c r="G79" i="13"/>
  <c r="G75" i="13"/>
  <c r="G71" i="13"/>
  <c r="G69" i="13"/>
  <c r="G66" i="13"/>
  <c r="G64" i="13"/>
  <c r="G60" i="13"/>
  <c r="G56" i="13"/>
  <c r="G52" i="13"/>
  <c r="G48" i="13"/>
  <c r="G44" i="13"/>
  <c r="G40" i="13"/>
  <c r="G34" i="13"/>
  <c r="G27" i="13"/>
  <c r="G23" i="13"/>
  <c r="G19" i="13"/>
  <c r="G15" i="13"/>
  <c r="G11" i="13"/>
  <c r="G7" i="13"/>
  <c r="G45" i="14"/>
  <c r="G41" i="14"/>
  <c r="G37" i="14"/>
  <c r="G33" i="14"/>
  <c r="G29" i="14"/>
  <c r="G25" i="14"/>
  <c r="G21" i="14"/>
  <c r="G17" i="14"/>
  <c r="G13" i="14"/>
  <c r="G9" i="14"/>
  <c r="G5" i="14"/>
  <c r="G94" i="13"/>
  <c r="G90" i="13"/>
  <c r="G86" i="13"/>
  <c r="G82" i="13"/>
  <c r="G78" i="13"/>
  <c r="G74" i="13"/>
  <c r="G70" i="13"/>
  <c r="G68" i="13"/>
  <c r="G33" i="13"/>
  <c r="G26" i="13"/>
  <c r="G22" i="13"/>
  <c r="G18" i="13"/>
  <c r="G14" i="13"/>
  <c r="G10" i="13"/>
  <c r="G6" i="13"/>
  <c r="G3" i="13"/>
  <c r="G93" i="13"/>
  <c r="G89" i="13"/>
  <c r="G85" i="13"/>
  <c r="G81" i="13"/>
  <c r="G77" i="13"/>
  <c r="G73" i="13"/>
  <c r="G62" i="13"/>
  <c r="G58" i="13"/>
  <c r="G54" i="13"/>
  <c r="G50" i="13"/>
  <c r="G46" i="13"/>
  <c r="G42" i="13"/>
  <c r="G38" i="13"/>
  <c r="G32" i="13"/>
  <c r="G29" i="13"/>
  <c r="G25" i="13"/>
  <c r="G21" i="13"/>
  <c r="G17" i="13"/>
  <c r="G13" i="13"/>
  <c r="G9" i="13"/>
  <c r="G5" i="13"/>
  <c r="G40" i="14"/>
  <c r="G24" i="14"/>
  <c r="G96" i="13"/>
  <c r="G92" i="13"/>
  <c r="G88" i="13"/>
  <c r="G84" i="13"/>
  <c r="G80" i="13"/>
  <c r="G76" i="13"/>
  <c r="G72" i="13"/>
  <c r="G65" i="13"/>
  <c r="G61" i="13"/>
  <c r="G57" i="13"/>
  <c r="G53" i="13"/>
  <c r="G49" i="13"/>
  <c r="G45" i="13"/>
  <c r="G41" i="13"/>
  <c r="G28" i="13"/>
  <c r="G24" i="13"/>
  <c r="G20" i="13"/>
  <c r="G16" i="13"/>
  <c r="G12" i="13"/>
  <c r="G8" i="13"/>
  <c r="G4" i="13"/>
  <c r="G31" i="13"/>
  <c r="G63" i="13"/>
  <c r="G59" i="13"/>
  <c r="G55" i="13"/>
  <c r="G51" i="13"/>
  <c r="G47" i="13"/>
  <c r="G43" i="13"/>
  <c r="G39" i="13"/>
  <c r="G35" i="13"/>
  <c r="G67" i="13"/>
  <c r="G73" i="15"/>
  <c r="G75" i="15"/>
  <c r="G78" i="15"/>
  <c r="G80" i="15"/>
  <c r="G82" i="15"/>
  <c r="G84" i="15"/>
  <c r="G86" i="15"/>
  <c r="G88" i="15"/>
  <c r="G90" i="15"/>
  <c r="G92" i="15"/>
  <c r="G94" i="15"/>
  <c r="G96" i="15"/>
  <c r="G44" i="15"/>
  <c r="G46" i="15"/>
  <c r="G48" i="15"/>
  <c r="G50" i="15"/>
  <c r="G52" i="15"/>
  <c r="G54" i="15"/>
  <c r="G56" i="15"/>
  <c r="G58" i="15"/>
  <c r="G60" i="15"/>
  <c r="G62" i="15"/>
  <c r="G64" i="15"/>
  <c r="G71" i="15"/>
  <c r="G67" i="15"/>
  <c r="G69" i="15"/>
  <c r="G74" i="15"/>
  <c r="G76" i="15"/>
  <c r="G79" i="15"/>
  <c r="G81" i="15"/>
  <c r="G83" i="15"/>
  <c r="G85" i="15"/>
  <c r="G87" i="15"/>
  <c r="G89" i="15"/>
  <c r="G91" i="15"/>
  <c r="C88" i="9" l="1"/>
  <c r="C89" i="15"/>
  <c r="C88" i="13"/>
  <c r="C32" i="15"/>
  <c r="C32" i="13"/>
  <c r="C32" i="9"/>
  <c r="H53" i="6"/>
  <c r="M53" i="6"/>
  <c r="M83" i="6"/>
  <c r="H37" i="6"/>
  <c r="M37" i="6"/>
  <c r="H48" i="6"/>
  <c r="M48" i="6"/>
  <c r="H52" i="6"/>
  <c r="M52" i="6"/>
  <c r="H74" i="6"/>
  <c r="M74" i="6"/>
  <c r="H12" i="6"/>
  <c r="M12" i="6"/>
  <c r="H56" i="6"/>
  <c r="M56" i="6"/>
  <c r="H78" i="6"/>
  <c r="M78" i="6"/>
  <c r="H27" i="6"/>
  <c r="M27" i="6"/>
  <c r="H88" i="6"/>
  <c r="M88" i="6"/>
  <c r="H11" i="6"/>
  <c r="M11" i="6"/>
  <c r="H94" i="6"/>
  <c r="M94" i="6"/>
  <c r="H25" i="6"/>
  <c r="M25" i="6"/>
  <c r="C5" i="15"/>
  <c r="C5" i="13"/>
  <c r="C5" i="9"/>
  <c r="H9" i="6"/>
  <c r="M9" i="6"/>
  <c r="H36" i="6"/>
  <c r="M36" i="6"/>
  <c r="H96" i="6"/>
  <c r="M96" i="6"/>
  <c r="H40" i="6"/>
  <c r="M40" i="6"/>
  <c r="H62" i="6"/>
  <c r="M62" i="6"/>
  <c r="M32" i="6"/>
  <c r="M6" i="6"/>
  <c r="H29" i="6"/>
  <c r="M29" i="6"/>
  <c r="H46" i="6"/>
  <c r="M46" i="6"/>
  <c r="H86" i="6"/>
  <c r="M86" i="6"/>
  <c r="H8" i="6"/>
  <c r="M8" i="6"/>
  <c r="H4" i="6"/>
  <c r="M4" i="6"/>
  <c r="H7" i="6"/>
  <c r="M7" i="6"/>
  <c r="H34" i="6"/>
  <c r="M34" i="6"/>
  <c r="H90" i="6"/>
  <c r="M90" i="6"/>
  <c r="H91" i="6"/>
  <c r="M91" i="6"/>
  <c r="H57" i="6"/>
  <c r="M57" i="6"/>
  <c r="H42" i="6"/>
  <c r="M42" i="6"/>
  <c r="H92" i="6"/>
  <c r="M92" i="6"/>
  <c r="C17" i="13"/>
  <c r="H20" i="6"/>
  <c r="M20" i="6"/>
  <c r="H44" i="6"/>
  <c r="M44" i="6"/>
  <c r="H65" i="6"/>
  <c r="M65" i="6"/>
  <c r="H16" i="6"/>
  <c r="M16" i="6"/>
  <c r="H45" i="6"/>
  <c r="M45" i="6"/>
  <c r="H71" i="6"/>
  <c r="M71" i="6"/>
  <c r="H28" i="6"/>
  <c r="M28" i="6"/>
  <c r="H58" i="6"/>
  <c r="M58" i="6"/>
  <c r="H84" i="6"/>
  <c r="M84" i="6"/>
  <c r="C17" i="15"/>
  <c r="H23" i="6"/>
  <c r="M23" i="6"/>
  <c r="H50" i="6"/>
  <c r="M50" i="6"/>
  <c r="H69" i="6"/>
  <c r="M69" i="6"/>
  <c r="H24" i="6"/>
  <c r="M24" i="6"/>
  <c r="H54" i="6"/>
  <c r="M54" i="6"/>
  <c r="H80" i="6"/>
  <c r="M80" i="6"/>
  <c r="H5" i="6"/>
  <c r="M5" i="6"/>
  <c r="H35" i="6"/>
  <c r="M35" i="6"/>
  <c r="H64" i="6"/>
  <c r="M64" i="6"/>
  <c r="H87" i="6"/>
  <c r="M87" i="6"/>
  <c r="H15" i="6"/>
  <c r="M15" i="6"/>
  <c r="H31" i="6"/>
  <c r="M31" i="6"/>
  <c r="H61" i="6"/>
  <c r="M61" i="6"/>
  <c r="H19" i="6"/>
  <c r="M19" i="6"/>
  <c r="H70" i="6"/>
  <c r="M70" i="6"/>
  <c r="H17" i="6"/>
  <c r="M17" i="6"/>
  <c r="H41" i="6"/>
  <c r="M41" i="6"/>
  <c r="H60" i="6"/>
  <c r="M60" i="6"/>
  <c r="H76" i="6"/>
  <c r="M76" i="6"/>
  <c r="M13" i="6"/>
  <c r="H13" i="6"/>
  <c r="H38" i="6"/>
  <c r="M38" i="6"/>
  <c r="H67" i="6"/>
  <c r="M67" i="6"/>
  <c r="H21" i="6"/>
  <c r="M21" i="6"/>
  <c r="H49" i="6"/>
  <c r="M49" i="6"/>
  <c r="H75" i="6"/>
  <c r="M75" i="6"/>
  <c r="H95" i="6"/>
  <c r="M95" i="6"/>
  <c r="C25" i="14"/>
  <c r="C25" i="8"/>
  <c r="C84" i="8"/>
  <c r="C18" i="8"/>
  <c r="C9" i="14"/>
  <c r="C9" i="8"/>
  <c r="C13" i="14"/>
  <c r="C13" i="8"/>
  <c r="C5" i="14"/>
  <c r="C5" i="8"/>
  <c r="C98" i="14"/>
  <c r="C98" i="8"/>
  <c r="C29" i="14"/>
  <c r="C29" i="8"/>
  <c r="C21" i="14"/>
  <c r="C21" i="8"/>
  <c r="C33" i="14"/>
  <c r="C33" i="8"/>
  <c r="C94" i="14"/>
  <c r="C94" i="8"/>
  <c r="A53" i="14" l="1"/>
  <c r="A92" i="14"/>
  <c r="A44" i="14"/>
  <c r="A41" i="14"/>
  <c r="A12" i="14"/>
  <c r="A50" i="14"/>
  <c r="A97" i="14"/>
  <c r="A75" i="14"/>
  <c r="A76" i="14"/>
  <c r="A90" i="14"/>
  <c r="A64" i="14"/>
  <c r="A23" i="14"/>
  <c r="A4" i="14"/>
  <c r="A79" i="14"/>
  <c r="A95" i="14"/>
  <c r="A94" i="14"/>
  <c r="A54" i="14"/>
  <c r="A68" i="14"/>
  <c r="A36" i="14"/>
  <c r="A62" i="14"/>
  <c r="A72" i="14"/>
  <c r="C52" i="13"/>
  <c r="C52" i="9"/>
  <c r="C52" i="15"/>
  <c r="C36" i="15"/>
  <c r="C36" i="13"/>
  <c r="C36" i="9"/>
  <c r="C77" i="9"/>
  <c r="C78" i="15"/>
  <c r="C77" i="13"/>
  <c r="C11" i="13"/>
  <c r="C11" i="9"/>
  <c r="C11" i="15"/>
  <c r="C51" i="9"/>
  <c r="C51" i="15"/>
  <c r="C51" i="13"/>
  <c r="C55" i="15"/>
  <c r="C55" i="13"/>
  <c r="C55" i="9"/>
  <c r="C74" i="15"/>
  <c r="C73" i="13"/>
  <c r="C73" i="9"/>
  <c r="C47" i="15"/>
  <c r="C47" i="13"/>
  <c r="C47" i="9"/>
  <c r="C87" i="13"/>
  <c r="C87" i="9"/>
  <c r="C88" i="15"/>
  <c r="C93" i="13"/>
  <c r="C93" i="9"/>
  <c r="C94" i="15"/>
  <c r="C24" i="9"/>
  <c r="C24" i="15"/>
  <c r="C24" i="13"/>
  <c r="C10" i="15"/>
  <c r="C10" i="13"/>
  <c r="C10" i="9"/>
  <c r="C26" i="15"/>
  <c r="C26" i="13"/>
  <c r="C26" i="9"/>
  <c r="C90" i="15"/>
  <c r="C89" i="13"/>
  <c r="C89" i="9"/>
  <c r="C33" i="13"/>
  <c r="C33" i="9"/>
  <c r="C33" i="15"/>
  <c r="C3" i="15"/>
  <c r="C3" i="9"/>
  <c r="C3" i="13"/>
  <c r="C86" i="15"/>
  <c r="C85" i="13"/>
  <c r="C85" i="9"/>
  <c r="C28" i="15"/>
  <c r="C28" i="13"/>
  <c r="C28" i="9"/>
  <c r="C61" i="13"/>
  <c r="C61" i="9"/>
  <c r="C61" i="15"/>
  <c r="C96" i="15"/>
  <c r="C95" i="13"/>
  <c r="C95" i="9"/>
  <c r="C66" i="15"/>
  <c r="C8" i="15"/>
  <c r="C8" i="13"/>
  <c r="C8" i="9"/>
  <c r="C90" i="13"/>
  <c r="C90" i="9"/>
  <c r="C91" i="15"/>
  <c r="C6" i="13"/>
  <c r="C6" i="9"/>
  <c r="C6" i="15"/>
  <c r="C7" i="9"/>
  <c r="C7" i="15"/>
  <c r="C7" i="13"/>
  <c r="C45" i="13"/>
  <c r="C45" i="9"/>
  <c r="C45" i="15"/>
  <c r="C39" i="9"/>
  <c r="C39" i="15"/>
  <c r="C39" i="13"/>
  <c r="C35" i="13"/>
  <c r="C35" i="9"/>
  <c r="C35" i="15"/>
  <c r="C12" i="15"/>
  <c r="C12" i="13"/>
  <c r="C12" i="9"/>
  <c r="C94" i="13"/>
  <c r="C94" i="9"/>
  <c r="C95" i="15"/>
  <c r="C48" i="15"/>
  <c r="C48" i="13"/>
  <c r="C48" i="9"/>
  <c r="C67" i="15"/>
  <c r="C66" i="13"/>
  <c r="C66" i="9"/>
  <c r="C59" i="13"/>
  <c r="C59" i="15"/>
  <c r="C59" i="9"/>
  <c r="C16" i="15"/>
  <c r="C16" i="9"/>
  <c r="C16" i="13"/>
  <c r="C18" i="15"/>
  <c r="C18" i="9"/>
  <c r="C18" i="13"/>
  <c r="C30" i="15"/>
  <c r="C30" i="13"/>
  <c r="C30" i="9"/>
  <c r="C86" i="13"/>
  <c r="C86" i="9"/>
  <c r="C87" i="15"/>
  <c r="C34" i="13"/>
  <c r="C34" i="9"/>
  <c r="C34" i="15"/>
  <c r="C80" i="15"/>
  <c r="C79" i="13"/>
  <c r="C79" i="9"/>
  <c r="C23" i="15"/>
  <c r="C23" i="9"/>
  <c r="C23" i="13"/>
  <c r="C49" i="15"/>
  <c r="C49" i="9"/>
  <c r="C49" i="13"/>
  <c r="C57" i="13"/>
  <c r="C57" i="9"/>
  <c r="C57" i="15"/>
  <c r="C70" i="13"/>
  <c r="C71" i="15"/>
  <c r="C70" i="9"/>
  <c r="C15" i="9"/>
  <c r="C15" i="15"/>
  <c r="C15" i="13"/>
  <c r="C43" i="13"/>
  <c r="C43" i="9"/>
  <c r="C43" i="15"/>
  <c r="C41" i="13"/>
  <c r="C41" i="9"/>
  <c r="C41" i="15"/>
  <c r="C56" i="9"/>
  <c r="C56" i="15"/>
  <c r="C56" i="13"/>
  <c r="C74" i="9"/>
  <c r="C75" i="15"/>
  <c r="C74" i="13"/>
  <c r="C20" i="13"/>
  <c r="C20" i="9"/>
  <c r="C20" i="15"/>
  <c r="C37" i="13"/>
  <c r="C37" i="9"/>
  <c r="C37" i="15"/>
  <c r="C75" i="13"/>
  <c r="C75" i="9"/>
  <c r="C76" i="15"/>
  <c r="C40" i="9"/>
  <c r="C40" i="15"/>
  <c r="C40" i="13"/>
  <c r="C69" i="13"/>
  <c r="C69" i="9"/>
  <c r="C70" i="15"/>
  <c r="C60" i="13"/>
  <c r="C60" i="15"/>
  <c r="C60" i="9"/>
  <c r="C14" i="13"/>
  <c r="C14" i="9"/>
  <c r="C14" i="15"/>
  <c r="C63" i="13"/>
  <c r="C63" i="9"/>
  <c r="C63" i="15"/>
  <c r="C4" i="15"/>
  <c r="C4" i="9"/>
  <c r="C4" i="13"/>
  <c r="C53" i="13"/>
  <c r="C53" i="9"/>
  <c r="C53" i="15"/>
  <c r="C68" i="9"/>
  <c r="C69" i="15"/>
  <c r="C68" i="13"/>
  <c r="C22" i="9"/>
  <c r="C22" i="15"/>
  <c r="C22" i="13"/>
  <c r="C84" i="15"/>
  <c r="C83" i="13"/>
  <c r="C83" i="9"/>
  <c r="C27" i="13"/>
  <c r="C27" i="9"/>
  <c r="C27" i="15"/>
  <c r="C44" i="13"/>
  <c r="C44" i="9"/>
  <c r="C44" i="15"/>
  <c r="C64" i="15"/>
  <c r="C64" i="13"/>
  <c r="C64" i="9"/>
  <c r="C19" i="15"/>
  <c r="C19" i="13"/>
  <c r="C19" i="9"/>
  <c r="C91" i="9"/>
  <c r="C92" i="15"/>
  <c r="A92" i="15" s="1"/>
  <c r="C91" i="13"/>
  <c r="A60" i="14"/>
  <c r="A83" i="14"/>
  <c r="A46" i="14"/>
  <c r="A77" i="14"/>
  <c r="A10" i="14"/>
  <c r="A80" i="14"/>
  <c r="A35" i="14"/>
  <c r="A86" i="14"/>
  <c r="A51" i="14"/>
  <c r="A81" i="14"/>
  <c r="A94" i="8"/>
  <c r="A101" i="8"/>
  <c r="A20" i="14"/>
  <c r="A93" i="14"/>
  <c r="A66" i="14"/>
  <c r="A37" i="14"/>
  <c r="A65" i="14"/>
  <c r="A47" i="8"/>
  <c r="A21" i="14"/>
  <c r="A17" i="8"/>
  <c r="A68" i="8"/>
  <c r="A90" i="8"/>
  <c r="A20" i="8"/>
  <c r="A93" i="8"/>
  <c r="A66" i="8"/>
  <c r="A37" i="8"/>
  <c r="A65" i="8"/>
  <c r="A41" i="8"/>
  <c r="A22" i="14"/>
  <c r="A11" i="8"/>
  <c r="A67" i="14"/>
  <c r="A74" i="14"/>
  <c r="A7" i="14"/>
  <c r="A87" i="14"/>
  <c r="A61" i="14"/>
  <c r="A26" i="14"/>
  <c r="A55" i="14"/>
  <c r="A69" i="14"/>
  <c r="A40" i="14"/>
  <c r="A16" i="14"/>
  <c r="A5" i="14"/>
  <c r="A85" i="8"/>
  <c r="A59" i="8"/>
  <c r="A34" i="8"/>
  <c r="A49" i="8"/>
  <c r="A88" i="8"/>
  <c r="A84" i="8"/>
  <c r="A58" i="8"/>
  <c r="A100" i="8"/>
  <c r="A89" i="8"/>
  <c r="A63" i="8"/>
  <c r="A31" i="8"/>
  <c r="A22" i="8"/>
  <c r="A6" i="14"/>
  <c r="A13" i="8"/>
  <c r="A38" i="14"/>
  <c r="A24" i="8"/>
  <c r="A33" i="8"/>
  <c r="A11" i="14"/>
  <c r="A9" i="8"/>
  <c r="A92" i="8"/>
  <c r="A36" i="8"/>
  <c r="A62" i="8"/>
  <c r="A4" i="8"/>
  <c r="A86" i="8"/>
  <c r="A60" i="8"/>
  <c r="A10" i="8"/>
  <c r="A23" i="8"/>
  <c r="A38" i="8"/>
  <c r="A30" i="8"/>
  <c r="A8" i="14"/>
  <c r="A29" i="8"/>
  <c r="A98" i="8"/>
  <c r="A85" i="14"/>
  <c r="A59" i="14"/>
  <c r="A34" i="14"/>
  <c r="A49" i="14"/>
  <c r="A88" i="14"/>
  <c r="A84" i="14"/>
  <c r="A58" i="14"/>
  <c r="A100" i="14"/>
  <c r="A89" i="14"/>
  <c r="A63" i="14"/>
  <c r="A31" i="14"/>
  <c r="A25" i="14"/>
  <c r="A8" i="8"/>
  <c r="A27" i="14"/>
  <c r="A78" i="8"/>
  <c r="A52" i="8"/>
  <c r="A18" i="8"/>
  <c r="A39" i="8"/>
  <c r="A45" i="8"/>
  <c r="A91" i="8"/>
  <c r="A82" i="8"/>
  <c r="A56" i="8"/>
  <c r="A15" i="8"/>
  <c r="A6" i="8"/>
  <c r="A13" i="14"/>
  <c r="A57" i="14"/>
  <c r="A28" i="14"/>
  <c r="A17" i="14"/>
  <c r="A14" i="14"/>
  <c r="A33" i="14"/>
  <c r="A3" i="8"/>
  <c r="A79" i="8"/>
  <c r="A53" i="8"/>
  <c r="A46" i="8"/>
  <c r="A75" i="8"/>
  <c r="A77" i="8"/>
  <c r="A51" i="8"/>
  <c r="A97" i="8"/>
  <c r="A83" i="8"/>
  <c r="A57" i="8"/>
  <c r="A28" i="8"/>
  <c r="A14" i="8"/>
  <c r="A29" i="14"/>
  <c r="A98" i="14"/>
  <c r="A78" i="14"/>
  <c r="A52" i="14"/>
  <c r="A18" i="14"/>
  <c r="A39" i="14"/>
  <c r="A45" i="14"/>
  <c r="A91" i="14"/>
  <c r="A82" i="14"/>
  <c r="A56" i="14"/>
  <c r="A15" i="14"/>
  <c r="A9" i="14"/>
  <c r="A99" i="14"/>
  <c r="A19" i="8"/>
  <c r="A71" i="8"/>
  <c r="A43" i="8"/>
  <c r="A96" i="8"/>
  <c r="A32" i="8"/>
  <c r="A48" i="8"/>
  <c r="A70" i="8"/>
  <c r="A42" i="8"/>
  <c r="A73" i="8"/>
  <c r="A24" i="14"/>
  <c r="A3" i="14"/>
  <c r="A101" i="14"/>
  <c r="A21" i="8"/>
  <c r="A25" i="8"/>
  <c r="A76" i="8"/>
  <c r="A50" i="8"/>
  <c r="A95" i="8"/>
  <c r="A35" i="8"/>
  <c r="A64" i="8"/>
  <c r="A72" i="8"/>
  <c r="A44" i="8"/>
  <c r="A81" i="8"/>
  <c r="A80" i="8"/>
  <c r="A54" i="8"/>
  <c r="A12" i="8"/>
  <c r="A99" i="8"/>
  <c r="A19" i="14"/>
  <c r="A71" i="14"/>
  <c r="A43" i="14"/>
  <c r="A96" i="14"/>
  <c r="A32" i="14"/>
  <c r="A48" i="14"/>
  <c r="A70" i="14"/>
  <c r="A42" i="14"/>
  <c r="A73" i="14"/>
  <c r="A47" i="14"/>
  <c r="A30" i="14"/>
  <c r="A5" i="8"/>
  <c r="A67" i="8"/>
  <c r="A74" i="8"/>
  <c r="A7" i="8"/>
  <c r="A87" i="8"/>
  <c r="A61" i="8"/>
  <c r="A26" i="8"/>
  <c r="A55" i="8"/>
  <c r="A69" i="8"/>
  <c r="A40" i="8"/>
  <c r="A16" i="8"/>
  <c r="A27" i="8"/>
  <c r="A91" i="13" l="1"/>
  <c r="A91" i="9"/>
  <c r="A19" i="9"/>
  <c r="A19" i="13"/>
  <c r="A64" i="9"/>
  <c r="A44" i="9"/>
  <c r="A27" i="13"/>
  <c r="A22" i="13"/>
  <c r="A69" i="15"/>
  <c r="A53" i="13"/>
  <c r="A63" i="15"/>
  <c r="A14" i="9"/>
  <c r="A60" i="13"/>
  <c r="A40" i="13"/>
  <c r="A75" i="9"/>
  <c r="A37" i="13"/>
  <c r="A74" i="13"/>
  <c r="A56" i="15"/>
  <c r="A41" i="13"/>
  <c r="A15" i="13"/>
  <c r="A71" i="15"/>
  <c r="A57" i="13"/>
  <c r="A23" i="13"/>
  <c r="A79" i="13"/>
  <c r="A34" i="13"/>
  <c r="A30" i="9"/>
  <c r="A18" i="9"/>
  <c r="A16" i="15"/>
  <c r="A66" i="9"/>
  <c r="A48" i="13"/>
  <c r="A94" i="13"/>
  <c r="A64" i="13"/>
  <c r="A44" i="13"/>
  <c r="A83" i="9"/>
  <c r="A22" i="15"/>
  <c r="A68" i="9"/>
  <c r="A5" i="13"/>
  <c r="A82" i="13"/>
  <c r="A38" i="13"/>
  <c r="A96" i="13"/>
  <c r="A76" i="13"/>
  <c r="A51" i="13"/>
  <c r="A50" i="13"/>
  <c r="A90" i="13"/>
  <c r="A80" i="13"/>
  <c r="A3" i="13"/>
  <c r="A42" i="13"/>
  <c r="A52" i="13"/>
  <c r="A62" i="13"/>
  <c r="A25" i="13"/>
  <c r="A77" i="13"/>
  <c r="A17" i="13"/>
  <c r="A61" i="13"/>
  <c r="A21" i="13"/>
  <c r="A24" i="13"/>
  <c r="A35" i="13"/>
  <c r="A11" i="13"/>
  <c r="A55" i="13"/>
  <c r="A47" i="13"/>
  <c r="A84" i="13"/>
  <c r="A87" i="13"/>
  <c r="A29" i="13"/>
  <c r="A33" i="13"/>
  <c r="A7" i="13"/>
  <c r="A46" i="13"/>
  <c r="A89" i="13"/>
  <c r="A13" i="13"/>
  <c r="A93" i="13"/>
  <c r="A28" i="13"/>
  <c r="A45" i="13"/>
  <c r="A81" i="13"/>
  <c r="A10" i="13"/>
  <c r="A85" i="13"/>
  <c r="A39" i="13"/>
  <c r="A78" i="13"/>
  <c r="A92" i="13"/>
  <c r="A9" i="13"/>
  <c r="A32" i="13"/>
  <c r="A71" i="13"/>
  <c r="A54" i="13"/>
  <c r="A73" i="13"/>
  <c r="A4" i="13"/>
  <c r="A88" i="13"/>
  <c r="A31" i="13"/>
  <c r="A67" i="13"/>
  <c r="A95" i="13"/>
  <c r="A26" i="13"/>
  <c r="A65" i="13"/>
  <c r="A8" i="13"/>
  <c r="A36" i="13"/>
  <c r="A6" i="13"/>
  <c r="A72" i="13"/>
  <c r="A58" i="13"/>
  <c r="A63" i="9"/>
  <c r="A14" i="13"/>
  <c r="A70" i="15"/>
  <c r="A40" i="15"/>
  <c r="A75" i="13"/>
  <c r="A20" i="15"/>
  <c r="A75" i="15"/>
  <c r="A56" i="9"/>
  <c r="A43" i="15"/>
  <c r="A15" i="15"/>
  <c r="A70" i="13"/>
  <c r="A49" i="13"/>
  <c r="A23" i="9"/>
  <c r="A80" i="15"/>
  <c r="A87" i="15"/>
  <c r="A30" i="13"/>
  <c r="A18" i="15"/>
  <c r="A59" i="9"/>
  <c r="A66" i="13"/>
  <c r="A48" i="15"/>
  <c r="A12" i="9"/>
  <c r="A64" i="15"/>
  <c r="A27" i="15"/>
  <c r="A83" i="13"/>
  <c r="A22" i="9"/>
  <c r="A53" i="15"/>
  <c r="A3" i="9"/>
  <c r="A17" i="9"/>
  <c r="A61" i="9"/>
  <c r="A21" i="9"/>
  <c r="A24" i="9"/>
  <c r="A35" i="9"/>
  <c r="A55" i="9"/>
  <c r="A8" i="9"/>
  <c r="A52" i="9"/>
  <c r="A42" i="9"/>
  <c r="A11" i="9"/>
  <c r="A62" i="9"/>
  <c r="A82" i="9"/>
  <c r="A38" i="9"/>
  <c r="A28" i="9"/>
  <c r="A9" i="9"/>
  <c r="A45" i="9"/>
  <c r="A81" i="9"/>
  <c r="A10" i="9"/>
  <c r="A85" i="9"/>
  <c r="A39" i="9"/>
  <c r="A78" i="9"/>
  <c r="A65" i="9"/>
  <c r="A80" i="9"/>
  <c r="A36" i="9"/>
  <c r="A72" i="9"/>
  <c r="A29" i="9"/>
  <c r="A84" i="9"/>
  <c r="A46" i="9"/>
  <c r="A89" i="9"/>
  <c r="A25" i="9"/>
  <c r="A32" i="9"/>
  <c r="A71" i="9"/>
  <c r="A7" i="9"/>
  <c r="A88" i="9"/>
  <c r="A31" i="9"/>
  <c r="A67" i="9"/>
  <c r="A95" i="9"/>
  <c r="A92" i="9"/>
  <c r="A26" i="9"/>
  <c r="A50" i="9"/>
  <c r="A90" i="9"/>
  <c r="A47" i="9"/>
  <c r="A6" i="9"/>
  <c r="A13" i="9"/>
  <c r="A76" i="9"/>
  <c r="A51" i="9"/>
  <c r="A33" i="9"/>
  <c r="A96" i="9"/>
  <c r="A87" i="9"/>
  <c r="A58" i="9"/>
  <c r="A4" i="9"/>
  <c r="A93" i="9"/>
  <c r="A5" i="9"/>
  <c r="A54" i="9"/>
  <c r="A77" i="9"/>
  <c r="A73" i="9"/>
  <c r="A63" i="13"/>
  <c r="A60" i="9"/>
  <c r="A69" i="9"/>
  <c r="A40" i="9"/>
  <c r="A37" i="15"/>
  <c r="A20" i="9"/>
  <c r="A74" i="9"/>
  <c r="A41" i="15"/>
  <c r="A43" i="9"/>
  <c r="A15" i="9"/>
  <c r="A57" i="15"/>
  <c r="A49" i="9"/>
  <c r="A23" i="15"/>
  <c r="A34" i="15"/>
  <c r="A86" i="9"/>
  <c r="A30" i="15"/>
  <c r="A16" i="13"/>
  <c r="A59" i="15"/>
  <c r="A67" i="15"/>
  <c r="A95" i="15"/>
  <c r="A12" i="13"/>
  <c r="A19" i="15"/>
  <c r="A44" i="15"/>
  <c r="A27" i="9"/>
  <c r="A84" i="15"/>
  <c r="A68" i="13"/>
  <c r="A53" i="9"/>
  <c r="A36" i="15"/>
  <c r="A73" i="15"/>
  <c r="A9" i="15"/>
  <c r="A32" i="15"/>
  <c r="A72" i="15"/>
  <c r="A54" i="15"/>
  <c r="A74" i="15"/>
  <c r="A4" i="15"/>
  <c r="A89" i="15"/>
  <c r="A31" i="15"/>
  <c r="A68" i="15"/>
  <c r="A10" i="15"/>
  <c r="A24" i="15"/>
  <c r="A39" i="15"/>
  <c r="A79" i="15"/>
  <c r="A8" i="15"/>
  <c r="A51" i="15"/>
  <c r="A3" i="15"/>
  <c r="A88" i="15"/>
  <c r="A58" i="15"/>
  <c r="A5" i="15"/>
  <c r="A83" i="15"/>
  <c r="A38" i="15"/>
  <c r="A97" i="15"/>
  <c r="A96" i="15"/>
  <c r="A86" i="15"/>
  <c r="A66" i="15"/>
  <c r="A26" i="15"/>
  <c r="A65" i="15"/>
  <c r="A81" i="15"/>
  <c r="A50" i="15"/>
  <c r="A7" i="15"/>
  <c r="A85" i="15"/>
  <c r="A42" i="15"/>
  <c r="A62" i="15"/>
  <c r="A25" i="15"/>
  <c r="A78" i="15"/>
  <c r="A17" i="15"/>
  <c r="A61" i="15"/>
  <c r="A77" i="15"/>
  <c r="A91" i="15"/>
  <c r="A93" i="15"/>
  <c r="A52" i="15"/>
  <c r="A6" i="15"/>
  <c r="A29" i="15"/>
  <c r="A46" i="15"/>
  <c r="A90" i="15"/>
  <c r="A13" i="15"/>
  <c r="A94" i="15"/>
  <c r="A28" i="15"/>
  <c r="A45" i="15"/>
  <c r="A82" i="15"/>
  <c r="A21" i="15"/>
  <c r="A35" i="15"/>
  <c r="A11" i="15"/>
  <c r="A33" i="15"/>
  <c r="A47" i="15"/>
  <c r="A55" i="15"/>
  <c r="A14" i="15"/>
  <c r="A60" i="15"/>
  <c r="A69" i="13"/>
  <c r="A76" i="15"/>
  <c r="A37" i="9"/>
  <c r="A20" i="13"/>
  <c r="A56" i="13"/>
  <c r="A41" i="9"/>
  <c r="A43" i="13"/>
  <c r="A70" i="9"/>
  <c r="A57" i="9"/>
  <c r="A49" i="15"/>
  <c r="A79" i="9"/>
  <c r="A34" i="9"/>
  <c r="A86" i="13"/>
  <c r="A18" i="13"/>
  <c r="A16" i="9"/>
  <c r="A59" i="13"/>
  <c r="A48" i="9"/>
  <c r="A94" i="9"/>
  <c r="A12" i="15"/>
</calcChain>
</file>

<file path=xl/sharedStrings.xml><?xml version="1.0" encoding="utf-8"?>
<sst xmlns="http://schemas.openxmlformats.org/spreadsheetml/2006/main" count="7162" uniqueCount="2480">
  <si>
    <t>The average LFQs for protein in serum</t>
  </si>
  <si>
    <t>The average LFQs for protein in the NP corona</t>
  </si>
  <si>
    <t>LFQ(serum)/LFQ(NP)</t>
  </si>
  <si>
    <t>DeltaG/kbT =  Log[ (   C *LFQ(serum)/LFQ(NP)   ) – 1   ]</t>
  </si>
  <si>
    <t>AVERGE(H1:M2)</t>
  </si>
  <si>
    <t>averge(N1:S2)</t>
  </si>
  <si>
    <t>U1/T1</t>
  </si>
  <si>
    <t>TTEST(H1:M1,N1:S1,2,3)</t>
  </si>
  <si>
    <t>UA Ead-TIO2-FCC-100</t>
  </si>
  <si>
    <t>LFQ(serum)*EXP[-Ead]</t>
  </si>
  <si>
    <t>log[Ratio– 1]</t>
  </si>
  <si>
    <t>Protein IDs</t>
  </si>
  <si>
    <t>Majority protein IDs</t>
  </si>
  <si>
    <t>Protein names</t>
  </si>
  <si>
    <t>Gene names</t>
  </si>
  <si>
    <t>Fasta headers</t>
  </si>
  <si>
    <t>Number of proteins</t>
  </si>
  <si>
    <t>Peptides</t>
  </si>
  <si>
    <t>LFQ intensity CultureMedia_5a_a</t>
  </si>
  <si>
    <t>LFQ intensity CultureMedia_5a_b</t>
  </si>
  <si>
    <t>LFQ intensity CultureMedia_5b_a</t>
  </si>
  <si>
    <t>LFQ intensity CultureMedia_5b_b</t>
  </si>
  <si>
    <t>LFQ intensity CultureMedia_5c_a</t>
  </si>
  <si>
    <t>LFQ intensity CultureMedia_5c_b</t>
  </si>
  <si>
    <t>LFQ intensity TitaniumDioxide_7a_a</t>
  </si>
  <si>
    <t>LFQ intensity TitaniumDioxide_7a_b</t>
  </si>
  <si>
    <t>LFQ intensity TitaniumDioxide_7b_a</t>
  </si>
  <si>
    <t>LFQ intensity TitaniumDioxide_7b_b</t>
  </si>
  <si>
    <t>LFQ intensity TitaniumDioxide_7c_a</t>
  </si>
  <si>
    <t>LFQ intensity TitaniumDioxide_7c_b</t>
  </si>
  <si>
    <t>Average CultureMedium</t>
  </si>
  <si>
    <t>Average TiO2</t>
  </si>
  <si>
    <t>Ratio</t>
  </si>
  <si>
    <t>log Ratio</t>
  </si>
  <si>
    <t>ln Ratio</t>
  </si>
  <si>
    <t>Ttest</t>
  </si>
  <si>
    <t>Ead-5</t>
  </si>
  <si>
    <t>Ead-10</t>
  </si>
  <si>
    <t>Exp(-Ead-10)</t>
  </si>
  <si>
    <t>Ead-20</t>
  </si>
  <si>
    <t>Ead-100</t>
  </si>
  <si>
    <t>Relative abundance</t>
  </si>
  <si>
    <t>tr|F1N4M7|F1N4M7_BOVIN;CON__Q32PI4</t>
  </si>
  <si>
    <t>F1N4M7</t>
  </si>
  <si>
    <t>Complement component C9</t>
  </si>
  <si>
    <t>C9</t>
  </si>
  <si>
    <t>&gt;tr|F1N4M7|F1N4M7_BOVIN Uncharacterized protein OS=Bos taurus OX=9913 GN=CFI PE=1 SV=2;&gt;Q32PI4 TREMBL:Q32PI4 (Bos taurus) Similar to complement factor I</t>
  </si>
  <si>
    <t>Q9R063;A0A0G2JSS8;sp|Q9BGI1|PRDX5_BOVIN</t>
  </si>
  <si>
    <t>Q9R063</t>
  </si>
  <si>
    <t>"Peroxiredoxin-5, mitochondrial"</t>
  </si>
  <si>
    <t>Prdx5</t>
  </si>
  <si>
    <t>"&gt;sp|Q9R063|PRDX5_RAT Peroxiredoxin-5, mitochondrial OS=Rattus norvegicus GN=Prdx5 PE=1 SV=1;&gt;tr|A0A0G2JSS8|A0A0G2JSS8_RAT Peroxiredoxin 5, isoform CRA_c OS=Rattus norvegicus GN=Prdx5 PE=1 SV=1"</t>
  </si>
  <si>
    <t>A0A0G2JVG3;M0RD14</t>
  </si>
  <si>
    <t>A0A0G2JVG3</t>
  </si>
  <si>
    <t>Pyruvate kinase</t>
  </si>
  <si>
    <t>Pkm</t>
  </si>
  <si>
    <t>&gt;tr|A0A0G2JVG3|A0A0G2JVG3_RAT Pyruvate kinase OS=Rattus norvegicus GN=Pkm PE=1 SV=1;&gt;tr|M0RD14|M0RD14_RAT Pyruvate kinase OS=Rattus norvegicus PE=3 SV=2</t>
  </si>
  <si>
    <t>Q00715;tr|Q2KII5|Q2KII5_BOVIN;tr|F2Z4F9|F2Z4F9_BOVIN;tr|F2Z4E8|F2Z4E8_BOVIN;tr|F1MUD2|F1MUD2_BOVIN;sp|Q2M2T1|H2B1K_BOVIN;sp|P62808|H2B1_BOVIN;M0R4L7;G3V9C7;G3V8B3;D3ZWM5;A0A0G2JXE0;D3ZNH4;A0A0G2JXI9;sp|Q32L48|H2B1N_BOVIN;tr|Q32S29|Q32S29_BOVIN;D3ZLY9;tr|G3MWH4|G3MWH4_BOVIN;tr|G3N068|G3N068_BOVIN;tr|F1N453|F1N453_BOVIN;tr|E1BGW2|E1BGW2_BOVIN;D4A817;tr|G8JL06|G8JL06_BOVIN;tr|G3MXP6|G3MXP6_BOVIN;tr|G3N1C9|G3N1C9_BOVIN;tr|G3N053|G3N053_BOVIN;tr|E1BK75|E1BK75_BOVIN;Q00729;A0A0G2K7R1;tr|G3N011|G3N011_BOVIN;tr|G5E6I9|G5E6I9_BOVIN;M0RBQ5;D3ZNZ9;tr|E1B8G9|E1B8G9_BOVIN;tr|A6QQ28|A6QQ28_BOVIN;tr|G3N080|G3N080_BOVIN;tr|E1BDE9|E1BDE9_BOVIN;tr|E1B7N8|E1B7N8_BOVIN;tr|G3N3L9|G3N3L9_BOVIN;tr|G3MYV4|G3MYV4_BOVIN;tr|E1BM22|E1BM22_BOVIN;tr|F1MIF8|F1MIF8_BOVIN;tr|F1MJU1|F1MJU1_BOVIN;tr|G3MZ91|G3MZ91_BOVIN;tr|E1BL10|E1BL10_BOVIN;tr|E1BKX5|E1BKX5_BOVIN;tr|G3MZL8|G3MZL8_BOVIN;tr|G3MX03|G3MX03_BOVIN;tr|G3N0M9|G3N0M9_BOVIN;tr|G3MXG1|G3MXG1_BOVIN;tr|G3N0L9|G3N0L9_BOVIN;tr|F1MUU9|F1MUU9_BOVIN;tr|E1BC18|E1BC18_BOVIN;tr|G3MYB1|G3MYB1_BOVIN;tr|G3N1F3|G3N1F3_BOVIN;tr|G3N0F3|G3N0F3_BOVIN;tr|E1BLK2|E1BLK2_BOVIN;tr|E1BL49|E1BL49_BOVIN;tr|F1MV26|F1MV26_BOVIN;tr|G5E6E8|G5E6E8_BOVIN;tr|F1N5F3|F1N5F3_BOVIN;tr|G3N1R5|G3N1R5_BOVIN;tr|E1BHL3|E1BHL3_BOVIN;tr|G3MY27|G3MY27_BOVIN;tr|E1BPK0|E1BPK0_BOVIN;tr|E1BAA6|E1BAA6_BOVIN;tr|G3MXT2|G3MXT2_BOVIN;tr|G3MXG7|G3MXG7_BOVIN;tr|E1B975|E1B975_BOVIN;tr|F1MVX6|F1MVX6_BOVIN;tr|G3MZ02|G3MZ02_BOVIN;tr|G3MXL0|G3MXL0_BOVIN;tr|G3N1L0|G3N1L0_BOVIN;tr|G3N1G0|G3N1G0_BOVIN;tr|E1B896|E1B896_BOVIN</t>
  </si>
  <si>
    <t>Q00715</t>
  </si>
  <si>
    <t>Histone H2B type 1</t>
  </si>
  <si>
    <t>&gt;sp|Q00715|H2B1_RAT Histone H2B type 1 OS=Rattus norvegicus PE=1 SV=2;&gt;tr|Q2KII5|Q2KII5_BOVIN Histone H2B OS=Bos taurus OX=9913 GN=HIST1H2BI PE=2 SV=1;&gt;tr|F2Z4F9|F2Z4F9_BOVIN Histone H2B OS=Bos taurus OX=9913 GN=HIST1H2BN PE=3 SV=1;&gt;tr|F2Z4E8|F2Z4E8_BOVIN</t>
  </si>
  <si>
    <t>sp|Q5E947|PRDX1_BOVIN;Q63716;A0A0G2K3Z9;sp|Q9BGI2|PRDX4_BOVIN</t>
  </si>
  <si>
    <t>Q5E947</t>
  </si>
  <si>
    <t>Peroxiredoxin-1</t>
  </si>
  <si>
    <t>PRDX1</t>
  </si>
  <si>
    <t>&gt;sp|Q5E947|PRDX1_BOVIN Peroxiredoxin-1 OS=Bos taurus OX=9913 GN=PRDX1 PE=2 SV=1;&gt;sp|Q63716|PRDX1_RAT Peroxiredoxin-1 OS=Rattus norvegicus GN=Prdx1 PE=1 SV=1;&gt;tr|A0A0G2K3Z9|A0A0G2K3Z9_RAT Uncharacterized protein OS=Rattus norvegicus PE=4 SV=1</t>
  </si>
  <si>
    <t>M0RDM4;A9UMV8;tr|G8JL00|G8JL00_BOVIN;tr|F2Z4J1|F2Z4J1_BOVIN;tr|A4IFU5|A4IFU5_BOVIN;tr|A0A0A0MP90|A0A0A0MP90_BOVIN;Q4FZT6;P0C170;P0C169;G3V9C0;D3ZVK7;Q6I8Q6;Q64598;Q00728;M0RCL5;tr|Q17QG8|Q17QG8_BOVIN;D3ZXP3;tr|F1MLQ1|F1MLQ1_BOVIN;tr|A0A0A0MP93|A0A0A0MP93_BOVIN;tr|E1BH22|E1BH22_BOVIN;M0R6X5</t>
  </si>
  <si>
    <t>M0RDM4</t>
  </si>
  <si>
    <t>Histone H2A</t>
  </si>
  <si>
    <t>LOC680322</t>
  </si>
  <si>
    <t>&gt;tr|M0RDM4|M0RDM4_RAT Histone H2A OS=Rattus norvegicus GN=LOC680322 PE=3 SV=1;&gt;sp|A9UMV8|H2AJ_RAT Histone H2A.J OS=Rattus norvegicus GN=H2afj PE=2 SV=1;&gt;tr|G8JL00|G8JL00_BOVIN Histone H2A OS=Bos taurus OX=9913 GN=LOC104975684 PE=3 SV=1;&gt;tr|F2Z4J1|F2Z4J1_BO</t>
  </si>
  <si>
    <t>tr|E1BGN3|E1BGN3_BOVIN;sp|P84227|H32_BOVIN;D3ZJ08</t>
  </si>
  <si>
    <t>E1BGN3</t>
  </si>
  <si>
    <t>Histone H3</t>
  </si>
  <si>
    <t>Rplp2</t>
  </si>
  <si>
    <t>&gt;tr|E1BGN3|E1BGN3_BOVIN Histone H3 OS=Bos taurus OX=9913 GN=HIST2H3D PE=3 SV=1;&gt;sp|P84227|H32_BOVIN Histone H3.2 OS=Bos taurus OX=9913 PE=1 SV=2;&gt;tr|D3ZJ08|D3ZJ08_RAT Histone H3 OS=Rattus norvegicus GN=Hist2h3c2 PE=1 SV=1</t>
  </si>
  <si>
    <t>sp|P31404|VATA_BOVIN;D4A133</t>
  </si>
  <si>
    <t>P31404</t>
  </si>
  <si>
    <t>Heterogeneous nuclear ribonucleoprotein U-like 2</t>
  </si>
  <si>
    <t>Atp6v1a</t>
  </si>
  <si>
    <t>&gt;sp|P31404|VATA_BOVIN V-type proton ATPase catalytic subunit A OS=Bos taurus OX=9913 GN=ATP6V1A PE=2 SV=2;&gt;tr|D4A133|D4A133_RAT ATPase H+-transporting V1 subunit A OS=Rattus norvegicus GN=Atp6v1a PE=1 SV=1</t>
  </si>
  <si>
    <t>D4ACV3;sp|A1A4R1|H2A2C_BOVIN;tr|F2Z4I6|F2Z4I6_BOVIN;P0CC09;tr|F1MRN2|F1MRN2_BOVIN;D3ZWE0</t>
  </si>
  <si>
    <t>D4ACV3</t>
  </si>
  <si>
    <t>Hist2h2ac</t>
  </si>
  <si>
    <t>&gt;tr|D4ACV3|D4ACV3_RAT Histone H2A OS=Rattus norvegicus GN=Hist2h2ac PE=3 SV=2;&gt;sp|A1A4R1|H2A2C_BOVIN Histone H2A type 2-C OS=Bos taurus OX=9913 GN=HIST2H2AC PE=2 SV=1;&gt;tr|F2Z4I6|F2Z4I6_BOVIN Histone H2A OS=Bos taurus OX=9913 GN=HIST2H2AC PE=3 SV=1;&gt;sp|P0CC</t>
  </si>
  <si>
    <t>sp|P63048|RL40_BOVIN;P62986;F1LU69;sp|P62992|RS27A_BOVIN;P62982;tr|E1B9K1|E1B9K1_BOVIN;sp|P0CG53|UBB_BOVIN;P0CG51;sp|P0CH28|UBC_BOVIN;Q63429;F1LML2;F1M927</t>
  </si>
  <si>
    <t>P63048</t>
  </si>
  <si>
    <t>Ubiquitin-60S ribosomal protein L40</t>
  </si>
  <si>
    <t>Uba52</t>
  </si>
  <si>
    <t>&gt;sp|P63048|RL40_BOVIN Ubiquitin-60S ribosomal protein L40 OS=Bos taurus OX=9913 GN=UBA52 PE=1 SV=2;&gt;sp|P62986|RL40_RAT Ubiquitin-60S ribosomal protein L40 OS=Rattus norvegicus GN=Uba52 PE=1 SV=2;&gt;tr|F1LU69|F1LU69_RAT Uncharacterized protein OS=Rattus norve</t>
  </si>
  <si>
    <t>M0R7B4;A0A0G2K654</t>
  </si>
  <si>
    <t>M0R7B4</t>
  </si>
  <si>
    <t>Similar to Histone H1.2 (H1 VAR.1)</t>
  </si>
  <si>
    <t>Hist1h1d</t>
  </si>
  <si>
    <t>&gt;tr|M0R7B4|M0R7B4_RAT RCG45259 OS=Rattus norvegicus GN=LOC684828 PE=1 SV=2;&gt;tr|A0A0G2K654|A0A0G2K654_RAT Histone cluster 1 H1 family member c OS=Rattus norvegicus GN=Hist1h1c PE=1 SV=1</t>
  </si>
  <si>
    <t>sp|Q3SYU2|EF2_BOVIN;P05197</t>
  </si>
  <si>
    <t>Q3SYU2</t>
  </si>
  <si>
    <t>Elongation factor 2</t>
  </si>
  <si>
    <t>Eef2</t>
  </si>
  <si>
    <t>&gt;sp|Q3SYU2|EF2_BOVIN Elongation factor 2 OS=Bos taurus OX=9913 GN=EEF2 PE=2 SV=3;&gt;sp|P05197|EF2_RAT Elongation factor 2 OS=Rattus norvegicus GN=Eef2 PE=1 SV=4</t>
  </si>
  <si>
    <t>tr|G3MYJ0|G3MYJ0_BOVIN;tr|G3X7M4|G3X7M4_BOVIN;tr|G3MXT4|G3MXT4_BOVIN;P13383;Q5U328;tr|E1B8K6|E1B8K6_BOVIN</t>
  </si>
  <si>
    <t>G3MYJ0</t>
  </si>
  <si>
    <t>Uncharacterized protein</t>
  </si>
  <si>
    <t>&gt;tr|G3MYJ0|G3MYJ0_BOVIN Uncharacterized protein OS=Bos taurus OX=9913 PE=4 SV=1;&gt;tr|G3X7M4|G3X7M4_BOVIN Uncharacterized protein OS=Bos taurus OX=9913 PE=4 SV=1;&gt;tr|G3MXT4|G3MXT4_BOVIN Uncharacterized protein OS=Bos taurus OX=9913 PE=4 SV=1;&gt;sp|P13383|NUCL_</t>
  </si>
  <si>
    <t>P45592;sp|Q5E9F7|COF1_BOVIN;sp|Q148F1|COF2_BOVIN;M0RC65;A0A0G2KA35</t>
  </si>
  <si>
    <t>P45592</t>
  </si>
  <si>
    <t>Cofilin-1</t>
  </si>
  <si>
    <t>Cfl1</t>
  </si>
  <si>
    <t>&gt;sp|P45592|COF1_RAT Cofilin-1 OS=Rattus norvegicus GN=Cfl1 PE=1 SV=3;&gt;sp|Q5E9F7|COF1_BOVIN Cofilin-1 OS=Bos taurus OX=9913 GN=CFL1 PE=2 SV=3</t>
  </si>
  <si>
    <t>tr|G3X807|G3X807_BOVIN;sp|P62803|H4_BOVIN;P62804;tr|E1BLC2|E1BLC2_BOVIN;tr|E1BBP7|E1BBP7_BOVIN;tr|E1B9M9|E1B9M9_BOVIN;tr|E1B7N2|E1B7N2_BOVIN;tr|G3N2B8|G3N2B8_BOVIN;tr|G3MYX0|G3MYX0_BOVIN;tr|G3N081|G3N081_BOVIN</t>
  </si>
  <si>
    <t>G3X807</t>
  </si>
  <si>
    <t>Histone H4</t>
  </si>
  <si>
    <t>Hist1h4b</t>
  </si>
  <si>
    <t>&gt;tr|G3X807|G3X807_BOVIN Histone H4 OS=Bos taurus OX=9913 PE=3 SV=1;&gt;sp|P62803|H4_BOVIN Histone H4 OS=Bos taurus OX=9913 PE=1 SV=2;&gt;sp|P62804|H4_RAT Histone H4 OS=Rattus norvegicus GN=Hist1h4b PE=1 SV=2;&gt;tr|E1BLC2|E1BLC2_BOVIN Histone H4 OS=Bos taurus OX=99</t>
  </si>
  <si>
    <t>P63018;sp|P19120|HSP7C_BOVIN;D4A4S3;M0RCB1;F1LZI1;M0R8M9;A0A0G2JVI3;A0A0G2JUT0;P14659;sp|P34933|HSP72_BOVIN</t>
  </si>
  <si>
    <t>P63018</t>
  </si>
  <si>
    <t>Heat shock cognate 71 kDa protein</t>
  </si>
  <si>
    <t>Hspa8</t>
  </si>
  <si>
    <t>&gt;sp|P63018|HSP7C_RAT Heat shock cognate 71 kDa protein OS=Rattus norvegicus GN=Hspa8 PE=1 SV=1;&gt;sp|P19120|HSP7C_BOVIN Heat shock cognate 71 kDa protein OS=Bos taurus OX=9913 GN=HSPA8 PE=1 SV=2;&gt;tr|D4A4S3|D4A4S3_RAT Heat shock cognate 71 kDa protein OS=Ratt</t>
  </si>
  <si>
    <t>sp|P68138|ACTS_BOVIN;P68136</t>
  </si>
  <si>
    <t>P68138</t>
  </si>
  <si>
    <t>"Actin, alpha skeletal muscle"</t>
  </si>
  <si>
    <t>Acta1</t>
  </si>
  <si>
    <t>"&gt;sp|P68138|ACTS_BOVIN Actin, alpha skeletal muscle OS=Bos taurus OX=9913 GN=ACTA1 PE=1 SV=1;&gt;sp|P68136|ACTS_RAT Actin, alpha skeletal muscle OS=Rattus norvegicus GN=Acta1 PE=1 SV=1"</t>
  </si>
  <si>
    <t>sp|P81947|TBA1B_BOVIN;Q6P9V9;tr|F2Z4C1|F2Z4C1_BOVIN;P68370;A0A0H2UHM7;Q6AYZ1;sp|P81948|TBA4A_BOVIN;Q5XIF6;sp|Q2HJB8|TBA8_BOVIN;Q6AY56</t>
  </si>
  <si>
    <t>P81947</t>
  </si>
  <si>
    <t>Tubulin alpha-1B chain</t>
  </si>
  <si>
    <t>Tuba1b</t>
  </si>
  <si>
    <t>&gt;sp|P81947|TBA1B_BOVIN Tubulin alpha-1B chain OS=Bos taurus OX=9913 PE=1 SV=2;&gt;sp|Q6P9V9|TBA1B_RAT Tubulin alpha-1B chain OS=Rattus norvegicus GN=Tuba1b PE=1 SV=1;&gt;tr|F2Z4C1|F2Z4C1_BOVIN Tubulin alpha chain OS=Bos taurus OX=9913 GN=TUBA1A PE=3 SV=1;&gt;sp|P68</t>
  </si>
  <si>
    <t>Q9R1T1;sp|P61283|BAF_BOVIN</t>
  </si>
  <si>
    <t>Q9R1T1</t>
  </si>
  <si>
    <t>"Barrier-to-autointegration factor;Barrier-to-autointegration factor, N-terminally processed"</t>
  </si>
  <si>
    <t>Banf1</t>
  </si>
  <si>
    <t>&gt;sp|Q9R1T1|BAF_RAT Barrier-to-autointegration factor OS=Rattus norvegicus GN=Banf1 PE=1 SV=1;&gt;sp|P61283|BAF_BOVIN Barrier-to-autointegration factor OS=Bos taurus OX=9913 GN=BANF1 PE=3 SV=1</t>
  </si>
  <si>
    <t>AVERAGE(H1:M1)</t>
  </si>
  <si>
    <t>AVERAGE(N1:S1)</t>
  </si>
  <si>
    <t>UA Ead fe2O3</t>
  </si>
  <si>
    <t>log[Ratio – 1]</t>
  </si>
  <si>
    <t>LFQ intensity Ironoxide018_6a_a</t>
  </si>
  <si>
    <t>LFQ intensity Ironoxide018_6a_b</t>
  </si>
  <si>
    <t>LFQ intensity Ironoxide018_6b_a</t>
  </si>
  <si>
    <t>LFQ intensity Ironoxide018_6b_b</t>
  </si>
  <si>
    <t>LFQ intensity Ironoxide018_6c_a</t>
  </si>
  <si>
    <t>LFQ intensity Ironoxide018_6c_b</t>
  </si>
  <si>
    <t>Average IronOxide018</t>
  </si>
  <si>
    <t>Ln Ratio</t>
  </si>
  <si>
    <t>Ead _5</t>
  </si>
  <si>
    <t>Ead _10</t>
  </si>
  <si>
    <t>Exp (-Ead_10)</t>
  </si>
  <si>
    <t>Ead _20</t>
  </si>
  <si>
    <t>Ead _100</t>
  </si>
  <si>
    <t>A0A0A0MP92</t>
  </si>
  <si>
    <t>Serpin A3-7</t>
  </si>
  <si>
    <t>SERPINA3-7</t>
  </si>
  <si>
    <t>&gt;tr|A0A0A0MP92|A0A0A0MP92_BOVIN Serpin A3-7 OS=Bos taurus OX=9913 GN=SERPINA3-7 PE=1 SV=1;&gt;REFSEQ:XP_001252647 (Bos taurus) similar to endopin 2B;&gt;sp|A2I7N3|SPA37_BOVIN Serpin A3-7 OS=Bos taurus OX=9913 GN=SERPINA3-7 PE=3 SV=1;&gt;A2I7N3 TREMBL:A2I7N3;Q27984</t>
  </si>
  <si>
    <t>A0A0A0MPA0</t>
  </si>
  <si>
    <t>A0A0A0MXW3</t>
  </si>
  <si>
    <t>H2afz</t>
  </si>
  <si>
    <t>&gt;tr|A0A0A0MXW3|A0A0A0MXW3_RAT Histone H2A OS=Rattus norvegicus GN=H2afz PE=3 SV=1;&gt;sp|Q32LA7|H2AV_BOVIN Histone H2A.V OS=Bos taurus OX=9913 GN=H2AFV PE=2 SV=3;&gt;sp|P0C0S4|H2AZ_BOVIN Histone H2A.Z OS=Bos taurus OX=9913 GN=H2AFZ PE=1 SV=2;&gt;sp|P0C0S7|H2AZ_RAT</t>
  </si>
  <si>
    <t>A0A0G2JSV6</t>
  </si>
  <si>
    <t>"Globin c2 (Hemoglobin alpha, adult chain 2)"</t>
  </si>
  <si>
    <t>Hba-a2</t>
  </si>
  <si>
    <t>&gt;tr|A0A0G2JSV6|A0A0G2JSV6_RAT Globin c2 OS=Rattus norvegicus GN=Hba-a2 PE=1 SV=1;&gt;sp|P01946|HBA_RAT Hemoglobin subunit alpha-1/2 OS=Rattus norvegicus GN=Hba1 PE=1 SV=3</t>
  </si>
  <si>
    <t>A0A0G2JXB1</t>
  </si>
  <si>
    <t>Galectin-3</t>
  </si>
  <si>
    <t>Lgals3</t>
  </si>
  <si>
    <t>&gt;tr|A0A0G2JXB1|A0A0G2JXB1_RAT Galectin OS=Rattus norvegicus GN=Lgals3 PE=1 SV=1;&gt;sp|P08699|LEG3_RAT Galectin-3 OS=Rattus norvegicus GN=Lgals3 PE=1 SV=4;&gt;tr|A0A0G2JXN6|A0A0G2JXN6_RAT Galectin OS=Rattus norvegicus GN=Lgals3 PE=1 SV=1</t>
  </si>
  <si>
    <t>A0A0G2JXC3</t>
  </si>
  <si>
    <t>40S ribosomal protein S21</t>
  </si>
  <si>
    <t>Rps21</t>
  </si>
  <si>
    <t>&gt;tr|A0A0G2JXC3|A0A0G2JXC3_RAT 40S ribosomal protein S21 OS=Rattus norvegicus GN=Rps21 PE=1 SV=1;&gt;sp|P05765|RS21_RAT 40S ribosomal protein S21 OS=Rattus norvegicus GN=Rps21 PE=1 SV=1;&gt;tr|D3ZRI8|D3ZRI8_RAT 40S ribosomal protein S21 OS=Rattus norvegicus PE=3</t>
  </si>
  <si>
    <t>A0A0G2JXD0</t>
  </si>
  <si>
    <t>60S ribosomal protein L9 pseudogene</t>
  </si>
  <si>
    <t>LOC103692829</t>
  </si>
  <si>
    <t>&gt;tr|A0A0G2JXD0|A0A0G2JXD0_RAT RCG63708 OS=Rattus norvegicus GN=LOC103692829 PE=4 SV=1;&gt;tr|G3N2H8|G3N2H8_BOVIN Uncharacterized protein OS=Bos taurus OX=9913 PE=4 SV=1;&gt;tr|G3N0T8|G3N0T8_BOVIN Uncharacterized protein OS=Bos taurus OX=9913 PE=4 SV=1;&gt;tr|G3MYL1</t>
  </si>
  <si>
    <t>A0A0G2JY70</t>
  </si>
  <si>
    <t>40S ribosomal protein S20</t>
  </si>
  <si>
    <t>&gt;tr|A0A0G2JY70|A0A0G2JY70_RAT Uncharacterized protein OS=Rattus norvegicus PE=1 SV=1;&gt;tr|A0A0H2UHG7|A0A0H2UHG7_RAT 40S ribosomal protein S20 OS=Rattus norvegicus GN=Rps20 PE=3 SV=1;&gt;sp|Q3ZBH8|RS20_BOVIN 40S ribosomal protein S20 OS=Bos taurus OX=9913 GN=RP</t>
  </si>
  <si>
    <t>A0A0G2K0D7</t>
  </si>
  <si>
    <t>Proteasome endopeptidase complex</t>
  </si>
  <si>
    <t>Psma6</t>
  </si>
  <si>
    <t>&gt;tr|A0A0G2K0D7|A0A0G2K0D7_RAT Proteasome endopeptidase complex OS=Rattus norvegicus GN=Psma6 PE=1 SV=1;&gt;tr|G5E5C3|G5E5C3_BOVIN Proteasome subunit alpha type OS=Bos taurus OX=9913 GN=PSMA6 PE=3 SV=1;&gt;sp|Q2YDE4|PSA6_BOVIN Proteasome subunit alpha type-6 OS=B</t>
  </si>
  <si>
    <t>A0A0G2K200</t>
  </si>
  <si>
    <t>40S ribosomal protein S5</t>
  </si>
  <si>
    <t>Rps5</t>
  </si>
  <si>
    <t>&gt;tr|A0A0G2K200|A0A0G2K200_RAT 40S ribosomal protein S5 OS=Rattus norvegicus GN=Rps5 PE=1 SV=1;&gt;sp|Q5E988|RS5_BOVIN 40S ribosomal protein S5 OS=Bos taurus OX=9913 GN=RPS5 PE=2 SV=3;&gt;sp|P24050|RS5_RAT 40S ribosomal protein S5 OS=Rattus norvegicus GN=Rps5 PE=</t>
  </si>
  <si>
    <t>A0A0G2K398</t>
  </si>
  <si>
    <t>Glutathione peroxidase</t>
  </si>
  <si>
    <t>Gpx4</t>
  </si>
  <si>
    <t>"&gt;tr|A0A0G2K398|A0A0G2K398_RAT Glutathione peroxidase OS=Rattus norvegicus GN=Gpx4 PE=1 SV=1;&gt;sp|P36970|GPX41_RAT Phospholipid hydroperoxide glutathione peroxidase, mitochondrial OS=Rattus norvegicus GN=Gpx4 PE=1 SV=3;&gt;tr|F8WFK6|F8WFK6_RAT Glutathione perox"</t>
  </si>
  <si>
    <t>A0A0G2K4I4</t>
  </si>
  <si>
    <t>Endoplasmin</t>
  </si>
  <si>
    <t>Hsp90b1</t>
  </si>
  <si>
    <t>&gt;tr|A0A0G2K4I4|A0A0G2K4I4_RAT Endoplasmin OS=Rattus norvegicus GN=Hsp90b1 PE=1 SV=1;&gt;sp|Q95M18|ENPL_BOVIN Endoplasmin OS=Bos taurus OX=9913 GN=HSP90B1 PE=2 SV=1;&gt;sp|Q66HD0|ENPL_RAT Endoplasmin OS=Rattus norvegicus GN=Hsp90b1 PE=1 SV=2;&gt;tr|A0A0A0MY09|A0A0A0</t>
  </si>
  <si>
    <t>A0A0G2K7K2</t>
  </si>
  <si>
    <t>"Apoptosis-inducing factor 1, mitochondrial"</t>
  </si>
  <si>
    <t>Aifm1</t>
  </si>
  <si>
    <t>"&gt;tr|A0A0G2K7K2|A0A0G2K7K2_RAT Apoptosis-inducing factor 1, mitochondrial OS=Rattus norvegicus GN=Aifm1 PE=1 SV=1;&gt;sp|Q9JM53|AIFM1_RAT Apoptosis-inducing factor 1, mitochondrial OS=Rattus norvegicus GN=Aifm1 PE=1 SV=1;&gt;tr|E1BJA2|E1BJA2_BOVIN Uncharacterized"</t>
  </si>
  <si>
    <t>A0A0G2K8B7</t>
  </si>
  <si>
    <t>Eukaryotic initiation factor 4A-II</t>
  </si>
  <si>
    <t>Eif4a2</t>
  </si>
  <si>
    <t>&gt;tr|A0A0G2K8B7|A0A0G2K8B7_RAT Eukaryotic initiation factor 4A-II OS=Rattus norvegicus GN=Eif4a2 PE=1 SV=1;&gt;sp|Q3SZ54|IF4A1_BOVIN Eukaryotic initiation factor 4A-I OS=Bos taurus OX=9913 GN=EIF4A1 PE=2 SV=1;&gt;tr|Q6P3V8|Q6P3V8_RAT Eukaryotic translation initia</t>
  </si>
  <si>
    <t>A0A0G2K905</t>
  </si>
  <si>
    <t>Actin-related protein 2/3 complex subunit 2</t>
  </si>
  <si>
    <t>Arpc2</t>
  </si>
  <si>
    <t>&gt;tr|A0A0G2K905|A0A0G2K905_RAT Arp2/3 complex 34 kDa subunit OS=Rattus norvegicus GN=Arpc2 PE=1 SV=1;&gt;sp|Q3MHR7|ARPC2_BOVIN Actin-related protein 2/3 complex subunit 2 OS=Bos taurus OX=9913 GN=ARPC2 PE=1 SV=1;&gt;sp|P85970|ARPC2_RAT Actin-related protein 2/3 c</t>
  </si>
  <si>
    <t>A0A0G2K9Q9</t>
  </si>
  <si>
    <t>"Keratin, type I cytoskeletal 17"</t>
  </si>
  <si>
    <t>Krt17</t>
  </si>
  <si>
    <t>"&gt;tr|A0A0G2K9Q9|A0A0G2K9Q9_RAT Keratin, type I cytoskeletal 17 OS=Rattus norvegicus GN=Krt17 PE=1 SV=1;&gt;sp|Q6IFU8|K1C17_RAT Keratin, type I cytoskeletal 17 OS=Rattus norvegicus GN=Krt17 PE=1 SV=1;&gt;Q9QWL7 SWISS-PROT:Q9QWL7 Tax_Id=10090 Gene_Symbol=Krt17 Kera"</t>
  </si>
  <si>
    <t>A0A0G2KB28</t>
  </si>
  <si>
    <t>Gm18025</t>
  </si>
  <si>
    <t>"&gt;tr|A0A0G2KB28|A0A0G2KB28_RAT Uncharacterized protein OS=Rattus norvegicus GN=Gm18025 PE=4 SV=1;&gt;tr|A0A0U1RVI9|A0A0U1RVI9_RAT RCG34378, isoform CRA_h OS=Rattus norvegicus GN=Rps2-ps6 PE=3 SV=1;&gt;tr|D3ZIY7|D3ZIY7_RAT Uncharacterized protein OS=Rattus norvegi"</t>
  </si>
  <si>
    <t>A0A0G2KBA1</t>
  </si>
  <si>
    <t>&gt;tr|A0A0G2KBA1|A0A0G2KBA1_RAT Uncharacterized protein OS=Rattus norvegicus PE=4 SV=1;&gt;sp|P21533|RL6_RAT 60S ribosomal protein L6 OS=Rattus norvegicus GN=Rpl6 PE=1 SV=5;&gt;tr|F1LQS3|F1LQS3_RAT 60S ribosomal protein L6 OS=Rattus norvegicus GN=Rpl6-ps1 PE=3 SV=</t>
  </si>
  <si>
    <t>A0A0H2UHC1</t>
  </si>
  <si>
    <t>Neuronal pentraxin-1</t>
  </si>
  <si>
    <t>Nptx1</t>
  </si>
  <si>
    <t>&gt;tr|A0A0H2UHC1|A0A0H2UHC1_RAT Neuronal pentraxin-1 OS=Rattus norvegicus GN=Nptx1 PE=4 SV=1;&gt;sp|P47971|NPTX1_RAT Neuronal pentraxin-1 OS=Rattus norvegicus GN=Nptx1 PE=1 SV=1;&gt;tr|G3MYU9|G3MYU9_BOVIN Uncharacterized protein OS=Bos taurus OX=9913 GN=NPTX2 PE=4</t>
  </si>
  <si>
    <t>A0A0H2UHY3</t>
  </si>
  <si>
    <t>Limbic system-associated membrane protein</t>
  </si>
  <si>
    <t>Lsamp</t>
  </si>
  <si>
    <t>&gt;tr|A0A0H2UHY3|A0A0H2UHY3_RAT Limbic system-associated membrane protein OS=Rattus norvegicus GN=Lsamp PE=4 SV=1;&gt;tr|A0A0H2UHW7|A0A0H2UHW7_RAT Limbic system-associated membrane protein OS=Rattus norvegicus GN=Lsamp PE=4 SV=1;&gt;sp|Q62813|LSAMP_RAT Limbic syst</t>
  </si>
  <si>
    <t>A0A140T843</t>
  </si>
  <si>
    <t>Alpha-1-antiproteinase</t>
  </si>
  <si>
    <t>SERPINA1</t>
  </si>
  <si>
    <t>&gt;tr|A0A140T843|A0A140T843_BOVIN Beta-2-glycoprotein 1 OS=Bos taurus OX=9913 GN=APOH PE=4 SV=1;&gt;sp|P17690|APOH_BOVIN Beta-2-glycoprotein 1 OS=Bos taurus OX=9913 GN=APOH PE=1 SV=4;&gt;P17690 SWISS-PROT:P17690 (Bos taurus) Beta-2-glycoprotein 1 precursor</t>
  </si>
  <si>
    <t>A0A140T881</t>
  </si>
  <si>
    <t>Serotransferrin</t>
  </si>
  <si>
    <t>TF</t>
  </si>
  <si>
    <t>&gt;tr|A0A140T881|A0A140T881_BOVIN Apolipoprotein E OS=Bos taurus OX=9913 GN=APOE PE=3 SV=1;&gt;sp|Q03247|APOE_BOVIN Apolipoprotein E OS=Bos taurus OX=9913 GN=APOE PE=1 SV=1;&gt;Q03247 SWISS-PROT:Q03247 (Bos taurus) Apolipoprotein E precursor</t>
  </si>
  <si>
    <t>A0A140T885</t>
  </si>
  <si>
    <t>Secretogranin-1;CCB peptide short form</t>
  </si>
  <si>
    <t>Chgb</t>
  </si>
  <si>
    <t>&gt;tr|A0A140T885|A0A140T885_BOVIN Secretogranin-1 OS=Bos taurus OX=9913 GN=CHGB PE=4 SV=1;&gt;sp|P23389|SCG1_BOVIN Secretogranin-1 OS=Bos taurus OX=9913 GN=CHGB PE=1 SV=2;&gt;sp|O35314|SCG1_RAT Secretogranin-1 OS=Rattus norvegicus GN=Chgb PE=1 SV=2</t>
  </si>
  <si>
    <t>A0A140T891</t>
  </si>
  <si>
    <t>A0A140T897</t>
  </si>
  <si>
    <t>A0A1W2Q6E9</t>
  </si>
  <si>
    <t>A1A4K5</t>
  </si>
  <si>
    <t>A2I7M9</t>
  </si>
  <si>
    <t>A2I7N1</t>
  </si>
  <si>
    <t>A2I7N2</t>
  </si>
  <si>
    <t>A3KMV5</t>
  </si>
  <si>
    <t>A5D7G6</t>
  </si>
  <si>
    <t>A5D7L4</t>
  </si>
  <si>
    <t>A5PJ69</t>
  </si>
  <si>
    <t>A5PJE3</t>
  </si>
  <si>
    <t>A6QL81</t>
  </si>
  <si>
    <t>A6QLB7</t>
  </si>
  <si>
    <t>A6QLL8</t>
  </si>
  <si>
    <t>A6QLZ0</t>
  </si>
  <si>
    <t>F1LMS5</t>
  </si>
  <si>
    <t>Thrombospondin-4</t>
  </si>
  <si>
    <t>Thbs4</t>
  </si>
  <si>
    <t>&gt;tr|F1LMS5|F1LMS5_RAT Thrombospondin-4 OS=Rattus norvegicus GN=Thbs4 PE=4 SV=1;&gt;sp|Q3SWW8|TSP4_BOVIN Thrombospondin-4 OS=Bos taurus OX=9913 GN=THBS4 PE=2 SV=1;&gt;tr|A0A0G2K7L8|A0A0G2K7L8_RAT Thrombospondin-4 OS=Rattus norvegicus GN=Thbs4 PE=4 SV=1;&gt;sp|P49744</t>
  </si>
  <si>
    <t>Q3ZEJ6</t>
  </si>
  <si>
    <t>Serpin A3-3</t>
  </si>
  <si>
    <t>SERPINA3-3</t>
  </si>
  <si>
    <t>&gt;sp|Q3ZEJ6|SPA33_BOVIN Serpin A3-3 OS=Bos taurus OX=9913 GN=SERPINA3-3 PE=1 SV=2;&gt;sp|A2I7N0|SPA34_BOVIN Serpin A3-4 OS=Bos taurus OX=9913 GN=SERPINA3-4 PE=3 SV=1;&gt;A2I7N0 TREMBL:A2I7N0;Q28922;Q3ZEJ6 (Bos taurus) SERPINA3-4;&gt;tr|G3N1U4|G3N1U4_BOVIN Serpin A3-</t>
  </si>
  <si>
    <t>Serpin A3-5</t>
  </si>
  <si>
    <t>SERPINA3-5</t>
  </si>
  <si>
    <t>&gt;sp|A2I7N1|SPA35_BOVIN Serpin A3-5 OS=Bos taurus OX=9913 GN=SERPINA3-5 PE=3 SV=1;&gt;A2I7N1 TREMBL:A2I7N1 (Bos taurus) SERPINA3-5</t>
  </si>
  <si>
    <t>SERPIND1 protein (Serpin family D member 1)</t>
  </si>
  <si>
    <t>SERPIND1</t>
  </si>
  <si>
    <t>&gt;tr|A5PJ69|A5PJ69_BOVIN SERPINA10 protein OS=Bos taurus OX=9913 GN=SERPINA10 PE=2 SV=1;&gt;ENSEMBL:ENSBTAP00000013050 (Bos taurus) hypothetical protein;&gt;sp|Q62975|ZPI_RAT Protein Z-dependent protease inhibitor OS=Rattus norvegicus GN=Serpina10 PE=2 SV=2</t>
  </si>
  <si>
    <t>A6QPP2</t>
  </si>
  <si>
    <t>LOC515150</t>
  </si>
  <si>
    <t>&gt;tr|A6QPP2|A6QPP2_BOVIN SERPIND1 protein OS=Bos taurus OX=9913 GN=SERPIND1 PE=2 SV=1;&gt;ENSEMBL:ENSBTAP00000018574 (Bos taurus) 55 kDa protein</t>
  </si>
  <si>
    <t>G3MXG6</t>
  </si>
  <si>
    <t>Trypsin</t>
  </si>
  <si>
    <t>&gt;tr|G3MXG6|G3MXG6_BOVIN Uncharacterized protein OS=Bos taurus OX=9913 PE=4 SV=1;&gt;ENSEMBL:ENSBTAP00000033053 (Bos taurus) 15 kDa protein</t>
  </si>
  <si>
    <t>G3N0S9</t>
  </si>
  <si>
    <t>Protein AMBP</t>
  </si>
  <si>
    <t>AMBP</t>
  </si>
  <si>
    <t>&gt;tr|G3N0S9|G3N0S9_BOVIN Uncharacterized protein OS=Bos taurus OX=9913 GN=LOC515150 PE=4 SV=1;&gt;ENSEMBL:ENSBTAP00000034412 (Bos taurus) similar to C4b-binding protein alpha chain</t>
  </si>
  <si>
    <t>P00735</t>
  </si>
  <si>
    <t>Kininogen-2 (Kininogen II)</t>
  </si>
  <si>
    <t>KNG2</t>
  </si>
  <si>
    <t>&gt;sp|P00735|THRB_BOVIN Prothrombin OS=Bos taurus OX=9913 GN=F2 PE=1 SV=2;&gt;P00735 SWISS-PROT:P00735 (Bos taurus) Prothrombin precursor (Fragment)</t>
  </si>
  <si>
    <t>CON__P00761</t>
  </si>
  <si>
    <t>Hemoglobin subunit alpha (Alpha-globin)</t>
  </si>
  <si>
    <t>HBA</t>
  </si>
  <si>
    <t>&gt;P00761 SWISS-PROT:P00761|TRYP_PIG Trypsin - Sus scrofa (Pig).</t>
  </si>
  <si>
    <t>F1MMK9</t>
  </si>
  <si>
    <t>Hemoglobin subunit beta (Beta-globin)</t>
  </si>
  <si>
    <t>HBB</t>
  </si>
  <si>
    <t>&gt;tr|F1MMK9|F1MMK9_BOVIN Protein AMBP OS=Bos taurus OX=9913 GN=AMBP PE=4 SV=2;&gt;sp|P00978|AMBP_BOVIN Protein AMBP OS=Bos taurus OX=9913 GN=AMBP PE=1 SV=2;&gt;P00978 SWISS-PROT:P00978 (Bos taurus) AMBP protein precursor</t>
  </si>
  <si>
    <t>P01044</t>
  </si>
  <si>
    <t>"Keratin, type I cytoskeletal 14 (Cytokeratin-14) "</t>
  </si>
  <si>
    <t>KRT14</t>
  </si>
  <si>
    <t>&gt;sp|P01044|KNG1_BOVIN Kininogen-1 OS=Bos taurus OX=9913 GN=KNG1 PE=1 SV=1;&gt;P01044-1 SWISS-PROT:P01044-1 (Bos taurus) Isoform HMW of Kininogen-1 precursor;&gt;tr|A0A140T8C8|A0A140T8C8_BOVIN Kininogen-1 OS=Bos taurus OX=9913 GN=KNG1 PE=4 SV=1;&gt;Q2KJ62 TREMBL:Q2K</t>
  </si>
  <si>
    <t>P01045</t>
  </si>
  <si>
    <t>Alpha-S1-casein</t>
  </si>
  <si>
    <t>CSN1S1</t>
  </si>
  <si>
    <t>&gt;sp|P01045|KNG2_BOVIN Kininogen-2 OS=Bos taurus OX=9913 GN=KNG2 PE=1 SV=1;&gt;P01045-1 SWISS-PROT:P01045-1 (Bos taurus) Isoform HMW of Kininogen-2 precursor</t>
  </si>
  <si>
    <t>P01966</t>
  </si>
  <si>
    <t>Beta-casein</t>
  </si>
  <si>
    <t>CSN2</t>
  </si>
  <si>
    <t>&gt;sp|P01966|HBA_BOVIN Hemoglobin subunit alpha OS=Bos taurus OX=9913 GN=HBA PE=1 SV=2;&gt;P01966 SWISS-PROT:P01966 (Bos taurus) Hemoglobin subunit alpha</t>
  </si>
  <si>
    <t>P02070</t>
  </si>
  <si>
    <t>Fibrinogen alpha chain</t>
  </si>
  <si>
    <t>FGA</t>
  </si>
  <si>
    <t>&gt;sp|P02070|HBB_BOVIN Hemoglobin subunit beta OS=Bos taurus OX=9913 GN=HBB PE=1 SV=1;&gt;P02070 SWISS-PROT:P02070 (Bos taurus) Hemoglobin subunit beta</t>
  </si>
  <si>
    <t>C-X-C motif chemokine</t>
  </si>
  <si>
    <t>PF4</t>
  </si>
  <si>
    <t>&gt;tr|A5PJE3|A5PJE3_BOVIN Fibrinogen alpha chain OS=Bos taurus OX=9913 GN=FGA PE=2 SV=1;&gt;sp|P02672|FIBA_BOVIN Fibrinogen alpha chain OS=Bos taurus OX=9913 GN=FGA PE=1 SV=5;&gt;P02672 SWISS-PROT:P02672 (Bos taurus) Fibrinogen alpha chain precursor</t>
  </si>
  <si>
    <t>P02676</t>
  </si>
  <si>
    <t>"Keratin, type II cytoskeletal 1 (67 kDa cytokeratin) (Cytokeratin-1)"</t>
  </si>
  <si>
    <t>KRT1</t>
  </si>
  <si>
    <t>&gt;sp|P02676|FIBB_BOVIN Fibrinogen beta chain OS=Bos taurus OX=9913 GN=FGB PE=1 SV=2;&gt;tr|F1MAV0|F1MAV0_BOVIN Fibrinogen beta chain OS=Bos taurus OX=9913 GN=FGB PE=4 SV=2;&gt;P02676 SWISS-PROT:P02676 (Bos taurus) similar to Fibrinogen beta chain precursor</t>
  </si>
  <si>
    <t>CON__P02754</t>
  </si>
  <si>
    <t>Plasminogen</t>
  </si>
  <si>
    <t>PLG</t>
  </si>
  <si>
    <t>&gt;P02754 SWISS-PROT:P02754 Beta-lactoglobulin - Bos taurus (Bovine).;&gt;tr|G5E5H7|G5E5H7_BOVIN Uncharacterized protein OS=Bos taurus OX=9913 GN=PAEP PE=3 SV=1;&gt;sp|P02754|LACB_BOVIN Beta-lactoglobulin OS=Bos taurus OX=9913 GN=LGB PE=1 SV=3</t>
  </si>
  <si>
    <t>CON__P02768-1</t>
  </si>
  <si>
    <t>Vitamin K-dependent protein S</t>
  </si>
  <si>
    <t>PROS1</t>
  </si>
  <si>
    <t>&gt;P02768-1 SWISS-PROT:P02768-1 Tax_Id=9606 Gene_Symbol=ALB Isoform 1 of Serum albumin precursor</t>
  </si>
  <si>
    <t>F1MD83</t>
  </si>
  <si>
    <t>Trypsin-1</t>
  </si>
  <si>
    <t>PRSS1</t>
  </si>
  <si>
    <t>&gt;tr|F1MD83|F1MD83_BOVIN C-X-C motif chemokine OS=Bos taurus OX=9913 GN=PF4 PE=3 SV=1;&gt;P02777 SWISS-PROT:P02777 (Bos taurus) similar to Platelet factor 4</t>
  </si>
  <si>
    <t>P06868</t>
  </si>
  <si>
    <t>Alpha-2-HS-glycoprotein</t>
  </si>
  <si>
    <t>AHSG</t>
  </si>
  <si>
    <t>&gt;sp|P06868|PLMN_BOVIN Plasminogen OS=Bos taurus OX=9913 GN=PLG PE=1 SV=2;&gt;P06868 SWISS-PROT:P06868 (Bos taurus) Plasminogen precursor</t>
  </si>
  <si>
    <t>P07224</t>
  </si>
  <si>
    <t>"Keratin, type I cytoskeletal 10 (Cytokeratin-10)"</t>
  </si>
  <si>
    <t>KRT10</t>
  </si>
  <si>
    <t>&gt;sp|P07224|PROS_BOVIN Vitamin K-dependent protein S OS=Bos taurus OX=9913 GN=PROS1 PE=1 SV=1;&gt;P07224 SWISS-PROT:P07224 (Bos taurus) Vitamin K-dependent protein S precursor</t>
  </si>
  <si>
    <t>CON__P07477</t>
  </si>
  <si>
    <t>"Keratin, type II cytoskeletal 5 (58 kDa cytokeratin) (Cytokeratin-5) "</t>
  </si>
  <si>
    <t>KRT5</t>
  </si>
  <si>
    <t>&gt;P07477 SWISS-PROT:P07477 Tax_Id=9606 Gene_Symbol=PRSS1 Trypsin-1 precursor</t>
  </si>
  <si>
    <t>CON__P08779</t>
  </si>
  <si>
    <t>Apolipoprotein A-I</t>
  </si>
  <si>
    <t>APOA1</t>
  </si>
  <si>
    <t>"&gt;P08779 SWISS-PROT:P08779 Tax_Id=9606 Gene_Symbol=KRT16 Keratin, type I cytoskeletal 16"</t>
  </si>
  <si>
    <t>P12763</t>
  </si>
  <si>
    <t>Beta-2-glycoprotein 1</t>
  </si>
  <si>
    <t>APOH</t>
  </si>
  <si>
    <t>&gt;sp|P12763|FETUA_BOVIN Alpha-2-HS-glycoprotein OS=Bos taurus OX=9913 GN=AHSG PE=1 SV=2;&gt;P12763 SWISS-PROT:P12763 (Bos taurus) Alpha-2-HS-glycoprotein precursor</t>
  </si>
  <si>
    <t>CON__P13645</t>
  </si>
  <si>
    <t>Clusterin</t>
  </si>
  <si>
    <t>CLU</t>
  </si>
  <si>
    <t>"&gt;P13645 SWISS-PROT:P13645 Tax_Id=9606 Gene_Symbol=KRT10 Keratin, type I cytoskeletal 10"</t>
  </si>
  <si>
    <t>CON__P13647</t>
  </si>
  <si>
    <t>Filaggrin</t>
  </si>
  <si>
    <t>FLG</t>
  </si>
  <si>
    <t>"&gt;P13647 SWISS-PROT:P13647 Tax_Id=9606 Gene_Symbol=KRT5 Keratin, type II cytoskeletal 5"</t>
  </si>
  <si>
    <t>P15497</t>
  </si>
  <si>
    <t>Alpha-2-antiplasmin</t>
  </si>
  <si>
    <t>SERPINF2</t>
  </si>
  <si>
    <t>&gt;sp|P15497|APOA1_BOVIN Apolipoprotein A-I OS=Bos taurus OX=9913 GN=APOA1 PE=1 SV=3;&gt;P15497 SWISS-PROT:P15497 (Bos taurus) Apolipoprotein A-I precursor</t>
  </si>
  <si>
    <t>P17697</t>
  </si>
  <si>
    <t>"Keratin, type I cytoskeletal 9 (Cytokeratin-9)"</t>
  </si>
  <si>
    <t>KRT9</t>
  </si>
  <si>
    <t>&gt;sp|P17697|CLUS_BOVIN Clusterin OS=Bos taurus OX=9913 GN=CLU PE=1 SV=1;&gt;P17697 SWISS-PROT:P17697 (Bos taurus) Clusterin precursor</t>
  </si>
  <si>
    <t>CON__P20930</t>
  </si>
  <si>
    <t>"Keratin, type II cytoskeletal 2 epidermal (Cytokeratin-2e) "</t>
  </si>
  <si>
    <t>KRT2</t>
  </si>
  <si>
    <t>&gt;P20930 SWISS-PROT:P20930 Tax_Id=9606 Gene_Symbol=FLG Filaggrin</t>
  </si>
  <si>
    <t>P28800</t>
  </si>
  <si>
    <t>"Keratin, type II cytoskeletal 6C (Cytokeratin-6C) "</t>
  </si>
  <si>
    <t>KRT6C</t>
  </si>
  <si>
    <t>&gt;sp|P28800|A2AP_BOVIN Alpha-2-antiplasmin OS=Bos taurus OX=9913 GN=SERPINF2 PE=1 SV=2;&gt;P28800 SWISS-PROT:P28800 (Bos taurus) Alpha-2-antiplasmin precursor</t>
  </si>
  <si>
    <t>P34955</t>
  </si>
  <si>
    <t>Apolipoprotein A-II</t>
  </si>
  <si>
    <t>APOA2</t>
  </si>
  <si>
    <t>&gt;sp|P34955|A1AT_BOVIN Alpha-1-antiproteinase OS=Bos taurus OX=9913 GN=SERPINA1 PE=1 SV=1;&gt;P34955 SWISS-PROT:P34955 (Bos taurus) Alpha-1-antiproteinase precursor</t>
  </si>
  <si>
    <t>CON__P35527</t>
  </si>
  <si>
    <t>Apolipoprotein E</t>
  </si>
  <si>
    <t>APOE</t>
  </si>
  <si>
    <t>"&gt;P35527 SWISS-PROT:P35527 Tax_Id=9606 Gene_Symbol=KRT9 Keratin, type I cytoskeletal 9"</t>
  </si>
  <si>
    <t>CON__P35908</t>
  </si>
  <si>
    <t>KRT17</t>
  </si>
  <si>
    <t>"&gt;P35908 SWISS-PROT:P35908 Tax_Id=9606 Gene_Symbol=KRT2 Keratin, type II cytoskeletal 2 epidermal"</t>
  </si>
  <si>
    <t>CON__P48668</t>
  </si>
  <si>
    <t>Lumican</t>
  </si>
  <si>
    <t>LUM</t>
  </si>
  <si>
    <t>"&gt;P48668 SWISS-PROT:P48668 Tax_Id=9606 Gene_Symbol=KRT6C Keratin, type II cytoskeletal 6C;&gt;P04259 SWISS-PROT:P04259 Tax_Id=9606 Gene_Symbol=KRT6B Keratin, type II cytoskeletal 6B;&gt;P02538 SWISS-PROT:P02538 Tax_Id=9606 Gene_Symbol=KRT6A Keratin, type II cytos"</t>
  </si>
  <si>
    <t>P81644</t>
  </si>
  <si>
    <t>&gt;sp|P81644|APOA2_BOVIN Apolipoprotein A-II OS=Bos taurus OX=9913 GN=APOA2 PE=1 SV=2;&gt;P81644 SWISS-PROT:P81644 (Bos taurus) Apolipoprotein A-II precursor</t>
  </si>
  <si>
    <t>Q05443</t>
  </si>
  <si>
    <t>Deleted.</t>
  </si>
  <si>
    <t>&gt;sp|Q05443|LUM_BOVIN Lumican OS=Bos taurus OX=9913 GN=LUM PE=1 SV=1;&gt;Q05443 SWISS-PROT:Q05443 (Bos taurus) Lumican precursor</t>
  </si>
  <si>
    <t>F1MZ96</t>
  </si>
  <si>
    <t>"Immunoglobulin light chain, lambda gene cluster"</t>
  </si>
  <si>
    <t>IGL@</t>
  </si>
  <si>
    <t>&gt;tr|F1MZ96|F1MZ96_BOVIN Uncharacterized protein OS=Bos taurus OX=9913 PE=1 SV=2;&gt;tr|F1MH40|F1MH40_BOVIN Uncharacterized protein OS=Bos taurus OX=9913 PE=1 SV=2;&gt;Q05B55 TREMBL:Q05B55 (Bos taurus) Similar to Ig kappa chain C region</t>
  </si>
  <si>
    <t>F1MMP5</t>
  </si>
  <si>
    <t>Complement factor H</t>
  </si>
  <si>
    <t>CFH</t>
  </si>
  <si>
    <t>&gt;tr|F1MMP5|F1MMP5_BOVIN Inter-alpha-trypsin inhibitor heavy chain H1 OS=Bos taurus OX=9913 GN=ITIH1 PE=4 SV=1;&gt;sp|Q0VCM5|ITIH1_BOVIN Inter-alpha-trypsin inhibitor heavy chain H1 OS=Bos taurus OX=9913 GN=ITIH1 PE=1 SV=1;&gt;Q0VCM5 TREMBL:Q0VCM5 (Bos taurus) Si</t>
  </si>
  <si>
    <t>Q28065</t>
  </si>
  <si>
    <t>Leucine-rich alpha-2-glycoprotein 1</t>
  </si>
  <si>
    <t>LRG1</t>
  </si>
  <si>
    <t>&gt;sp|Q28065|C4BPA_BOVIN C4b-binding protein alpha chain OS=Bos taurus OX=9913 GN=C4BPA PE=2 SV=1;&gt;Q28065 SWISS-PROT:Q28065 (Bos taurus) C4b-binding protein alpha chain precursor</t>
  </si>
  <si>
    <t>Q28085</t>
  </si>
  <si>
    <t>Tetranectin</t>
  </si>
  <si>
    <t>CLEC3B</t>
  </si>
  <si>
    <t>&gt;sp|Q28085|CFAH_BOVIN Complement factor H OS=Bos taurus OX=9913 GN=CFH PE=1 SV=3;&gt;Q28085 SWISS-PROT:Q28085 (Bos taurus) Complement factor H precursor</t>
  </si>
  <si>
    <t>F1N3A1</t>
  </si>
  <si>
    <t>Protein HP-20 homolog</t>
  </si>
  <si>
    <t>&gt;tr|F1N3A1|F1N3A1_BOVIN Thrombospondin-1 OS=Bos taurus OX=9913 GN=THBS1 PE=4 SV=1;&gt;sp|Q28178|TSP1_BOVIN Thrombospondin-1 OS=Bos taurus OX=9913 GN=THBS1 PE=2 SV=2;&gt;Q28194 TREMBL:Q28194 (Bos taurus) Thrombospondin-1</t>
  </si>
  <si>
    <t>F1N045</t>
  </si>
  <si>
    <t>Periostin</t>
  </si>
  <si>
    <t>POSTN</t>
  </si>
  <si>
    <t>&gt;tr|F1N045|F1N045_BOVIN Complement component C7 OS=Bos taurus OX=9913 GN=C7 PE=4 SV=1;&gt;sp|Q29RQ1|CO7_BOVIN Complement component C7 OS=Bos taurus OX=9913 GN=C7 PE=2 SV=1;&gt;Q29RQ1 SWISS-PROT:Q29RQ1 (Bos taurus) Complement component C7 precursor</t>
  </si>
  <si>
    <t>Q2KIF2</t>
  </si>
  <si>
    <t>Alpha-1B-glycoprotein</t>
  </si>
  <si>
    <t>A1BG</t>
  </si>
  <si>
    <t>&gt;tr|Q2KIF2|Q2KIF2_BOVIN Leucine-rich alpha-2-glycoprotein 1 OS=Bos taurus OX=9913 GN=LRG1 PE=1 SV=1;&gt;Q2KIF2 TREMBL:Q2KIF2 (Bos taurus) Similar to leucine-rich alpha-2-glycoprotein 1</t>
  </si>
  <si>
    <t>Q2KIS7</t>
  </si>
  <si>
    <t>Coagulation factor XIII B chain</t>
  </si>
  <si>
    <t>F13B</t>
  </si>
  <si>
    <t>&gt;sp|Q2KIS7|TETN_BOVIN Tetranectin OS=Bos taurus OX=9913 GN=CLEC3B PE=2 SV=1;&gt;Q2KIS7 SWISS-PROT:Q2KIS7 (Bos taurus) Tetranectin precursor</t>
  </si>
  <si>
    <t>Q2KIT0</t>
  </si>
  <si>
    <t>Complement factor I</t>
  </si>
  <si>
    <t>CFI</t>
  </si>
  <si>
    <t>"&gt;sp|Q2KIT0|HP20_BOVIN Protein HP-20 homolog OS=Bos taurus OX=9913 PE=2 SV=1;&gt;Q2KIT0 TREMBL:Q2KIT0 (Bos taurus) Similar to collagen, type X, alpha 1"</t>
  </si>
  <si>
    <t>Q2KJC7</t>
  </si>
  <si>
    <t>Apolipoprotein A-IV</t>
  </si>
  <si>
    <t>APOA4</t>
  </si>
  <si>
    <t>"&gt;tr|Q2KJC7|Q2KJC7_BOVIN Periostin OS=Bos taurus OX=9913 GN=POSTN PE=1 SV=1;&gt;Q2KJC7 TREMBL:Q2KJC7;Q8HZM3 (Bos taurus) Periostin, osteoblast specific factor;&gt;tr|D1Z308|D1Z308_BOVIN Periostin OS=Bos taurus OX=9913 GN=POSTN PE=1 SV=2"</t>
  </si>
  <si>
    <t>Q2KJF1</t>
  </si>
  <si>
    <t>Complement factor B (Fragment)</t>
  </si>
  <si>
    <t>BF</t>
  </si>
  <si>
    <t>&gt;sp|Q2KJF1|A1BG_BOVIN Alpha-1B-glycoprotein OS=Bos taurus OX=9913 GN=A1BG PE=1 SV=1;&gt;Q2KJF1 TREMBL:Q2KJF1 (Bos taurus) Alpha-1-B glycoprotein</t>
  </si>
  <si>
    <t>Q2TBQ1</t>
  </si>
  <si>
    <t>Alpha-amylase</t>
  </si>
  <si>
    <t>AMY2B</t>
  </si>
  <si>
    <t>"&gt;tr|Q2TBQ1|Q2TBQ1_BOVIN Coagulation factor XIII B chain OS=Bos taurus OX=9913 GN=F13B PE=2 SV=1;&gt;Q2TBQ1 TREMBL:Q2TBQ1 (Bos taurus) Coagulation factor XIII, B polypeptide"</t>
  </si>
  <si>
    <t>F1N3Q7</t>
  </si>
  <si>
    <t>Vitamin D-binding protein</t>
  </si>
  <si>
    <t>GC</t>
  </si>
  <si>
    <t>&gt;tr|F1N3Q7|F1N3Q7_BOVIN Apolipoprotein A-IV OS=Bos taurus OX=9913 GN=APOA4 PE=3 SV=1;&gt;sp|Q32PJ2|APOA4_BOVIN Apolipoprotein A-IV OS=Bos taurus OX=9913 GN=APOA4 PE=2 SV=1;&gt;Q32PJ2 SWISS-PROT:Q32PJ2 (Bos taurus) Apolipoprotein A-IV precursor</t>
  </si>
  <si>
    <t>F1MJQ3</t>
  </si>
  <si>
    <t>Alpha-fetoprotein</t>
  </si>
  <si>
    <t>AFP</t>
  </si>
  <si>
    <t>"&gt;tr|F1MJQ3|F1MJQ3_BOVIN Alpha-amylase OS=Bos taurus OX=9913 GN=AMY2B PE=3 SV=1;&gt;Q3MHH8 TREMBL:Q3MHH8 (Bos taurus) Amylase, alpha 2B; pancreatic;&gt;tr|F1MP21|F1MP21_BOVIN Alpha-amylase OS=Bos taurus OX=9913 GN=LOC539383 PE=3 SV=2;&gt;sp|P00689|AMYP_RAT Pancreati"</t>
  </si>
  <si>
    <t>Q3MHN2</t>
  </si>
  <si>
    <t>Angiotensinogen</t>
  </si>
  <si>
    <t>AGT</t>
  </si>
  <si>
    <t>&gt;sp|Q3MHN2|CO9_BOVIN Complement component C9 OS=Bos taurus OX=9913 GN=C9 PE=2 SV=1;&gt;Q3MHN2 SWISS-PROT:Q3MHN2 (Bos taurus) Complement component C9 precursor</t>
  </si>
  <si>
    <t>Q3MHN5</t>
  </si>
  <si>
    <t>Alpha-1-acid glycoprotein</t>
  </si>
  <si>
    <t>agp</t>
  </si>
  <si>
    <t>&gt;sp|Q3MHN5|VTDB_BOVIN Vitamin D-binding protein OS=Bos taurus OX=9913 GN=GC PE=2 SV=1;&gt;Q3MHN5 SWISS-PROT:Q3MHN5 (Bos taurus) Vitamin D-binding protein precursor</t>
  </si>
  <si>
    <t>F1N1I6</t>
  </si>
  <si>
    <t>Hemopexin</t>
  </si>
  <si>
    <t>HPX</t>
  </si>
  <si>
    <t>&gt;tr|F1N1I6|F1N1I6_BOVIN Gelsolin OS=Bos taurus OX=9913 GN=GSN PE=1 SV=1;&gt;Q3SX14 TREMBL:Q3SX14 (Bos taurus) Similar to Gelsolin;&gt;tr|F1MJH1|F1MJH1_BOVIN Gelsolin OS=Bos taurus OX=9913 GN=GSN PE=4 SV=1;&gt;sp|Q3SX14|GELS_BOVIN Gelsolin OS=Bos taurus OX=9913 GN=G</t>
  </si>
  <si>
    <t>Q3SZ57</t>
  </si>
  <si>
    <t>Adiponectin</t>
  </si>
  <si>
    <t>ADIPOQ</t>
  </si>
  <si>
    <t>&gt;sp|Q3SZ57|FETA_BOVIN Alpha-fetoprotein OS=Bos taurus OX=9913 GN=AFP PE=2 SV=1;&gt;Q3SZ57 SWISS-PROT:Q3SZ57 (Bos taurus) Alpha-fetoprotein precursor</t>
  </si>
  <si>
    <t>Q3SZH5</t>
  </si>
  <si>
    <t>Fetuin-B</t>
  </si>
  <si>
    <t>FETUB</t>
  </si>
  <si>
    <t>&gt;tr|Q3SZH5|Q3SZH5_BOVIN Angiotensinogen OS=Bos taurus OX=9913 GN=AGT PE=1 SV=1;&gt;Q3SZH5 TREMBL:Q3SZH5 (Bos taurus) Similar to Angiotensinogen</t>
  </si>
  <si>
    <t>Q5GN72</t>
  </si>
  <si>
    <t>Filaggrin-2</t>
  </si>
  <si>
    <t>FLG2</t>
  </si>
  <si>
    <t>&gt;tr|Q5GN72|Q5GN72_BOVIN Alpha-1-acid glycoprotein OS=Bos taurus OX=9913 GN=agp PE=2 SV=2;&gt;sp|Q3SZR3|A1AG_BOVIN Alpha-1-acid glycoprotein OS=Bos taurus OX=9913 GN=ORM1 PE=2 SV=1;&gt;Q3SZR3 SWISS-PROT:Q3SZR3 (Bos taurus) Alpha-1-acid glycoprotein precursor</t>
  </si>
  <si>
    <t>Q3Y5Z3</t>
  </si>
  <si>
    <t>"Keratin, type II cytoskeletal 78 (Cytokeratin-78) "</t>
  </si>
  <si>
    <t>KRT78</t>
  </si>
  <si>
    <t>&gt;sp|Q3Y5Z3|ADIPO_BOVIN Adiponectin OS=Bos taurus OX=9913 GN=ADIPOQ PE=1 SV=1;&gt;Q3Y5Z3 SWISS-PROT:Q3Y5Z3 (Bos taurus) Adiponectin precursor</t>
  </si>
  <si>
    <t>Q58D62</t>
  </si>
  <si>
    <t>"Keratin, type II cytoskeletal 1b (Cytokeratin-1B) "</t>
  </si>
  <si>
    <t>KRT77</t>
  </si>
  <si>
    <t>&gt;sp|Q58D62|FETUB_BOVIN Fetuin-B OS=Bos taurus OX=9913 GN=FETUB PE=1 SV=1;&gt;Q58D62 SWISS-PROT:Q58D62 (Bos taurus) Fetuin-B precursor</t>
  </si>
  <si>
    <t>M0QVZ6</t>
  </si>
  <si>
    <t>Pigment epithelium-derived factor</t>
  </si>
  <si>
    <t>SERPINF1</t>
  </si>
  <si>
    <t>"&gt;tr|M0QVZ6|M0QVZ6_BOVIN Keratin, type II cytoskeletal 5 OS=Bos taurus OX=9913 GN=KRT5 PE=3 SV=1;&gt;tr|A5D7M6|A5D7M6_BOVIN KRT5 protein OS=Bos taurus OX=9913 GN=KRT5 PE=2 SV=1;&gt;sp|Q5XQN5|K2C5_BOVIN Keratin, type II cytoskeletal 5 OS=Bos taurus OX=9913 GN=KRT5"</t>
  </si>
  <si>
    <t>Q95121</t>
  </si>
  <si>
    <t>Serpin A3-1</t>
  </si>
  <si>
    <t>SERPINA3-1</t>
  </si>
  <si>
    <t>&gt;sp|Q95121|PEDF_BOVIN Pigment epithelium-derived factor OS=Bos taurus OX=9913 GN=SERPINF1 PE=1 SV=1;&gt;Q95121 SWISS-PROT:Q95121 (Bos taurus) Pigment epithelium-derived factor precursor</t>
  </si>
  <si>
    <t>Q95M17</t>
  </si>
  <si>
    <t>Afamin</t>
  </si>
  <si>
    <t>AFM</t>
  </si>
  <si>
    <t>&gt;sp|Q95M17|CHIA_BOVIN Acidic mammalian chitinase OS=Bos taurus OX=9913 GN=CHIA PE=1 SV=1;&gt;Q95M17 SWISS-PROT:Q95M17 (Bos taurus) Acidic mammalian chitinase precursor</t>
  </si>
  <si>
    <t>Q9N2I2</t>
  </si>
  <si>
    <t>&gt;sp|Q9N2I2|IPSP_BOVIN Plasma serine protease inhibitor OS=Bos taurus OX=9913 GN=SERPINA5 PE=1 SV=1;&gt;Q9N2I2 SWISS-PROT:Q9N2I2 (Bos taurus) Plasma serine protease inhibitor precursor</t>
  </si>
  <si>
    <t>Q3SYR0</t>
  </si>
  <si>
    <t>Histone H1.5</t>
  </si>
  <si>
    <t>Hist1h1b</t>
  </si>
  <si>
    <t>"&gt;tr|Q3SYR0|Q3SYR0_BOVIN Serpin peptidase inhibitor, clade A (Alpha-1 antiproteinase, antitrypsin), member 7 OS=Bos taurus OX=9913 GN=SERPINA7 PE=2 SV=1;&gt;sp|Q9TT36|THBG_BOVIN Thyroxine-binding globulin OS=Bos taurus OX=9913 GN=SERPINA7 PE=2 SV=1;&gt;Q9TT36 SWI"</t>
  </si>
  <si>
    <t>Q9TTE1</t>
  </si>
  <si>
    <t>Coagulation factor VIII</t>
  </si>
  <si>
    <t>F8</t>
  </si>
  <si>
    <t>&gt;sp|Q9TTE1|SPA31_BOVIN Serpin A3-1 OS=Bos taurus OX=9913 GN=SERPINA3-1 PE=1 SV=3;&gt;Q9TTE1 SWISS-PROT:Q9TTE1 (Bos taurus) Endopin-1 precursor</t>
  </si>
  <si>
    <t>G3MYZ3</t>
  </si>
  <si>
    <t>Similar to ribosomal protein S10</t>
  </si>
  <si>
    <t>RGD1561871</t>
  </si>
  <si>
    <t>&gt;sp|G3MYZ3|AFAM_BOVIN Afamin OS=Bos taurus OX=9913 GN=AFM PE=1 SV=1;&gt;REFSEQ:XP_585019 (Bos taurus) similar to afamin</t>
  </si>
  <si>
    <t>P62963</t>
  </si>
  <si>
    <t>Profilin-1</t>
  </si>
  <si>
    <t>Pfn1</t>
  </si>
  <si>
    <t>&gt;sp|P62963|PROF1_RAT Profilin-1 OS=Rattus norvegicus GN=Pfn1 PE=1 SV=2;&gt;tr|E1BHJ0|E1BHJ0_BOVIN Profilin OS=Bos taurus OX=9913 PE=3 SV=1;&gt;sp|P02584|PROF1_BOVIN Profilin-1 OS=Bos taurus OX=9913 GN=PFN1 PE=1 SV=2;&gt;P02584 SWISS-PROT:P02584 (Bos taurus) Profili</t>
  </si>
  <si>
    <t>P02081</t>
  </si>
  <si>
    <t>Hemoglobin fetal subunit beta</t>
  </si>
  <si>
    <t>&gt;sp|P02081|HBBF_BOVIN Hemoglobin fetal subunit beta OS=Bos taurus OX=9913 PE=1 SV=1;&gt;Q3SX09 TREMBL:Q3SX09 (Bos taurus) similar to HBG protein;&gt;tr|G3MZ21|G3MZ21_BOVIN Uncharacterized protein OS=Bos taurus OX=9913 PE=3 SV=1;&gt;tr|G3N1Y3|G3N1Y3_BOVIN Uncharacte</t>
  </si>
  <si>
    <t>P02453</t>
  </si>
  <si>
    <t>Collagen alpha-1(I) chain (Alpha-1 type I collagen)</t>
  </si>
  <si>
    <t>COL1A1</t>
  </si>
  <si>
    <t>&gt;sp|P02453|CO1A1_BOVIN Collagen alpha-1(I) chain OS=Bos taurus OX=9913 GN=COL1A1 PE=1 SV=3;&gt;Q862S4 TREMBL:Q862S4 (Bos taurus) Similar to pro alpha 1(I) collagen (Fragment)</t>
  </si>
  <si>
    <t>P56652</t>
  </si>
  <si>
    <t>Inter-alpha-trypsin inhibitor heavy chain H3</t>
  </si>
  <si>
    <t>ITIH3</t>
  </si>
  <si>
    <t>&gt;sp|P56652|ITIH3_BOVIN Inter-alpha-trypsin inhibitor heavy chain H3 OS=Bos taurus OX=9913 GN=ITIH3 PE=1 SV=2;&gt;Q0V8M9 TREMBL:Q0V8M9;Q9TRI0 (Bos taurus) similar to inter-alpha (globulin) inhibitor H3 isoform 2</t>
  </si>
  <si>
    <t>Q0P5J6</t>
  </si>
  <si>
    <t>"Keratin, type I cytoskeletal 27 (Cytokeratin-27) "</t>
  </si>
  <si>
    <t>KRT27</t>
  </si>
  <si>
    <t>"&gt;sp|Q0P5J6|K1C27_BOVIN Keratin, type I cytoskeletal 27 OS=Bos taurus OX=9913 GN=KRT27 PE=2 SV=1;&gt;Q7Z3Y8 SWISS-PROT:Q7Z3Y8 Tax_Id=9606 Gene_Symbol=KRT27 Keratin, type I cytoskeletal 27;&gt;sp|Q0P5J4|K1C25_BOVIN Keratin, type I cytoskeletal 25 OS=Bos taurus OX="</t>
  </si>
  <si>
    <t>Q148H5</t>
  </si>
  <si>
    <t>"Keratin, type II cytoskeletal 71 (Cytokeratin-71) "</t>
  </si>
  <si>
    <t>KRT71</t>
  </si>
  <si>
    <t>"&gt;sp|Q148H5|K2C71_BOVIN Keratin, type II cytoskeletal 71 OS=Bos taurus OX=9913 GN=KRT71 PE=2 SV=1;&gt;Q3SY84 SWISS-PROT:Q3SY84 Tax_Id=9606 Gene_Symbol=KRT71 Keratin, type II cytoskeletal 71;&gt;tr|D3ZXB7|D3ZXB7_RAT Keratin 71 OS=Rattus norvegicus GN=Krt71 PE=2 SV"</t>
  </si>
  <si>
    <t>Q2UVX4</t>
  </si>
  <si>
    <t>Complement C3</t>
  </si>
  <si>
    <t>C3</t>
  </si>
  <si>
    <t>&gt;sp|Q2UVX4|CO3_BOVIN Complement C3 OS=Bos taurus OX=9913 GN=C3 PE=1 SV=2;&gt;tr|G3X7A5|G3X7A5_BOVIN Complement C3 OS=Bos taurus OX=9913 GN=C3 PE=4 SV=1;&gt;Q2UVX4 SWISS-PROT:Q2UVX4 (Bos taurus) Complement C3 precursor</t>
  </si>
  <si>
    <t>Q7SIH1</t>
  </si>
  <si>
    <t>Alpha-2-macroglobulin</t>
  </si>
  <si>
    <t>A2M</t>
  </si>
  <si>
    <t>&gt;sp|Q7SIH1|A2MG_BOVIN Alpha-2-macroglobulin OS=Bos taurus OX=9913 GN=A2M PE=1 SV=2;&gt;ENSEMBL:ENSBTAP00000024146 (Bos taurus) similar to alpha-2-macroglobulin isoform 1</t>
  </si>
  <si>
    <t>Serum albumin</t>
  </si>
  <si>
    <t>ALB</t>
  </si>
  <si>
    <t>&gt;tr|A0A140T897|A0A140T897_BOVIN Serum albumin OS=Bos taurus OX=9913 GN=ALB PE=3 SV=1;&gt;sp|P02769|ALBU_BOVIN Serum albumin OS=Bos taurus OX=9913 GN=ALB PE=1 SV=4;&gt;P02769 SWISS-PROT:P02769 (Bos taurus) Bovine serum albumin precursor</t>
  </si>
  <si>
    <t>E1BH06</t>
  </si>
  <si>
    <t>LOC617696</t>
  </si>
  <si>
    <t>&gt;tr|E1BH06|E1BH06_BOVIN Uncharacterized protein OS=Bos taurus OX=9913 GN=LOC617696 PE=1 SV=2;&gt;P01030 SWISS-PROT:P01030 (Bos taurus) similar to Complement C4-A precursor</t>
  </si>
  <si>
    <t>E1BMJ0</t>
  </si>
  <si>
    <t>Factor XIIa inhibitor precursor</t>
  </si>
  <si>
    <t>SERPING1</t>
  </si>
  <si>
    <t>&gt;tr|E1BMJ0|E1BMJ0_BOVIN Factor XIIa inhibitor precursor OS=Bos taurus OX=9913 GN=SERPING1 PE=3 SV=2;&gt;sp|P50448|F12AI_BOVIN Factor XIIa inhibitor OS=Bos taurus OX=9913 PE=1 SV=1;&gt;P50448 SWISS-PROT:P50448 (Bos taurus) Factor XIIa inhibitor precursor</t>
  </si>
  <si>
    <t>F1MMD7</t>
  </si>
  <si>
    <t>Inter-alpha-trypsin inhibitor heavy chain H4</t>
  </si>
  <si>
    <t>ITIH4</t>
  </si>
  <si>
    <t>&gt;tr|F1MMD7|F1MMD7_BOVIN Inter-alpha-trypsin inhibitor heavy chain H4 OS=Bos taurus OX=9913 GN=ITIH4 PE=4 SV=2;&gt;sp|Q3T052|ITIH4_BOVIN Inter-alpha-trypsin inhibitor heavy chain H4 OS=Bos taurus OX=9913 GN=ITIH4 PE=1 SV=1;&gt;Q3T052 TREMBL:Q3T052;Q5EA67 (Bos tau</t>
  </si>
  <si>
    <t>F1MNW4</t>
  </si>
  <si>
    <t>Inter-alpha-trypsin inhibitor heavy chain H2</t>
  </si>
  <si>
    <t>ITIH2</t>
  </si>
  <si>
    <t>&gt;tr|F1MNW4|F1MNW4_BOVIN Inter-alpha-trypsin inhibitor heavy chain H2 OS=Bos taurus OX=9913 GN=ITIH2 PE=1 SV=2;&gt;Q9TRI1 TREMBL:Q9TRI1 (Bos taurus) similar to inter-alpha-trypsin inhibitor heavy chain2</t>
  </si>
  <si>
    <t>F1MSZ6</t>
  </si>
  <si>
    <t>Antithrombin-III</t>
  </si>
  <si>
    <t>SERPINC1</t>
  </si>
  <si>
    <t>&gt;tr|F1MSZ6|F1MSZ6_BOVIN Antithrombin-III OS=Bos taurus OX=9913 GN=SERPINC1 PE=3 SV=1;&gt;sp|P41361|ANT3_BOVIN Antithrombin-III OS=Bos taurus OX=9913 GN=SERPINC1 PE=1 SV=2;&gt;P41361 SWISS-PROT:P41361 (Bos taurus) Antithrombin-III precursor</t>
  </si>
  <si>
    <t>F1N5M2</t>
  </si>
  <si>
    <t>&gt;tr|F1N5M2|F1N5M2_BOVIN Vitamin D-binding protein OS=Bos taurus OX=9913 GN=GC PE=3 SV=2;&gt;ENSEMBL:ENSBTAP00000018229 (Bos taurus) 54 kDa protein</t>
  </si>
  <si>
    <t>G3MXL3</t>
  </si>
  <si>
    <t>Keratin 3</t>
  </si>
  <si>
    <t>Krt3</t>
  </si>
  <si>
    <t>"&gt;tr|G3MXL3|G3MXL3_BOVIN Keratin 3 OS=Bos taurus OX=9913 GN=KRT3 PE=1 SV=1;&gt;Q01546 SWISS-PROT:Q01546 Tax_Id=9606 Gene_Symbol=KRT76 Keratin, type II cytoskeletal 2 oral;&gt;P12035 SWISS-PROT:P12035 Tax_Id=9606 Gene_Symbol=KRT3 Keratin, type II cytoskeletal 3;&gt;t"</t>
  </si>
  <si>
    <t>Q3ZBS7</t>
  </si>
  <si>
    <t>Vitronectin</t>
  </si>
  <si>
    <t>VTN</t>
  </si>
  <si>
    <t>&gt;tr|Q3ZBS7|Q3ZBS7_BOVIN Vitronectin OS=Bos taurus OX=9913 GN=VTN PE=1 SV=1;&gt;Q3ZBS7 TREMBL:Q3ZBS7 (Bos taurus) Vitronectin</t>
  </si>
  <si>
    <t>A0A096MJJ0</t>
  </si>
  <si>
    <t>Similar to fatty acid translocase/CD36</t>
  </si>
  <si>
    <t>RGD1565355</t>
  </si>
  <si>
    <t>&gt;tr|A0A096MJJ0|A0A096MJJ0_RAT Uncharacterized protein (Fragment) OS=Rattus norvegicus GN=RGD1565355 PE=3 SV=1;&gt;sp|Q07969|CD36_RAT Platelet glycoprotein 4 OS=Rattus norvegicus GN=Cd36 PE=1 SV=3;&gt;tr|F7F5B5|F7F5B5_RAT Platelet glycoprotein 4-like OS=Rattus no</t>
  </si>
  <si>
    <t>Moesin</t>
  </si>
  <si>
    <t>Msn</t>
  </si>
  <si>
    <t>&gt;tr|A0A1W2Q6E9|A0A1W2Q6E9_RAT Moesin OS=Rattus norvegicus GN=Msn PE=1 SV=1;&gt;sp|Q2HJ49|MOES_BOVIN Moesin OS=Bos taurus OX=9913 GN=MSN PE=2 SV=3;&gt;sp|O35763|MOES_RAT Moesin OS=Rattus norvegicus GN=Msn PE=1 SV=3;&gt;tr|A0A096MK30|A0A096MK30_RAT Moesin OS=Rattus n</t>
  </si>
  <si>
    <t>Q6IMF3</t>
  </si>
  <si>
    <t>"Keratin, type II cytoskeletal 1"</t>
  </si>
  <si>
    <t>Krt1</t>
  </si>
  <si>
    <t>"&gt;sp|Q6IMF3|K2C1_RAT Keratin, type II cytoskeletal 1 OS=Rattus norvegicus GN=Krt1 PE=2 SV=1;&gt;tr|A0A0G2JST3|A0A0G2JST3_RAT Keratin, type II cytoskeletal 1 OS=Rattus norvegicus GN=Krt1 PE=1 SV=1"</t>
  </si>
  <si>
    <t>G3V9Q3</t>
  </si>
  <si>
    <t>Heterogeneous nuclear ribonucleoprotein H</t>
  </si>
  <si>
    <t>Hnrnph1</t>
  </si>
  <si>
    <t>&gt;tr|G3V9Q3|G3V9Q3_RAT Heterogeneous nuclear ribonucleoprotein H OS=Rattus norvegicus GN=Hnrnph1 PE=1 SV=2;&gt;sp|Q8VHV7|HNRH1_RAT Heterogeneous nuclear ribonucleoprotein H OS=Rattus norvegicus GN=Hnrnph1 PE=1 SV=2;&gt;tr|A0A0G2JTG7|A0A0G2JTG7_RAT Heterogeneous n</t>
  </si>
  <si>
    <t>D3ZB30</t>
  </si>
  <si>
    <t>Polypyrimidine tract-binding protein 1</t>
  </si>
  <si>
    <t>Ptbp1</t>
  </si>
  <si>
    <t>"&gt;tr|D3ZB30|D3ZB30_RAT Polypyrimidine tract binding protein 1, isoform CRA_c OS=Rattus norvegicus GN=Ptbp1 PE=1 SV=1;&gt;tr|A0A0G2JTV1|A0A0G2JTV1_RAT Polypyrimidine tract-binding protein 1 OS=Rattus norvegicus GN=Ptbp1 PE=1 SV=1;&gt;sp|Q00438|PTBP1_RAT Polypyrimi"</t>
  </si>
  <si>
    <t>G3MX54</t>
  </si>
  <si>
    <t>"Dynein light chain 2, cytoplasmic"</t>
  </si>
  <si>
    <t>&gt;tr|G3MX54|G3MX54_BOVIN Uncharacterized protein OS=Bos taurus OX=9913 PE=4 SV=1;&gt;tr|F1ME41|F1ME41_BOVIN Uncharacterized protein OS=Bos taurus OX=9913 GN=LOC101902172 PE=4 SV=1;&gt;tr|E1B7A3|E1B7A3_BOVIN Uncharacterized protein OS=Bos taurus OX=9913 GN=LOC1019</t>
  </si>
  <si>
    <t>A0A0G2JU96</t>
  </si>
  <si>
    <t>AHNAK nucleoprotein</t>
  </si>
  <si>
    <t>Ahnak</t>
  </si>
  <si>
    <t>&gt;tr|A0A0G2JU96|A0A0G2JU96_RAT AHNAK nucleoprotein OS=Rattus norvegicus GN=Ahnak PE=1 SV=1;&gt;tr|A0A0G2JUA5|A0A0G2JUA5_RAT AHNAK nucleoprotein OS=Rattus norvegicus GN=Ahnak PE=1 SV=1</t>
  </si>
  <si>
    <t>Q32LC3</t>
  </si>
  <si>
    <t>"Eukaryotic translation initiation factor 1A, X-linked"</t>
  </si>
  <si>
    <t>EIF1AX</t>
  </si>
  <si>
    <t>"&gt;tr|Q32LC3|Q32LC3_BOVIN Eukaryotic translation initiation factor 1A, X-linked OS=Bos taurus OX=9913 GN=EIF1AX PE=2 SV=1;&gt;sp|Q6VV72|IF1A_RAT Eukaryotic translation initiation factor 1A OS=Rattus norvegicus GN=Eif1a PE=2 SV=3;&gt;tr|B5DF60|B5DF60_RAT Eukaryotic"</t>
  </si>
  <si>
    <t>A0A0G2JW69</t>
  </si>
  <si>
    <t>Keratin 79 (Fragment)</t>
  </si>
  <si>
    <t>Krt79</t>
  </si>
  <si>
    <t>&gt;tr|A0A0G2JW69|A0A0G2JW69_RAT Keratin 79 (Fragment) OS=Rattus norvegicus GN=Krt79 PE=1 SV=1</t>
  </si>
  <si>
    <t>Q4V7D1</t>
  </si>
  <si>
    <t>"Signal sequence receptor, alpha (Translocon-associated protein subunit alpha)"</t>
  </si>
  <si>
    <t>Ssr1</t>
  </si>
  <si>
    <t>"&gt;tr|Q4V7D1|Q4V7D1_RAT Signal sequence receptor, alpha OS=Rattus norvegicus GN=Ssr1 PE=1 SV=1;&gt;tr|A0A0G2K075|A0A0G2K075_RAT Translocon-associated protein subunit alpha OS=Rattus norvegicus GN=Ssr1 PE=1 SV=1;&gt;tr|A0A0G2JX79|A0A0G2JX79_RAT Translocon-associate"</t>
  </si>
  <si>
    <t>Q5XI38</t>
  </si>
  <si>
    <t>Lymphocyte cytosolic protein 1</t>
  </si>
  <si>
    <t>Lcp1</t>
  </si>
  <si>
    <t>&gt;tr|Q5XI38|Q5XI38_RAT Lymphocyte cytosolic protein 1 OS=Rattus norvegicus GN=Lcp1 PE=1 SV=1;&gt;tr|A0A0G2K014|A0A0G2K014_RAT Lymphocyte cytosolic protein 1 OS=Rattus norvegicus GN=Lcp1 PE=1 SV=1;&gt;tr|F1MYX5|F1MYX5_BOVIN Uncharacterized protein OS=Bos taurus OX</t>
  </si>
  <si>
    <t>A0A0G2K1J5</t>
  </si>
  <si>
    <t>Plectin</t>
  </si>
  <si>
    <t>Plec</t>
  </si>
  <si>
    <t>&gt;tr|A0A0G2K1J5|A0A0G2K1J5_RAT Plectin OS=Rattus norvegicus GN=Plec PE=1 SV=1;&gt;tr|Q6S399|Q6S399_RAT Plectin OS=Rattus norvegicus GN=Plec PE=1 SV=1;&gt;tr|Q6S3A3|Q6S3A3_RAT Plectin OS=Rattus norvegicus GN=Plec PE=1 SV=1;&gt;tr|Q6S3A4|Q6S3A4_RAT Plectin OS=Rattus n</t>
  </si>
  <si>
    <t>O46629</t>
  </si>
  <si>
    <t>"Trifunctional enzyme subunit beta, mitochondrial"</t>
  </si>
  <si>
    <t>HADHB</t>
  </si>
  <si>
    <t>"&gt;sp|O46629|ECHB_BOVIN Trifunctional enzyme subunit beta, mitochondrial OS=Bos taurus OX=9913 GN=HADHB PE=2 SV=1;&gt;sp|Q60587|ECHB_RAT Trifunctional enzyme subunit beta, mitochondrial OS=Rattus norvegicus GN=Hadhb PE=1 SV=1;&gt;tr|A0A0G2K330|A0A0G2K330_RAT Trifu"</t>
  </si>
  <si>
    <t>D3ZI11</t>
  </si>
  <si>
    <t>Ras responsive element binding protein 1 (Predicted) (Ras-responsive element-binding protein 1)</t>
  </si>
  <si>
    <t>Rreb1</t>
  </si>
  <si>
    <t>&gt;tr|D3ZI11|D3ZI11_RAT Ras responsive element binding protein 1 (Predicted) OS=Rattus norvegicus GN=Rreb1 PE=1 SV=1;&gt;tr|A0A0G2K4K0|A0A0G2K4K0_RAT Ras-responsive element-binding protein 1 OS=Rattus norvegicus GN=Rreb1 PE=1 SV=1</t>
  </si>
  <si>
    <t>P85968</t>
  </si>
  <si>
    <t>"6-phosphogluconate dehydrogenase, decarboxylating"</t>
  </si>
  <si>
    <t>Pgd</t>
  </si>
  <si>
    <t>"&gt;sp|P85968|6PGD_RAT 6-phosphogluconate dehydrogenase, decarboxylating OS=Rattus norvegicus GN=Pgd PE=1 SV=1;&gt;tr|A0A0G2K7Q8|A0A0G2K7Q8_RAT 6-phosphogluconate dehydrogenase, decarboxylating OS=Rattus norvegicus GN=Kif1b PE=1 SV=1;&gt;tr|Q3ZCI4|Q3ZCI4_BOVIN 6-ph"</t>
  </si>
  <si>
    <t>F7EWC1</t>
  </si>
  <si>
    <t>Vasodilator-stimulated phosphoprotein</t>
  </si>
  <si>
    <t>Vasp</t>
  </si>
  <si>
    <t>&gt;tr|F7EWC1|F7EWC1_RAT Vasodilator-stimulated phosphoprotein OS=Rattus norvegicus GN=Vasp PE=1 SV=2;&gt;tr|A0A0G2K9C0|A0A0G2K9C0_RAT Vasodilator-stimulated phosphoprotein OS=Rattus norvegicus GN=Vasp PE=1 SV=1</t>
  </si>
  <si>
    <t>P27471</t>
  </si>
  <si>
    <t>Killer cell lectin-like receptor subfamily B member 1A</t>
  </si>
  <si>
    <t>Klrb1a</t>
  </si>
  <si>
    <t>&gt;sp|P27471|KLRBA_RAT Killer cell lectin-like receptor subfamily B member 1A OS=Rattus norvegicus GN=Klrb1a PE=1 SV=1;&gt;tr|A0A0G2KAQ0|A0A0G2KAQ0_RAT Killer cell lectin-like receptor subfamily B member 1A OS=Rattus norvegicus GN=Klrb1b PE=4 SV=1;&gt;tr|A0A0H2UHF</t>
  </si>
  <si>
    <t>G3N3W9</t>
  </si>
  <si>
    <t>&gt;tr|G3N3W9|G3N3W9_BOVIN Uncharacterized protein OS=Bos taurus OX=9913 PE=3 SV=1;&gt;tr|F1MQJ8|F1MQJ8_BOVIN Uncharacterized protein OS=Bos taurus OX=9913 PE=3 SV=1;&gt;tr|E1B871|E1B871_BOVIN Uncharacterized protein OS=Bos taurus OX=9913 PE=3 SV=2;&gt;sp|Q3T025|RL17_</t>
  </si>
  <si>
    <t>A7E3Q8</t>
  </si>
  <si>
    <t>Plastin-3 (T-plastin)</t>
  </si>
  <si>
    <t>PLS3</t>
  </si>
  <si>
    <t>&gt;sp|A7E3Q8|PLST_BOVIN Plastin-3 OS=Bos taurus OX=9913 GN=PLS3 PE=2 SV=1;&gt;sp|A6H742|PLSI_BOVIN Plastin-1 OS=Bos taurus OX=9913 GN=PLS1 PE=2 SV=1;&gt;sp|Q63598|PLST_RAT Plastin-3 OS=Rattus norvegicus GN=Pls3 PE=1 SV=2;&gt;tr|F1LPK7|F1LPK7_RAT Plastin 3 (T-isoform)</t>
  </si>
  <si>
    <t>P12001</t>
  </si>
  <si>
    <t>60S ribosomal protein L18</t>
  </si>
  <si>
    <t>Rpl18</t>
  </si>
  <si>
    <t>&gt;sp|P12001|RL18_RAT 60S ribosomal protein L18 OS=Rattus norvegicus GN=Rpl18 PE=1 SV=2;&gt;tr|A0A0H2UHS7|A0A0H2UHS7_RAT 60S ribosomal protein L18 OS=Rattus norvegicus GN=Rpl18 PE=1 SV=1</t>
  </si>
  <si>
    <t>A0A0A0MPA7</t>
  </si>
  <si>
    <t>40S ribosomal protein S25</t>
  </si>
  <si>
    <t>RGD1564597</t>
  </si>
  <si>
    <t>&gt;tr|A0A0A0MPA7|A0A0A0MPA7_BOVIN Uncharacterized protein OS=Bos taurus OX=9913 PE=4 SV=1;&gt;tr|A0A0A0MPA4|A0A0A0MPA4_BOVIN Uncharacterized protein OS=Bos taurus OX=9913 PE=4 SV=1;&gt;tr|F1M6F4|F1M6F4_RAT Uncharacterized protein OS=Rattus norvegicus GN=LOC1009122</t>
  </si>
  <si>
    <t>X1WI37</t>
  </si>
  <si>
    <t>"40S ribosomal protein S4, X isoform"</t>
  </si>
  <si>
    <t>Rps4x</t>
  </si>
  <si>
    <t>&gt;tr|X1WI37|X1WI37_RAT 40S ribosomal protein S4 OS=Rattus norvegicus GN=Rps4x PE=1 SV=1;&gt;tr|G3N0K3|G3N0K3_BOVIN 40S ribosomal protein S4 OS=Bos taurus OX=9913 PE=3 SV=1;&gt;tr|D3ZX01|D3ZX01_RAT 40S ribosomal protein S4 OS=Rattus norvegicus GN=Rps4y2 PE=1 SV=1;</t>
  </si>
  <si>
    <t>G3V615</t>
  </si>
  <si>
    <t>"Complement factor B (Complement factor B, isoform CRA_b)"</t>
  </si>
  <si>
    <t>Cfb</t>
  </si>
  <si>
    <t>&gt;tr|G3V615|G3V615_RAT Complement factor B OS=Rattus norvegicus GN=Cfb PE=1 SV=1;&gt;tr|A0A0U1RRP9|A0A0U1RRP9_RAT Uncharacterized protein OS=Rattus norvegicus GN=C2 PE=1 SV=1;&gt;tr|Q7TP05|Q7TP05_RAT Da1-24 OS=Rattus norvegicus GN=Cfb PE=1 SV=1</t>
  </si>
  <si>
    <t>P70645</t>
  </si>
  <si>
    <t>Bleomycin hydrolase</t>
  </si>
  <si>
    <t>Blmh</t>
  </si>
  <si>
    <t>&gt;sp|P70645|BLMH_RAT Bleomycin hydrolase OS=Rattus norvegicus GN=Blmh PE=1 SV=1;&gt;tr|A1A5L1|A1A5L1_RAT Bleomycin hydrolase OS=Rattus norvegicus GN=Blmh PE=1 SV=1;&gt;tr|E1BL29|E1BL29_BOVIN Uncharacterized protein OS=Bos taurus OX=9913 GN=BLMH PE=4 SV=1</t>
  </si>
  <si>
    <t>O02691</t>
  </si>
  <si>
    <t>3-hydroxyacyl-CoA dehydrogenase type-2</t>
  </si>
  <si>
    <t>HSD17B10</t>
  </si>
  <si>
    <t>&gt;sp|O02691|HCD2_BOVIN 3-hydroxyacyl-CoA dehydrogenase type-2 OS=Bos taurus OX=9913 GN=HSD17B10 PE=1 SV=3;&gt;sp|O70351|HCD2_RAT 3-hydroxyacyl-CoA dehydrogenase type-2 OS=Rattus norvegicus GN=Hsd17b10 PE=1 SV=3;&gt;tr|B0BMW2|B0BMW2_RAT 3-hydroxyacyl-CoA dehydroge</t>
  </si>
  <si>
    <t>Q5E966</t>
  </si>
  <si>
    <t>Eukaryotic translation initiation factor 3 subunit I</t>
  </si>
  <si>
    <t>EIF3I</t>
  </si>
  <si>
    <t>&gt;sp|Q5E966|EIF3I_BOVIN Eukaryotic translation initiation factor 3 subunit I OS=Bos taurus OX=9913 GN=EIF3I PE=2 SV=1;&gt;sp|B0BNA7|EIF3I_RAT Eukaryotic translation initiation factor 3 subunit I OS=Rattus norvegicus GN=Eif3i PE=2 SV=1;&gt;tr|M0RCH0|M0RCH0_RAT Euk</t>
  </si>
  <si>
    <t>B0BNK1</t>
  </si>
  <si>
    <t>"RAB5C, member RAS oncogene family (RCG32615, isoform CRA_a) (Rab5c protein)"</t>
  </si>
  <si>
    <t>Rab5c</t>
  </si>
  <si>
    <t>"&gt;tr|B0BNK1|B0BNK1_RAT RAB5C, member RAS oncogene family OS=Rattus norvegicus GN=Rab5c PE=1 SV=1;&gt;sp|Q58DS9|RAB5C_BOVIN Ras-related protein Rab-5C OS=Bos taurus OX=9913 GN=RAB5C PE=2 SV=1"</t>
  </si>
  <si>
    <t>P05426</t>
  </si>
  <si>
    <t>60S ribosomal protein L7</t>
  </si>
  <si>
    <t>Rpl7</t>
  </si>
  <si>
    <t>&gt;sp|P05426|RL7_RAT 60S ribosomal protein L7 OS=Rattus norvegicus GN=Rpl7 PE=1 SV=2;&gt;tr|B0K031|B0K031_RAT 60S ribosomal protein L7 OS=Rattus norvegicus GN=Rpl7 PE=1 SV=1;&gt;sp|Q58DT1|RL7_BOVIN 60S ribosomal protein L7 OS=Bos taurus OX=9913 GN=RPL7 PE=2 SV=1;&gt;</t>
  </si>
  <si>
    <t>"STT3B protein (STT3B, catalytic subunit of the oligosaccharyltransferase complex)"</t>
  </si>
  <si>
    <t>STT3B</t>
  </si>
  <si>
    <t>"&gt;tr|A5D7G6|A5D7G6_BOVIN STT3B protein OS=Bos taurus OX=9913 GN=STT3B PE=2 SV=1;&gt;tr|B2RYD7|B2RYD7_RAT RCG25591, isoform CRA_a OS=Rattus norvegicus GN=Stt3b PE=1 SV=1"</t>
  </si>
  <si>
    <t>B4F7C7</t>
  </si>
  <si>
    <t>Hebp1 protein (Heme binding protein 1)</t>
  </si>
  <si>
    <t>Hebp1</t>
  </si>
  <si>
    <t>&gt;tr|B4F7C7|B4F7C7_RAT Hebp1 protein OS=Rattus norvegicus GN=Hebp1 PE=1 SV=1;&gt;sp|Q148C9|HEBP1_BOVIN Heme-binding protein 1 OS=Bos taurus OX=9913 GN=HEBP1 PE=2 SV=1;&gt;tr|G5E6G2|G5E6G2_BOVIN Uncharacterized protein OS=Bos taurus OX=9913 PE=4 SV=1</t>
  </si>
  <si>
    <t>G8JKV5</t>
  </si>
  <si>
    <t>60S ribosomal protein L14</t>
  </si>
  <si>
    <t>RPL14</t>
  </si>
  <si>
    <t>&gt;tr|G8JKV5|G8JKV5_BOVIN 60S ribosomal protein L14 OS=Bos taurus OX=9913 GN=RPL14 PE=4 SV=1;&gt;sp|Q3T0U2|RL14_BOVIN 60S ribosomal protein L14 OS=Bos taurus OX=9913 GN=RPL14 PE=2 SV=3;&gt;sp|Q63507|RL14_RAT 60S ribosomal protein L14 OS=Rattus norvegicus GN=Rpl14</t>
  </si>
  <si>
    <t>B5DF65</t>
  </si>
  <si>
    <t>Biliverdin reductase B</t>
  </si>
  <si>
    <t>Blvrb</t>
  </si>
  <si>
    <t>&gt;tr|B5DF65|B5DF65_RAT Biliverdin reductase B OS=Rattus norvegicus GN=Blvrb PE=1 SV=1</t>
  </si>
  <si>
    <t>C0JPT7</t>
  </si>
  <si>
    <t>Filamin A</t>
  </si>
  <si>
    <t>Flna</t>
  </si>
  <si>
    <t>&gt;tr|C0JPT7|C0JPT7_RAT Filamin A OS=Rattus norvegicus GN=Flna PE=1 SV=1;&gt;tr|F1N169|F1N169_BOVIN Uncharacterized protein OS=Bos taurus OX=9913 GN=FLNA PE=1 SV=2</t>
  </si>
  <si>
    <t>M0RCS9</t>
  </si>
  <si>
    <t>"Beta-1,4-glucuronyltransferase 1"</t>
  </si>
  <si>
    <t>B4GAT1</t>
  </si>
  <si>
    <t>&gt;tr|M0RCS9|M0RCS9_RAT Uncharacterized protein OS=Rattus norvegicus PE=4 SV=1;&gt;tr|D3ZQ96|D3ZQ96_RAT Uncharacterized protein OS=Rattus norvegicus GN=LOC102550668 PE=1 SV=1;&gt;tr|F1MUN0|F1MUN0_BOVIN Uncharacterized protein OS=Bos taurus OX=9913 PE=4 SV=2;&gt;tr|Q8</t>
  </si>
  <si>
    <t>D3ZBN0</t>
  </si>
  <si>
    <t>40S ribosomal protein S12</t>
  </si>
  <si>
    <t>RPS12</t>
  </si>
  <si>
    <t>&gt;sp|D3ZBN0|H15_RAT Histone H1.5 OS=Rattus norvegicus GN=Hist1h1b PE=1 SV=1</t>
  </si>
  <si>
    <t>D3ZEB1</t>
  </si>
  <si>
    <t>HIST2H3D</t>
  </si>
  <si>
    <t>&gt;tr|D3ZEB1|D3ZEB1_RAT Coagulation factor VIII OS=Rattus norvegicus GN=F8 PE=3 SV=3</t>
  </si>
  <si>
    <t>D3ZH53</t>
  </si>
  <si>
    <t>LOC100297725</t>
  </si>
  <si>
    <t>&gt;tr|D3ZH53|D3ZH53_RAT Uncharacterized protein OS=Rattus norvegicus GN=RGD1561871 PE=4 SV=1;&gt;sp|Q3T0F4|RS10_BOVIN 40S ribosomal protein S10 OS=Bos taurus OX=9913 GN=RPS10 PE=2 SV=1;&gt;sp|P63326|RS10_RAT 40S ribosomal protein S10 OS=Rattus norvegicus GN=Rps10</t>
  </si>
  <si>
    <t>Q5EA01</t>
  </si>
  <si>
    <t>Serpin family B member 13</t>
  </si>
  <si>
    <t>SERPINB13</t>
  </si>
  <si>
    <t>"&gt;sp|Q5EA01|B4GA1_BOVIN Beta-1,4-glucuronyltransferase 1 OS=Bos taurus OX=9913 GN=B4GAT1 PE=2 SV=2;&gt;tr|D3ZHA1|D3ZHA1_RAT Beta-1,4-glucuronyltransferase 1 OS=Rattus norvegicus GN=B4gat1 PE=1 SV=1"</t>
  </si>
  <si>
    <t>Q76I81</t>
  </si>
  <si>
    <t>COMMD2</t>
  </si>
  <si>
    <t>&gt;sp|Q76I81|RS12_BOVIN 40S ribosomal protein S12 OS=Bos taurus OX=9913 GN=RPS12 PE=2 SV=1;&gt;tr|Q6PDW1|Q6PDW1_RAT 40S ribosomal protein S12 OS=Rattus norvegicus GN=Rps12 PE=1 SV=1;&gt;tr|D3ZHB3|D3ZHB3_RAT 40S ribosomal protein S12 OS=Rattus norvegicus GN=LOC1003</t>
  </si>
  <si>
    <t>G3MYD7</t>
  </si>
  <si>
    <t>Histone H3.3</t>
  </si>
  <si>
    <t>Ggct</t>
  </si>
  <si>
    <t>&gt;tr|G3MYD7|G3MYD7_BOVIN Histone H3 OS=Bos taurus OX=9913 GN=LOC100297725 PE=3 SV=1;&gt;sp|Q5E9F8|H33_BOVIN Histone H3.3 OS=Bos taurus OX=9913 GN=H3F3A PE=1 SV=3;&gt;sp|A5PK61|H3C_BOVIN Histone H3.3C OS=Bos taurus OX=9913 GN=H3F3C PE=2 SV=1;&gt;sp|P84245|H33_RAT His</t>
  </si>
  <si>
    <t>E1BIP8</t>
  </si>
  <si>
    <t>Non-specific cytotoxic cell receptor protein 1 homolog</t>
  </si>
  <si>
    <t>Nccrp1</t>
  </si>
  <si>
    <t>"&gt;tr|E1BIP8|E1BIP8_BOVIN Uncharacterized protein OS=Bos taurus OX=9913 GN=SERPINB13 PE=3 SV=1;&gt;tr|D3ZKA0|D3ZKA0_RAT Serine (Or cysteine) peptidase inhibitor, clade B (Ovalbumin), member 13 (Predicted) OS=Rattus norvegicus GN=Serpinb13 PE=3 SV=1"</t>
  </si>
  <si>
    <t>A7YWP6</t>
  </si>
  <si>
    <t>Atonal bHLH transcription factor 1 (RCG55352)</t>
  </si>
  <si>
    <t>Atoh1</t>
  </si>
  <si>
    <t>"&gt;tr|A7YWP6|A7YWP6_BOVIN COMM domain containing 2 OS=Bos taurus OX=9913 GN=COMMD2 PE=2 SV=1;&gt;tr|D3ZLN7|D3ZLN7_RAT COMM domain containing 2 (Predicted), isoform CRA_c OS=Rattus norvegicus GN=Commd2 PE=1 SV=1"</t>
  </si>
  <si>
    <t>P02401</t>
  </si>
  <si>
    <t>60S acidic ribosomal protein P2</t>
  </si>
  <si>
    <t>Rpl13</t>
  </si>
  <si>
    <t>&gt;sp|P02401|RLA2_RAT 60S acidic ribosomal protein P2 OS=Rattus norvegicus GN=Rplp2 PE=1 SV=2;&gt;tr|D4A4D5|D4A4D5_RAT Uncharacterized protein OS=Rattus norvegicus GN=LOC498555 PE=3 SV=1;&gt;tr|D3ZN03|D3ZN03_RAT Uncharacterized protein OS=Rattus norvegicus GN=LOC1</t>
  </si>
  <si>
    <t>D3ZPV8</t>
  </si>
  <si>
    <t>V-type proton ATPase catalytic subunit A (V-ATPase subunit A)</t>
  </si>
  <si>
    <t>ATP6V1A</t>
  </si>
  <si>
    <t>&gt;tr|D3ZPV8|D3ZPV8_RAT Gamma-glutamyl cyclotransferase OS=Rattus norvegicus GN=Ggct PE=1 SV=1</t>
  </si>
  <si>
    <t>D3ZQ18</t>
  </si>
  <si>
    <t>Histidine triad nucleotide-binding protein 1</t>
  </si>
  <si>
    <t>Hint1</t>
  </si>
  <si>
    <t>&gt;tr|D3ZQ18|D3ZQ18_RAT Non-specific cytotoxic cell receptor protein 1 homolog (zebrafish) OS=Rattus norvegicus GN=Nccrp1 PE=4 SV=1</t>
  </si>
  <si>
    <t>D3ZQL9</t>
  </si>
  <si>
    <t>Protein-glutamine gamma-glutamyltransferase E</t>
  </si>
  <si>
    <t>Tgm3</t>
  </si>
  <si>
    <t>&gt;tr|D3ZQL9|D3ZQL9_RAT Atonal bHLH transcription factor 1 OS=Rattus norvegicus GN=Atoh1 PE=4 SV=1;&gt;tr|A4IFC1|A4IFC1_BOVIN ATOH1 protein OS=Bos taurus OX=9913 GN=ATOH1 PE=2 SV=1</t>
  </si>
  <si>
    <t>P41123</t>
  </si>
  <si>
    <t>60S ribosomal protein L13</t>
  </si>
  <si>
    <t>&gt;sp|P41123|RL13_RAT 60S ribosomal protein L13 OS=Rattus norvegicus GN=Rpl13 PE=1 SV=2;&gt;tr|D3ZRM9|D3ZRM9_RAT 60S ribosomal protein L13 OS=Rattus norvegicus GN=LOC100360491 PE=3 SV=1;&gt;tr|A0A0G2JYG9|A0A0G2JYG9_RAT 60S ribosomal protein L13 OS=Rattus norvegicu</t>
  </si>
  <si>
    <t>P62959</t>
  </si>
  <si>
    <t>&gt;sp|P62959|HINT1_RAT Histidine triad nucleotide-binding protein 1 OS=Rattus norvegicus GN=Hint1 PE=1 SV=5;&gt;tr|D4A269|D4A269_RAT Uncharacterized protein OS=Rattus norvegicus PE=4 SV=1</t>
  </si>
  <si>
    <t>D4A5U3</t>
  </si>
  <si>
    <t>&gt;sp|D4A5U3|TGM3_RAT Protein-glutamine gamma-glutamyltransferase E OS=Rattus norvegicus GN=Tgm3 PE=3 SV=1</t>
  </si>
  <si>
    <t>E9PSU5</t>
  </si>
  <si>
    <t>Heterogeneous nuclear ribonucleoprotein A3</t>
  </si>
  <si>
    <t>Hnrnpa2b1</t>
  </si>
  <si>
    <t>&gt;tr|E9PSU5|E9PSU5_RAT Uncharacterized protein OS=Rattus norvegicus PE=1 SV=2;&gt;tr|D4A6A2|D4A6A2_RAT Heterogeneous nuclear ribonucleoprotein A3 OS=Rattus norvegicus GN=Hnrnpa3 PE=1 SV=3;&gt;sp|Q6URK4|ROA3_RAT Heterogeneous nuclear ribonucleoprotein A3 OS=Rattus</t>
  </si>
  <si>
    <t>D4ABT8</t>
  </si>
  <si>
    <t>Hnrnpul2</t>
  </si>
  <si>
    <t>&gt;tr|D4ABT8|D4ABT8_RAT Heterogeneous nuclear ribonucleoprotein U-like 2 OS=Rattus norvegicus GN=Hnrnpul2 PE=1 SV=1</t>
  </si>
  <si>
    <t>P62157</t>
  </si>
  <si>
    <t>Calmodulin (CaM)</t>
  </si>
  <si>
    <t>Calm2</t>
  </si>
  <si>
    <t>&gt;sp|P62157|CALM_BOVIN Calmodulin OS=Bos taurus OX=9913 GN=CALM PE=1 SV=2;&gt;sp|P0DP31|CALM3_RAT Calmodulin-3 OS=Rattus norvegicus GN=Calm3 PE=1 SV=1;&gt;sp|P0DP30|CALM2_RAT Calmodulin-2 OS=Rattus norvegicus GN=Calm2 PE=1 SV=1;&gt;sp|P0DP29|CALM1_RAT Calmodulin-1 O</t>
  </si>
  <si>
    <t>F1LM82</t>
  </si>
  <si>
    <t>Heterogeneous nuclear ribonucleoproteins A2/B1</t>
  </si>
  <si>
    <t>&gt;tr|F1LM82|F1LM82_RAT Heterogeneous nuclear ribonucleoproteins A2/B1 OS=Rattus norvegicus GN=Hnrnpa2b1 PE=1 SV=3;&gt;sp|Q2HJ60|ROA2_BOVIN Heterogeneous nuclear ribonucleoproteins A2/B1 OS=Bos taurus OX=9913 GN=HNRNPA2B1 PE=2 SV=1;&gt;tr|F1LNF1|F1LNF1_RAT Heterog</t>
  </si>
  <si>
    <t>F1LMV6</t>
  </si>
  <si>
    <t>Desmoplakin</t>
  </si>
  <si>
    <t>Dsp</t>
  </si>
  <si>
    <t>&gt;tr|F1LMV6|F1LMV6_RAT Desmoplakin OS=Rattus norvegicus GN=Dsp PE=1 SV=1</t>
  </si>
  <si>
    <t>P11884</t>
  </si>
  <si>
    <t>"Aldehyde dehydrogenase, mitochondrial"</t>
  </si>
  <si>
    <t>Aldh2</t>
  </si>
  <si>
    <t>"&gt;sp|P11884|ALDH2_RAT Aldehyde dehydrogenase, mitochondrial OS=Rattus norvegicus GN=Aldh2 PE=1 SV=1;&gt;tr|F1LN88|F1LN88_RAT Aldehyde dehydrogenase, mitochondrial OS=Rattus norvegicus GN=Aldh2 PE=1 SV=2;&gt;sp|P20000|ALDH2_BOVIN Aldehyde dehydrogenase, mitochondr"</t>
  </si>
  <si>
    <t>P15999</t>
  </si>
  <si>
    <t>"ATP synthase subunit alpha, mitochondrial"</t>
  </si>
  <si>
    <t>Atp5f1a</t>
  </si>
  <si>
    <t>"&gt;sp|P15999|ATPA_RAT ATP synthase subunit alpha, mitochondrial OS=Rattus norvegicus GN=Atp5a1 PE=1 SV=2;&gt;tr|F1LP05|F1LP05_RAT ATP synthase subunit alpha OS=Rattus norvegicus GN=Atp5a1 PE=1 SV=1;&gt;tr|A0A0G2K099|A0A0G2K099_RAT Uncharacterized protein OS=Rattus"</t>
  </si>
  <si>
    <t>F1LRA5</t>
  </si>
  <si>
    <t>Proteoglycan 4</t>
  </si>
  <si>
    <t>Prg4</t>
  </si>
  <si>
    <t>&gt;tr|F1LRA5|F1LRA5_RAT Proteoglycan 4 OS=Rattus norvegicus GN=Prg4 PE=1 SV=2</t>
  </si>
  <si>
    <t>F1LUD3</t>
  </si>
  <si>
    <t>AHNAK nucleoprotein 2</t>
  </si>
  <si>
    <t>Ahnak2</t>
  </si>
  <si>
    <t>&gt;tr|F1LUD3|F1LUD3_RAT AHNAK nucleoprotein 2 OS=Rattus norvegicus GN=Ahnak2 PE=1 SV=2</t>
  </si>
  <si>
    <t>F1MYI2</t>
  </si>
  <si>
    <t>Heterogeneous nuclear ribonucleoprotein M</t>
  </si>
  <si>
    <t>HNRNPM</t>
  </si>
  <si>
    <t>&gt;tr|F1MYI2|F1MYI2_BOVIN Uncharacterized protein OS=Bos taurus OX=9913 GN=HNRNPM PE=1 SV=2;&gt;sp|Q62826|HNRPM_RAT Heterogeneous nuclear ribonucleoprotein M OS=Rattus norvegicus GN=Hnrnpm PE=1 SV=4;&gt;tr|F1LV13|F1LV13_RAT Heterogeneous nuclear ribonucleoprotein</t>
  </si>
  <si>
    <t>Q6B345</t>
  </si>
  <si>
    <t>Protein S100-A11</t>
  </si>
  <si>
    <t>S100a11</t>
  </si>
  <si>
    <t>&gt;sp|Q6B345|S10AB_RAT Protein S100-A11 OS=Rattus norvegicus GN=S100a11 PE=3 SV=1;&gt;tr|F1LYQ0|F1LYQ0_RAT Protein S100 OS=Rattus norvegicus GN=RGD1563581 PE=3 SV=3;&gt;tr|F1MX83|F1MX83_BOVIN Protein S100 OS=Bos taurus OX=9913 GN=S100A11 PE=1 SV=2;&gt;tr|F1M053|F1M05</t>
  </si>
  <si>
    <t>P00697</t>
  </si>
  <si>
    <t>Lysozyme C-1</t>
  </si>
  <si>
    <t>Lyz1</t>
  </si>
  <si>
    <t>&gt;sp|P00697|LYSC1_RAT Lysozyme C-1 OS=Rattus norvegicus GN=Lyz1 PE=1 SV=2;&gt;tr|F1M8E9|F1M8E9_RAT Lysozyme OS=Rattus norvegicus GN=Lyz2 PE=1 SV=1;&gt;sp|Q05820|LYSC2_RAT Putative lysozyme C-2 OS=Rattus norvegicus GN=Lyz2 PE=5 SV=1;&gt;tr|A0A0G2K5X1|A0A0G2K5X1_RAT L</t>
  </si>
  <si>
    <t>Q3ZCH0</t>
  </si>
  <si>
    <t>"Stress-70 protein, mitochondrial"</t>
  </si>
  <si>
    <t>HSPA9</t>
  </si>
  <si>
    <t>"&gt;sp|Q3ZCH0|GRP75_BOVIN Stress-70 protein, mitochondrial OS=Bos taurus OX=9913 GN=HSPA9 PE=2 SV=1;&gt;sp|P48721|GRP75_RAT Stress-70 protein, mitochondrial OS=Rattus norvegicus GN=Hspa9 PE=1 SV=3;&gt;tr|F1M953|F1M953_RAT Stress-70 protein, mitochondrial OS=Rattus "</t>
  </si>
  <si>
    <t>P13084</t>
  </si>
  <si>
    <t>Nucleophosmin</t>
  </si>
  <si>
    <t>Npm1</t>
  </si>
  <si>
    <t>&gt;sp|P13084|NPM_RAT Nucleophosmin OS=Rattus norvegicus GN=Npm1 PE=1 SV=1;&gt;tr|F7FKF2|F7FKF2_RAT Uncharacterized protein OS=Rattus norvegicus GN=LOC364556 PE=4 SV=2</t>
  </si>
  <si>
    <t>P70564</t>
  </si>
  <si>
    <t>Serpin B5 (Maspin)</t>
  </si>
  <si>
    <t>Serpinb5</t>
  </si>
  <si>
    <t>"&gt;sp|P70564|SPB5_RAT Serpin B5 OS=Rattus norvegicus GN=Serpinb5 PE=2 SV=1;&gt;tr|G3V6C1|G3V6C1_RAT RCG24055, isoform CRA_b OS=Rattus norvegicus GN=Serpinb5 PE=3 SV=3;&gt;tr|A4FV69|A4FV69_BOVIN SERPINB5 protein OS=Bos taurus OX=9913 GN=SERPINB5 PE=1 SV=1"</t>
  </si>
  <si>
    <t>P00829</t>
  </si>
  <si>
    <t>"ATP synthase subunit beta, mitochondrial"</t>
  </si>
  <si>
    <t>ATP5F1B</t>
  </si>
  <si>
    <t>"&gt;sp|P00829|ATPB_BOVIN ATP synthase subunit beta, mitochondrial OS=Bos taurus OX=9913 GN=ATP5B PE=1 SV=2;&gt;sp|P10719|ATPB_RAT ATP synthase subunit beta, mitochondrial OS=Rattus norvegicus GN=Atp5b PE=1 SV=2;&gt;tr|G3V6D3|G3V6D3_RAT ATP synthase subunit beta OS="</t>
  </si>
  <si>
    <t>G3MYN4</t>
  </si>
  <si>
    <t>Ras-related protein Rab-1B;Ras-related protein Rab-1A</t>
  </si>
  <si>
    <t>RAB1B</t>
  </si>
  <si>
    <t>&gt;tr|G3MYN4|G3MYN4_BOVIN Ras-related protein Rab-1B OS=Bos taurus OX=9913 GN=RAB1B PE=4 SV=1;&gt;sp|Q2HJH2|RAB1B_BOVIN Ras-related protein Rab-1B OS=Bos taurus OX=9913 GN=RAB1B PE=2 SV=1;&gt;sp|P10536|RAB1B_RAT Ras-related protein Rab-1B OS=Rattus norvegicus GN=R</t>
  </si>
  <si>
    <t>G3V6P7</t>
  </si>
  <si>
    <t>"Myosin, heavy polypeptide 9, non-muscle (Myosin-9)"</t>
  </si>
  <si>
    <t>Myh9</t>
  </si>
  <si>
    <t>"&gt;tr|G3V6P7|G3V6P7_RAT Myosin, heavy polypeptide 9, non-muscle OS=Rattus norvegicus GN=Myh9 PE=1 SV=1;&gt;sp|Q62812|MYH9_RAT Myosin-9 OS=Rattus norvegicus GN=Myh9 PE=1 SV=3;&gt;tr|F1MQ37|F1MQ37_BOVIN Uncharacterized protein OS=Bos taurus OX=9913 GN=MYH9 PE=1 SV=2"</t>
  </si>
  <si>
    <t>G3V786</t>
  </si>
  <si>
    <t>Aldo-keto reductase family 1 member B10</t>
  </si>
  <si>
    <t>Akr1b8</t>
  </si>
  <si>
    <t>&gt;tr|G3V786|G3V786_RAT Aldo-keto reductase family 1 member B10 OS=Rattus norvegicus GN=Akr1b8 PE=1 SV=1;&gt;tr|A0A0G2JT64|A0A0G2JT64_RAT Aldo-keto reductase family 1 member B10 OS=Rattus norvegicus GN=Akr1b8 PE=1 SV=1</t>
  </si>
  <si>
    <t>Q3MHM5</t>
  </si>
  <si>
    <t>Tubulin beta-4B chain</t>
  </si>
  <si>
    <t>Tubb4b</t>
  </si>
  <si>
    <t>&gt;sp|Q3MHM5|TBB4B_BOVIN Tubulin beta-4B chain OS=Bos taurus OX=9913 GN=TUBB4B PE=2 SV=1;&gt;sp|Q6P9T8|TBB4B_RAT Tubulin beta-4B chain OS=Rattus norvegicus GN=Tubb4b PE=1 SV=1;&gt;tr|G3V7C6|G3V7C6_RAT Tubulin beta chain OS=Rattus norvegicus GN=Tubb4b PE=1 SV=2;&gt;sp</t>
  </si>
  <si>
    <t>G3V7Q7</t>
  </si>
  <si>
    <t>IQ motif containing GTPase activating protein 1</t>
  </si>
  <si>
    <t>Iqgap1</t>
  </si>
  <si>
    <t>"&gt;tr|G3V7Q7|G3V7Q7_RAT IQ motif containing GTPase activating protein 1 (Predicted), isoform CRA_b OS=Rattus norvegicus GN=Iqgap1 PE=1 SV=1"</t>
  </si>
  <si>
    <t>G3V826</t>
  </si>
  <si>
    <t>Transketolase</t>
  </si>
  <si>
    <t>Tkt</t>
  </si>
  <si>
    <t>&gt;tr|G3V826|G3V826_RAT Transketolase OS=Rattus norvegicus GN=Tkt PE=1 SV=1;&gt;sp|P50137|TKT_RAT Transketolase OS=Rattus norvegicus GN=Tkt PE=1 SV=1</t>
  </si>
  <si>
    <t>G3V852</t>
  </si>
  <si>
    <t>Talin 1</t>
  </si>
  <si>
    <t>Tln1</t>
  </si>
  <si>
    <t>"&gt;tr|G3V852|G3V852_RAT RCG55135, isoform CRA_b OS=Rattus norvegicus GN=Tln1 PE=1 SV=1;&gt;tr|F1MDH3|F1MDH3_BOVIN Uncharacterized protein OS=Bos taurus OX=9913 GN=TLN1 PE=1 SV=2"</t>
  </si>
  <si>
    <t>P31000</t>
  </si>
  <si>
    <t>Vimentin</t>
  </si>
  <si>
    <t>Vim</t>
  </si>
  <si>
    <t>&gt;sp|P31000|VIME_RAT Vimentin OS=Rattus norvegicus GN=Vim PE=1 SV=2;&gt;tr|G3V8C3|G3V8C3_RAT Vimentin OS=Rattus norvegicus GN=Vim PE=1 SV=1;&gt;sp|P48616|VIME_BOVIN Vimentin OS=Bos taurus OX=9913 GN=VIM PE=1 SV=3</t>
  </si>
  <si>
    <t>P48679</t>
  </si>
  <si>
    <t>Prelamin-A/C</t>
  </si>
  <si>
    <t>Lmna</t>
  </si>
  <si>
    <t>"&gt;sp|P48679|LMNA_RAT Prelamin-A/C OS=Rattus norvegicus GN=Lmna PE=1 SV=1;&gt;tr|G3V8L3|G3V8L3_RAT Lamin A, isoform CRA_b OS=Rattus norvegicus GN=Lmna PE=1 SV=1;&gt;tr|F1MYG5|F1MYG5_BOVIN Uncharacterized protein OS=Bos taurus OX=9913 GN=LMNA PE=1 SV=1;&gt;tr|Q6P6U3|Q"</t>
  </si>
  <si>
    <t>Q0VC36</t>
  </si>
  <si>
    <t>14-3-3 protein sigma (Stratifin)</t>
  </si>
  <si>
    <t>SFN</t>
  </si>
  <si>
    <t>&gt;sp|Q0VC36|1433S_BOVIN 14-3-3 protein sigma OS=Bos taurus OX=9913 GN=SFN PE=2 SV=1;&gt;tr|Q5EBB0|Q5EBB0_RAT Similar to 14-3-3 protein sigma OS=Rattus norvegicus GN=LOC298795 PE=2 SV=1;&gt;tr|G3V9A3|G3V9A3_RAT RCG31390 OS=Rattus norvegicus GN=Sfn PE=3 SV=1</t>
  </si>
  <si>
    <t>P04764</t>
  </si>
  <si>
    <t>Alpha-enolase</t>
  </si>
  <si>
    <t>Eno1</t>
  </si>
  <si>
    <t>&gt;sp|P04764|ENOA_RAT Alpha-enolase OS=Rattus norvegicus GN=Eno1 PE=1 SV=4;&gt;tr|M0R5J4|M0R5J4_RAT Uncharacterized protein OS=Rattus norvegicus PE=3 SV=1</t>
  </si>
  <si>
    <t>P68103</t>
  </si>
  <si>
    <t>Elongation factor 1-alpha 1</t>
  </si>
  <si>
    <t>EEF1A1</t>
  </si>
  <si>
    <t>&gt;sp|P68103|EF1A1_BOVIN Elongation factor 1-alpha 1 OS=Bos taurus OX=9913 GN=EEF1A1 PE=1 SV=1;&gt;sp|P62630|EF1A1_RAT Elongation factor 1-alpha 1 OS=Rattus norvegicus GN=Eef1a1 PE=2 SV=1;&gt;tr|M0R757|M0R757_RAT Elongation factor 1-alpha OS=Rattus norvegicus GN=L</t>
  </si>
  <si>
    <t>G8JKY0</t>
  </si>
  <si>
    <t>40S ribosomal protein S8</t>
  </si>
  <si>
    <t>Rps8</t>
  </si>
  <si>
    <t>&gt;tr|G8JKY0|G8JKY0_BOVIN 40S ribosomal protein S8 OS=Bos taurus OX=9913 GN=RPS8 PE=3 SV=1;&gt;sp|Q5E958|RS8_BOVIN 40S ribosomal protein S8 OS=Bos taurus OX=9913 GN=RPS8 PE=2 SV=3;&gt;sp|P62243|RS8_RAT 40S ribosomal protein S8 OS=Rattus norvegicus GN=Rps8 PE=1 SV=</t>
  </si>
  <si>
    <t>P61980</t>
  </si>
  <si>
    <t>Heterogeneous nuclear ribonucleoprotein K</t>
  </si>
  <si>
    <t>Hnrnpk</t>
  </si>
  <si>
    <t>&gt;sp|P61980|HNRPK_RAT Heterogeneous nuclear ribonucleoprotein K OS=Rattus norvegicus GN=Hnrnpk PE=1 SV=1;&gt;tr|M0R9K1|M0R9K1_RAT Uncharacterized protein OS=Rattus norvegicus GN=LOC100359916 PE=4 SV=2;&gt;sp|Q3T0D0|HNRPK_BOVIN Heterogeneous nuclear ribonucleoprot</t>
  </si>
  <si>
    <t>Proline and serine rich 2</t>
  </si>
  <si>
    <t>PROSER2</t>
  </si>
  <si>
    <t>&gt;tr|A5D7L4|A5D7L4_BOVIN LOC781700 protein OS=Bos taurus OX=9913 GN=LOC781700 PE=2 SV=1;&gt;tr|M0RAK0|M0RAK0_RAT Proline and serine-rich 2 OS=Rattus norvegicus GN=Proser2 PE=1 SV=1</t>
  </si>
  <si>
    <t>M0RD75</t>
  </si>
  <si>
    <t>40S ribosomal protein S6</t>
  </si>
  <si>
    <t>Rps6</t>
  </si>
  <si>
    <t>&gt;tr|M0RD75|M0RD75_RAT 40S ribosomal protein S6 OS=Rattus norvegicus GN=Rps6 PE=1 SV=1;&gt;tr|F1MKZ5|F1MKZ5_BOVIN 40S ribosomal protein S6 OS=Bos taurus OX=9913 PE=3 SV=1;&gt;sp|Q5E995|RS6_BOVIN 40S ribosomal protein S6 OS=Bos taurus OX=9913 GN=RPS6 PE=2 SV=1;&gt;sp</t>
  </si>
  <si>
    <t>O77834</t>
  </si>
  <si>
    <t>Peroxiredoxin-6</t>
  </si>
  <si>
    <t>Prdx6</t>
  </si>
  <si>
    <t>&gt;sp|O77834|PRDX6_BOVIN Peroxiredoxin-6 OS=Bos taurus OX=9913 GN=PRDX6 PE=1 SV=3;&gt;sp|O35244|PRDX6_RAT Peroxiredoxin-6 OS=Rattus norvegicus GN=Prdx6 PE=1 SV=3</t>
  </si>
  <si>
    <t>O35567</t>
  </si>
  <si>
    <t>Bifunctional purine biosynthesis protein PURH</t>
  </si>
  <si>
    <t>Atic</t>
  </si>
  <si>
    <t>&gt;sp|O35567|PUR9_RAT Bifunctional purine biosynthesis protein PURH OS=Rattus norvegicus GN=Atic PE=1 SV=2</t>
  </si>
  <si>
    <t>Q6AXN2</t>
  </si>
  <si>
    <t>EGF-containing fibulin-like extracellular matrix protein 1</t>
  </si>
  <si>
    <t>Efemp1</t>
  </si>
  <si>
    <t>&gt;tr|Q6AXN2|Q6AXN2_RAT EGF-containing fibulin-like extracellular matrix protein 1 OS=Rattus norvegicus GN=Efemp1 PE=1 SV=1;&gt;sp|O35568|FBLN3_RAT EGF-containing fibulin-like extracellular matrix protein 1 OS=Rattus norvegicus GN=Efemp1 PE=1 SV=1;&gt;tr|A2VE41|A2</t>
  </si>
  <si>
    <t>O88989</t>
  </si>
  <si>
    <t>"Malate dehydrogenase, cytoplasmic"</t>
  </si>
  <si>
    <t>Mdh1</t>
  </si>
  <si>
    <t>"&gt;sp|O88989|MDHC_RAT Malate dehydrogenase, cytoplasmic OS=Rattus norvegicus GN=Mdh1 PE=1 SV=3"</t>
  </si>
  <si>
    <t>P00762</t>
  </si>
  <si>
    <t>Anionic trypsin-1</t>
  </si>
  <si>
    <t>Prss1</t>
  </si>
  <si>
    <t>&gt;sp|P00762|TRY1_RAT Anionic trypsin-1 OS=Rattus norvegicus GN=Prss1 PE=1 SV=1</t>
  </si>
  <si>
    <t>Q6IN22</t>
  </si>
  <si>
    <t>Cathepsin B</t>
  </si>
  <si>
    <t>Ctsb</t>
  </si>
  <si>
    <t>&gt;tr|Q6IN22|Q6IN22_RAT Cathepsin B OS=Rattus norvegicus GN=Ctsb PE=1 SV=1;&gt;sp|P00787|CATB_RAT Cathepsin B OS=Rattus norvegicus GN=Ctsb PE=1 SV=2</t>
  </si>
  <si>
    <t>Q3ZBX9</t>
  </si>
  <si>
    <t>Histone H2A.J</t>
  </si>
  <si>
    <t>H2AFJ</t>
  </si>
  <si>
    <t>&gt;sp|Q3ZBX9|H2AJ_BOVIN Histone H2A.J OS=Bos taurus OX=9913 GN=H2AFJ PE=2 SV=1;&gt;tr|F2Z4G5|F2Z4G5_BOVIN Histone H2A OS=Bos taurus OX=9913 GN=LOC614970 PE=3 SV=1;&gt;tr|A0A0A0MPA2|A0A0A0MPA2_BOVIN Histone H2A OS=Bos taurus OX=9913 GN=HIST1H2AJ PE=3 SV=1;&gt;sp|P0C0S</t>
  </si>
  <si>
    <t>P02631</t>
  </si>
  <si>
    <t>Oncomodulin</t>
  </si>
  <si>
    <t>Ocm</t>
  </si>
  <si>
    <t>&gt;sp|P02631|ONCO_RAT Oncomodulin OS=Rattus norvegicus GN=Ocm PE=1 SV=2</t>
  </si>
  <si>
    <t>G1K1H1</t>
  </si>
  <si>
    <t>"Malate dehydrogenase, mitochondrial"</t>
  </si>
  <si>
    <t>Mdh2</t>
  </si>
  <si>
    <t>"&gt;tr|G1K1H1|G1K1H1_BOVIN Malate dehydrogenase OS=Bos taurus OX=9913 GN=MDH2 PE=4 SV=2;&gt;sp|Q32LG3|MDHM_BOVIN Malate dehydrogenase, mitochondrial OS=Bos taurus OX=9913 GN=MDH2 PE=1 SV=1;&gt;sp|P04636|MDHM_RAT Malate dehydrogenase, mitochondrial OS=Rattus norvegi"</t>
  </si>
  <si>
    <t>F1MK19</t>
  </si>
  <si>
    <t>L-lactate dehydrogenase A chain</t>
  </si>
  <si>
    <t>Ldha</t>
  </si>
  <si>
    <t>&gt;tr|F1MK19|F1MK19_BOVIN L-lactate dehydrogenase OS=Bos taurus OX=9913 GN=LDHC PE=3 SV=1;&gt;tr|E1BNS9|E1BNS9_BOVIN L-lactate dehydrogenase OS=Bos taurus OX=9913 GN=LDHC PE=3 SV=2;&gt;sp|P19858|LDHA_BOVIN L-lactate dehydrogenase A chain OS=Bos taurus OX=9913 GN=L</t>
  </si>
  <si>
    <t>P04785</t>
  </si>
  <si>
    <t>Protein disulfide-isomerase</t>
  </si>
  <si>
    <t>P4hb</t>
  </si>
  <si>
    <t>&gt;sp|P04785|PDIA1_RAT Protein disulfide-isomerase OS=Rattus norvegicus GN=P4hb PE=1 SV=2</t>
  </si>
  <si>
    <t>P04797</t>
  </si>
  <si>
    <t>Glyceraldehyde-3-phosphate dehydrogenase</t>
  </si>
  <si>
    <t>Gapdh</t>
  </si>
  <si>
    <t>&gt;sp|P04797|G3P_RAT Glyceraldehyde-3-phosphate dehydrogenase OS=Rattus norvegicus GN=Gapdh PE=1 SV=3;&gt;tr|M0R590|M0R590_RAT Glyceraldehyde-3-phosphate dehydrogenase OS=Rattus norvegicus GN=LOC108351137 PE=3 SV=1;&gt;tr|D3ZGY4|D3ZGY4_RAT Glyceraldehyde-3-phospha</t>
  </si>
  <si>
    <t>P05065</t>
  </si>
  <si>
    <t>Fructose-bisphosphate aldolase A</t>
  </si>
  <si>
    <t>Aldoa</t>
  </si>
  <si>
    <t>&gt;sp|P05065|ALDOA_RAT Fructose-bisphosphate aldolase A OS=Rattus norvegicus GN=Aldoa PE=1 SV=2;&gt;tr|Q6AY07|Q6AY07_RAT Fructose-bisphosphate aldolase OS=Rattus norvegicus GN=Aldoart2 PE=2 SV=1</t>
  </si>
  <si>
    <t>P05942</t>
  </si>
  <si>
    <t>Protein S100-A4</t>
  </si>
  <si>
    <t>S100a4</t>
  </si>
  <si>
    <t>&gt;sp|P05942|S10A4_RAT Protein S100-A4 OS=Rattus norvegicus GN=S100a4 PE=2 SV=1</t>
  </si>
  <si>
    <t>P01252</t>
  </si>
  <si>
    <t>Prothymosin alpha</t>
  </si>
  <si>
    <t>Ptma</t>
  </si>
  <si>
    <t>&gt;sp|P01252|PTMA_BOVIN Prothymosin alpha OS=Bos taurus OX=9913 GN=PTMA PE=1 SV=2;&gt;sp|P06302|PTMA_RAT Prothymosin alpha OS=Rattus norvegicus GN=Ptma PE=1 SV=2</t>
  </si>
  <si>
    <t>F1N614</t>
  </si>
  <si>
    <t>78 kDa glucose-regulated protein precursor</t>
  </si>
  <si>
    <t>Hspa5</t>
  </si>
  <si>
    <t>&gt;tr|F1N614|F1N614_BOVIN 78 kDa glucose-regulated protein precursor OS=Bos taurus OX=9913 PE=3 SV=2;&gt;sp|P06761|GRP78_RAT 78 kDa glucose-regulated protein OS=Rattus norvegicus GN=Hspa5 PE=1 SV=1;&gt;sp|Q0VCX2|BIP_BOVIN Endoplasmic reticulum chaperone BiP OS=Bos</t>
  </si>
  <si>
    <t>P06762</t>
  </si>
  <si>
    <t>Heme oxygenase 1</t>
  </si>
  <si>
    <t>Hmox1</t>
  </si>
  <si>
    <t>&gt;sp|P06762|HMOX1_RAT Heme oxygenase 1 OS=Rattus norvegicus GN=Hmox1 PE=1 SV=1</t>
  </si>
  <si>
    <t>P07150</t>
  </si>
  <si>
    <t>Annexin A1</t>
  </si>
  <si>
    <t>Anxa1</t>
  </si>
  <si>
    <t>&gt;sp|P07150|ANXA1_RAT Annexin A1 OS=Rattus norvegicus GN=Anxa1 PE=1 SV=2</t>
  </si>
  <si>
    <t>P07153</t>
  </si>
  <si>
    <t>Dolichyl-diphosphooligosaccharide--protein glycosyltransferase subunit 1</t>
  </si>
  <si>
    <t>Rpn1</t>
  </si>
  <si>
    <t>&gt;sp|P07153|RPN1_RAT Dolichyl-diphosphooligosaccharide--protein glycosyltransferase subunit 1 OS=Rattus norvegicus GN=Rpn1 PE=2 SV=1;&gt;tr|Q6P7A7|Q6P7A7_RAT Dolichyl-diphosphooligosaccharide--protein glycosyltransferase subunit 1 OS=Rattus norvegicus GN=Rpn1</t>
  </si>
  <si>
    <t>P07895</t>
  </si>
  <si>
    <t>"Superoxide dismutase [Mn], mitochondrial"</t>
  </si>
  <si>
    <t>Sod2</t>
  </si>
  <si>
    <t>"&gt;sp|P07895|SODM_RAT Superoxide dismutase [Mn], mitochondrial OS=Rattus norvegicus GN=Sod2 PE=1 SV=2;&gt;sp|P41976|SODM_BOVIN Superoxide dismutase [Mn], mitochondrial OS=Bos taurus OX=9913 GN=SOD2 PE=2 SV=1"</t>
  </si>
  <si>
    <t>P15103</t>
  </si>
  <si>
    <t>Glutamine synthetase</t>
  </si>
  <si>
    <t>Glul</t>
  </si>
  <si>
    <t>&gt;sp|P15103|GLNA_BOVIN Glutamine synthetase OS=Bos taurus OX=9913 GN=GLUL PE=2 SV=4;&gt;sp|P09606|GLNA_RAT Glutamine synthetase OS=Rattus norvegicus GN=Glul PE=1 SV=3</t>
  </si>
  <si>
    <t>P0DMW1</t>
  </si>
  <si>
    <t>Heat shock 70 kDa protein 1-like</t>
  </si>
  <si>
    <t>Hspa1l</t>
  </si>
  <si>
    <t>&gt;sp|P0DMW1|HS71B_RAT Heat shock 70 kDa protein 1B OS=Rattus norvegicus GN=Hspa1b PE=2 SV=1;&gt;sp|P0DMW0|HS71A_RAT Heat shock 70 kDa protein 1A OS=Rattus norvegicus GN=Hspa1a PE=2 SV=1;&gt;sp|Q27975|HS71A_BOVIN Heat shock 70 kDa protein 1A OS=Bos taurus OX=9913</t>
  </si>
  <si>
    <t>P10111</t>
  </si>
  <si>
    <t>Peptidyl-prolyl cis-trans isomerase A</t>
  </si>
  <si>
    <t>Ppia</t>
  </si>
  <si>
    <t>&gt;sp|P10111|PPIA_RAT Peptidyl-prolyl cis-trans isomerase A OS=Rattus norvegicus GN=Ppia PE=1 SV=2;&gt;tr|A0A0G2K1P0|A0A0G2K1P0_RAT Peptidyl-prolyl cis-trans isomerase OS=Rattus norvegicus GN=Ppia PE=1 SV=1;&gt;tr|A0A0G2K2E4|A0A0G2K2E4_RAT Peptidyl-prolyl cis-tran</t>
  </si>
  <si>
    <t>P10818</t>
  </si>
  <si>
    <t>"Cytochrome c oxidase subunit 6A1, mitochondrial"</t>
  </si>
  <si>
    <t>Cox6a1</t>
  </si>
  <si>
    <t>"&gt;sp|P10818|CX6A1_RAT Cytochrome c oxidase subunit 6A1, mitochondrial OS=Rattus norvegicus GN=Cox6a1 PE=1 SV=2"</t>
  </si>
  <si>
    <t>P11232</t>
  </si>
  <si>
    <t>Thioredoxin</t>
  </si>
  <si>
    <t>Txn</t>
  </si>
  <si>
    <t>&gt;sp|P11232|THIO_RAT Thioredoxin OS=Rattus norvegicus GN=Txn PE=1 SV=2;&gt;tr|R4GNK3|R4GNK3_RAT Thioredoxin OS=Rattus norvegicus GN=Txn1 PE=1 SV=1</t>
  </si>
  <si>
    <t>P11980</t>
  </si>
  <si>
    <t>Pyruvate kinase PKM</t>
  </si>
  <si>
    <t>&gt;sp|P11980|KPYM_RAT Pyruvate kinase PKM OS=Rattus norvegicus GN=Pkm PE=1 SV=3</t>
  </si>
  <si>
    <t>P14668</t>
  </si>
  <si>
    <t>Annexin A5</t>
  </si>
  <si>
    <t>Anxa5</t>
  </si>
  <si>
    <t>&gt;sp|P14668|ANXA5_RAT Annexin A5 OS=Rattus norvegicus GN=Anxa5 PE=1 SV=3;&gt;tr|Q66HH8|Q66HH8_RAT Annexin OS=Rattus norvegicus GN=Anxa5 PE=1 SV=1</t>
  </si>
  <si>
    <t>Q3T0P6</t>
  </si>
  <si>
    <t>Phosphoglycerate kinase 1</t>
  </si>
  <si>
    <t>Pgk1</t>
  </si>
  <si>
    <t>&gt;sp|Q3T0P6|PGK1_BOVIN Phosphoglycerate kinase 1 OS=Bos taurus OX=9913 GN=PGK1 PE=2 SV=3;&gt;sp|P16617|PGK1_RAT Phosphoglycerate kinase 1 OS=Rattus norvegicus GN=Pgk1 PE=1 SV=2;&gt;tr|M0R6Y8|M0R6Y8_RAT Phosphoglycerate kinase OS=Rattus norvegicus PE=3 SV=1</t>
  </si>
  <si>
    <t>P18418</t>
  </si>
  <si>
    <t>Calreticulin</t>
  </si>
  <si>
    <t>Calr</t>
  </si>
  <si>
    <t>&gt;sp|P18418|CALR_RAT Calreticulin OS=Rattus norvegicus GN=Calr PE=1 SV=1;&gt;tr|A5D7J6|A5D7J6_BOVIN CALR protein OS=Bos taurus OX=9913 GN=CALR PE=2 SV=1;&gt;sp|P52193|CALR_BOVIN Calreticulin OS=Bos taurus OX=9913 GN=CALR PE=1 SV=2</t>
  </si>
  <si>
    <t>Q66HI5</t>
  </si>
  <si>
    <t>Ferritin</t>
  </si>
  <si>
    <t>Fth1</t>
  </si>
  <si>
    <t>&gt;tr|Q66HI5|Q66HI5_RAT Ferritin OS=Rattus norvegicus GN=Fth1 PE=1 SV=2;&gt;sp|P19132|FRIH_RAT Ferritin heavy chain OS=Rattus norvegicus GN=Fth1 PE=1 SV=3;&gt;tr|G1K1K0|G1K1K0_BOVIN Ferritin OS=Bos taurus OX=9913 GN=FTH1 PE=3 SV=2;&gt;sp|O46414|FRIH_BOVIN Ferritin he</t>
  </si>
  <si>
    <t>Q56K14</t>
  </si>
  <si>
    <t>60S acidic ribosomal protein P1</t>
  </si>
  <si>
    <t>Rplp1</t>
  </si>
  <si>
    <t>&gt;sp|Q56K14|RLA1_BOVIN 60S acidic ribosomal protein P1 OS=Bos taurus OX=9913 GN=RPLP1 PE=3 SV=1;&gt;sp|P19944|RLA1_RAT 60S acidic ribosomal protein P1 OS=Rattus norvegicus GN=Rplp1 PE=3 SV=1;&gt;tr|A0A0H2UHJ3|A0A0H2UHJ3_RAT Uncharacterized protein OS=Rattus norve</t>
  </si>
  <si>
    <t>P20059</t>
  </si>
  <si>
    <t>Hpx</t>
  </si>
  <si>
    <t>&gt;sp|P20059|HEMO_RAT Hemopexin OS=Rattus norvegicus GN=Hpx PE=1 SV=3</t>
  </si>
  <si>
    <t>Q6P6T6</t>
  </si>
  <si>
    <t>Cathepsin D</t>
  </si>
  <si>
    <t>Ctsd</t>
  </si>
  <si>
    <t>&gt;tr|Q6P6T6|Q6P6T6_RAT Cathepsin D OS=Rattus norvegicus GN=Ctsd PE=1 SV=1;&gt;sp|P24268|CATD_RAT Cathepsin D OS=Rattus norvegicus GN=Ctsd PE=1 SV=1</t>
  </si>
  <si>
    <t>P26772</t>
  </si>
  <si>
    <t>"10 kDa heat shock protein, mitochondrial"</t>
  </si>
  <si>
    <t>Hspe1</t>
  </si>
  <si>
    <t>"&gt;sp|P26772|CH10_RAT 10 kDa heat shock protein, mitochondrial OS=Rattus norvegicus GN=Hspe1 PE=1 SV=3;&gt;tr|A0A0G2JTG1|A0A0G2JTG1_RAT 10 kDa heat shock protein, mitochondrial OS=Rattus norvegicus GN=Hspe1 PE=1 SV=1;&gt;sp|P61603|CH10_BOVIN 10 kDa heat shock prot"</t>
  </si>
  <si>
    <t>P30349</t>
  </si>
  <si>
    <t>Leukotriene A-4 hydrolase</t>
  </si>
  <si>
    <t>Lta4h</t>
  </si>
  <si>
    <t>&gt;sp|P30349|LKHA4_RAT Leukotriene A-4 hydrolase OS=Rattus norvegicus GN=Lta4h PE=2 SV=2;&gt;sp|Q3SZH7|LKHA4_BOVIN Leukotriene A-4 hydrolase OS=Bos taurus OX=9913 GN=LTA4H PE=2 SV=3;&gt;tr|Q499P2|Q499P2_RAT Leukotriene A(4) hydrolase OS=Rattus norvegicus GN=Lta4h</t>
  </si>
  <si>
    <t>P34058</t>
  </si>
  <si>
    <t>Heat shock protein HSP 90-beta</t>
  </si>
  <si>
    <t>Hsp90ab1</t>
  </si>
  <si>
    <t>&gt;sp|P34058|HS90B_RAT Heat shock protein HSP 90-beta OS=Rattus norvegicus GN=Hsp90ab1 PE=1 SV=4;&gt;sp|Q76LV1|HS90B_BOVIN Heat shock protein HSP 90-beta OS=Bos taurus OX=9913 GN=HSP90AB1 PE=2 SV=3;&gt;tr|A0A0G2K793|A0A0G2K793_RAT Heat shock protein HSP 90-beta OS</t>
  </si>
  <si>
    <t>Q5E987</t>
  </si>
  <si>
    <t>Proteasome subunit alpha type-5</t>
  </si>
  <si>
    <t>Psma5</t>
  </si>
  <si>
    <t>&gt;sp|Q5E987|PSA5_BOVIN Proteasome subunit alpha type-5 OS=Bos taurus OX=9913 GN=PSMA5 PE=1 SV=1;&gt;tr|Q6P9V6|Q6P9V6_RAT Proteasome subunit alpha type OS=Rattus norvegicus GN=Psma5 PE=1 SV=1;&gt;sp|P34064|PSA5_RAT Proteasome subunit alpha type-5 OS=Rattus norvegi</t>
  </si>
  <si>
    <t>P26452</t>
  </si>
  <si>
    <t>40S ribosomal protein SA</t>
  </si>
  <si>
    <t>Rpsa</t>
  </si>
  <si>
    <t>&gt;sp|P26452|RSSA_BOVIN 40S ribosomal protein SA OS=Bos taurus OX=9913 GN=RPSA PE=2 SV=4;&gt;sp|P38983|RSSA_RAT 40S ribosomal protein SA OS=Rattus norvegicus GN=Rpsa PE=1 SV=3</t>
  </si>
  <si>
    <t>P48818</t>
  </si>
  <si>
    <t>"Very long-chain specific acyl-CoA dehydrogenase, mitochondrial"</t>
  </si>
  <si>
    <t>Acadvl</t>
  </si>
  <si>
    <t>"&gt;sp|P48818|ACADV_BOVIN Very long-chain specific acyl-CoA dehydrogenase, mitochondrial OS=Bos taurus OX=9913 GN=ACADVL PE=2 SV=3;&gt;tr|Q5M9H2|Q5M9H2_RAT Acyl-Coenzyme A dehydrogenase, very long chain OS=Rattus norvegicus GN=Acadvl PE=1 SV=1;&gt;sp|P45953|ACADV_R"</t>
  </si>
  <si>
    <t>G3X757</t>
  </si>
  <si>
    <t>Transitional endoplasmic reticulum ATPase</t>
  </si>
  <si>
    <t>Vcp</t>
  </si>
  <si>
    <t>&gt;tr|G3X757|G3X757_BOVIN Transitional endoplasmic reticulum ATPase OS=Bos taurus OX=9913 GN=VCP PE=3 SV=1;&gt;sp|Q3ZBT1|TERA_BOVIN Transitional endoplasmic reticulum ATPase OS=Bos taurus OX=9913 GN=VCP PE=2 SV=1;&gt;sp|P46462|TERA_RAT Transitional endoplasmic ret</t>
  </si>
  <si>
    <t>P50229</t>
  </si>
  <si>
    <t>C-C motif chemokine 3</t>
  </si>
  <si>
    <t>Ccl3</t>
  </si>
  <si>
    <t>&gt;sp|P50229|CCL3_RAT C-C motif chemokine 3 OS=Rattus norvegicus GN=Ccl3 PE=1 SV=1</t>
  </si>
  <si>
    <t>P50475</t>
  </si>
  <si>
    <t>"Alanine--tRNA ligase, cytoplasmic"</t>
  </si>
  <si>
    <t>Aars</t>
  </si>
  <si>
    <t>"&gt;sp|P50475|SYAC_RAT Alanine--tRNA ligase, cytoplasmic OS=Rattus norvegicus GN=Aars PE=1 SV=3;&gt;tr|A6QLT9|A6QLT9_BOVIN AARS protein OS=Bos taurus OX=9913 GN=AARS PE=1 SV=1"</t>
  </si>
  <si>
    <t>Q6P3V9</t>
  </si>
  <si>
    <t>60S ribosomal protein L4</t>
  </si>
  <si>
    <t>Rpl4</t>
  </si>
  <si>
    <t>&gt;tr|Q6P3V9|Q6P3V9_RAT 60S ribosomal protein L4 OS=Rattus norvegicus GN=Rpl4 PE=1 SV=1;&gt;sp|P50878|RL4_RAT 60S ribosomal protein L4 OS=Rattus norvegicus GN=Rpl4 PE=1 SV=3;&gt;sp|Q58DW0|RL4_BOVIN 60S ribosomal protein L4 OS=Bos taurus OX=9913 GN=RPL4 PE=2 SV=3;&gt;</t>
  </si>
  <si>
    <t>P52944</t>
  </si>
  <si>
    <t>PDZ and LIM domain protein 1</t>
  </si>
  <si>
    <t>Pdlim1</t>
  </si>
  <si>
    <t>&gt;sp|P52944|PDLI1_RAT PDZ and LIM domain protein 1 OS=Rattus norvegicus GN=Pdlim1 PE=1 SV=4;&gt;tr|A6H7E3|A6H7E3_BOVIN PDZ and LIM domain 1 OS=Bos taurus OX=9913 GN=PDLIM1 PE=1 SV=1;&gt;sp|Q5E9E1|PDLI1_BOVIN PDZ and LIM domain protein 1 OS=Bos taurus OX=9913 GN=P</t>
  </si>
  <si>
    <t>P55053</t>
  </si>
  <si>
    <t>"Fatty acid-binding protein, epidermal"</t>
  </si>
  <si>
    <t>Fabp5</t>
  </si>
  <si>
    <t>"&gt;sp|P55053|FABP5_RAT Fatty acid-binding protein, epidermal OS=Rattus norvegicus GN=Fabp5 PE=1 SV=3"</t>
  </si>
  <si>
    <t>P60712</t>
  </si>
  <si>
    <t>"Actin, cytoplasmic 1"</t>
  </si>
  <si>
    <t>Actb</t>
  </si>
  <si>
    <t>"&gt;sp|P60712|ACTB_BOVIN Actin, cytoplasmic 1 OS=Bos taurus OX=9913 GN=ACTB PE=1 SV=1;&gt;sp|P60711|ACTB_RAT Actin, cytoplasmic 1 OS=Rattus norvegicus GN=Actb PE=1 SV=1;&gt;tr|F1MRD0|F1MRD0_BOVIN Actin, cytoplasmic 1 OS=Bos taurus OX=9913 GN=ACTB PE=3 SV=2"</t>
  </si>
  <si>
    <t>P62261</t>
  </si>
  <si>
    <t>14-3-3 protein epsilon</t>
  </si>
  <si>
    <t>Ywhae</t>
  </si>
  <si>
    <t>&gt;sp|P62261|1433E_BOVIN 14-3-3 protein epsilon OS=Bos taurus OX=9913 GN=YWHAE PE=2 SV=1;&gt;sp|P62260|1433E_RAT 14-3-3 protein epsilon OS=Rattus norvegicus GN=Ywhae PE=1 SV=1;&gt;sp|Q3SZI4|1433T_BOVIN 14-3-3 protein theta OS=Bos taurus OX=9913 GN=YWHAQ PE=2 SV=1;</t>
  </si>
  <si>
    <t>Q3T140</t>
  </si>
  <si>
    <t>Dynein light chain roadblock-type 1</t>
  </si>
  <si>
    <t>Dynlrb1</t>
  </si>
  <si>
    <t>&gt;sp|Q3T140|DLRB1_BOVIN Dynein light chain roadblock-type 1 OS=Bos taurus OX=9913 GN=DYNLRB1 PE=3 SV=1;&gt;sp|P62628|DLRB1_RAT Dynein light chain roadblock-type 1 OS=Rattus norvegicus GN=Dynlrb1 PE=1 SV=3;&gt;sp|Q32P85|DLRB2_BOVIN Dynein light chain roadblock-typ</t>
  </si>
  <si>
    <t>P31408</t>
  </si>
  <si>
    <t>"V-type proton ATPase subunit B, brain isoform"</t>
  </si>
  <si>
    <t>Atp6v1b2</t>
  </si>
  <si>
    <t>"&gt;sp|P31408|VATB2_BOVIN V-type proton ATPase subunit B, brain isoform OS=Bos taurus OX=9913 GN=ATP6V1B2 PE=1 SV=3;&gt;sp|P62815|VATB2_RAT V-type proton ATPase subunit B, brain isoform OS=Rattus norvegicus GN=Atp6v1b2 PE=1 SV=1"</t>
  </si>
  <si>
    <t>G5E619</t>
  </si>
  <si>
    <t>GTP-binding nuclear protein Ran</t>
  </si>
  <si>
    <t>Ran</t>
  </si>
  <si>
    <t>&gt;tr|G5E619|G5E619_BOVIN GTP-binding nuclear protein Ran OS=Bos taurus OX=9913 GN=RAN PE=3 SV=1;&gt;sp|Q3T054|RAN_BOVIN GTP-binding nuclear protein Ran OS=Bos taurus OX=9913 GN=RAN PE=2 SV=3;&gt;sp|P62828|RAN_RAT GTP-binding nuclear protein Ran OS=Rattus norvegic</t>
  </si>
  <si>
    <t>Q56JX6</t>
  </si>
  <si>
    <t>40S ribosomal protein S28</t>
  </si>
  <si>
    <t>Rps28</t>
  </si>
  <si>
    <t>&gt;sp|Q56JX6|RS28_BOVIN 40S ribosomal protein S28 OS=Bos taurus OX=9913 GN=RPS28 PE=3 SV=1;&gt;sp|P62859|RS28_RAT 40S ribosomal protein S28 OS=Rattus norvegicus GN=Rps28 PE=1 SV=1</t>
  </si>
  <si>
    <t>P63029</t>
  </si>
  <si>
    <t>Translationally-controlled tumor protein</t>
  </si>
  <si>
    <t>Tpt1</t>
  </si>
  <si>
    <t>&gt;sp|P63029|TCTP_RAT Translationally-controlled tumor protein OS=Rattus norvegicus GN=Tpt1 PE=1 SV=1</t>
  </si>
  <si>
    <t>P63039</t>
  </si>
  <si>
    <t>"60 kDa heat shock protein, mitochondrial"</t>
  </si>
  <si>
    <t>Hspd1</t>
  </si>
  <si>
    <t>"&gt;sp|P63039|CH60_RAT 60 kDa heat shock protein, mitochondrial OS=Rattus norvegicus GN=Hspd1 PE=1 SV=1;&gt;tr|F1MUZ9|F1MUZ9_BOVIN 60 kDa heat shock protein, mitochondrial OS=Bos taurus OX=9913 GN=HSPD1 PE=1 SV=1;&gt;sp|P31081|CH60_BOVIN 60 kDa heat shock protein, "</t>
  </si>
  <si>
    <t>P63081</t>
  </si>
  <si>
    <t>V-type proton ATPase 16 kDa proteolipid subunit</t>
  </si>
  <si>
    <t>Atp6v0c</t>
  </si>
  <si>
    <t>&gt;sp|P63081|VATL_RAT V-type proton ATPase 16 kDa proteolipid subunit OS=Rattus norvegicus GN=Atp6v0c PE=2 SV=1</t>
  </si>
  <si>
    <t>P63103</t>
  </si>
  <si>
    <t>14-3-3 protein zeta/delta</t>
  </si>
  <si>
    <t>Ywhaz</t>
  </si>
  <si>
    <t>&gt;sp|P63103|1433Z_BOVIN 14-3-3 protein zeta/delta OS=Bos taurus OX=9913 GN=YWHAZ PE=1 SV=1;&gt;sp|P63102|1433Z_RAT 14-3-3 protein zeta/delta OS=Rattus norvegicus GN=Ywhaz PE=1 SV=1;&gt;tr|A0A0G2JV65|A0A0G2JV65_RAT 14-3-3 protein zeta/delta OS=Rattus norvegicus GN</t>
  </si>
  <si>
    <t>P63243</t>
  </si>
  <si>
    <t>Guanine nucleotide-binding protein subunit beta-2-like 1</t>
  </si>
  <si>
    <t>Gnb2l1</t>
  </si>
  <si>
    <t>&gt;sp|P63243|RACK1_BOVIN Receptor of activated protein C kinase 1 OS=Bos taurus OX=9913 GN=RACK1 PE=2 SV=3;&gt;sp|P63245|RACK1_RAT Receptor of activated protein C kinase 1 OS=Rattus norvegicus GN=Rack1 PE=1 SV=3</t>
  </si>
  <si>
    <t>P63258</t>
  </si>
  <si>
    <t>"Actin, cytoplasmic 2"</t>
  </si>
  <si>
    <t>Actg1</t>
  </si>
  <si>
    <t>"&gt;sp|P63258|ACTG_BOVIN Actin, cytoplasmic 2 OS=Bos taurus OX=9913 GN=ACTG1 PE=1 SV=1;&gt;sp|P63259|ACTG_RAT Actin, cytoplasmic 2 OS=Rattus norvegicus GN=Actg1 PE=1 SV=1;&gt;tr|A0A0G2K3K2|A0A0G2K3K2_RAT Actin, cytoplasmic 1 OS=Rattus norvegicus GN=Actb PE=1 SV=1"</t>
  </si>
  <si>
    <t>Q3ZC07</t>
  </si>
  <si>
    <t>"Actin, alpha cardiac muscle 1"</t>
  </si>
  <si>
    <t>Actc1</t>
  </si>
  <si>
    <t>"&gt;sp|Q3ZC07|ACTC_BOVIN Actin, alpha cardiac muscle 1 OS=Bos taurus OX=9913 GN=ACTC1 PE=2 SV=1;&gt;sp|P68035|ACTC_RAT Actin, alpha cardiac muscle 1 OS=Rattus norvegicus GN=Actc1 PE=2 SV=1;&gt;sp|P62739|ACTA_BOVIN Actin, aortic smooth muscle OS=Bos taurus OX=9913 G"</t>
  </si>
  <si>
    <t>Q2KJD0</t>
  </si>
  <si>
    <t>Tubulin beta-5 chain</t>
  </si>
  <si>
    <t>Tubb5</t>
  </si>
  <si>
    <t>&gt;sp|Q2KJD0|TBB5_BOVIN Tubulin beta-5 chain OS=Bos taurus OX=9913 GN=TUBB5 PE=2 SV=1;&gt;sp|P69897|TBB5_RAT Tubulin beta-5 chain OS=Rattus norvegicus GN=Tubb5 PE=1 SV=1</t>
  </si>
  <si>
    <t>P81155</t>
  </si>
  <si>
    <t>Voltage-dependent anion-selective channel protein 2</t>
  </si>
  <si>
    <t>Vdac2</t>
  </si>
  <si>
    <t>&gt;sp|P81155|VDAC2_RAT Voltage-dependent anion-selective channel protein 2 OS=Rattus norvegicus GN=Vdac2 PE=1 SV=2;&gt;sp|P68002|VDAC2_BOVIN Voltage-dependent anion-selective channel protein 2 OS=Bos taurus OX=9913 GN=VDAC2 PE=2 SV=2</t>
  </si>
  <si>
    <t>E1BJB1</t>
  </si>
  <si>
    <t>Tubulin beta-2B chain</t>
  </si>
  <si>
    <t>Tubb2b</t>
  </si>
  <si>
    <t>&gt;tr|E1BJB1|E1BJB1_BOVIN Tubulin beta chain OS=Bos taurus OX=9913 GN=TUBB2A PE=1 SV=1;&gt;sp|Q6B856|TBB2B_BOVIN Tubulin beta-2B chain OS=Bos taurus OX=9913 GN=TUBB2B PE=1 SV=2;&gt;sp|Q3KRE8|TBB2B_RAT Tubulin beta-2B chain OS=Rattus norvegicus GN=Tubb2b PE=1 SV=1;</t>
  </si>
  <si>
    <t>Q03344</t>
  </si>
  <si>
    <t>"ATPase inhibitor, mitochondrial"</t>
  </si>
  <si>
    <t>Atpif1</t>
  </si>
  <si>
    <t>"&gt;sp|Q03344|ATIF1_RAT ATPase inhibitor, mitochondrial OS=Rattus norvegicus GN=Atpif1 PE=3 SV=2"</t>
  </si>
  <si>
    <t>Q6VBQ5</t>
  </si>
  <si>
    <t>Myeloid-associated differentiation marker</t>
  </si>
  <si>
    <t>Myadm</t>
  </si>
  <si>
    <t>&gt;sp|Q6VBQ5|MYADM_RAT Myeloid-associated differentiation marker OS=Rattus norvegicus GN=Myadm PE=1 SV=1;&gt;tr|Q05BA4|Q05BA4_RAT Myadm protein OS=Rattus norvegicus GN=Myadm PE=1 SV=1</t>
  </si>
  <si>
    <t>Q06000</t>
  </si>
  <si>
    <t>Lipoprotein lipase</t>
  </si>
  <si>
    <t>Lpl</t>
  </si>
  <si>
    <t>&gt;sp|Q06000|LIPL_RAT Lipoprotein lipase OS=Rattus norvegicus GN=Lpl PE=1 SV=1</t>
  </si>
  <si>
    <t>Q07009</t>
  </si>
  <si>
    <t>Calpain-2 catalytic subunit</t>
  </si>
  <si>
    <t>Capn2</t>
  </si>
  <si>
    <t>&gt;sp|Q07009|CAN2_RAT Calpain-2 catalytic subunit OS=Rattus norvegicus GN=Capn2 PE=1 SV=3</t>
  </si>
  <si>
    <t>Q07936</t>
  </si>
  <si>
    <t>Annexin A2</t>
  </si>
  <si>
    <t>Anxa2</t>
  </si>
  <si>
    <t>&gt;sp|Q07936|ANXA2_RAT Annexin A2 OS=Rattus norvegicus GN=Anxa2 PE=1 SV=2</t>
  </si>
  <si>
    <t>Adenylyl cyclase-associated protein 1</t>
  </si>
  <si>
    <t>Cap1</t>
  </si>
  <si>
    <t>&gt;tr|A6QLB7|A6QLB7_BOVIN Adenylyl cyclase-associated protein OS=Bos taurus OX=9913 GN=CAP1 PE=1 SV=1;&gt;sp|Q3SYV4|CAP1_BOVIN Adenylyl cyclase-associated protein 1 OS=Bos taurus OX=9913 GN=CAP1 PE=2 SV=3;&gt;sp|Q08163|CAP1_RAT Adenylyl cyclase-associated protein</t>
  </si>
  <si>
    <t>Q8SQH5</t>
  </si>
  <si>
    <t>ADP/ATP translocase 2</t>
  </si>
  <si>
    <t>Slc25a5</t>
  </si>
  <si>
    <t>&gt;sp|Q8SQH5|ADT2_BOVIN ADP/ATP translocase 2 OS=Bos taurus OX=9913 GN=SLC25A5 PE=2 SV=3;&gt;sp|Q09073|ADT2_RAT ADP/ATP translocase 2 OS=Rattus norvegicus GN=Slc25a5 PE=1 SV=3;&gt;sp|P02722|ADT1_BOVIN ADP/ATP translocase 1 OS=Bos taurus OX=9913 GN=SLC25A4 PE=1 SV=</t>
  </si>
  <si>
    <t>Q3MHL7</t>
  </si>
  <si>
    <t>T-complex protein 1 subunit zeta</t>
  </si>
  <si>
    <t>Cct6a</t>
  </si>
  <si>
    <t>"&gt;sp|Q3MHL7|TCPZ_BOVIN T-complex protein 1 subunit zeta OS=Bos taurus OX=9913 GN=CCT6A PE=1 SV=3;&gt;tr|Q3MHS9|Q3MHS9_RAT Chaperonin containing Tcp1, subunit 6A (Zeta 1) OS=Rattus norvegicus GN=Cct6a PE=1 SV=1"</t>
  </si>
  <si>
    <t>Q3MIE4</t>
  </si>
  <si>
    <t>Synaptic vesicle membrane protein VAT-1 homolog</t>
  </si>
  <si>
    <t>Vat1</t>
  </si>
  <si>
    <t>&gt;sp|Q3MIE4|VAT1_RAT Synaptic vesicle membrane protein VAT-1 homolog OS=Rattus norvegicus GN=Vat1 PE=1 SV=1</t>
  </si>
  <si>
    <t>Q6EWQ7</t>
  </si>
  <si>
    <t>Eukaryotic translation initiation factor 5A-1</t>
  </si>
  <si>
    <t>Eif5a</t>
  </si>
  <si>
    <t>&gt;sp|Q6EWQ7|IF5A1_BOVIN Eukaryotic translation initiation factor 5A-1 OS=Bos taurus OX=9913 GN=EIF5A PE=2 SV=3;&gt;sp|Q3T1J1|IF5A1_RAT Eukaryotic translation initiation factor 5A-1 OS=Rattus norvegicus GN=Eif5a PE=1 SV=3;&gt;tr|F1MN49|F1MN49_BOVIN Eukaryotic tran</t>
  </si>
  <si>
    <t>Q5E997</t>
  </si>
  <si>
    <t>F-actin-capping protein subunit alpha-2</t>
  </si>
  <si>
    <t>Capza2</t>
  </si>
  <si>
    <t>&gt;sp|Q5E997|CAZA2_BOVIN F-actin-capping protein subunit alpha-2 OS=Bos taurus OX=9913 GN=CAPZA2 PE=1 SV=3;&gt;sp|Q3T1K5|CAZA2_RAT F-actin-capping protein subunit alpha-2 OS=Rattus norvegicus GN=Capza2 PE=1 SV=1;&gt;sp|A4FUA8|CAZA1_BOVIN F-actin-capping protein su</t>
  </si>
  <si>
    <t>Q5M7T5</t>
  </si>
  <si>
    <t>"Serine (Or cysteine) peptidase inhibitor, clade C (Antithrombin), member 1 (Serpin family C member 1)"</t>
  </si>
  <si>
    <t>Serpinc1</t>
  </si>
  <si>
    <t>"&gt;tr|Q5M7T5|Q5M7T5_RAT Serine (Or cysteine) peptidase inhibitor, clade C (Antithrombin), member 1 OS=Rattus norvegicus GN=Serpinc1 PE=1 SV=1"</t>
  </si>
  <si>
    <t>Q5M7V8</t>
  </si>
  <si>
    <t>Thyroid hormone receptor-associated protein 3</t>
  </si>
  <si>
    <t>Thrap3</t>
  </si>
  <si>
    <t>&gt;sp|Q5M7V8|TR150_RAT Thyroid hormone receptor-associated protein 3 OS=Rattus norvegicus GN=Thrap3 PE=1 SV=1;&gt;tr|E1B7W1|E1B7W1_BOVIN Uncharacterized protein OS=Bos taurus OX=9913 GN=THRAP3 PE=1 SV=1</t>
  </si>
  <si>
    <t>Q5PPK6</t>
  </si>
  <si>
    <t>Nucleolar protein 58</t>
  </si>
  <si>
    <t>Nop58</t>
  </si>
  <si>
    <t>&gt;tr|Q5PPK6|Q5PPK6_RAT Nol5 protein OS=Rattus norvegicus GN=Nop58 PE=1 SV=1;&gt;sp|Q9QZ86|NOP58_RAT Nucleolar protein 58 OS=Rattus norvegicus GN=Nop58 PE=1 SV=1</t>
  </si>
  <si>
    <t>Q5RKI0</t>
  </si>
  <si>
    <t>WD repeat-containing protein 1</t>
  </si>
  <si>
    <t>Wdr1</t>
  </si>
  <si>
    <t>&gt;sp|Q5RKI0|WDR1_RAT WD repeat-containing protein 1 OS=Rattus norvegicus GN=Wdr1 PE=1 SV=3;&gt;tr|F1MTP5|F1MTP5_BOVIN WD repeat-containing protein 1 OS=Bos taurus OX=9913 GN=WDR1 PE=4 SV=2;&gt;sp|Q2KJH4|WDR1_BOVIN WD repeat-containing protein 1 OS=Bos taurus OX=9</t>
  </si>
  <si>
    <t>Ubiquitin-like modifier-activating enzyme 1</t>
  </si>
  <si>
    <t>Uba1</t>
  </si>
  <si>
    <t>&gt;sp|A3KMV5|UBA1_BOVIN Ubiquitin-like modifier-activating enzyme 1 OS=Bos taurus OX=9913 GN=UBA1 PE=2 SV=1;&gt;sp|Q5U300|UBA1_RAT Ubiquitin-like modifier-activating enzyme 1 OS=Rattus norvegicus GN=Uba1 PE=1 SV=1</t>
  </si>
  <si>
    <t>Q5U362</t>
  </si>
  <si>
    <t>Annexin</t>
  </si>
  <si>
    <t>Anxa4</t>
  </si>
  <si>
    <t>&gt;tr|Q5U362|Q5U362_RAT Annexin OS=Rattus norvegicus GN=Anxa4 PE=1 SV=1;&gt;sp|P13214|ANXA4_BOVIN Annexin A4 OS=Bos taurus OX=9913 GN=ANXA4 PE=1 SV=2;&gt;sp|P55260|ANXA4_RAT Annexin A4 OS=Rattus norvegicus GN=Anxa4 PE=1 SV=3</t>
  </si>
  <si>
    <t>Q148N0</t>
  </si>
  <si>
    <t>"2-oxoglutarate dehydrogenase, mitochondrial"</t>
  </si>
  <si>
    <t>Ogdh</t>
  </si>
  <si>
    <t>"&gt;sp|Q148N0|ODO1_BOVIN 2-oxoglutarate dehydrogenase, mitochondrial OS=Bos taurus OX=9913 GN=OGDH PE=2 SV=1;&gt;sp|Q5XI78|ODO1_RAT 2-oxoglutarate dehydrogenase, mitochondrial OS=Rattus norvegicus GN=Ogdh PE=1 SV=1"</t>
  </si>
  <si>
    <t>F1MSQ9</t>
  </si>
  <si>
    <t>Thymopoietin</t>
  </si>
  <si>
    <t>Tmpo</t>
  </si>
  <si>
    <t>"&gt;tr|F1MSQ9|F1MSQ9_BOVIN Uncharacterized protein OS=Bos taurus OX=9913 GN=TMPO PE=1 SV=1;&gt;sp|Q62733|LAP2_RAT Lamina-associated polypeptide 2, isoform beta OS=Rattus norvegicus GN=Tmpo PE=1 SV=3;&gt;tr|F1MCA8|F1MCA8_BOVIN Uncharacterized protein OS=Bos taurus O"</t>
  </si>
  <si>
    <t>Q63569</t>
  </si>
  <si>
    <t>26S protease regulatory subunit 6A</t>
  </si>
  <si>
    <t>Psmc3</t>
  </si>
  <si>
    <t>&gt;sp|Q63569|PRS6A_RAT 26S proteasome regulatory subunit 6A OS=Rattus norvegicus GN=Psmc3 PE=2 SV=1;&gt;tr|Q6P6U2|Q6P6U2_RAT 26S protease regulatory subunit 6A OS=Rattus norvegicus GN=Psmc3 PE=1 SV=1;&gt;tr|F1MWE0|F1MWE0_BOVIN Uncharacterized protein OS=Bos taurus</t>
  </si>
  <si>
    <t>G3MZE2</t>
  </si>
  <si>
    <t>Non-specific serine/threonine protein kinase</t>
  </si>
  <si>
    <t>Pak2</t>
  </si>
  <si>
    <t>&gt;tr|G3MZE2|G3MZE2_BOVIN Non-specific serine/threonine protein kinase OS=Bos taurus OX=9913 GN=PAK2 PE=1 SV=1;&gt;sp|Q64303|PAK2_RAT Serine/threonine-protein kinase PAK 2 OS=Rattus norvegicus GN=Pak2 PE=1 SV=1</t>
  </si>
  <si>
    <t>Q64428</t>
  </si>
  <si>
    <t>"Trifunctional enzyme subunit alpha, mitochondrial"</t>
  </si>
  <si>
    <t>Hadha</t>
  </si>
  <si>
    <t>"&gt;sp|Q64428|ECHA_RAT Trifunctional enzyme subunit alpha, mitochondrial OS=Rattus norvegicus GN=Hadha PE=1 SV=2"</t>
  </si>
  <si>
    <t>Q68FP1</t>
  </si>
  <si>
    <t>Gelsolin</t>
  </si>
  <si>
    <t>Gsn</t>
  </si>
  <si>
    <t>&gt;sp|Q68FP1|GELS_RAT Gelsolin OS=Rattus norvegicus GN=Gsn PE=1 SV=1</t>
  </si>
  <si>
    <t>Q68FP3</t>
  </si>
  <si>
    <t>C-C motif chemokine 6</t>
  </si>
  <si>
    <t>Ccl6</t>
  </si>
  <si>
    <t>&gt;sp|Q68FP3|CCL6_RAT C-C motif chemokine 6 OS=Rattus norvegicus GN=Ccl6 PE=3 SV=1</t>
  </si>
  <si>
    <t>Q6AXS4</t>
  </si>
  <si>
    <t>Renin receptor (ATPase H(+)-transporting lysosomal accessory protein 2)</t>
  </si>
  <si>
    <t>Atp6ap2</t>
  </si>
  <si>
    <t>&gt;sp|Q6AXS4|RENR_RAT Renin receptor OS=Rattus norvegicus GN=Atp6ap2 PE=2 SV=1;&gt;tr|G8JKY4|G8JKY4_BOVIN Renin receptor OS=Bos taurus OX=9913 GN=ATP6AP2 PE=4 SV=1;&gt;sp|P81134|RENR_BOVIN Renin receptor OS=Bos taurus OX=9913 GN=ATP6AP2 PE=1 SV=2</t>
  </si>
  <si>
    <t>Q6AYC4</t>
  </si>
  <si>
    <t>Macrophage-capping protein</t>
  </si>
  <si>
    <t>Capg</t>
  </si>
  <si>
    <t>&gt;sp|Q6AYC4|CAPG_RAT Macrophage-capping protein OS=Rattus norvegicus GN=Capg PE=1 SV=1</t>
  </si>
  <si>
    <t>Q3ZBH5</t>
  </si>
  <si>
    <t>"Proliferation-associated 2G4, 38kDa"</t>
  </si>
  <si>
    <t>Pa2g4</t>
  </si>
  <si>
    <t>"&gt;tr|Q3ZBH5|Q3ZBH5_BOVIN Proliferation-associated 2G4, 38kDa OS=Bos taurus OX=9913 GN=PA2G4 PE=1 SV=1;&gt;sp|Q6AYD3|PA2G4_RAT Proliferation-associated protein 2G4 OS=Rattus norvegicus GN=Pa2g4 PE=1 SV=1"</t>
  </si>
  <si>
    <t>F1MFT4</t>
  </si>
  <si>
    <t>Heterogeneous nuclear ribonucleoprotein U</t>
  </si>
  <si>
    <t>Hnrnpu</t>
  </si>
  <si>
    <t>&gt;tr|F1MFT4|F1MFT4_BOVIN Heterogeneous nuclear ribonucleoprotein U OS=Bos taurus OX=9913 GN=HNRNPU PE=1 SV=2;&gt;tr|Q6IMY8|Q6IMY8_RAT Heterogeneous nuclear ribonucleoprotein U OS=Rattus norvegicus GN=Hnrnpu PE=1 SV=1;&gt;tr|A0A0G2JZ52|A0A0G2JZ52_RAT Heterogeneous</t>
  </si>
  <si>
    <t>Q6MG90</t>
  </si>
  <si>
    <t>Complement C4B (Chido blood group)</t>
  </si>
  <si>
    <t>C4b</t>
  </si>
  <si>
    <t>&gt;tr|Q6MG90|Q6MG90_RAT Complement C4B (Chido blood group) OS=Rattus norvegicus GN=C4b PE=1 SV=1;&gt;sp|P08649|CO4_RAT Complement C4 OS=Rattus norvegicus GN=C4 PE=1 SV=3;&gt;tr|A0A0G2JW12|A0A0G2JW12_RAT Uncharacterized protein OS=Rattus norvegicus GN=C4a PE=1 SV=1</t>
  </si>
  <si>
    <t>Q8SPJ1</t>
  </si>
  <si>
    <t>Junction plakoglobin</t>
  </si>
  <si>
    <t>Jup</t>
  </si>
  <si>
    <t>&gt;sp|Q8SPJ1|PLAK_BOVIN Junction plakoglobin OS=Bos taurus OX=9913 GN=JUP PE=2 SV=1;&gt;sp|Q6P0K8|PLAK_RAT Junction plakoglobin OS=Rattus norvegicus GN=Jup PE=1 SV=1</t>
  </si>
  <si>
    <t>Q6P7C7</t>
  </si>
  <si>
    <t>Transmembrane glycoprotein NMB</t>
  </si>
  <si>
    <t>Gpnmb</t>
  </si>
  <si>
    <t>&gt;sp|Q6P7C7|GPNMB_RAT Transmembrane glycoprotein NMB OS=Rattus norvegicus GN=Gpnmb PE=2 SV=1</t>
  </si>
  <si>
    <t>Q6Q0N0</t>
  </si>
  <si>
    <t>Calsyntenin-1</t>
  </si>
  <si>
    <t>Clstn1</t>
  </si>
  <si>
    <t>&gt;sp|Q6Q0N0|CSTN1_RAT Calsyntenin-1 OS=Rattus norvegicus GN=Clstn1 PE=1 SV=1;&gt;tr|F1MD95|F1MD95_BOVIN Uncharacterized protein OS=Bos taurus OX=9913 GN=CLSTN1 PE=4 SV=1</t>
  </si>
  <si>
    <t>Q3SWX8</t>
  </si>
  <si>
    <t>Histone-binding protein RBBP7</t>
  </si>
  <si>
    <t>Rbbp7</t>
  </si>
  <si>
    <t>&gt;sp|Q3SWX8|RBBP7_BOVIN Histone-binding protein RBBP7 OS=Bos taurus OX=9913 GN=RBBP7 PE=2 SV=1;&gt;sp|Q71UF4|RBBP7_RAT Histone-binding protein RBBP7 OS=Rattus norvegicus GN=Rbbp7 PE=2 SV=1</t>
  </si>
  <si>
    <t>Q5E9J1</t>
  </si>
  <si>
    <t>Heterogeneous nuclear ribonucleoprotein F</t>
  </si>
  <si>
    <t>Hnrnpf</t>
  </si>
  <si>
    <t>&gt;sp|Q5E9J1|HNRPF_BOVIN Heterogeneous nuclear ribonucleoprotein F OS=Bos taurus OX=9913 GN=HNRNPF PE=2 SV=3;&gt;sp|Q794E4|HNRPF_RAT Heterogeneous nuclear ribonucleoprotein F OS=Rattus norvegicus GN=Hnrnpf PE=1 SV=3</t>
  </si>
  <si>
    <t>Q8K4J7</t>
  </si>
  <si>
    <t>Resistin</t>
  </si>
  <si>
    <t>Retn</t>
  </si>
  <si>
    <t>&gt;tr|Q8K4J7|Q8K4J7_RAT Resistin OS=Rattus norvegicus GN=Retn PE=2 SV=1;&gt;tr|Q70Q42|Q70Q42_RAT Resistin OS=Rattus norvegicus GN=Retn PE=2 SV=1</t>
  </si>
  <si>
    <t>Q9JLZ1</t>
  </si>
  <si>
    <t>Glutaredoxin-3</t>
  </si>
  <si>
    <t>Glrx3</t>
  </si>
  <si>
    <t>&gt;sp|Q9JLZ1|GLRX3_RAT Glutaredoxin-3 OS=Rattus norvegicus GN=Glrx3 PE=1 SV=2</t>
  </si>
  <si>
    <t>F1MW68</t>
  </si>
  <si>
    <t>Cathepsin Z</t>
  </si>
  <si>
    <t>Ctsz</t>
  </si>
  <si>
    <t>&gt;tr|F1MW68|F1MW68_BOVIN Cathepsin Z OS=Bos taurus OX=9913 GN=CTSZ PE=3 SV=1;&gt;sp|P05689|CATZ_BOVIN Cathepsin Z OS=Bos taurus OX=9913 GN=CTSZ PE=2 SV=2;&gt;sp|Q9R1T3|CATZ_RAT Cathepsin Z OS=Rattus norvegicus GN=Ctsz PE=1 SV=2</t>
  </si>
  <si>
    <t>P45879</t>
  </si>
  <si>
    <t>Voltage-dependent anion-selective channel protein 1</t>
  </si>
  <si>
    <t>Vdac1</t>
  </si>
  <si>
    <t>&gt;sp|P45879|VDAC1_BOVIN Voltage-dependent anion-selective channel protein 1 OS=Bos taurus OX=9913 GN=VDAC1 PE=1 SV=3;&gt;sp|Q9Z2L0|VDAC1_RAT Voltage-dependent anion-selective channel protein 1 OS=Rattus norvegicus GN=Vdac1 PE=1 SV=4;&gt;tr|F1MIN1|F1MIN1_BOVIN Vol</t>
  </si>
  <si>
    <t>Ectonucleotide pyrophosphatase/phosphodiesterase family member 2</t>
  </si>
  <si>
    <t>ENPP2</t>
  </si>
  <si>
    <t>&gt;sp|A1A4K5|ENPP2_BOVIN Ectonucleotide pyrophosphatase/phosphodiesterase family member 2 OS=Bos taurus OX=9913 GN=ENPP2 PE=1 SV=1</t>
  </si>
  <si>
    <t>Serpin A3-2</t>
  </si>
  <si>
    <t>SERPINA3-2</t>
  </si>
  <si>
    <t>&gt;sp|A2I7M9|SPA32_BOVIN Serpin A3-2 OS=Bos taurus OX=9913 GN=SERPINA3-2 PE=3 SV=1</t>
  </si>
  <si>
    <t>Serpin A3-6</t>
  </si>
  <si>
    <t>SERPINA3-6</t>
  </si>
  <si>
    <t>&gt;sp|A2I7N2|SPA36_BOVIN Serpin A3-6 OS=Bos taurus OX=9913 GN=SERPINA3-6 PE=3 SV=1</t>
  </si>
  <si>
    <t>A6QR11</t>
  </si>
  <si>
    <t>Protein kinase C-binding protein NELL2</t>
  </si>
  <si>
    <t>NELL2</t>
  </si>
  <si>
    <t>&gt;sp|A6QR11|NELL2_BOVIN Protein kinase C-binding protein NELL2 OS=Bos taurus OX=9913 GN=NELL2 PE=2 SV=1</t>
  </si>
  <si>
    <t>O46375</t>
  </si>
  <si>
    <t>Transthyretin</t>
  </si>
  <si>
    <t>TTR</t>
  </si>
  <si>
    <t>&gt;sp|O46375|TTHY_BOVIN Transthyretin OS=Bos taurus OX=9913 GN=TTR PE=1 SV=1</t>
  </si>
  <si>
    <t>G8JKZ8</t>
  </si>
  <si>
    <t>TXN</t>
  </si>
  <si>
    <t>&gt;tr|G8JKZ8|G8JKZ8_BOVIN Thioredoxin OS=Bos taurus OX=9913 GN=TXN PE=4 SV=1;&gt;sp|O97680|THIO_BOVIN Thioredoxin OS=Bos taurus OX=9913 GN=TXN PE=3 SV=3</t>
  </si>
  <si>
    <t>P00760</t>
  </si>
  <si>
    <t>Cationic trypsin</t>
  </si>
  <si>
    <t>&gt;sp|P00760|TRY1_BOVIN Cationic trypsin OS=Bos taurus OX=9913 PE=1 SV=3</t>
  </si>
  <si>
    <t>P01035</t>
  </si>
  <si>
    <t>Cystatin-C</t>
  </si>
  <si>
    <t>CST3</t>
  </si>
  <si>
    <t>&gt;sp|P01035|CYTC_BOVIN Cystatin-C OS=Bos taurus OX=9913 GN=CST3 PE=1 SV=2</t>
  </si>
  <si>
    <t>P01246</t>
  </si>
  <si>
    <t>Somatotropin</t>
  </si>
  <si>
    <t>GH1</t>
  </si>
  <si>
    <t>&gt;sp|P01246|SOMA_BOVIN Somatotropin OS=Bos taurus OX=9913 GN=GH1 PE=1 SV=1</t>
  </si>
  <si>
    <t>P04272</t>
  </si>
  <si>
    <t>ANXA2</t>
  </si>
  <si>
    <t>&gt;sp|P04272|ANXA2_BOVIN Annexin A2 OS=Bos taurus OX=9913 GN=ANXA2 PE=1 SV=2</t>
  </si>
  <si>
    <t>P04836</t>
  </si>
  <si>
    <t>Carboxypeptidase E</t>
  </si>
  <si>
    <t>CPE</t>
  </si>
  <si>
    <t>&gt;sp|P04836|CBPE_BOVIN Carboxypeptidase E OS=Bos taurus OX=9913 GN=CPE PE=1 SV=2</t>
  </si>
  <si>
    <t>B8Y9T0</t>
  </si>
  <si>
    <t>Cumulus cell-specific fibronectin 1 transcript variant (Fibronectin)</t>
  </si>
  <si>
    <t>FN1</t>
  </si>
  <si>
    <t>&gt;tr|B8Y9T0|B8Y9T0_BOVIN Cumulus cell-specific fibronectin 1 transcript variant OS=Bos taurus OX=9913 GN=FN1 PE=2 SV=1;&gt;tr|B8Y9S9|B8Y9S9_BOVIN Embryo-specific fibronectin 1 transcript variant OS=Bos taurus OX=9913 GN=FN1 PE=2 SV=1;&gt;tr|G5E5A9|G5E5A9_BOVIN Fi</t>
  </si>
  <si>
    <t>P10096</t>
  </si>
  <si>
    <t>GAPDH</t>
  </si>
  <si>
    <t>&gt;sp|P10096|G3P_BOVIN Glyceraldehyde-3-phosphate dehydrogenase OS=Bos taurus OX=9913 GN=GAPDH PE=1 SV=4</t>
  </si>
  <si>
    <t>Q2NKV1</t>
  </si>
  <si>
    <t>"Angiogenin, ribonuclease, RNase A family, 5 (Ribonuclease A A1)"</t>
  </si>
  <si>
    <t>ANG</t>
  </si>
  <si>
    <t>"&gt;tr|Q2NKV1|Q2NKV1_BOVIN Angiogenin, ribonuclease, RNase A family, 5 OS=Bos taurus OX=9913 GN=ANG PE=2 SV=1;&gt;sp|P10152|ANG1_BOVIN Angiogenin-1 OS=Bos taurus OX=9913 GN=ANG1 PE=1 SV=4"</t>
  </si>
  <si>
    <t>P10279</t>
  </si>
  <si>
    <t>Major prion protein</t>
  </si>
  <si>
    <t>PRNP</t>
  </si>
  <si>
    <t>&gt;sp|P10279|PRIO_BOVIN Major prion protein OS=Bos taurus OX=9913 GN=PRNP PE=1 SV=2</t>
  </si>
  <si>
    <t>P11151</t>
  </si>
  <si>
    <t>LPL</t>
  </si>
  <si>
    <t>&gt;sp|P11151|LIPL_BOVIN Lipoprotein lipase OS=Bos taurus OX=9913 GN=LPL PE=1 SV=2</t>
  </si>
  <si>
    <t>P13696</t>
  </si>
  <si>
    <t>Phosphatidylethanolamine-binding protein 1</t>
  </si>
  <si>
    <t>PEBP1</t>
  </si>
  <si>
    <t>&gt;sp|P13696|PEBP1_BOVIN Phosphatidylethanolamine-binding protein 1 OS=Bos taurus OX=9913 GN=PEBP1 PE=1 SV=2</t>
  </si>
  <si>
    <t>P15467</t>
  </si>
  <si>
    <t>Ribonuclease 4</t>
  </si>
  <si>
    <t>RNASE4</t>
  </si>
  <si>
    <t>&gt;sp|P15467|RNAS4_BOVIN Ribonuclease 4 OS=Bos taurus OX=9913 GN=RNASE4 PE=1 SV=4;&gt;tr|Q58DP6|Q58DP6_BOVIN Ribonuclease 4 OS=Bos taurus OX=9913 GN=RNASE4 PE=2 SV=1</t>
  </si>
  <si>
    <t>P18902</t>
  </si>
  <si>
    <t>Retinol-binding protein 4</t>
  </si>
  <si>
    <t>RBP4</t>
  </si>
  <si>
    <t>&gt;sp|P18902|RET4_BOVIN Retinol-binding protein 4 OS=Bos taurus OX=9913 GN=RBP4 PE=1 SV=1;&gt;tr|G1K122|G1K122_BOVIN Retinol-binding protein OS=Bos taurus OX=9913 GN=RBP4 PE=3 SV=1</t>
  </si>
  <si>
    <t>P19034</t>
  </si>
  <si>
    <t>Apolipoprotein C-II</t>
  </si>
  <si>
    <t>APOC2</t>
  </si>
  <si>
    <t>&gt;sp|P19034|APOC2_BOVIN Apolipoprotein C-II OS=Bos taurus OX=9913 GN=APOC2 PE=1 SV=2</t>
  </si>
  <si>
    <t>P19035</t>
  </si>
  <si>
    <t>Apolipoprotein C-III</t>
  </si>
  <si>
    <t>APOC3</t>
  </si>
  <si>
    <t>&gt;sp|P19035|APOC3_BOVIN Apolipoprotein C-III OS=Bos taurus OX=9913 GN=APOC3 PE=1 SV=2</t>
  </si>
  <si>
    <t>P24627</t>
  </si>
  <si>
    <t>Lactotransferrin</t>
  </si>
  <si>
    <t>LTF</t>
  </si>
  <si>
    <t>&gt;sp|P24627|TRFL_BOVIN Lactotransferrin OS=Bos taurus OX=9913 GN=LTF PE=1 SV=2</t>
  </si>
  <si>
    <t>P31976</t>
  </si>
  <si>
    <t>Ezrin</t>
  </si>
  <si>
    <t>EZR</t>
  </si>
  <si>
    <t>&gt;sp|P31976|EZRI_BOVIN Ezrin OS=Bos taurus OX=9913 GN=EZR PE=1 SV=2</t>
  </si>
  <si>
    <t>P42899</t>
  </si>
  <si>
    <t>RPLP2</t>
  </si>
  <si>
    <t>&gt;sp|P42899|RLA2_BOVIN 60S acidic ribosomal protein P2 OS=Bos taurus OX=9913 GN=RPLP2 PE=3 SV=1;&gt;tr|F1MH76|F1MH76_BOVIN Uncharacterized protein OS=Bos taurus OX=9913 PE=3 SV=2</t>
  </si>
  <si>
    <t>G3N269</t>
  </si>
  <si>
    <t>FABP5</t>
  </si>
  <si>
    <t>"&gt;tr|G3N269|G3N269_BOVIN Fatty acid-binding protein, epidermal OS=Bos taurus OX=9913 GN=FABP5 PE=3 SV=1;&gt;sp|P55052|FABP5_BOVIN Fatty acid-binding protein, epidermal OS=Bos taurus OX=9913 GN=FABP5 PE=1 SV=4"</t>
  </si>
  <si>
    <t>F1MBS3</t>
  </si>
  <si>
    <t>Transforming growth factor-beta-induced protein ig-h3</t>
  </si>
  <si>
    <t>TGFBI</t>
  </si>
  <si>
    <t>&gt;tr|F1MBS3|F1MBS3_BOVIN Transforming growth factor-beta-induced protein ig-h3 OS=Bos taurus OX=9913 GN=TGFBI PE=4 SV=2;&gt;sp|P55906|BGH3_BOVIN Transforming growth factor-beta-induced protein ig-h3 OS=Bos taurus OX=9913 GN=TGFBI PE=1 SV=2</t>
  </si>
  <si>
    <t>P62935</t>
  </si>
  <si>
    <t>PPIA</t>
  </si>
  <si>
    <t>&gt;sp|P62935|PPIA_BOVIN Peptidyl-prolyl cis-trans isomerase A OS=Bos taurus OX=9913 GN=PPIA PE=1 SV=2;&gt;tr|G3X8B1|G3X8B1_BOVIN Peptidyl-prolyl cis-trans isomerase OS=Bos taurus OX=9913 GN=LOC613401 PE=3 SV=1</t>
  </si>
  <si>
    <t>G3MXZ0</t>
  </si>
  <si>
    <t>Lactoperoxidase</t>
  </si>
  <si>
    <t>LPO</t>
  </si>
  <si>
    <t>&gt;tr|G3MXZ0|G3MXZ0_BOVIN Lactoperoxidase OS=Bos taurus OX=9913 GN=LPO PE=1 SV=1;&gt;sp|P80025|PERL_BOVIN Lactoperoxidase OS=Bos taurus OX=9913 GN=LPO PE=1 SV=1</t>
  </si>
  <si>
    <t>P80195</t>
  </si>
  <si>
    <t>Glycosylation-dependent cell adhesion molecule 1</t>
  </si>
  <si>
    <t>GLYCAM1</t>
  </si>
  <si>
    <t>&gt;sp|P80195|GLCM1_BOVIN Glycosylation-dependent cell adhesion molecule 1 OS=Bos taurus OX=9913 GN=GLYCAM1 PE=1 SV=2</t>
  </si>
  <si>
    <t>P80209</t>
  </si>
  <si>
    <t>CTSD</t>
  </si>
  <si>
    <t>&gt;sp|P80209|CATD_BOVIN Cathepsin D OS=Bos taurus OX=9913 GN=CTSD PE=1 SV=2;&gt;tr|F1MMR6|F1MMR6_BOVIN Cathepsin D OS=Bos taurus OX=9913 GN=CTSD PE=3 SV=1</t>
  </si>
  <si>
    <t>P80929</t>
  </si>
  <si>
    <t>Angiogenin-2</t>
  </si>
  <si>
    <t>ANG2</t>
  </si>
  <si>
    <t>&gt;sp|P80929|ANG2_BOVIN Angiogenin-2 OS=Bos taurus OX=9913 GN=ANG2 PE=1 SV=1;&gt;tr|A6H6X2|A6H6X2_BOVIN ANG2 protein OS=Bos taurus OX=9913 GN=ANG2 PE=2 SV=1</t>
  </si>
  <si>
    <t>F2Z4E0</t>
  </si>
  <si>
    <t>Neurosecretory protein VGF</t>
  </si>
  <si>
    <t>VGF</t>
  </si>
  <si>
    <t>&gt;tr|F2Z4E0|F2Z4E0_BOVIN Neurosecretory protein VGF OS=Bos taurus OX=9913 GN=VGF PE=4 SV=2;&gt;sp|P86435|VGF_BOVIN Neurosecretory protein VGF OS=Bos taurus OX=9913 GN=VGF PE=1 SV=2;&gt;tr|M0RDR2|M0RDR2_RAT Uncharacterized protein OS=Rattus norvegicus GN=LOC100909</t>
  </si>
  <si>
    <t>F1MIW8</t>
  </si>
  <si>
    <t>Desmoglein-1</t>
  </si>
  <si>
    <t>DSG1</t>
  </si>
  <si>
    <t>&gt;tr|F1MIW8|F1MIW8_BOVIN Desmoglein-1 OS=Bos taurus OX=9913 GN=DSG1 PE=4 SV=2;&gt;sp|Q03763|DSG1_BOVIN Desmoglein-1 OS=Bos taurus OX=9913 GN=DSG1 PE=1 SV=1</t>
  </si>
  <si>
    <t>F1N5L6</t>
  </si>
  <si>
    <t>Desmocollin-3</t>
  </si>
  <si>
    <t>DSC3</t>
  </si>
  <si>
    <t>&gt;tr|F1N5L6|F1N5L6_BOVIN Desmocollin-3 OS=Bos taurus OX=9913 GN=DSC3 PE=4 SV=2;&gt;tr|E1BB21|E1BB21_BOVIN Desmocollin-3 OS=Bos taurus OX=9913 GN=DSC3 PE=4 SV=2;&gt;tr|F1MXJ3|F1MXJ3_BOVIN Desmocollin-3 OS=Bos taurus OX=9913 GN=DSC3 PE=4 SV=2;&gt;sp|Q28060|DSC3_BOVIN</t>
  </si>
  <si>
    <t>Q2HJ86</t>
  </si>
  <si>
    <t>Tubulin alpha-1D chain</t>
  </si>
  <si>
    <t>Tuba3a</t>
  </si>
  <si>
    <t>&gt;sp|Q2HJ86|TBA1D_BOVIN Tubulin alpha-1D chain OS=Bos taurus OX=9913 GN=TUBA1D PE=1 SV=1;&gt;sp|Q3ZCJ7|TBA1C_BOVIN Tubulin alpha-1C chain OS=Bos taurus OX=9913 GN=TUBA1C PE=1 SV=1;&gt;tr|F1MNF8|F1MNF8_BOVIN Tubulin alpha chain OS=Bos taurus OX=9913 GN=LOC10014126</t>
  </si>
  <si>
    <t>F1MNN7</t>
  </si>
  <si>
    <t>Lipopolysaccharide-binding protein</t>
  </si>
  <si>
    <t>LBP</t>
  </si>
  <si>
    <t>&gt;tr|F1MNN7|F1MNN7_BOVIN Lipopolysaccharide-binding protein OS=Bos taurus OX=9913 GN=LBP PE=4 SV=1;&gt;sp|Q2TBI0|LBP_BOVIN Lipopolysaccharide-binding protein OS=Bos taurus OX=9913 GN=LBP PE=2 SV=1</t>
  </si>
  <si>
    <t>F1MS32</t>
  </si>
  <si>
    <t>Apolipoprotein D</t>
  </si>
  <si>
    <t>APOD</t>
  </si>
  <si>
    <t>&gt;tr|F1MS32|F1MS32_BOVIN Apolipoprotein D OS=Bos taurus OX=9913 GN=APOD PE=3 SV=2;&gt;sp|Q32KY0|APOD_BOVIN Apolipoprotein D OS=Bos taurus OX=9913 GN=APOD PE=2 SV=1</t>
  </si>
  <si>
    <t>Q3SZV7</t>
  </si>
  <si>
    <t>&gt;sp|Q3SZV7|HEMO_BOVIN Hemopexin OS=Bos taurus OX=9913 GN=HPX PE=2 SV=1</t>
  </si>
  <si>
    <t>Q3T0A3</t>
  </si>
  <si>
    <t>Complement factor D</t>
  </si>
  <si>
    <t>CFD</t>
  </si>
  <si>
    <t>&gt;sp|Q3T0A3|CFAD_BOVIN Complement factor D OS=Bos taurus OX=9913 GN=CFD PE=2 SV=1;&gt;tr|G3N1I8|G3N1I8_BOVIN Uncharacterized protein OS=Bos taurus OX=9913 PE=4 SV=1</t>
  </si>
  <si>
    <t>Q3T149</t>
  </si>
  <si>
    <t>Heat shock protein beta-1</t>
  </si>
  <si>
    <t>HSPB1</t>
  </si>
  <si>
    <t>&gt;sp|Q3T149|HSPB1_BOVIN Heat shock protein beta-1 OS=Bos taurus OX=9913 GN=HSPB1 PE=2 SV=1;&gt;tr|E1BEL7|E1BEL7_BOVIN Heat shock protein beta-1 OS=Bos taurus OX=9913 GN=HSPB1 PE=3 SV=2;&gt;tr|G3X7S2|G3X7S2_BOVIN Heat shock protein beta-1 OS=Bos taurus OX=9913 GN=</t>
  </si>
  <si>
    <t>Pantetheinase</t>
  </si>
  <si>
    <t>VNN1</t>
  </si>
  <si>
    <t>&gt;tr|A0A140T891|A0A140T891_BOVIN Pantetheinase OS=Bos taurus OX=9913 GN=VNN1 PE=4 SV=1;&gt;sp|Q58CQ9|VNN1_BOVIN Pantetheinase OS=Bos taurus OX=9913 GN=VNN1 PE=1 SV=1</t>
  </si>
  <si>
    <t>Q5E956</t>
  </si>
  <si>
    <t>Triosephosphate isomerase</t>
  </si>
  <si>
    <t>Tpi1</t>
  </si>
  <si>
    <t>&gt;sp|Q5E956|TPIS_BOVIN Triosephosphate isomerase OS=Bos taurus OX=9913 GN=TPI1 PE=2 SV=3;&gt;sp|P48500|TPIS_RAT Triosephosphate isomerase OS=Rattus norvegicus GN=Tpi1 PE=1 SV=2;&gt;tr|A0A0G2JWU1|A0A0G2JWU1_RAT Triosephosphate isomerase OS=Rattus norvegicus GN=LOC</t>
  </si>
  <si>
    <t>Q5E9A3</t>
  </si>
  <si>
    <t>Poly(rC)-binding protein 1 (Alpha-CP1)</t>
  </si>
  <si>
    <t>PCBP1</t>
  </si>
  <si>
    <t>&gt;sp|Q5E9A3|PCBP1_BOVIN Poly(rC)-binding protein 1 OS=Bos taurus OX=9913 GN=PCBP1 PE=2 SV=1;&gt;tr|E1B8C6|E1B8C6_BOVIN Uncharacterized protein OS=Bos taurus OX=9913 PE=4 SV=2</t>
  </si>
  <si>
    <t>Q5E9E3</t>
  </si>
  <si>
    <t>Complement C1q subcomponent subunit A</t>
  </si>
  <si>
    <t>C1QA</t>
  </si>
  <si>
    <t>&gt;sp|Q5E9E3|C1QA_BOVIN Complement C1q subcomponent subunit A OS=Bos taurus OX=9913 GN=C1QA PE=2 SV=1</t>
  </si>
  <si>
    <t>Q76LV2</t>
  </si>
  <si>
    <t>Heat shock protein HSP 90-alpha</t>
  </si>
  <si>
    <t>Hsp90aa1</t>
  </si>
  <si>
    <t>&gt;sp|Q76LV2|HS90A_BOVIN Heat shock protein HSP 90-alpha OS=Bos taurus OX=9913 GN=HSP90AA1 PE=1 SV=3;&gt;sp|P82995|HS90A_RAT Heat shock protein HSP 90-alpha OS=Rattus norvegicus GN=Hsp90aa1 PE=1 SV=3</t>
  </si>
  <si>
    <t>Q9TTJ5</t>
  </si>
  <si>
    <t>Regucalcin</t>
  </si>
  <si>
    <t>RGN</t>
  </si>
  <si>
    <t>&gt;sp|Q9TTJ5|RGN_BOVIN Regucalcin OS=Bos taurus OX=9913 GN=RGN PE=2 SV=1</t>
  </si>
  <si>
    <t>F1MB08</t>
  </si>
  <si>
    <t>ENO1</t>
  </si>
  <si>
    <t>&gt;tr|F1MB08|F1MB08_BOVIN Alpha-enolase OS=Bos taurus OX=9913 GN=ENO1 PE=3 SV=1;&gt;sp|Q9XSJ4|ENOA_BOVIN Alpha-enolase OS=Bos taurus OX=9913 GN=ENO1 PE=1 SV=4</t>
  </si>
  <si>
    <t>LOC784932</t>
  </si>
  <si>
    <t>&gt;tr|A0A0A0MPA0|A0A0A0MPA0_BOVIN Uncharacterized protein OS=Bos taurus OX=9913 GN=LOC784932 PE=1 SV=1</t>
  </si>
  <si>
    <t>DKK3 protein (Dickkopf WNT signaling pathway inhibitor 3)</t>
  </si>
  <si>
    <t>DKK3</t>
  </si>
  <si>
    <t>&gt;tr|A6QL81|A6QL81_BOVIN DKK3 protein OS=Bos taurus OX=9913 GN=DKK3 PE=2 SV=1</t>
  </si>
  <si>
    <t>Fructose-bisphosphate aldolase</t>
  </si>
  <si>
    <t>ALDOA</t>
  </si>
  <si>
    <t>&gt;tr|A6QLL8|A6QLL8_BOVIN Fructose-bisphosphate aldolase OS=Bos taurus OX=9913 GN=ALDOA PE=1 SV=1</t>
  </si>
  <si>
    <t>Galectin</t>
  </si>
  <si>
    <t>LGALS3</t>
  </si>
  <si>
    <t>&gt;tr|A6QLZ0|A6QLZ0_BOVIN Galectin OS=Bos taurus OX=9913 GN=LGALS3 PE=1 SV=1</t>
  </si>
  <si>
    <t>E1B8A0</t>
  </si>
  <si>
    <t>Tartrate-resistant acid phosphatase type 5</t>
  </si>
  <si>
    <t>ACP5</t>
  </si>
  <si>
    <t>&gt;tr|E1B8A0|E1B8A0_BOVIN Tartrate-resistant acid phosphatase type 5 OS=Bos taurus OX=9913 GN=ACP5 PE=4 SV=1</t>
  </si>
  <si>
    <t>E1B943</t>
  </si>
  <si>
    <t>&gt;tr|E1B943|E1B943_BOVIN Uncharacterized protein OS=Bos taurus OX=9913 PE=4 SV=1</t>
  </si>
  <si>
    <t>E1BH84</t>
  </si>
  <si>
    <t>&gt;tr|E1BH84|E1BH84_BOVIN Uncharacterized protein OS=Bos taurus OX=9913 PE=3 SV=2</t>
  </si>
  <si>
    <t>E1BIM6</t>
  </si>
  <si>
    <t>Neuronal pentraxin 1</t>
  </si>
  <si>
    <t>NPTX1</t>
  </si>
  <si>
    <t>&gt;tr|E1BIM6|E1BIM6_BOVIN Uncharacterized protein OS=Bos taurus OX=9913 GN=NPTX1 PE=4 SV=1</t>
  </si>
  <si>
    <t>E1BKT9</t>
  </si>
  <si>
    <t>DSP</t>
  </si>
  <si>
    <t>&gt;tr|E1BKT9|E1BKT9_BOVIN Uncharacterized protein OS=Bos taurus OX=9913 GN=DSP PE=1 SV=1</t>
  </si>
  <si>
    <t>E1BNR0</t>
  </si>
  <si>
    <t>Apolipoprotein B</t>
  </si>
  <si>
    <t>APOB</t>
  </si>
  <si>
    <t>&gt;tr|E1BNR0|E1BNR0_BOVIN Uncharacterized protein OS=Bos taurus OX=9913 GN=APOB PE=1 SV=2</t>
  </si>
  <si>
    <t>F1MBQ0</t>
  </si>
  <si>
    <t>Dynein cytoplasmic 1 light intermediate chain 2</t>
  </si>
  <si>
    <t>DYNC1LI2</t>
  </si>
  <si>
    <t>&gt;tr|F1MBQ0|F1MBQ0_BOVIN Uncharacterized protein OS=Bos taurus OX=9913 GN=DYNC1LI2 PE=4 SV=1</t>
  </si>
  <si>
    <t>F1MC11</t>
  </si>
  <si>
    <t>"Keratin, type I cytoskeletal 14"</t>
  </si>
  <si>
    <t>"&gt;tr|F1MC11|F1MC11_BOVIN Keratin, type I cytoskeletal 14 OS=Bos taurus OX=9913 GN=KRT14 PE=1 SV=2"</t>
  </si>
  <si>
    <t>F1MCK2</t>
  </si>
  <si>
    <t>AHNAK</t>
  </si>
  <si>
    <t>&gt;tr|F1MCK2|F1MCK2_BOVIN Uncharacterized protein OS=Bos taurus OX=9913 PE=1 SV=2</t>
  </si>
  <si>
    <t>F1MFW9</t>
  </si>
  <si>
    <t>Keratin 24</t>
  </si>
  <si>
    <t>KRT24</t>
  </si>
  <si>
    <t>&gt;tr|F1MFW9|F1MFW9_BOVIN Uncharacterized protein OS=Bos taurus OX=9913 PE=3 SV=2</t>
  </si>
  <si>
    <t>Q3SZZ9</t>
  </si>
  <si>
    <t>FGG protein (Fibrinogen gamma-B chain)</t>
  </si>
  <si>
    <t>FGG</t>
  </si>
  <si>
    <t>&gt;tr|Q3SZZ9|Q3SZZ9_BOVIN FGG protein OS=Bos taurus OX=9913 GN=FGG PE=2 SV=1;&gt;tr|F1MGU7|F1MGU7_BOVIN Fibrinogen gamma-B chain OS=Bos taurus OX=9913 GN=FGG PE=4 SV=1</t>
  </si>
  <si>
    <t>F1MHE4</t>
  </si>
  <si>
    <t>Plasmalemma vesicle associated protein</t>
  </si>
  <si>
    <t>PLVAP</t>
  </si>
  <si>
    <t>&gt;tr|F1MHE4|F1MHE4_BOVIN Uncharacterized protein OS=Bos taurus OX=9913 GN=PLVAP PE=4 SV=1</t>
  </si>
  <si>
    <t>F1MI18</t>
  </si>
  <si>
    <t>&gt;tr|F1MI18|F1MI18_BOVIN Uncharacterized protein OS=Bos taurus OX=9913 PE=4 SV=2;&gt;tr|F1MJK3|F1MJK3_BOVIN Uncharacterized protein OS=Bos taurus OX=9913 PE=4 SV=2</t>
  </si>
  <si>
    <t>F1MLW8</t>
  </si>
  <si>
    <t>&gt;tr|F1MLW8|F1MLW8_BOVIN Uncharacterized protein OS=Bos taurus OX=9913 PE=1 SV=2</t>
  </si>
  <si>
    <t>F1MM32</t>
  </si>
  <si>
    <t>Sulfhydryl oxidase (EC 1.8.3.2)</t>
  </si>
  <si>
    <t>QSOX1</t>
  </si>
  <si>
    <t>&gt;tr|F1MM32|F1MM32_BOVIN Sulfhydryl oxidase OS=Bos taurus OX=9913 GN=QSOX1 PE=4 SV=2</t>
  </si>
  <si>
    <t>F1MNV5</t>
  </si>
  <si>
    <t>Kininogen-1</t>
  </si>
  <si>
    <t>KNG1</t>
  </si>
  <si>
    <t>&gt;tr|F1MNV5|F1MNV5_BOVIN Kininogen-1 OS=Bos taurus OX=9913 GN=KNG1 PE=4 SV=2</t>
  </si>
  <si>
    <t>F1MVK1</t>
  </si>
  <si>
    <t>&gt;tr|F1MVK1|F1MVK1_BOVIN Uncharacterized protein OS=Bos taurus OX=9913 PE=4 SV=2</t>
  </si>
  <si>
    <t>F1MW79</t>
  </si>
  <si>
    <t>Uncharacterized protein LOC790886 precursor</t>
  </si>
  <si>
    <t>&gt;tr|F1MW79|F1MW79_BOVIN Uncharacterized protein LOC790886 precursor OS=Bos taurus OX=9913 PE=4 SV=2</t>
  </si>
  <si>
    <t>F1MWU9</t>
  </si>
  <si>
    <t>HSPA6</t>
  </si>
  <si>
    <t>&gt;tr|F1MWU9|F1MWU9_BOVIN Uncharacterized protein OS=Bos taurus OX=9913 GN=HSPA6 PE=1 SV=2</t>
  </si>
  <si>
    <t>F1MYX2</t>
  </si>
  <si>
    <t>Apolipoprotein M</t>
  </si>
  <si>
    <t>APOM</t>
  </si>
  <si>
    <t>&gt;tr|F1MYX2|F1MYX2_BOVIN Uncharacterized protein OS=Bos taurus OX=9913 GN=APOM PE=4 SV=1</t>
  </si>
  <si>
    <t>G3MZR4</t>
  </si>
  <si>
    <t>Histone H2B</t>
  </si>
  <si>
    <t>&gt;tr|G3MZR4|G3MZR4_BOVIN Histone H2B OS=Bos taurus OX=9913 GN=LOC523702 PE=3 SV=1</t>
  </si>
  <si>
    <t>G3X6N3</t>
  </si>
  <si>
    <t>&gt;tr|G3X6N3|G3X6N3_BOVIN Serotransferrin OS=Bos taurus OX=9913 GN=TF PE=1 SV=1</t>
  </si>
  <si>
    <t xml:space="preserve"> protein IDs</t>
  </si>
  <si>
    <t>Theorectical binding energy</t>
  </si>
  <si>
    <t>(R=5NM), Zata potential=0.02</t>
  </si>
  <si>
    <t xml:space="preserve">UA Ead- on TiO2-Rut-110 </t>
  </si>
  <si>
    <t>LFQ(NP)/LFQ(serum)</t>
  </si>
  <si>
    <t>LN(Ratio)</t>
  </si>
  <si>
    <t>lnRatio</t>
  </si>
  <si>
    <t>ln(LFQ(NP)/LFQ(serum))</t>
  </si>
  <si>
    <t>ln(U)</t>
  </si>
  <si>
    <t>rank</t>
  </si>
  <si>
    <t>Rank</t>
  </si>
  <si>
    <t>proteinIDs</t>
  </si>
  <si>
    <t xml:space="preserve">Experimental Binding afinity </t>
  </si>
  <si>
    <t>Theorectical binding afinity</t>
  </si>
  <si>
    <t>number of residues</t>
  </si>
  <si>
    <t>Estimated Protein radius [nm]</t>
  </si>
  <si>
    <t>Num binding sites</t>
  </si>
  <si>
    <t>NP radius</t>
  </si>
  <si>
    <t>log[LFQ_NP/LFQ_serum]</t>
  </si>
  <si>
    <t>log[n_i * exp[-eads]]</t>
  </si>
  <si>
    <t>num.residue</t>
  </si>
  <si>
    <t>NPradius</t>
  </si>
  <si>
    <t>TheaverageLFQsforproteininserum</t>
  </si>
  <si>
    <t>TheaverageLFQsforproteinintheNPcorona</t>
  </si>
  <si>
    <t>(R=5NM),Zatapotential=0.02</t>
  </si>
  <si>
    <t>Theorecticalbindingenergy[kBT]</t>
  </si>
  <si>
    <t>EstimatedProteinradius[nm]</t>
  </si>
  <si>
    <t>Numbidingsites</t>
  </si>
  <si>
    <t>D1/C1</t>
  </si>
  <si>
    <t>E/D</t>
  </si>
  <si>
    <t xml:space="preserve">Alpha-S1-casein </t>
  </si>
  <si>
    <t xml:space="preserve">Plasminogen </t>
  </si>
  <si>
    <t xml:space="preserve">Trypsin-1 </t>
  </si>
  <si>
    <t xml:space="preserve">Alpha-2-HS-glycoprotein </t>
  </si>
  <si>
    <t xml:space="preserve">Apolipoprotein A-I </t>
  </si>
  <si>
    <t xml:space="preserve">Clusterin </t>
  </si>
  <si>
    <t xml:space="preserve">Alpha-1-antiproteinase </t>
  </si>
  <si>
    <t xml:space="preserve">Apolipoprotein A-II </t>
  </si>
  <si>
    <t xml:space="preserve">Lumican </t>
  </si>
  <si>
    <t xml:space="preserve">Serotransferrin </t>
  </si>
  <si>
    <t xml:space="preserve">Tetranectin </t>
  </si>
  <si>
    <t xml:space="preserve">Alpha-1B-glycoprotein </t>
  </si>
  <si>
    <t xml:space="preserve">Coagulation factor XIII B chain </t>
  </si>
  <si>
    <t xml:space="preserve">Filaggrin-2 </t>
  </si>
  <si>
    <t xml:space="preserve">Pigment epithelium-derived factor </t>
  </si>
  <si>
    <t xml:space="preserve">Serpin A3-1 </t>
  </si>
  <si>
    <t xml:space="preserve">Afamin </t>
  </si>
  <si>
    <t xml:space="preserve">Hemoglobin fetal subunit beta </t>
  </si>
  <si>
    <t xml:space="preserve">Inter-alpha-trypsin inhibitor heavy chain H3 </t>
  </si>
  <si>
    <t xml:space="preserve">Complement C3 </t>
  </si>
  <si>
    <t xml:space="preserve">&gt;tr|A0A0A0MP92|A0A0A0MP92_BOVIN Serpin A3-7 OS=Bos taurus OX=9913 GN=SERPINA3-7 PE=1 SV=1;&gt;REFSEQ:XP_001252647 (Bos taurus) similar to endopin 2B;&gt;sp|A2I7N3|SPA37_BOVIN Serpin A3-7 OS=Bos taurus OX=9913 GN=SERPINA3-7 PE=3 SV=1;&gt;A2I7N3 TREMBL:A2I7N3;Q27984 </t>
  </si>
  <si>
    <t xml:space="preserve">&gt;tr|A0A0A0MXW3|A0A0A0MXW3_RAT Histone H2A OS=Rattus norvegicus GN=H2afz PE=3 SV=1;&gt;sp|Q32LA7|H2AV_BOVIN Histone H2A.V OS=Bos taurus OX=9913 GN=H2AFV PE=2 SV=3;&gt;sp|P0C0S4|H2AZ_BOVIN Histone H2A.Z OS=Bos taurus OX=9913 GN=H2AFZ PE=1 SV=2;&gt;sp|P0C0S7|H2AZ_RAT </t>
  </si>
  <si>
    <t xml:space="preserve">60S ribosomal protein L9 pseudogene </t>
  </si>
  <si>
    <t xml:space="preserve">&gt;tr|A0A0G2JXC3|A0A0G2JXC3_RAT 40S ribosomal protein S21 OS=Rattus norvegicus GN=Rps21 PE=1 SV=1;&gt;sp|P05765|RS21_RAT 40S ribosomal protein S21 OS=Rattus norvegicus GN=Rps21 PE=1 SV=1;&gt;tr|D3ZRI8|D3ZRI8_RAT 40S ribosomal protein S21 OS=Rattus norvegicus PE=3 </t>
  </si>
  <si>
    <t xml:space="preserve">&gt;sp|Q00715|H2B1_RAT Histone H2B type 1 OS=Rattus norvegicus PE=1 SV=2;&gt;tr|Q2KII5|Q2KII5_BOVIN Histone H2B OS=Bos taurus OX=9913 GN=HIST1H2BI PE=2 SV=1;&gt;tr|F2Z4F9|F2Z4F9_BOVIN Histone H2B OS=Bos taurus OX=9913 GN=HIST1H2BN PE=3 SV=1;&gt;tr|F2Z4E8|F2Z4E8_BOVIN </t>
  </si>
  <si>
    <t xml:space="preserve">Proteasome endopeptidase complex </t>
  </si>
  <si>
    <t xml:space="preserve">Uncharacterized protein </t>
  </si>
  <si>
    <t xml:space="preserve">&gt;tr|G8JKV5|G8JKV5_BOVIN 60S ribosomal protein L14 OS=Bos taurus OX=9913 GN=RPL14 PE=4 SV=1;&gt;sp|Q3T0U2|RL14_BOVIN 60S ribosomal protein L14 OS=Bos taurus OX=9913 GN=RPL14 PE=2 SV=3;&gt;sp|Q63507|RL14_RAT 60S ribosomal protein L14 OS=Rattus norvegicus GN=Rpl14 </t>
  </si>
  <si>
    <t xml:space="preserve">&gt;tr|D3ZH53|D3ZH53_RAT Uncharacterized protein OS=Rattus norvegicus GN=RGD1561871 PE=4 SV=1;&gt;sp|Q3T0F4|RS10_BOVIN 40S ribosomal protein S10 OS=Bos taurus OX=9913 GN=RPS10 PE=2 SV=1;&gt;sp|P63326|RS10_RAT 40S ribosomal protein S10 OS=Rattus norvegicus GN=Rps10 </t>
  </si>
  <si>
    <t xml:space="preserve">Non-specific cytotoxic cell receptor protein 1 homolog </t>
  </si>
  <si>
    <t xml:space="preserve">V-type proton ATPase catalytic subunit A (V-ATPase subunit A) </t>
  </si>
  <si>
    <t xml:space="preserve">Histidine triad nucleotide-binding protein 1 </t>
  </si>
  <si>
    <t xml:space="preserve">&gt;tr|F1MYI2|F1MYI2_BOVIN Uncharacterized protein OS=Bos taurus OX=9913 GN=HNRNPM PE=1 SV=2;&gt;sp|Q62826|HNRPM_RAT Heterogeneous nuclear ribonucleoprotein M OS=Rattus norvegicus GN=Hnrnpm PE=1 SV=4;&gt;tr|F1LV13|F1LV13_RAT Heterogeneous nuclear ribonucleoprotein </t>
  </si>
  <si>
    <t xml:space="preserve">IQ motif containing GTPase activating protein 1 </t>
  </si>
  <si>
    <t xml:space="preserve">Histone H2A.J </t>
  </si>
  <si>
    <t xml:space="preserve">&gt;sp|P07153|RPN1_RAT Dolichyl-diphosphooligosaccharide--protein glycosyltransferase subunit 1 OS=Rattus norvegicus GN=Rpn1 PE=2 SV=1;&gt;tr|Q6P7A7|Q6P7A7_RAT Dolichyl-diphosphooligosaccharide--protein glycosyltransferase subunit 1 OS=Rattus norvegicus GN=Rpn1 </t>
  </si>
  <si>
    <t xml:space="preserve">&gt;sp|P0DMW1|HS71B_RAT Heat shock 70 kDa protein 1B OS=Rattus norvegicus GN=Hspa1b PE=2 SV=1;&gt;sp|P0DMW0|HS71A_RAT Heat shock 70 kDa protein 1A OS=Rattus norvegicus GN=Hspa1a PE=2 SV=1;&gt;sp|Q27975|HS71A_BOVIN Heat shock 70 kDa protein 1A OS=Bos taurus OX=9913 </t>
  </si>
  <si>
    <t xml:space="preserve">&gt;sp|P30349|LKHA4_RAT Leukotriene A-4 hydrolase OS=Rattus norvegicus GN=Lta4h PE=2 SV=2;&gt;sp|Q3SZH7|LKHA4_BOVIN Leukotriene A-4 hydrolase OS=Bos taurus OX=9913 GN=LTA4H PE=2 SV=3;&gt;tr|Q499P2|Q499P2_RAT Leukotriene A(4) hydrolase OS=Rattus norvegicus GN=Lta4h </t>
  </si>
  <si>
    <t xml:space="preserve">&gt;tr|A6QLB7|A6QLB7_BOVIN Adenylyl cyclase-associated protein OS=Bos taurus OX=9913 GN=CAP1 PE=1 SV=1;&gt;sp|Q3SYV4|CAP1_BOVIN Adenylyl cyclase-associated protein 1 OS=Bos taurus OX=9913 GN=CAP1 PE=2 SV=3;&gt;sp|Q08163|CAP1_RAT Adenylyl cyclase-associated protein </t>
  </si>
  <si>
    <t xml:space="preserve">T-complex protein 1 subunit zeta </t>
  </si>
  <si>
    <t xml:space="preserve">Ectonucleotide pyrophosphatase/phosphodiesterase family member 2 </t>
  </si>
  <si>
    <t xml:space="preserve">Transthyretin </t>
  </si>
  <si>
    <t xml:space="preserve">Cationic trypsin </t>
  </si>
  <si>
    <t xml:space="preserve">Cystatin-C </t>
  </si>
  <si>
    <t xml:space="preserve">Somatotropin </t>
  </si>
  <si>
    <t xml:space="preserve">Glyceraldehyde-3-phosphate dehydrogenase </t>
  </si>
  <si>
    <t xml:space="preserve">Phosphatidylethanolamine-binding protein 1 </t>
  </si>
  <si>
    <t xml:space="preserve">Retinol-binding protein 4 </t>
  </si>
  <si>
    <t xml:space="preserve">Apolipoprotein C-III </t>
  </si>
  <si>
    <t xml:space="preserve">Lactotransferrin </t>
  </si>
  <si>
    <t xml:space="preserve">Glycosylation-dependent cell adhesion molecule 1 </t>
  </si>
  <si>
    <t xml:space="preserve">Angiogenin-2 </t>
  </si>
  <si>
    <t xml:space="preserve">&gt;tr|F1N5L6|F1N5L6_BOVIN Desmocollin-3 OS=Bos taurus OX=9913 GN=DSC3 PE=4 SV=2;&gt;tr|E1BB21|E1BB21_BOVIN Desmocollin-3 OS=Bos taurus OX=9913 GN=DSC3 PE=4 SV=2;&gt;tr|F1MXJ3|F1MXJ3_BOVIN Desmocollin-3 OS=Bos taurus OX=9913 GN=DSC3 PE=4 SV=2;&gt;sp|Q28060|DSC3_BOVIN </t>
  </si>
  <si>
    <t xml:space="preserve">Tubulin alpha-1D chain </t>
  </si>
  <si>
    <t xml:space="preserve">Apolipoprotein D </t>
  </si>
  <si>
    <t xml:space="preserve">Hemopexin </t>
  </si>
  <si>
    <t xml:space="preserve">Complement factor D </t>
  </si>
  <si>
    <t xml:space="preserve">Heat shock protein beta-1 </t>
  </si>
  <si>
    <t xml:space="preserve">Regucalcin </t>
  </si>
  <si>
    <t xml:space="preserve">Fructose-bisphosphate aldolase </t>
  </si>
  <si>
    <t xml:space="preserve">Tartrate-resistant acid phosphatase type 5 </t>
  </si>
  <si>
    <t>ln[n_i*exp[-Eads]]</t>
  </si>
  <si>
    <t>ln[LFQ_NP/LFQ_Serum]</t>
  </si>
  <si>
    <t xml:space="preserve">Average CultureMedium </t>
  </si>
  <si>
    <t xml:space="preserve">Average TiO2 </t>
  </si>
  <si>
    <t xml:space="preserve">Average IronOxide </t>
  </si>
  <si>
    <t>NMs</t>
  </si>
  <si>
    <t>Tio2</t>
  </si>
  <si>
    <t>Fe2o3</t>
  </si>
  <si>
    <t>1AX8</t>
  </si>
  <si>
    <t>1b1i</t>
  </si>
  <si>
    <t>1F5F</t>
  </si>
  <si>
    <t>1GQV</t>
  </si>
  <si>
    <t>1HPT</t>
  </si>
  <si>
    <t>1htn</t>
  </si>
  <si>
    <t>1HUP</t>
  </si>
  <si>
    <t>1IMV</t>
  </si>
  <si>
    <t>1ioj</t>
  </si>
  <si>
    <t>1lfg</t>
  </si>
  <si>
    <t>1n5u</t>
  </si>
  <si>
    <t>1NUH</t>
  </si>
  <si>
    <t>1QDD</t>
  </si>
  <si>
    <t>1ux6</t>
  </si>
  <si>
    <t>1v04</t>
  </si>
  <si>
    <t>1YCK</t>
  </si>
  <si>
    <t>1ZXQ</t>
  </si>
  <si>
    <t>2anw</t>
  </si>
  <si>
    <t>2FJ9</t>
  </si>
  <si>
    <t>2h7t</t>
  </si>
  <si>
    <t>2HGS</t>
  </si>
  <si>
    <t>2HZR</t>
  </si>
  <si>
    <t>2I5F</t>
  </si>
  <si>
    <t>2I6Q</t>
  </si>
  <si>
    <t>2KNT</t>
  </si>
  <si>
    <t>2NSM</t>
  </si>
  <si>
    <t>2oay</t>
  </si>
  <si>
    <t>2ok5</t>
  </si>
  <si>
    <t>2PKT</t>
  </si>
  <si>
    <t>2QYQ</t>
  </si>
  <si>
    <t>2RHP</t>
  </si>
  <si>
    <t>2wew</t>
  </si>
  <si>
    <t>2wxw</t>
  </si>
  <si>
    <t>2xe6</t>
  </si>
  <si>
    <t>3APX</t>
  </si>
  <si>
    <t>3DHP</t>
  </si>
  <si>
    <t>3dlw</t>
  </si>
  <si>
    <t>3ERB</t>
  </si>
  <si>
    <t>3gau</t>
  </si>
  <si>
    <t>3GW3</t>
  </si>
  <si>
    <t>3KQ0</t>
  </si>
  <si>
    <t>3ne4</t>
  </si>
  <si>
    <t>3pow</t>
  </si>
  <si>
    <t>3Q2C</t>
  </si>
  <si>
    <t>3RGK</t>
  </si>
  <si>
    <t>3SVA</t>
  </si>
  <si>
    <t>3T0O</t>
  </si>
  <si>
    <t>4a5t</t>
  </si>
  <si>
    <t>4AQJ</t>
  </si>
  <si>
    <t>4bex</t>
  </si>
  <si>
    <t>4CYY</t>
  </si>
  <si>
    <t>4DOU</t>
  </si>
  <si>
    <t>4enz</t>
  </si>
  <si>
    <t>4GLP</t>
  </si>
  <si>
    <t>4JHS</t>
  </si>
  <si>
    <t>4K0N</t>
  </si>
  <si>
    <t>4MTH</t>
  </si>
  <si>
    <t>4N5U</t>
  </si>
  <si>
    <t>4NH9</t>
  </si>
  <si>
    <t>4r9j</t>
  </si>
  <si>
    <t>4RQR</t>
  </si>
  <si>
    <t>4XAT</t>
  </si>
  <si>
    <t>4YEQ</t>
  </si>
  <si>
    <t>4YU8</t>
  </si>
  <si>
    <t>5DQY</t>
  </si>
  <si>
    <t>5EC3</t>
  </si>
  <si>
    <t>5edk</t>
  </si>
  <si>
    <t>5H1D</t>
  </si>
  <si>
    <t>5IR3</t>
  </si>
  <si>
    <t>5LLK</t>
  </si>
  <si>
    <t>5LVE</t>
  </si>
  <si>
    <t>5M9V</t>
  </si>
  <si>
    <t>5MPI</t>
  </si>
  <si>
    <t>5O7D</t>
  </si>
  <si>
    <t>5OOH</t>
  </si>
  <si>
    <t>5VC1</t>
  </si>
  <si>
    <t>5VHG</t>
  </si>
  <si>
    <t>5WY9</t>
  </si>
  <si>
    <t>6JE7</t>
  </si>
  <si>
    <t>6M8Z</t>
  </si>
  <si>
    <t>6NCO</t>
  </si>
  <si>
    <t>6QNV</t>
  </si>
  <si>
    <t>9CA2</t>
  </si>
  <si>
    <t>A0N5G1</t>
  </si>
  <si>
    <t>A2VDN7</t>
  </si>
  <si>
    <t>A5D7R6</t>
  </si>
  <si>
    <t>A6NL26</t>
  </si>
  <si>
    <t>A7E2F4</t>
  </si>
  <si>
    <t>A8MTI9</t>
  </si>
  <si>
    <t>A8MVM7</t>
  </si>
  <si>
    <t>A9YTQ3</t>
  </si>
  <si>
    <t>B1ANY3</t>
  </si>
  <si>
    <t>B1N7B8</t>
  </si>
  <si>
    <t>B1NKR3</t>
  </si>
  <si>
    <t>B2RXH2</t>
  </si>
  <si>
    <t>B9A064</t>
  </si>
  <si>
    <t>O00148</t>
  </si>
  <si>
    <t>O00167</t>
  </si>
  <si>
    <t>O00187</t>
  </si>
  <si>
    <t>O00194</t>
  </si>
  <si>
    <t>O00391</t>
  </si>
  <si>
    <t>O00429</t>
  </si>
  <si>
    <t>O00512</t>
  </si>
  <si>
    <t>O00602</t>
  </si>
  <si>
    <t>O14523</t>
  </si>
  <si>
    <t>O14734</t>
  </si>
  <si>
    <t>O14786</t>
  </si>
  <si>
    <t>O14791</t>
  </si>
  <si>
    <t>O14818</t>
  </si>
  <si>
    <t>O14950</t>
  </si>
  <si>
    <t>O14983</t>
  </si>
  <si>
    <t>O15117</t>
  </si>
  <si>
    <t>O15143</t>
  </si>
  <si>
    <t>O15213</t>
  </si>
  <si>
    <t>O15335</t>
  </si>
  <si>
    <t>O15355</t>
  </si>
  <si>
    <t>O15446</t>
  </si>
  <si>
    <t>O15503</t>
  </si>
  <si>
    <t>O40626</t>
  </si>
  <si>
    <t>O43155</t>
  </si>
  <si>
    <t>O43194</t>
  </si>
  <si>
    <t>O43681</t>
  </si>
  <si>
    <t>O43707</t>
  </si>
  <si>
    <t>O43866</t>
  </si>
  <si>
    <t>O43889</t>
  </si>
  <si>
    <t>O60462</t>
  </si>
  <si>
    <t>O60518</t>
  </si>
  <si>
    <t>O75052</t>
  </si>
  <si>
    <t>O75083</t>
  </si>
  <si>
    <t>O75116</t>
  </si>
  <si>
    <t>O75223</t>
  </si>
  <si>
    <t>O75309</t>
  </si>
  <si>
    <t>O75356</t>
  </si>
  <si>
    <t>O75367</t>
  </si>
  <si>
    <t>O75390</t>
  </si>
  <si>
    <t>O75427</t>
  </si>
  <si>
    <t>O75636</t>
  </si>
  <si>
    <t>O75915</t>
  </si>
  <si>
    <t>O75943</t>
  </si>
  <si>
    <t>O75976</t>
  </si>
  <si>
    <t>O76036</t>
  </si>
  <si>
    <t>O91087</t>
  </si>
  <si>
    <t>O94812</t>
  </si>
  <si>
    <t>O94900</t>
  </si>
  <si>
    <t>O94919</t>
  </si>
  <si>
    <t>O94985</t>
  </si>
  <si>
    <t>O95221</t>
  </si>
  <si>
    <t>O95342</t>
  </si>
  <si>
    <t>O95445</t>
  </si>
  <si>
    <t>O95466</t>
  </si>
  <si>
    <t>O95486</t>
  </si>
  <si>
    <t>O95810</t>
  </si>
  <si>
    <t>O95847</t>
  </si>
  <si>
    <t>P00325</t>
  </si>
  <si>
    <t>P00338</t>
  </si>
  <si>
    <t>P00450</t>
  </si>
  <si>
    <t>P00488</t>
  </si>
  <si>
    <t>P00558</t>
  </si>
  <si>
    <t>P00734</t>
  </si>
  <si>
    <t>P00736</t>
  </si>
  <si>
    <t>P00738</t>
  </si>
  <si>
    <t>P00739</t>
  </si>
  <si>
    <t>P00740</t>
  </si>
  <si>
    <t>P00742</t>
  </si>
  <si>
    <t>P00746</t>
  </si>
  <si>
    <t>P00747</t>
  </si>
  <si>
    <t>P00748</t>
  </si>
  <si>
    <t>P00751</t>
  </si>
  <si>
    <t>P00761</t>
  </si>
  <si>
    <t>P00915</t>
  </si>
  <si>
    <t>P00918</t>
  </si>
  <si>
    <t>P01008</t>
  </si>
  <si>
    <t>P01009</t>
  </si>
  <si>
    <t>P01011</t>
  </si>
  <si>
    <t>P01019</t>
  </si>
  <si>
    <t>P01023</t>
  </si>
  <si>
    <t>P01034</t>
  </si>
  <si>
    <t>P01040</t>
  </si>
  <si>
    <t>P01042</t>
  </si>
  <si>
    <t>P01127</t>
  </si>
  <si>
    <t>P01137</t>
  </si>
  <si>
    <t>P01344</t>
  </si>
  <si>
    <t>P01591</t>
  </si>
  <si>
    <t>P01593</t>
  </si>
  <si>
    <t>P01594</t>
  </si>
  <si>
    <t>P01596</t>
  </si>
  <si>
    <t>P01597</t>
  </si>
  <si>
    <t>P01599</t>
  </si>
  <si>
    <t>P01605</t>
  </si>
  <si>
    <t>P01610</t>
  </si>
  <si>
    <t>P01611</t>
  </si>
  <si>
    <t>P01613</t>
  </si>
  <si>
    <t>P01614</t>
  </si>
  <si>
    <t>P01617</t>
  </si>
  <si>
    <t>P01619</t>
  </si>
  <si>
    <t>P01620</t>
  </si>
  <si>
    <t>P01621</t>
  </si>
  <si>
    <t>P01625</t>
  </si>
  <si>
    <t>P01700</t>
  </si>
  <si>
    <t>P01714</t>
  </si>
  <si>
    <t>P01717</t>
  </si>
  <si>
    <t>P01743</t>
  </si>
  <si>
    <t>P01763</t>
  </si>
  <si>
    <t>P01764</t>
  </si>
  <si>
    <t>P01765</t>
  </si>
  <si>
    <t>P01766</t>
  </si>
  <si>
    <t>P01771</t>
  </si>
  <si>
    <t>P01780</t>
  </si>
  <si>
    <t>P01781</t>
  </si>
  <si>
    <t>P01825</t>
  </si>
  <si>
    <t>P01833</t>
  </si>
  <si>
    <t>P01834</t>
  </si>
  <si>
    <t>P01857</t>
  </si>
  <si>
    <t>P01859</t>
  </si>
  <si>
    <t>P01860</t>
  </si>
  <si>
    <t>P01861</t>
  </si>
  <si>
    <t>P01871</t>
  </si>
  <si>
    <t>P01876</t>
  </si>
  <si>
    <t>P01877</t>
  </si>
  <si>
    <t>P01880</t>
  </si>
  <si>
    <t>P02042</t>
  </si>
  <si>
    <t>P02452</t>
  </si>
  <si>
    <t>P02538</t>
  </si>
  <si>
    <t>P02647</t>
  </si>
  <si>
    <t>P02649</t>
  </si>
  <si>
    <t>P02652</t>
  </si>
  <si>
    <t>P02654</t>
  </si>
  <si>
    <t>P02655</t>
  </si>
  <si>
    <t>P02656</t>
  </si>
  <si>
    <t>P02662</t>
  </si>
  <si>
    <t>P02663</t>
  </si>
  <si>
    <t>P02671</t>
  </si>
  <si>
    <t>P02675</t>
  </si>
  <si>
    <t>P02679</t>
  </si>
  <si>
    <t>P02708</t>
  </si>
  <si>
    <t>P02735</t>
  </si>
  <si>
    <t>P02741</t>
  </si>
  <si>
    <t>P02743</t>
  </si>
  <si>
    <t>P02745</t>
  </si>
  <si>
    <t>P02746</t>
  </si>
  <si>
    <t>P02747</t>
  </si>
  <si>
    <t>P02748</t>
  </si>
  <si>
    <t>P02749</t>
  </si>
  <si>
    <t>P02750</t>
  </si>
  <si>
    <t>P02753</t>
  </si>
  <si>
    <t>P02760</t>
  </si>
  <si>
    <t>P02763</t>
  </si>
  <si>
    <t>P02765</t>
  </si>
  <si>
    <t>P02766</t>
  </si>
  <si>
    <t>P02768</t>
  </si>
  <si>
    <t>P02774</t>
  </si>
  <si>
    <t>P02775</t>
  </si>
  <si>
    <t>P02776</t>
  </si>
  <si>
    <t>P02786</t>
  </si>
  <si>
    <t>P02787</t>
  </si>
  <si>
    <t>P02788</t>
  </si>
  <si>
    <t>P02790</t>
  </si>
  <si>
    <t>P03362</t>
  </si>
  <si>
    <t>P03950</t>
  </si>
  <si>
    <t>P03951</t>
  </si>
  <si>
    <t>P03952</t>
  </si>
  <si>
    <t>P03973</t>
  </si>
  <si>
    <t>P04003</t>
  </si>
  <si>
    <t>P04004</t>
  </si>
  <si>
    <t>P04040</t>
  </si>
  <si>
    <t>P04070</t>
  </si>
  <si>
    <t>P04075</t>
  </si>
  <si>
    <t>P04083</t>
  </si>
  <si>
    <t>P04179</t>
  </si>
  <si>
    <t>P04180</t>
  </si>
  <si>
    <t>P04196</t>
  </si>
  <si>
    <t>P04206</t>
  </si>
  <si>
    <t>P04217</t>
  </si>
  <si>
    <t>P04220</t>
  </si>
  <si>
    <t>P04279</t>
  </si>
  <si>
    <t>P04406</t>
  </si>
  <si>
    <t>P04433</t>
  </si>
  <si>
    <t>P04439</t>
  </si>
  <si>
    <t>P04632</t>
  </si>
  <si>
    <t>P04792</t>
  </si>
  <si>
    <t>P04843</t>
  </si>
  <si>
    <t>P04899</t>
  </si>
  <si>
    <t>P04908</t>
  </si>
  <si>
    <t>P05019</t>
  </si>
  <si>
    <t>P05062</t>
  </si>
  <si>
    <t>P05067</t>
  </si>
  <si>
    <t>P05089</t>
  </si>
  <si>
    <t>P05090</t>
  </si>
  <si>
    <t>P05106</t>
  </si>
  <si>
    <t>P05109</t>
  </si>
  <si>
    <t>P05154</t>
  </si>
  <si>
    <t>P05155</t>
  </si>
  <si>
    <t>P05156</t>
  </si>
  <si>
    <t>P05160</t>
  </si>
  <si>
    <t>P05164</t>
  </si>
  <si>
    <t>P05452</t>
  </si>
  <si>
    <t>P05546</t>
  </si>
  <si>
    <t>P05556</t>
  </si>
  <si>
    <t>P05667</t>
  </si>
  <si>
    <t>P06239</t>
  </si>
  <si>
    <t>P06276</t>
  </si>
  <si>
    <t>P06280</t>
  </si>
  <si>
    <t>P06311</t>
  </si>
  <si>
    <t>P06396</t>
  </si>
  <si>
    <t>P06421</t>
  </si>
  <si>
    <t>P06435</t>
  </si>
  <si>
    <t>P06576</t>
  </si>
  <si>
    <t>P06681</t>
  </si>
  <si>
    <t>P06702</t>
  </si>
  <si>
    <t>P06727</t>
  </si>
  <si>
    <t>P06732</t>
  </si>
  <si>
    <t>P06733</t>
  </si>
  <si>
    <t>P06744</t>
  </si>
  <si>
    <t>P07195</t>
  </si>
  <si>
    <t>P07225</t>
  </si>
  <si>
    <t>P07237</t>
  </si>
  <si>
    <t>P07332</t>
  </si>
  <si>
    <t>P07339</t>
  </si>
  <si>
    <t>P07355</t>
  </si>
  <si>
    <t>P07357</t>
  </si>
  <si>
    <t>P07358</t>
  </si>
  <si>
    <t>P07359</t>
  </si>
  <si>
    <t>P07360</t>
  </si>
  <si>
    <t>P07384</t>
  </si>
  <si>
    <t>P07437</t>
  </si>
  <si>
    <t>P07737</t>
  </si>
  <si>
    <t>P07858</t>
  </si>
  <si>
    <t>P07900</t>
  </si>
  <si>
    <t>P07996</t>
  </si>
  <si>
    <t>P08123</t>
  </si>
  <si>
    <t>P08133</t>
  </si>
  <si>
    <t>P08185</t>
  </si>
  <si>
    <t>P08238</t>
  </si>
  <si>
    <t>P08294</t>
  </si>
  <si>
    <t>P08393</t>
  </si>
  <si>
    <t>P08514</t>
  </si>
  <si>
    <t>P08567</t>
  </si>
  <si>
    <t>P08571</t>
  </si>
  <si>
    <t>P08575</t>
  </si>
  <si>
    <t>P08603</t>
  </si>
  <si>
    <t>P08670</t>
  </si>
  <si>
    <t>P08697</t>
  </si>
  <si>
    <t>P08709</t>
  </si>
  <si>
    <t>P08758</t>
  </si>
  <si>
    <t>P08779</t>
  </si>
  <si>
    <t>P09211</t>
  </si>
  <si>
    <t>P09382</t>
  </si>
  <si>
    <t>P09486</t>
  </si>
  <si>
    <t>P09493</t>
  </si>
  <si>
    <t>P09603</t>
  </si>
  <si>
    <t>P09668</t>
  </si>
  <si>
    <t>P09871</t>
  </si>
  <si>
    <t>P0C7N1</t>
  </si>
  <si>
    <t>P0C7U3</t>
  </si>
  <si>
    <t>P0C881</t>
  </si>
  <si>
    <t>P0CG04</t>
  </si>
  <si>
    <t>P0CG05</t>
  </si>
  <si>
    <t>P0DJI8</t>
  </si>
  <si>
    <t>P0DJI9</t>
  </si>
  <si>
    <t>P10211</t>
  </si>
  <si>
    <t>P10242</t>
  </si>
  <si>
    <t>P10451</t>
  </si>
  <si>
    <t>P10599</t>
  </si>
  <si>
    <t>P10643</t>
  </si>
  <si>
    <t>P10646</t>
  </si>
  <si>
    <t>P10720</t>
  </si>
  <si>
    <t>P10745</t>
  </si>
  <si>
    <t>P10809</t>
  </si>
  <si>
    <t>P10909</t>
  </si>
  <si>
    <t>P11021</t>
  </si>
  <si>
    <t>P11142</t>
  </si>
  <si>
    <t>P11166</t>
  </si>
  <si>
    <t>P11226</t>
  </si>
  <si>
    <t>P11274</t>
  </si>
  <si>
    <t>P11597</t>
  </si>
  <si>
    <t>P12273</t>
  </si>
  <si>
    <t>P12314</t>
  </si>
  <si>
    <t>P12814</t>
  </si>
  <si>
    <t>P12830</t>
  </si>
  <si>
    <t>P12955</t>
  </si>
  <si>
    <t>P13224</t>
  </si>
  <si>
    <t>P13591</t>
  </si>
  <si>
    <t>P13639</t>
  </si>
  <si>
    <t>P13645</t>
  </si>
  <si>
    <t>P13647</t>
  </si>
  <si>
    <t>P13667</t>
  </si>
  <si>
    <t>P13671</t>
  </si>
  <si>
    <t>P13725</t>
  </si>
  <si>
    <t>P13929</t>
  </si>
  <si>
    <t>P14136</t>
  </si>
  <si>
    <t>P14314</t>
  </si>
  <si>
    <t>P14543</t>
  </si>
  <si>
    <t>P14618</t>
  </si>
  <si>
    <t>P14625</t>
  </si>
  <si>
    <t>P14923</t>
  </si>
  <si>
    <t>P15169</t>
  </si>
  <si>
    <t>P15311</t>
  </si>
  <si>
    <t>P15531</t>
  </si>
  <si>
    <t>P15636</t>
  </si>
  <si>
    <t>P15692</t>
  </si>
  <si>
    <t>P15884</t>
  </si>
  <si>
    <t>P16070</t>
  </si>
  <si>
    <t>P16284</t>
  </si>
  <si>
    <t>P16403</t>
  </si>
  <si>
    <t>P16452</t>
  </si>
  <si>
    <t>P16671</t>
  </si>
  <si>
    <t>P16827</t>
  </si>
  <si>
    <t>P17275</t>
  </si>
  <si>
    <t>P17301</t>
  </si>
  <si>
    <t>P17661</t>
  </si>
  <si>
    <t>P17931</t>
  </si>
  <si>
    <t>P17936</t>
  </si>
  <si>
    <t>P18065</t>
  </si>
  <si>
    <t>P18206</t>
  </si>
  <si>
    <t>P18428</t>
  </si>
  <si>
    <t>P18827</t>
  </si>
  <si>
    <t>P19652</t>
  </si>
  <si>
    <t>P19823</t>
  </si>
  <si>
    <t>P19827</t>
  </si>
  <si>
    <t>P19961</t>
  </si>
  <si>
    <t>P20062</t>
  </si>
  <si>
    <t>P20160</t>
  </si>
  <si>
    <t>P20591</t>
  </si>
  <si>
    <t>P20851</t>
  </si>
  <si>
    <t>P21291</t>
  </si>
  <si>
    <t>P21796</t>
  </si>
  <si>
    <t>P21810</t>
  </si>
  <si>
    <t>P21926</t>
  </si>
  <si>
    <t>P22102</t>
  </si>
  <si>
    <t>P22303</t>
  </si>
  <si>
    <t>P22607</t>
  </si>
  <si>
    <t>P22692</t>
  </si>
  <si>
    <t>P22735</t>
  </si>
  <si>
    <t>P22891</t>
  </si>
  <si>
    <t>P23229</t>
  </si>
  <si>
    <t>P23284</t>
  </si>
  <si>
    <t>P23528</t>
  </si>
  <si>
    <t>P24437</t>
  </si>
  <si>
    <t>P24557</t>
  </si>
  <si>
    <t>P24592</t>
  </si>
  <si>
    <t>P24593</t>
  </si>
  <si>
    <t>P24855</t>
  </si>
  <si>
    <t>P25311</t>
  </si>
  <si>
    <t>P25685</t>
  </si>
  <si>
    <t>P25705</t>
  </si>
  <si>
    <t>P25774</t>
  </si>
  <si>
    <t>P25786</t>
  </si>
  <si>
    <t>P25815</t>
  </si>
  <si>
    <t>P26038</t>
  </si>
  <si>
    <t>P26927</t>
  </si>
  <si>
    <t>P27105</t>
  </si>
  <si>
    <t>P27169</t>
  </si>
  <si>
    <t>P27482</t>
  </si>
  <si>
    <t>P27797</t>
  </si>
  <si>
    <t>P27816</t>
  </si>
  <si>
    <t>P27824</t>
  </si>
  <si>
    <t>P27918</t>
  </si>
  <si>
    <t>P28325</t>
  </si>
  <si>
    <t>P28566</t>
  </si>
  <si>
    <t>P29083</t>
  </si>
  <si>
    <t>P29317</t>
  </si>
  <si>
    <t>P29401</t>
  </si>
  <si>
    <t>P29508</t>
  </si>
  <si>
    <t>P29622</t>
  </si>
  <si>
    <t>P30041</t>
  </si>
  <si>
    <t>P30101</t>
  </si>
  <si>
    <t>P30304</t>
  </si>
  <si>
    <t>P30405</t>
  </si>
  <si>
    <t>P30519</t>
  </si>
  <si>
    <t>P30530</t>
  </si>
  <si>
    <t>P31025</t>
  </si>
  <si>
    <t>P31146</t>
  </si>
  <si>
    <t>P31151</t>
  </si>
  <si>
    <t>P31942</t>
  </si>
  <si>
    <t>P31944</t>
  </si>
  <si>
    <t>P32119</t>
  </si>
  <si>
    <t>P33151</t>
  </si>
  <si>
    <t>P33764</t>
  </si>
  <si>
    <t>P33778</t>
  </si>
  <si>
    <t>P33811</t>
  </si>
  <si>
    <t>P33818</t>
  </si>
  <si>
    <t>P33908</t>
  </si>
  <si>
    <t>P34096</t>
  </si>
  <si>
    <t>P35247</t>
  </si>
  <si>
    <t>P35443</t>
  </si>
  <si>
    <t>P35475</t>
  </si>
  <si>
    <t>P35542</t>
  </si>
  <si>
    <t>P35858</t>
  </si>
  <si>
    <t>P35959</t>
  </si>
  <si>
    <t>P36542</t>
  </si>
  <si>
    <t>P36896</t>
  </si>
  <si>
    <t>P36955</t>
  </si>
  <si>
    <t>P36980</t>
  </si>
  <si>
    <t>P40763</t>
  </si>
  <si>
    <t>P41002</t>
  </si>
  <si>
    <t>P41968</t>
  </si>
  <si>
    <t>P43304</t>
  </si>
  <si>
    <t>P43652</t>
  </si>
  <si>
    <t>P47929</t>
  </si>
  <si>
    <t>P48059</t>
  </si>
  <si>
    <t>P48200</t>
  </si>
  <si>
    <t>P48380</t>
  </si>
  <si>
    <t>P48426</t>
  </si>
  <si>
    <t>P48594</t>
  </si>
  <si>
    <t>P48735</t>
  </si>
  <si>
    <t>P48740</t>
  </si>
  <si>
    <t>P49146</t>
  </si>
  <si>
    <t>P49746</t>
  </si>
  <si>
    <t>P49747</t>
  </si>
  <si>
    <t>P49789</t>
  </si>
  <si>
    <t>P49913</t>
  </si>
  <si>
    <t>P50552</t>
  </si>
  <si>
    <t>P51795</t>
  </si>
  <si>
    <t>P51884</t>
  </si>
  <si>
    <t>P52452</t>
  </si>
  <si>
    <t>P52468</t>
  </si>
  <si>
    <t>P52907</t>
  </si>
  <si>
    <t>P53609</t>
  </si>
  <si>
    <t>P53677</t>
  </si>
  <si>
    <t>P55056</t>
  </si>
  <si>
    <t>P55058</t>
  </si>
  <si>
    <t>P55072</t>
  </si>
  <si>
    <t>P55081</t>
  </si>
  <si>
    <t>P55103</t>
  </si>
  <si>
    <t>P55209</t>
  </si>
  <si>
    <t>P55774</t>
  </si>
  <si>
    <t>P56597</t>
  </si>
  <si>
    <t>P56856</t>
  </si>
  <si>
    <t>P59533</t>
  </si>
  <si>
    <t>P59665</t>
  </si>
  <si>
    <t>P60174</t>
  </si>
  <si>
    <t>P60660</t>
  </si>
  <si>
    <t>P61158</t>
  </si>
  <si>
    <t>P61160</t>
  </si>
  <si>
    <t>P61221</t>
  </si>
  <si>
    <t>P61224</t>
  </si>
  <si>
    <t>P61570</t>
  </si>
  <si>
    <t>P61586</t>
  </si>
  <si>
    <t>P61604</t>
  </si>
  <si>
    <t>P61626</t>
  </si>
  <si>
    <t>P61769</t>
  </si>
  <si>
    <t>P61978</t>
  </si>
  <si>
    <t>P62158</t>
  </si>
  <si>
    <t>P62258</t>
  </si>
  <si>
    <t>P62805</t>
  </si>
  <si>
    <t>P62826</t>
  </si>
  <si>
    <t>P62834</t>
  </si>
  <si>
    <t>P62937</t>
  </si>
  <si>
    <t>P62987</t>
  </si>
  <si>
    <t>P63104</t>
  </si>
  <si>
    <t>P63241</t>
  </si>
  <si>
    <t>P67809</t>
  </si>
  <si>
    <t>P67936</t>
  </si>
  <si>
    <t>P68104</t>
  </si>
  <si>
    <t>P68363</t>
  </si>
  <si>
    <t>P68366</t>
  </si>
  <si>
    <t>P68871</t>
  </si>
  <si>
    <t>P69905</t>
  </si>
  <si>
    <t>P78344</t>
  </si>
  <si>
    <t>P80108</t>
  </si>
  <si>
    <t>P80511</t>
  </si>
  <si>
    <t>P80748</t>
  </si>
  <si>
    <t>P81605</t>
  </si>
  <si>
    <t>P84077</t>
  </si>
  <si>
    <t>Q00169</t>
  </si>
  <si>
    <t>Q00325</t>
  </si>
  <si>
    <t>Q01469</t>
  </si>
  <si>
    <t>Q02413</t>
  </si>
  <si>
    <t>Q02846</t>
  </si>
  <si>
    <t>Q03154</t>
  </si>
  <si>
    <t>Q03591</t>
  </si>
  <si>
    <t>Q04695</t>
  </si>
  <si>
    <t>Q04724</t>
  </si>
  <si>
    <t>Q04756</t>
  </si>
  <si>
    <t>Q06033</t>
  </si>
  <si>
    <t>Q06830</t>
  </si>
  <si>
    <t>Q07507</t>
  </si>
  <si>
    <t>Q08188</t>
  </si>
  <si>
    <t>Q08380</t>
  </si>
  <si>
    <t>Q0IIM8</t>
  </si>
  <si>
    <t>Q0P6H9</t>
  </si>
  <si>
    <t>Q12778</t>
  </si>
  <si>
    <t>Q12794</t>
  </si>
  <si>
    <t>Q12816</t>
  </si>
  <si>
    <t>Q12852</t>
  </si>
  <si>
    <t>Q12864</t>
  </si>
  <si>
    <t>Q13093</t>
  </si>
  <si>
    <t>Q13103</t>
  </si>
  <si>
    <t>Q13201</t>
  </si>
  <si>
    <t>Q13217</t>
  </si>
  <si>
    <t>Q13228</t>
  </si>
  <si>
    <t>Q13277</t>
  </si>
  <si>
    <t>Q13310</t>
  </si>
  <si>
    <t>Q13418</t>
  </si>
  <si>
    <t>Q13423</t>
  </si>
  <si>
    <t>Q13426</t>
  </si>
  <si>
    <t>Q13546</t>
  </si>
  <si>
    <t>Q13642</t>
  </si>
  <si>
    <t>Q13790</t>
  </si>
  <si>
    <t>Q13797</t>
  </si>
  <si>
    <t>Q13835</t>
  </si>
  <si>
    <t>Q13867</t>
  </si>
  <si>
    <t>Q13868</t>
  </si>
  <si>
    <t>Q13885</t>
  </si>
  <si>
    <t>Q13952</t>
  </si>
  <si>
    <t>Q13972</t>
  </si>
  <si>
    <t>Q14003</t>
  </si>
  <si>
    <t>Q14050</t>
  </si>
  <si>
    <t>Q14151</t>
  </si>
  <si>
    <t>Q14157</t>
  </si>
  <si>
    <t>Q14168</t>
  </si>
  <si>
    <t>Q14247</t>
  </si>
  <si>
    <t>Q14393</t>
  </si>
  <si>
    <t>Q14515</t>
  </si>
  <si>
    <t>Q14520</t>
  </si>
  <si>
    <t>Q14624</t>
  </si>
  <si>
    <t>Q14656</t>
  </si>
  <si>
    <t>Q14973</t>
  </si>
  <si>
    <t>Q14CM0</t>
  </si>
  <si>
    <t>Q14D04</t>
  </si>
  <si>
    <t>Q14EA6</t>
  </si>
  <si>
    <t>Q15084</t>
  </si>
  <si>
    <t>Q15113</t>
  </si>
  <si>
    <t>Q15166</t>
  </si>
  <si>
    <t>Q15303</t>
  </si>
  <si>
    <t>Q15468</t>
  </si>
  <si>
    <t>Q15485</t>
  </si>
  <si>
    <t>Q15555</t>
  </si>
  <si>
    <t>Q15582</t>
  </si>
  <si>
    <t>Q15617</t>
  </si>
  <si>
    <t>Q15758</t>
  </si>
  <si>
    <t>Q15777</t>
  </si>
  <si>
    <t>Q15836</t>
  </si>
  <si>
    <t>Q15942</t>
  </si>
  <si>
    <t>Q16348</t>
  </si>
  <si>
    <t>Q16520</t>
  </si>
  <si>
    <t>Q16619</t>
  </si>
  <si>
    <t>Q16665</t>
  </si>
  <si>
    <t>Q16696</t>
  </si>
  <si>
    <t>Q16849</t>
  </si>
  <si>
    <t>Q1HVB8</t>
  </si>
  <si>
    <t>Q1HVF2</t>
  </si>
  <si>
    <t>Q29RF7</t>
  </si>
  <si>
    <t>Q2KHT3</t>
  </si>
  <si>
    <t>Q2TAK8</t>
  </si>
  <si>
    <t>Q2VWP7</t>
  </si>
  <si>
    <t>Q2WGJ6</t>
  </si>
  <si>
    <t>Q2Y0W8</t>
  </si>
  <si>
    <t>Q30201</t>
  </si>
  <si>
    <t>Q32P41</t>
  </si>
  <si>
    <t>Q3LXA3</t>
  </si>
  <si>
    <t>Q49A17</t>
  </si>
  <si>
    <t>Q49A26</t>
  </si>
  <si>
    <t>Q4G0Z9</t>
  </si>
  <si>
    <t>Q4JDL3</t>
  </si>
  <si>
    <t>Q4W5G0</t>
  </si>
  <si>
    <t>Q58FF7</t>
  </si>
  <si>
    <t>Q58FG0</t>
  </si>
  <si>
    <t>Q58FG1</t>
  </si>
  <si>
    <t>Q5BVD1</t>
  </si>
  <si>
    <t>Q5JY77</t>
  </si>
  <si>
    <t>Q5JZY3</t>
  </si>
  <si>
    <t>Q5SY16</t>
  </si>
  <si>
    <t>Q5TB80</t>
  </si>
  <si>
    <t>Q5VTR2</t>
  </si>
  <si>
    <t>Q5VWG9</t>
  </si>
  <si>
    <t>Q5XUX0</t>
  </si>
  <si>
    <t>Q676U5</t>
  </si>
  <si>
    <t>Q68CQ1</t>
  </si>
  <si>
    <t>Q6F5E8</t>
  </si>
  <si>
    <t>Q6FI13</t>
  </si>
  <si>
    <t>Q6IEV9</t>
  </si>
  <si>
    <t>Q6IQ26</t>
  </si>
  <si>
    <t>Q6P1K1</t>
  </si>
  <si>
    <t>Q6P656</t>
  </si>
  <si>
    <t>Q6PJT7</t>
  </si>
  <si>
    <t>Q6Q788</t>
  </si>
  <si>
    <t>Q6UWP8</t>
  </si>
  <si>
    <t>Q6ZMV8</t>
  </si>
  <si>
    <t>Q6ZN28</t>
  </si>
  <si>
    <t>Q6ZWH5</t>
  </si>
  <si>
    <t>Q709F0</t>
  </si>
  <si>
    <t>Q71SY5</t>
  </si>
  <si>
    <t>Q71U36</t>
  </si>
  <si>
    <t>Q76632</t>
  </si>
  <si>
    <t>Q76633</t>
  </si>
  <si>
    <t>Q76LX8</t>
  </si>
  <si>
    <t>Q7KYR7</t>
  </si>
  <si>
    <t>Q7Z2D5</t>
  </si>
  <si>
    <t>Q7Z3B3</t>
  </si>
  <si>
    <t>Q7Z478</t>
  </si>
  <si>
    <t>Q7Z601</t>
  </si>
  <si>
    <t>Q7Z7G0</t>
  </si>
  <si>
    <t>Q86T90</t>
  </si>
  <si>
    <t>Q86TB9</t>
  </si>
  <si>
    <t>Q86UC2</t>
  </si>
  <si>
    <t>Q86UX6</t>
  </si>
  <si>
    <t>Q86UX7</t>
  </si>
  <si>
    <t>Q86VI4</t>
  </si>
  <si>
    <t>Q86WS5</t>
  </si>
  <si>
    <t>Q86YC2</t>
  </si>
  <si>
    <t>Q86YT5</t>
  </si>
  <si>
    <t>Q8BGZ7</t>
  </si>
  <si>
    <t>Q8IU80</t>
  </si>
  <si>
    <t>Q8IV31</t>
  </si>
  <si>
    <t>Q8IV77</t>
  </si>
  <si>
    <t>Q8IWV2</t>
  </si>
  <si>
    <t>Q8IZF2</t>
  </si>
  <si>
    <t>Q8IZP9</t>
  </si>
  <si>
    <t>Q8IZS8</t>
  </si>
  <si>
    <t>Q8N130</t>
  </si>
  <si>
    <t>Q8N149</t>
  </si>
  <si>
    <t>Q8N1N0</t>
  </si>
  <si>
    <t>Q8N1N4</t>
  </si>
  <si>
    <t>Q8N2G6</t>
  </si>
  <si>
    <t>Q8N3C7</t>
  </si>
  <si>
    <t>Q8N5Q1</t>
  </si>
  <si>
    <t>Q8N5V2</t>
  </si>
  <si>
    <t>Q8N693</t>
  </si>
  <si>
    <t>Q8N697</t>
  </si>
  <si>
    <t>Q8N8R5</t>
  </si>
  <si>
    <t>Q8N961</t>
  </si>
  <si>
    <t>Q8NB12</t>
  </si>
  <si>
    <t>Q8NBC4</t>
  </si>
  <si>
    <t>Q8NBP7</t>
  </si>
  <si>
    <t>Q8NBU5</t>
  </si>
  <si>
    <t>Q8NCW6</t>
  </si>
  <si>
    <t>Q8ND61</t>
  </si>
  <si>
    <t>Q8NET4</t>
  </si>
  <si>
    <t>Q8NFQ6</t>
  </si>
  <si>
    <t>Q8NG66</t>
  </si>
  <si>
    <t>Q8NGJ4</t>
  </si>
  <si>
    <t>Q8NGL0</t>
  </si>
  <si>
    <t>Q8NGY3</t>
  </si>
  <si>
    <t>Q8NHA8</t>
  </si>
  <si>
    <t>Q8NI99</t>
  </si>
  <si>
    <t>Q8TAQ9</t>
  </si>
  <si>
    <t>Q8TB68</t>
  </si>
  <si>
    <t>Q8TBZ2</t>
  </si>
  <si>
    <t>Q8TCV5</t>
  </si>
  <si>
    <t>Q8TD33</t>
  </si>
  <si>
    <t>Q8TD86</t>
  </si>
  <si>
    <t>Q8TDQ7</t>
  </si>
  <si>
    <t>Q8TE04</t>
  </si>
  <si>
    <t>Q8TE76</t>
  </si>
  <si>
    <t>Q8TEA8</t>
  </si>
  <si>
    <t>Q8TEW8</t>
  </si>
  <si>
    <t>Q8TF62</t>
  </si>
  <si>
    <t>Q8TF66</t>
  </si>
  <si>
    <t>Q8WVP7</t>
  </si>
  <si>
    <t>Q8WW52</t>
  </si>
  <si>
    <t>Q8WXK4</t>
  </si>
  <si>
    <t>Q90038</t>
  </si>
  <si>
    <t>Q914N2</t>
  </si>
  <si>
    <t>Q92630</t>
  </si>
  <si>
    <t>Q92643</t>
  </si>
  <si>
    <t>Q92698</t>
  </si>
  <si>
    <t>Q92747</t>
  </si>
  <si>
    <t>Q92797</t>
  </si>
  <si>
    <t>Q92925</t>
  </si>
  <si>
    <t>Q92954</t>
  </si>
  <si>
    <t>Q93084</t>
  </si>
  <si>
    <t>Q96AQ1</t>
  </si>
  <si>
    <t>Q96B21</t>
  </si>
  <si>
    <t>Q96C24</t>
  </si>
  <si>
    <t>Q96C45</t>
  </si>
  <si>
    <t>Q96DA0</t>
  </si>
  <si>
    <t>Q96DD0</t>
  </si>
  <si>
    <t>Q96DN6</t>
  </si>
  <si>
    <t>Q96EN8</t>
  </si>
  <si>
    <t>Q96FV0</t>
  </si>
  <si>
    <t>Q96IY4</t>
  </si>
  <si>
    <t>Q96JK2</t>
  </si>
  <si>
    <t>Q96KG9</t>
  </si>
  <si>
    <t>Q96KN2</t>
  </si>
  <si>
    <t>Q96LR5</t>
  </si>
  <si>
    <t>Q96NH3</t>
  </si>
  <si>
    <t>Q96NZ9</t>
  </si>
  <si>
    <t>Q96P11</t>
  </si>
  <si>
    <t>Q96P63</t>
  </si>
  <si>
    <t>Q96PD5</t>
  </si>
  <si>
    <t>Q96PJ5</t>
  </si>
  <si>
    <t>Q96R28</t>
  </si>
  <si>
    <t>Q96RG2</t>
  </si>
  <si>
    <t>Q96RL6</t>
  </si>
  <si>
    <t>Q96RT8</t>
  </si>
  <si>
    <t>Q99467</t>
  </si>
  <si>
    <t>Q99592</t>
  </si>
  <si>
    <t>Q99661</t>
  </si>
  <si>
    <t>Q99676</t>
  </si>
  <si>
    <t>Q99733</t>
  </si>
  <si>
    <t>Q99819</t>
  </si>
  <si>
    <t>Q99965</t>
  </si>
  <si>
    <t>Q99969</t>
  </si>
  <si>
    <t>Q9BQE3</t>
  </si>
  <si>
    <t>Q9BQL6</t>
  </si>
  <si>
    <t>Q9BQS7</t>
  </si>
  <si>
    <t>Q9BS26</t>
  </si>
  <si>
    <t>Q9BTP7</t>
  </si>
  <si>
    <t>Q9BWP8</t>
  </si>
  <si>
    <t>Q9BXJ4</t>
  </si>
  <si>
    <t>Q9BXN1</t>
  </si>
  <si>
    <t>Q9BXR6</t>
  </si>
  <si>
    <t>Q9BYT3</t>
  </si>
  <si>
    <t>Q9BYV9</t>
  </si>
  <si>
    <t>Q9BZA7</t>
  </si>
  <si>
    <t>Q9BZW5</t>
  </si>
  <si>
    <t>Q9C075</t>
  </si>
  <si>
    <t>Q9C0E4</t>
  </si>
  <si>
    <t>Q9C0F3</t>
  </si>
  <si>
    <t>Q9GZZ8</t>
  </si>
  <si>
    <t>Q9H0K4</t>
  </si>
  <si>
    <t>Q9H1D0</t>
  </si>
  <si>
    <t>Q9H1D9</t>
  </si>
  <si>
    <t>Q9H211</t>
  </si>
  <si>
    <t>Q9H334</t>
  </si>
  <si>
    <t>Q9H346</t>
  </si>
  <si>
    <t>Q9H4B7</t>
  </si>
  <si>
    <t>Q9H4G4</t>
  </si>
  <si>
    <t>Q9H5J4</t>
  </si>
  <si>
    <t>Q9H773</t>
  </si>
  <si>
    <t>Q9H944</t>
  </si>
  <si>
    <t>Q9H9A5</t>
  </si>
  <si>
    <t>Q9H9A7</t>
  </si>
  <si>
    <t>Q9HAU8</t>
  </si>
  <si>
    <t>Q9HBH5</t>
  </si>
  <si>
    <t>Q9HBI1</t>
  </si>
  <si>
    <t>Q9HBZ2</t>
  </si>
  <si>
    <t>Q9HCC1</t>
  </si>
  <si>
    <t>Q9HCG1</t>
  </si>
  <si>
    <t>Q9HD89</t>
  </si>
  <si>
    <t>Q9HDC9</t>
  </si>
  <si>
    <t>Q9IVZ8</t>
  </si>
  <si>
    <t>Q9NNW5</t>
  </si>
  <si>
    <t>Q9NP55</t>
  </si>
  <si>
    <t>Q9NQ79</t>
  </si>
  <si>
    <t>Q9NQG5</t>
  </si>
  <si>
    <t>Q9NQV8</t>
  </si>
  <si>
    <t>Q9NQZ2</t>
  </si>
  <si>
    <t>Q9NR82</t>
  </si>
  <si>
    <t>Q9NRN5</t>
  </si>
  <si>
    <t>Q9NSC2</t>
  </si>
  <si>
    <t>Q9NTI7</t>
  </si>
  <si>
    <t>Q9NUB4</t>
  </si>
  <si>
    <t>Q9NUN5</t>
  </si>
  <si>
    <t>Q9NUP1</t>
  </si>
  <si>
    <t>Q9NWB7</t>
  </si>
  <si>
    <t>Q9NYL9</t>
  </si>
  <si>
    <t>Q9NZT1</t>
  </si>
  <si>
    <t>Q9P0L0</t>
  </si>
  <si>
    <t>Q9UHG3</t>
  </si>
  <si>
    <t>Q9UK55</t>
  </si>
  <si>
    <t>Q9UL77</t>
  </si>
  <si>
    <t>Q9UL85</t>
  </si>
  <si>
    <t>Q9ULV4</t>
  </si>
  <si>
    <t>Q9Y277</t>
  </si>
  <si>
    <t>Q9Y624</t>
  </si>
  <si>
    <t>Simple avearge energy</t>
  </si>
  <si>
    <t>Simple avearge</t>
  </si>
  <si>
    <t>UA_Ead</t>
  </si>
  <si>
    <t xml:space="preserve">In Vitro experiment  </t>
  </si>
  <si>
    <t>In Silico experiment</t>
  </si>
  <si>
    <t>lN(Ratio)</t>
  </si>
  <si>
    <t>UniProtID</t>
  </si>
  <si>
    <t>UA_SAE</t>
  </si>
  <si>
    <t>UA Ead on Fe2O3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</si>
</sst>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sz val="11"/>
      <color rgb="FF000000"/>
      <name val="Calibri1"/>
    </font>
    <font>
      <sz val="11"/>
      <color rgb="FF000000"/>
      <name val="Calibri1"/>
    </font>
    <font>
      <sz val="11"/>
      <color rgb="FF000000"/>
      <name val="Arial"/>
      <family val="2"/>
    </font>
    <font>
      <sz val="11"/>
      <color rgb="FF000000"/>
      <name val="Liberation Sans1"/>
    </font>
    <font>
      <u/>
      <sz val="12"/>
      <color theme="11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1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Liberation Sans"/>
    </font>
    <font>
      <sz val="12"/>
      <color rgb="FF000000"/>
      <name val="Calibri"/>
      <family val="2"/>
      <scheme val="minor"/>
    </font>
    <font>
      <b/>
      <sz val="12"/>
      <color rgb="FF000000"/>
      <name val="Calibri1"/>
    </font>
    <font>
      <sz val="14"/>
      <color rgb="FF000000"/>
      <name val="Calibri"/>
      <family val="2"/>
    </font>
    <font>
      <sz val="14"/>
      <color rgb="FF000000"/>
      <name val="Calibri1"/>
    </font>
    <font>
      <sz val="14"/>
      <color rgb="FF000000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Calibri1"/>
    </font>
    <font>
      <sz val="14"/>
      <color theme="1"/>
      <name val="Calibri"/>
      <family val="2"/>
    </font>
    <font>
      <sz val="14"/>
      <color rgb="FFC00000"/>
      <name val="Times New Roman"/>
      <family val="1"/>
    </font>
    <font>
      <sz val="14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2CC"/>
        <bgColor rgb="FFFFF2CC"/>
      </patternFill>
    </fill>
    <fill>
      <patternFill patternType="solid">
        <fgColor rgb="FFFFFBCC"/>
        <bgColor rgb="FFFFFBCC"/>
      </patternFill>
    </fill>
    <fill>
      <patternFill patternType="solid">
        <fgColor rgb="FFFFF200"/>
        <bgColor rgb="FFFFF2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4">
    <xf numFmtId="0" fontId="0" fillId="0" borderId="0"/>
    <xf numFmtId="0" fontId="9" fillId="0" borderId="0"/>
    <xf numFmtId="0" fontId="1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2" xfId="0" applyFill="1" applyBorder="1"/>
    <xf numFmtId="0" fontId="0" fillId="0" borderId="2" xfId="0" applyFont="1" applyFill="1" applyBorder="1"/>
    <xf numFmtId="0" fontId="0" fillId="9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/>
    <xf numFmtId="0" fontId="0" fillId="0" borderId="2" xfId="0" applyFill="1" applyBorder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3" fillId="0" borderId="2" xfId="0" applyFont="1" applyFill="1" applyBorder="1"/>
    <xf numFmtId="0" fontId="13" fillId="0" borderId="2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4" fillId="0" borderId="2" xfId="0" applyFont="1" applyFill="1" applyBorder="1"/>
    <xf numFmtId="0" fontId="14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applyFont="1" applyBorder="1"/>
    <xf numFmtId="0" fontId="0" fillId="0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4" fillId="11" borderId="2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2" xfId="0" applyFill="1" applyBorder="1" applyAlignment="1">
      <alignment horizontal="center"/>
    </xf>
    <xf numFmtId="0" fontId="15" fillId="0" borderId="2" xfId="0" applyFont="1" applyFill="1" applyBorder="1"/>
    <xf numFmtId="11" fontId="14" fillId="0" borderId="2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25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5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27" fillId="0" borderId="0" xfId="0" applyFont="1" applyFill="1" applyBorder="1" applyAlignment="1">
      <alignment horizontal="left"/>
    </xf>
    <xf numFmtId="0" fontId="28" fillId="0" borderId="5" xfId="0" applyFont="1" applyFill="1" applyBorder="1"/>
    <xf numFmtId="0" fontId="28" fillId="0" borderId="5" xfId="0" applyFont="1" applyFill="1" applyBorder="1" applyAlignment="1">
      <alignment horizontal="center"/>
    </xf>
    <xf numFmtId="0" fontId="0" fillId="0" borderId="5" xfId="0" applyFill="1" applyBorder="1"/>
    <xf numFmtId="0" fontId="20" fillId="0" borderId="5" xfId="0" applyFont="1" applyFill="1" applyBorder="1"/>
    <xf numFmtId="0" fontId="20" fillId="0" borderId="5" xfId="0" applyFont="1" applyFill="1" applyBorder="1" applyAlignment="1">
      <alignment horizontal="center"/>
    </xf>
    <xf numFmtId="0" fontId="15" fillId="0" borderId="5" xfId="0" applyFont="1" applyFill="1" applyBorder="1"/>
    <xf numFmtId="0" fontId="20" fillId="0" borderId="5" xfId="0" applyNumberFormat="1" applyFont="1" applyFill="1" applyBorder="1" applyAlignment="1">
      <alignment horizontal="center"/>
    </xf>
    <xf numFmtId="0" fontId="29" fillId="0" borderId="5" xfId="0" applyFont="1" applyFill="1" applyBorder="1"/>
    <xf numFmtId="0" fontId="30" fillId="0" borderId="5" xfId="0" applyFont="1" applyFill="1" applyBorder="1"/>
    <xf numFmtId="0" fontId="29" fillId="0" borderId="5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3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3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2" fillId="13" borderId="0" xfId="0" applyFont="1" applyFill="1" applyBorder="1" applyAlignment="1">
      <alignment horizontal="left"/>
    </xf>
    <xf numFmtId="0" fontId="14" fillId="13" borderId="0" xfId="0" applyFont="1" applyFill="1" applyBorder="1" applyAlignment="1">
      <alignment horizontal="left"/>
    </xf>
    <xf numFmtId="0" fontId="0" fillId="13" borderId="0" xfId="0" applyFill="1" applyBorder="1" applyAlignment="1">
      <alignment horizontal="left"/>
    </xf>
    <xf numFmtId="0" fontId="0" fillId="13" borderId="0" xfId="0" applyFill="1"/>
    <xf numFmtId="0" fontId="0" fillId="13" borderId="0" xfId="0" applyFill="1" applyAlignment="1">
      <alignment horizontal="left"/>
    </xf>
    <xf numFmtId="0" fontId="25" fillId="13" borderId="0" xfId="0" applyFont="1" applyFill="1" applyBorder="1" applyAlignment="1">
      <alignment horizontal="left" vertical="center"/>
    </xf>
    <xf numFmtId="0" fontId="26" fillId="1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3" fillId="0" borderId="0" xfId="0" applyFont="1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14" fillId="0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34" fillId="14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35" fillId="14" borderId="0" xfId="0" applyFont="1" applyFill="1" applyBorder="1" applyAlignment="1">
      <alignment horizontal="center"/>
    </xf>
    <xf numFmtId="0" fontId="39" fillId="14" borderId="0" xfId="0" applyFont="1" applyFill="1" applyBorder="1" applyAlignment="1">
      <alignment horizontal="center"/>
    </xf>
    <xf numFmtId="0" fontId="34" fillId="14" borderId="0" xfId="0" applyFont="1" applyFill="1" applyAlignment="1">
      <alignment horizontal="center"/>
    </xf>
    <xf numFmtId="0" fontId="34" fillId="0" borderId="0" xfId="0" applyFont="1"/>
    <xf numFmtId="0" fontId="35" fillId="0" borderId="0" xfId="0" applyFont="1" applyFill="1" applyBorder="1" applyAlignment="1">
      <alignment horizontal="left"/>
    </xf>
    <xf numFmtId="0" fontId="34" fillId="0" borderId="0" xfId="0" applyFont="1" applyBorder="1" applyAlignment="1">
      <alignment horizontal="left"/>
    </xf>
    <xf numFmtId="0" fontId="34" fillId="14" borderId="0" xfId="0" applyFont="1" applyFill="1" applyBorder="1" applyAlignment="1">
      <alignment horizontal="left"/>
    </xf>
    <xf numFmtId="0" fontId="40" fillId="0" borderId="0" xfId="0" applyFont="1" applyFill="1" applyBorder="1" applyAlignment="1">
      <alignment horizontal="left"/>
    </xf>
    <xf numFmtId="0" fontId="34" fillId="0" borderId="0" xfId="0" applyFont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9" fillId="0" borderId="6" xfId="0" applyFont="1" applyFill="1" applyBorder="1" applyAlignment="1">
      <alignment horizontal="center"/>
    </xf>
    <xf numFmtId="0" fontId="37" fillId="0" borderId="6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/>
    </xf>
    <xf numFmtId="0" fontId="38" fillId="0" borderId="6" xfId="0" applyFont="1" applyBorder="1" applyAlignment="1">
      <alignment horizontal="center" vertical="center"/>
    </xf>
    <xf numFmtId="0" fontId="37" fillId="0" borderId="6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left"/>
    </xf>
    <xf numFmtId="0" fontId="34" fillId="0" borderId="6" xfId="0" applyFont="1" applyFill="1" applyBorder="1" applyAlignment="1">
      <alignment horizontal="center"/>
    </xf>
    <xf numFmtId="0" fontId="36" fillId="0" borderId="6" xfId="0" applyFont="1" applyFill="1" applyBorder="1" applyAlignment="1">
      <alignment horizontal="center"/>
    </xf>
    <xf numFmtId="0" fontId="38" fillId="14" borderId="0" xfId="0" applyFont="1" applyFill="1" applyBorder="1" applyAlignment="1">
      <alignment horizontal="center"/>
    </xf>
    <xf numFmtId="0" fontId="38" fillId="0" borderId="6" xfId="0" applyFont="1" applyFill="1" applyBorder="1" applyAlignment="1">
      <alignment horizontal="center"/>
    </xf>
    <xf numFmtId="0" fontId="42" fillId="0" borderId="6" xfId="0" applyFont="1" applyFill="1" applyBorder="1" applyAlignment="1">
      <alignment horizontal="center"/>
    </xf>
    <xf numFmtId="0" fontId="38" fillId="0" borderId="6" xfId="0" applyFont="1" applyBorder="1" applyAlignment="1">
      <alignment horizontal="center"/>
    </xf>
    <xf numFmtId="0" fontId="37" fillId="14" borderId="0" xfId="0" applyFont="1" applyFill="1" applyBorder="1" applyAlignment="1">
      <alignment horizontal="center"/>
    </xf>
    <xf numFmtId="0" fontId="38" fillId="0" borderId="6" xfId="0" applyFont="1" applyBorder="1" applyAlignment="1">
      <alignment horizontal="left"/>
    </xf>
    <xf numFmtId="0" fontId="42" fillId="0" borderId="6" xfId="0" applyFont="1" applyBorder="1" applyAlignment="1">
      <alignment horizontal="left"/>
    </xf>
    <xf numFmtId="0" fontId="38" fillId="14" borderId="0" xfId="0" applyFont="1" applyFill="1" applyBorder="1" applyAlignment="1">
      <alignment horizontal="left"/>
    </xf>
    <xf numFmtId="0" fontId="38" fillId="0" borderId="6" xfId="0" applyFont="1" applyFill="1" applyBorder="1" applyAlignment="1">
      <alignment horizontal="left"/>
    </xf>
    <xf numFmtId="0" fontId="38" fillId="0" borderId="7" xfId="0" applyFont="1" applyFill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7" fillId="0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38" fillId="0" borderId="0" xfId="0" applyFont="1" applyFill="1" applyAlignment="1">
      <alignment horizontal="center"/>
    </xf>
    <xf numFmtId="0" fontId="0" fillId="0" borderId="0" xfId="0" applyFont="1" applyBorder="1" applyAlignment="1">
      <alignment horizontal="left"/>
    </xf>
    <xf numFmtId="0" fontId="41" fillId="0" borderId="6" xfId="0" applyFont="1" applyBorder="1" applyAlignment="1">
      <alignment horizontal="center"/>
    </xf>
    <xf numFmtId="0" fontId="41" fillId="0" borderId="6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44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otnote" xfId="12" xr:uid="{00000000-0005-0000-0000-000020000000}"/>
    <cellStyle name="Good" xfId="3" builtinId="26" customBuiltin="1"/>
    <cellStyle name="Heading" xfId="13" xr:uid="{00000000-0005-0000-0000-000022000000}"/>
    <cellStyle name="Heading 1" xfId="1" builtinId="16" customBuiltin="1"/>
    <cellStyle name="Heading 2" xfId="2" builtinId="17" customBuiltin="1"/>
    <cellStyle name="Hyperlink" xfId="14" xr:uid="{00000000-0005-0000-0000-000025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29000000}"/>
    <cellStyle name="Text" xfId="16" xr:uid="{00000000-0005-0000-0000-00002A000000}"/>
    <cellStyle name="Warning" xfId="17" xr:uid="{00000000-0005-0000-0000-00002B000000}"/>
  </cellStyles>
  <dxfs count="3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'ranking fe2o3'!$F$2</c:f>
              <c:strCache>
                <c:ptCount val="1"/>
                <c:pt idx="0">
                  <c:v>UA_Ead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'ranking fe2o3'!$F$3:$F$101</c:f>
              <c:numCache>
                <c:formatCode>General</c:formatCode>
                <c:ptCount val="99"/>
                <c:pt idx="0">
                  <c:v>-7.1810975176580003</c:v>
                </c:pt>
                <c:pt idx="1">
                  <c:v>-2.5519417570402099</c:v>
                </c:pt>
                <c:pt idx="2">
                  <c:v>-4.9199236598059102</c:v>
                </c:pt>
                <c:pt idx="3">
                  <c:v>-4.3893606656114104</c:v>
                </c:pt>
                <c:pt idx="4">
                  <c:v>-2.06787573446196</c:v>
                </c:pt>
                <c:pt idx="5">
                  <c:v>-6.18222527055583</c:v>
                </c:pt>
                <c:pt idx="6">
                  <c:v>-7.0337233951213598</c:v>
                </c:pt>
                <c:pt idx="7">
                  <c:v>-5.8948120511039903</c:v>
                </c:pt>
                <c:pt idx="8">
                  <c:v>-7.6855780635137503</c:v>
                </c:pt>
                <c:pt idx="9">
                  <c:v>-7.2691154249706296</c:v>
                </c:pt>
                <c:pt idx="10">
                  <c:v>-0.79959987196578397</c:v>
                </c:pt>
                <c:pt idx="11">
                  <c:v>-3.79383862927356</c:v>
                </c:pt>
                <c:pt idx="12">
                  <c:v>-4.2234401876085803</c:v>
                </c:pt>
                <c:pt idx="13">
                  <c:v>-4.8741945845777304</c:v>
                </c:pt>
                <c:pt idx="14">
                  <c:v>-1.8846833357836901</c:v>
                </c:pt>
                <c:pt idx="15">
                  <c:v>-3.66311053969791</c:v>
                </c:pt>
                <c:pt idx="16">
                  <c:v>-0.94235015484057905</c:v>
                </c:pt>
                <c:pt idx="17">
                  <c:v>-4.6852100397304399</c:v>
                </c:pt>
                <c:pt idx="18">
                  <c:v>-2.5083854422440899</c:v>
                </c:pt>
                <c:pt idx="19">
                  <c:v>-5.2763506588485702</c:v>
                </c:pt>
                <c:pt idx="20">
                  <c:v>-5.5358377308643396</c:v>
                </c:pt>
                <c:pt idx="21">
                  <c:v>-3.4585486929243001</c:v>
                </c:pt>
                <c:pt idx="22">
                  <c:v>-3.4816542477755799</c:v>
                </c:pt>
                <c:pt idx="23">
                  <c:v>-2.1374543478830201</c:v>
                </c:pt>
                <c:pt idx="24">
                  <c:v>-2.8214434631144898</c:v>
                </c:pt>
                <c:pt idx="25">
                  <c:v>-4.4198131507552301</c:v>
                </c:pt>
                <c:pt idx="26">
                  <c:v>-4.7523994718577702</c:v>
                </c:pt>
                <c:pt idx="27">
                  <c:v>-3.8863549753611801</c:v>
                </c:pt>
                <c:pt idx="28">
                  <c:v>-4.14139417706195</c:v>
                </c:pt>
                <c:pt idx="29">
                  <c:v>-6.26630708201274</c:v>
                </c:pt>
                <c:pt idx="30">
                  <c:v>-5.8789767318913704</c:v>
                </c:pt>
                <c:pt idx="31">
                  <c:v>-5.9725187168035596</c:v>
                </c:pt>
                <c:pt idx="32">
                  <c:v>-6.2325534056445901</c:v>
                </c:pt>
                <c:pt idx="33">
                  <c:v>-3.8229093066918098</c:v>
                </c:pt>
                <c:pt idx="34">
                  <c:v>-4.0496270152662097</c:v>
                </c:pt>
                <c:pt idx="35">
                  <c:v>-4.7430071714812296</c:v>
                </c:pt>
                <c:pt idx="36">
                  <c:v>-2.1093131208616298</c:v>
                </c:pt>
                <c:pt idx="37">
                  <c:v>-4.0603775017875297</c:v>
                </c:pt>
                <c:pt idx="38">
                  <c:v>-2.70343709637732</c:v>
                </c:pt>
                <c:pt idx="39">
                  <c:v>-5.4489193402937097</c:v>
                </c:pt>
                <c:pt idx="40">
                  <c:v>-5.3607964646628803</c:v>
                </c:pt>
                <c:pt idx="41">
                  <c:v>-4.1504020289841197</c:v>
                </c:pt>
                <c:pt idx="42">
                  <c:v>-2.7458518947365298</c:v>
                </c:pt>
                <c:pt idx="43">
                  <c:v>-3.5966696785791399</c:v>
                </c:pt>
                <c:pt idx="44">
                  <c:v>-3.8843112549386101</c:v>
                </c:pt>
                <c:pt idx="45">
                  <c:v>-4.91699424730575</c:v>
                </c:pt>
                <c:pt idx="46">
                  <c:v>-4.0513558599950503</c:v>
                </c:pt>
                <c:pt idx="47">
                  <c:v>-4.2780844223301404</c:v>
                </c:pt>
                <c:pt idx="48">
                  <c:v>-4.1491005537899301</c:v>
                </c:pt>
                <c:pt idx="49">
                  <c:v>-3.0239773807463699</c:v>
                </c:pt>
                <c:pt idx="50">
                  <c:v>-4.9927300125018999</c:v>
                </c:pt>
                <c:pt idx="51">
                  <c:v>-2.7357309317535399</c:v>
                </c:pt>
                <c:pt idx="52">
                  <c:v>-8.0064215676278003</c:v>
                </c:pt>
                <c:pt idx="53">
                  <c:v>-5.9127550148418599</c:v>
                </c:pt>
                <c:pt idx="54">
                  <c:v>-3.5451715470235001</c:v>
                </c:pt>
                <c:pt idx="55">
                  <c:v>-2.2511859913949701</c:v>
                </c:pt>
                <c:pt idx="56">
                  <c:v>-2.9075727272532399</c:v>
                </c:pt>
                <c:pt idx="57">
                  <c:v>-4.4275413410706399</c:v>
                </c:pt>
                <c:pt idx="58">
                  <c:v>-2.5016532356542398</c:v>
                </c:pt>
                <c:pt idx="59">
                  <c:v>-3.6195006549778599</c:v>
                </c:pt>
                <c:pt idx="60">
                  <c:v>-7.1652459687311296</c:v>
                </c:pt>
                <c:pt idx="61">
                  <c:v>-8.0110114006905793</c:v>
                </c:pt>
                <c:pt idx="62">
                  <c:v>-4.7368138187908801</c:v>
                </c:pt>
                <c:pt idx="63">
                  <c:v>-3.9200308744547998</c:v>
                </c:pt>
                <c:pt idx="64">
                  <c:v>-4.7446150297359901</c:v>
                </c:pt>
                <c:pt idx="65">
                  <c:v>-2.7095299382354399</c:v>
                </c:pt>
                <c:pt idx="66">
                  <c:v>-5.4291019920024901</c:v>
                </c:pt>
                <c:pt idx="67">
                  <c:v>-3.1043744983307202</c:v>
                </c:pt>
                <c:pt idx="68">
                  <c:v>-2.4059777972214098</c:v>
                </c:pt>
                <c:pt idx="69">
                  <c:v>-1.94129576276362</c:v>
                </c:pt>
                <c:pt idx="70">
                  <c:v>-8.4146440763701502</c:v>
                </c:pt>
                <c:pt idx="71">
                  <c:v>-4.5872584019509102</c:v>
                </c:pt>
                <c:pt idx="72">
                  <c:v>-5.2996442530665702</c:v>
                </c:pt>
                <c:pt idx="73">
                  <c:v>-0.56123747557993897</c:v>
                </c:pt>
                <c:pt idx="74">
                  <c:v>-0.28824141220220401</c:v>
                </c:pt>
                <c:pt idx="75">
                  <c:v>-6.0779095728285499</c:v>
                </c:pt>
                <c:pt idx="76">
                  <c:v>-3.6845925010862302</c:v>
                </c:pt>
                <c:pt idx="77">
                  <c:v>-4.5956383828983096</c:v>
                </c:pt>
                <c:pt idx="78">
                  <c:v>-5.9801219537532599</c:v>
                </c:pt>
                <c:pt idx="79">
                  <c:v>-0.32033491964098798</c:v>
                </c:pt>
                <c:pt idx="80">
                  <c:v>-3.2139231977791698</c:v>
                </c:pt>
                <c:pt idx="81">
                  <c:v>-0.245807796212795</c:v>
                </c:pt>
                <c:pt idx="82">
                  <c:v>-6.2080109700873898</c:v>
                </c:pt>
                <c:pt idx="83">
                  <c:v>-5.8765637239318904</c:v>
                </c:pt>
                <c:pt idx="84">
                  <c:v>-5.0781720023705699</c:v>
                </c:pt>
                <c:pt idx="85">
                  <c:v>-4.6085467711106602</c:v>
                </c:pt>
                <c:pt idx="86">
                  <c:v>-9.2735063324564404</c:v>
                </c:pt>
                <c:pt idx="87">
                  <c:v>-3.6045589875694102</c:v>
                </c:pt>
                <c:pt idx="88">
                  <c:v>-5.0448207363586599</c:v>
                </c:pt>
                <c:pt idx="89">
                  <c:v>-5.6632595668080699</c:v>
                </c:pt>
                <c:pt idx="90">
                  <c:v>-6.8186130929567099</c:v>
                </c:pt>
                <c:pt idx="91">
                  <c:v>-5.26286914067067</c:v>
                </c:pt>
                <c:pt idx="92">
                  <c:v>-3.6021499805072801</c:v>
                </c:pt>
                <c:pt idx="93">
                  <c:v>-10.7583584960888</c:v>
                </c:pt>
                <c:pt idx="94">
                  <c:v>-4.76500562568296</c:v>
                </c:pt>
                <c:pt idx="95">
                  <c:v>-4.3633486932503702</c:v>
                </c:pt>
                <c:pt idx="96">
                  <c:v>-4.8667969986207904</c:v>
                </c:pt>
                <c:pt idx="97">
                  <c:v>-8.8216342642823502</c:v>
                </c:pt>
                <c:pt idx="98">
                  <c:v>-7.9482016349717899</c:v>
                </c:pt>
              </c:numCache>
            </c:numRef>
          </c:xVal>
          <c:yVal>
            <c:numRef>
              <c:f>'ranking fe2o3'!$C$3:$C$101</c:f>
              <c:numCache>
                <c:formatCode>General</c:formatCode>
                <c:ptCount val="99"/>
                <c:pt idx="0">
                  <c:v>-0.13424908203407823</c:v>
                </c:pt>
                <c:pt idx="1">
                  <c:v>-1.1759389593129643</c:v>
                </c:pt>
                <c:pt idx="2">
                  <c:v>3.7416368990617399</c:v>
                </c:pt>
                <c:pt idx="3">
                  <c:v>-0.62768800491589882</c:v>
                </c:pt>
                <c:pt idx="4">
                  <c:v>-0.13428024856699622</c:v>
                </c:pt>
                <c:pt idx="5">
                  <c:v>-0.51305520606038391</c:v>
                </c:pt>
                <c:pt idx="6">
                  <c:v>-1.0154930043313428</c:v>
                </c:pt>
                <c:pt idx="7">
                  <c:v>-0.14387115854496602</c:v>
                </c:pt>
                <c:pt idx="8">
                  <c:v>-0.23629773184378949</c:v>
                </c:pt>
                <c:pt idx="9">
                  <c:v>-0.29938910427178356</c:v>
                </c:pt>
                <c:pt idx="10">
                  <c:v>-0.53332842616396592</c:v>
                </c:pt>
                <c:pt idx="11">
                  <c:v>-0.38604237095188548</c:v>
                </c:pt>
                <c:pt idx="12">
                  <c:v>-0.55789542888855082</c:v>
                </c:pt>
                <c:pt idx="13">
                  <c:v>-0.31554588497836777</c:v>
                </c:pt>
                <c:pt idx="14">
                  <c:v>2.4561999395913801</c:v>
                </c:pt>
                <c:pt idx="15">
                  <c:v>-0.75766181282194212</c:v>
                </c:pt>
                <c:pt idx="16">
                  <c:v>2.2390154220277494</c:v>
                </c:pt>
                <c:pt idx="17">
                  <c:v>-0.16895206365413476</c:v>
                </c:pt>
                <c:pt idx="18">
                  <c:v>0.41876602527139312</c:v>
                </c:pt>
                <c:pt idx="19">
                  <c:v>8.2292734174914506E-2</c:v>
                </c:pt>
                <c:pt idx="20">
                  <c:v>-0.39042112416689512</c:v>
                </c:pt>
                <c:pt idx="21">
                  <c:v>-1.0314550953039439</c:v>
                </c:pt>
                <c:pt idx="22">
                  <c:v>-0.2818536287970943</c:v>
                </c:pt>
                <c:pt idx="23">
                  <c:v>-0.34415851210486148</c:v>
                </c:pt>
                <c:pt idx="24">
                  <c:v>-1.6577030977244436</c:v>
                </c:pt>
                <c:pt idx="25">
                  <c:v>6.9582081398964074E-2</c:v>
                </c:pt>
                <c:pt idx="26">
                  <c:v>-6.5582587951839244E-2</c:v>
                </c:pt>
                <c:pt idx="27">
                  <c:v>-0.72201234120619373</c:v>
                </c:pt>
                <c:pt idx="28">
                  <c:v>-0.1264765127601796</c:v>
                </c:pt>
                <c:pt idx="29">
                  <c:v>-2.0653278494482921</c:v>
                </c:pt>
                <c:pt idx="30">
                  <c:v>-0.21398370447754128</c:v>
                </c:pt>
                <c:pt idx="31">
                  <c:v>-0.22862344010680016</c:v>
                </c:pt>
                <c:pt idx="32">
                  <c:v>-0.69755321472382659</c:v>
                </c:pt>
                <c:pt idx="33">
                  <c:v>0.68111887510181812</c:v>
                </c:pt>
                <c:pt idx="34">
                  <c:v>3.2314225577936342</c:v>
                </c:pt>
                <c:pt idx="35">
                  <c:v>-0.27831366126008622</c:v>
                </c:pt>
                <c:pt idx="36">
                  <c:v>8.9769037613262437E-2</c:v>
                </c:pt>
                <c:pt idx="37">
                  <c:v>-0.20506225798651434</c:v>
                </c:pt>
                <c:pt idx="38">
                  <c:v>-1.3380210796723107</c:v>
                </c:pt>
                <c:pt idx="39">
                  <c:v>-0.15476000295668005</c:v>
                </c:pt>
                <c:pt idx="40">
                  <c:v>-0.89908916865449073</c:v>
                </c:pt>
                <c:pt idx="41">
                  <c:v>0.47446732163812705</c:v>
                </c:pt>
                <c:pt idx="42">
                  <c:v>-3.1219812101980847E-2</c:v>
                </c:pt>
                <c:pt idx="43">
                  <c:v>-0.76798480517834555</c:v>
                </c:pt>
                <c:pt idx="44">
                  <c:v>-0.1563545448532542</c:v>
                </c:pt>
                <c:pt idx="45">
                  <c:v>0.77086547227299029</c:v>
                </c:pt>
                <c:pt idx="46">
                  <c:v>-2.8680862789239196E-2</c:v>
                </c:pt>
                <c:pt idx="47">
                  <c:v>2.2836018886172506E-2</c:v>
                </c:pt>
                <c:pt idx="48">
                  <c:v>2.9637420760842401</c:v>
                </c:pt>
                <c:pt idx="49">
                  <c:v>-0.81233629545470332</c:v>
                </c:pt>
                <c:pt idx="50">
                  <c:v>-9.916672618104963E-2</c:v>
                </c:pt>
                <c:pt idx="51">
                  <c:v>0.31347308197626489</c:v>
                </c:pt>
                <c:pt idx="52">
                  <c:v>-0.1725901422069287</c:v>
                </c:pt>
                <c:pt idx="53">
                  <c:v>-0.29217714845576731</c:v>
                </c:pt>
                <c:pt idx="54">
                  <c:v>-0.27455597626055211</c:v>
                </c:pt>
                <c:pt idx="55">
                  <c:v>7.0909612582837497E-2</c:v>
                </c:pt>
                <c:pt idx="56">
                  <c:v>-0.24820238283683058</c:v>
                </c:pt>
                <c:pt idx="57">
                  <c:v>-1.3807820487161413</c:v>
                </c:pt>
                <c:pt idx="58">
                  <c:v>2.3809379918162188</c:v>
                </c:pt>
                <c:pt idx="59">
                  <c:v>-1.3111158991301275</c:v>
                </c:pt>
                <c:pt idx="60">
                  <c:v>-0.29987779090271444</c:v>
                </c:pt>
                <c:pt idx="61">
                  <c:v>2.3031008207557422</c:v>
                </c:pt>
                <c:pt idx="62">
                  <c:v>-0.26760140693023637</c:v>
                </c:pt>
                <c:pt idx="63">
                  <c:v>-0.42377696510374596</c:v>
                </c:pt>
                <c:pt idx="64">
                  <c:v>0.56711102553975212</c:v>
                </c:pt>
                <c:pt idx="65">
                  <c:v>0.15511348275787676</c:v>
                </c:pt>
                <c:pt idx="66">
                  <c:v>1.8397919828497324</c:v>
                </c:pt>
                <c:pt idx="67">
                  <c:v>-0.48695508157125922</c:v>
                </c:pt>
                <c:pt idx="68">
                  <c:v>-1.4835870060584584</c:v>
                </c:pt>
                <c:pt idx="69">
                  <c:v>2.0268313164678541E-2</c:v>
                </c:pt>
                <c:pt idx="70">
                  <c:v>-0.64977817036879915</c:v>
                </c:pt>
                <c:pt idx="71">
                  <c:v>-1.4467654618507071</c:v>
                </c:pt>
                <c:pt idx="72">
                  <c:v>0.63187718208892907</c:v>
                </c:pt>
                <c:pt idx="73">
                  <c:v>-1.2923173390644178</c:v>
                </c:pt>
                <c:pt idx="74">
                  <c:v>-1.8417747155493154</c:v>
                </c:pt>
                <c:pt idx="75">
                  <c:v>0.20223317004407099</c:v>
                </c:pt>
                <c:pt idx="76">
                  <c:v>-0.31290912568612339</c:v>
                </c:pt>
                <c:pt idx="77">
                  <c:v>-0.64493876048106269</c:v>
                </c:pt>
                <c:pt idx="78">
                  <c:v>2.0735960556179891</c:v>
                </c:pt>
                <c:pt idx="79">
                  <c:v>-0.46741543959424814</c:v>
                </c:pt>
                <c:pt idx="80">
                  <c:v>0.22958237126903439</c:v>
                </c:pt>
                <c:pt idx="81">
                  <c:v>-0.4577273365974408</c:v>
                </c:pt>
                <c:pt idx="82">
                  <c:v>0.19409553109535788</c:v>
                </c:pt>
                <c:pt idx="83">
                  <c:v>-0.59008187268160861</c:v>
                </c:pt>
                <c:pt idx="84">
                  <c:v>-0.24489870886208873</c:v>
                </c:pt>
                <c:pt idx="85">
                  <c:v>-0.36367621431585556</c:v>
                </c:pt>
                <c:pt idx="86">
                  <c:v>-0.38677291089942567</c:v>
                </c:pt>
                <c:pt idx="87">
                  <c:v>-0.47895750210082444</c:v>
                </c:pt>
                <c:pt idx="88">
                  <c:v>-0.18450928507605943</c:v>
                </c:pt>
                <c:pt idx="89">
                  <c:v>-0.49727445661030506</c:v>
                </c:pt>
                <c:pt idx="90">
                  <c:v>-0.43934246745721206</c:v>
                </c:pt>
                <c:pt idx="91">
                  <c:v>-0.23003107498805084</c:v>
                </c:pt>
                <c:pt idx="92">
                  <c:v>-0.24733975903137304</c:v>
                </c:pt>
                <c:pt idx="93">
                  <c:v>-0.65638331955315343</c:v>
                </c:pt>
                <c:pt idx="94">
                  <c:v>1.7185410537556398</c:v>
                </c:pt>
                <c:pt idx="95">
                  <c:v>0.69470946710376613</c:v>
                </c:pt>
                <c:pt idx="96">
                  <c:v>-0.35091185577567841</c:v>
                </c:pt>
                <c:pt idx="97">
                  <c:v>-1.5641317975716207</c:v>
                </c:pt>
                <c:pt idx="98">
                  <c:v>-0.42717869420471472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6-43B0-BA79-F9823420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4732160"/>
        <c:axId val="-695142080"/>
      </c:scatterChart>
      <c:valAx>
        <c:axId val="-69473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UA</a:t>
                </a:r>
                <a:r>
                  <a:rPr lang="en-US" baseline="0"/>
                  <a:t> Ead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5142080"/>
        <c:crosses val="autoZero"/>
        <c:crossBetween val="midCat"/>
      </c:valAx>
      <c:valAx>
        <c:axId val="-6951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73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'ranking Tio2'!$F$2</c:f>
              <c:strCache>
                <c:ptCount val="1"/>
                <c:pt idx="0">
                  <c:v>UA_Ead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'ranking Tio2'!$F$3:$F$96</c:f>
              <c:numCache>
                <c:formatCode>General</c:formatCode>
                <c:ptCount val="94"/>
                <c:pt idx="0">
                  <c:v>-9.9977099729999992</c:v>
                </c:pt>
                <c:pt idx="1">
                  <c:v>-11.53565422</c:v>
                </c:pt>
                <c:pt idx="2">
                  <c:v>-5.8633948910000004</c:v>
                </c:pt>
                <c:pt idx="3">
                  <c:v>-2.9909763890000001</c:v>
                </c:pt>
                <c:pt idx="4">
                  <c:v>-8.0477676349999996</c:v>
                </c:pt>
                <c:pt idx="5">
                  <c:v>-8.7506321410000005</c:v>
                </c:pt>
                <c:pt idx="6">
                  <c:v>-7.6088244139999999</c:v>
                </c:pt>
                <c:pt idx="7">
                  <c:v>-8.193127509</c:v>
                </c:pt>
                <c:pt idx="8">
                  <c:v>-8.0785081049999992</c:v>
                </c:pt>
                <c:pt idx="9">
                  <c:v>-10.05146594</c:v>
                </c:pt>
                <c:pt idx="10">
                  <c:v>-6.572341991</c:v>
                </c:pt>
                <c:pt idx="11">
                  <c:v>-10.514049419999999</c:v>
                </c:pt>
                <c:pt idx="12">
                  <c:v>-6.0555362730000004</c:v>
                </c:pt>
                <c:pt idx="13">
                  <c:v>-8.6776988119999992</c:v>
                </c:pt>
                <c:pt idx="14">
                  <c:v>-12.982854059999999</c:v>
                </c:pt>
                <c:pt idx="15">
                  <c:v>-8.2609334000000008</c:v>
                </c:pt>
                <c:pt idx="16">
                  <c:v>-2.12595028174553</c:v>
                </c:pt>
                <c:pt idx="17">
                  <c:v>-10.4510954574182</c:v>
                </c:pt>
                <c:pt idx="18">
                  <c:v>-9.0978547744754295</c:v>
                </c:pt>
                <c:pt idx="19">
                  <c:v>-4.3539104214842403</c:v>
                </c:pt>
                <c:pt idx="20">
                  <c:v>-3.6028195429999998</c:v>
                </c:pt>
                <c:pt idx="21">
                  <c:v>-5.0438264423883696</c:v>
                </c:pt>
                <c:pt idx="22">
                  <c:v>-6.1488133750334999</c:v>
                </c:pt>
                <c:pt idx="23">
                  <c:v>-13.9184412081425</c:v>
                </c:pt>
                <c:pt idx="24">
                  <c:v>-7.1150754860000003</c:v>
                </c:pt>
                <c:pt idx="25">
                  <c:v>-8.6997167179999995</c:v>
                </c:pt>
                <c:pt idx="26">
                  <c:v>-11.850860470000001</c:v>
                </c:pt>
                <c:pt idx="27">
                  <c:v>-9.4074071414712392</c:v>
                </c:pt>
                <c:pt idx="28">
                  <c:v>-11.984012812302799</c:v>
                </c:pt>
                <c:pt idx="29">
                  <c:v>-7.1971291510000004</c:v>
                </c:pt>
                <c:pt idx="30">
                  <c:v>-5.7615858979999999</c:v>
                </c:pt>
                <c:pt idx="31">
                  <c:v>-8.2312467728097207</c:v>
                </c:pt>
                <c:pt idx="32">
                  <c:v>-7.7931781786674801</c:v>
                </c:pt>
                <c:pt idx="33">
                  <c:v>-5.9641775199570501</c:v>
                </c:pt>
                <c:pt idx="34">
                  <c:v>-8.2304313189999991</c:v>
                </c:pt>
                <c:pt idx="35">
                  <c:v>-4.07520473863846</c:v>
                </c:pt>
                <c:pt idx="36">
                  <c:v>-9.7814143040000001</c:v>
                </c:pt>
                <c:pt idx="37">
                  <c:v>-8.6426519109999997</c:v>
                </c:pt>
                <c:pt idx="38">
                  <c:v>-11.396578628278499</c:v>
                </c:pt>
                <c:pt idx="39">
                  <c:v>-5.1057359030000002</c:v>
                </c:pt>
                <c:pt idx="40">
                  <c:v>-8.9727777759999992</c:v>
                </c:pt>
                <c:pt idx="41">
                  <c:v>-8.4935434030000003</c:v>
                </c:pt>
                <c:pt idx="42">
                  <c:v>-8.7887354531344908</c:v>
                </c:pt>
                <c:pt idx="43">
                  <c:v>-6.085908764</c:v>
                </c:pt>
                <c:pt idx="44">
                  <c:v>-13.956211564099499</c:v>
                </c:pt>
                <c:pt idx="45">
                  <c:v>-6.4620710073819003</c:v>
                </c:pt>
                <c:pt idx="46">
                  <c:v>-12.4381603713692</c:v>
                </c:pt>
                <c:pt idx="47">
                  <c:v>-5.9089444560000004</c:v>
                </c:pt>
                <c:pt idx="48">
                  <c:v>-15.517998072554199</c:v>
                </c:pt>
                <c:pt idx="49">
                  <c:v>-8.6741231869999993</c:v>
                </c:pt>
                <c:pt idx="50">
                  <c:v>-4.7060336249999999</c:v>
                </c:pt>
                <c:pt idx="51">
                  <c:v>-7.8125525823807704</c:v>
                </c:pt>
                <c:pt idx="52">
                  <c:v>-4.4409349936658398</c:v>
                </c:pt>
                <c:pt idx="53">
                  <c:v>-7.5325210017861197</c:v>
                </c:pt>
                <c:pt idx="54">
                  <c:v>-12.651447301855599</c:v>
                </c:pt>
                <c:pt idx="55">
                  <c:v>-8.2641210187486305</c:v>
                </c:pt>
                <c:pt idx="56">
                  <c:v>-7.47136193373463</c:v>
                </c:pt>
                <c:pt idx="57">
                  <c:v>-7.8777501550000002</c:v>
                </c:pt>
                <c:pt idx="58">
                  <c:v>-11.192289315644</c:v>
                </c:pt>
                <c:pt idx="59">
                  <c:v>-7.334287099</c:v>
                </c:pt>
                <c:pt idx="60">
                  <c:v>-10.125824612333901</c:v>
                </c:pt>
                <c:pt idx="61">
                  <c:v>-9.9945043028213902</c:v>
                </c:pt>
                <c:pt idx="62">
                  <c:v>-5.095553743</c:v>
                </c:pt>
                <c:pt idx="63">
                  <c:v>-14.1182396927619</c:v>
                </c:pt>
                <c:pt idx="64">
                  <c:v>-7.5305586263696602</c:v>
                </c:pt>
                <c:pt idx="65">
                  <c:v>-7.9518021702535799</c:v>
                </c:pt>
                <c:pt idx="66">
                  <c:v>-4.5535730089999999</c:v>
                </c:pt>
                <c:pt idx="67">
                  <c:v>-10.941533420000001</c:v>
                </c:pt>
                <c:pt idx="68">
                  <c:v>-12.039264553748099</c:v>
                </c:pt>
                <c:pt idx="69">
                  <c:v>-17.546345582901498</c:v>
                </c:pt>
                <c:pt idx="70">
                  <c:v>-0.69516314599999995</c:v>
                </c:pt>
                <c:pt idx="71">
                  <c:v>-9.3242482590000009</c:v>
                </c:pt>
                <c:pt idx="72">
                  <c:v>-5.692153405</c:v>
                </c:pt>
                <c:pt idx="73">
                  <c:v>-8.9359215610000007</c:v>
                </c:pt>
                <c:pt idx="74">
                  <c:v>-15.349584379160399</c:v>
                </c:pt>
                <c:pt idx="75">
                  <c:v>-0.44855052499999998</c:v>
                </c:pt>
                <c:pt idx="76">
                  <c:v>-9.4154742144007706</c:v>
                </c:pt>
                <c:pt idx="77">
                  <c:v>-0.67127631499999996</c:v>
                </c:pt>
                <c:pt idx="78">
                  <c:v>-8.7496450899999996</c:v>
                </c:pt>
                <c:pt idx="79">
                  <c:v>-10.609929380000001</c:v>
                </c:pt>
                <c:pt idx="80">
                  <c:v>-10.23791924</c:v>
                </c:pt>
                <c:pt idx="81">
                  <c:v>-6.7472135470000003</c:v>
                </c:pt>
                <c:pt idx="82">
                  <c:v>-10.0200427799487</c:v>
                </c:pt>
                <c:pt idx="83">
                  <c:v>-9.2629174590000005</c:v>
                </c:pt>
                <c:pt idx="84">
                  <c:v>-6.4419894370669004</c:v>
                </c:pt>
                <c:pt idx="85">
                  <c:v>-9.9754506789999997</c:v>
                </c:pt>
                <c:pt idx="86">
                  <c:v>-9.2979425859999996</c:v>
                </c:pt>
                <c:pt idx="87">
                  <c:v>-10.132213480000001</c:v>
                </c:pt>
                <c:pt idx="88">
                  <c:v>-9.9085003716941795</c:v>
                </c:pt>
                <c:pt idx="89">
                  <c:v>-7.33902403037734</c:v>
                </c:pt>
                <c:pt idx="90">
                  <c:v>-6.2448711359593503</c:v>
                </c:pt>
                <c:pt idx="91">
                  <c:v>-14.68060444</c:v>
                </c:pt>
                <c:pt idx="92">
                  <c:v>-10.391121999999999</c:v>
                </c:pt>
                <c:pt idx="93">
                  <c:v>-8.0272097579999997</c:v>
                </c:pt>
              </c:numCache>
            </c:numRef>
          </c:xVal>
          <c:yVal>
            <c:numRef>
              <c:f>'ranking Tio2'!$C$3:$C$96</c:f>
              <c:numCache>
                <c:formatCode>General</c:formatCode>
                <c:ptCount val="94"/>
                <c:pt idx="0">
                  <c:v>0.12330661359610844</c:v>
                </c:pt>
                <c:pt idx="1">
                  <c:v>3.1125992230692829</c:v>
                </c:pt>
                <c:pt idx="2">
                  <c:v>-0.33513187828630858</c:v>
                </c:pt>
                <c:pt idx="3">
                  <c:v>-0.52970291858484153</c:v>
                </c:pt>
                <c:pt idx="4">
                  <c:v>-0.58622038841120094</c:v>
                </c:pt>
                <c:pt idx="5">
                  <c:v>0.58541226668191704</c:v>
                </c:pt>
                <c:pt idx="6">
                  <c:v>6.3122693480706571E-3</c:v>
                </c:pt>
                <c:pt idx="7">
                  <c:v>2.9717780834728733E-2</c:v>
                </c:pt>
                <c:pt idx="8">
                  <c:v>-0.30727255556128169</c:v>
                </c:pt>
                <c:pt idx="9">
                  <c:v>-0.69634273460393969</c:v>
                </c:pt>
                <c:pt idx="10">
                  <c:v>-0.2917818982800866</c:v>
                </c:pt>
                <c:pt idx="11">
                  <c:v>-0.40645532877380486</c:v>
                </c:pt>
                <c:pt idx="12">
                  <c:v>2.1588988262245055</c:v>
                </c:pt>
                <c:pt idx="13">
                  <c:v>1.6189263194988153</c:v>
                </c:pt>
                <c:pt idx="14">
                  <c:v>-7.0836909893076505E-2</c:v>
                </c:pt>
                <c:pt idx="15">
                  <c:v>-0.77407899658922641</c:v>
                </c:pt>
                <c:pt idx="16">
                  <c:v>-0.47612968406446499</c:v>
                </c:pt>
                <c:pt idx="17">
                  <c:v>0.13389278365704688</c:v>
                </c:pt>
                <c:pt idx="18">
                  <c:v>-0.85815641441733914</c:v>
                </c:pt>
                <c:pt idx="19">
                  <c:v>-6.5145366830403506E-2</c:v>
                </c:pt>
                <c:pt idx="20">
                  <c:v>-0.32326983524363945</c:v>
                </c:pt>
                <c:pt idx="21">
                  <c:v>-1.039972960719455</c:v>
                </c:pt>
                <c:pt idx="22">
                  <c:v>-0.19628550101860451</c:v>
                </c:pt>
                <c:pt idx="23">
                  <c:v>0.18135165153989055</c:v>
                </c:pt>
                <c:pt idx="24">
                  <c:v>-0.63276077218058024</c:v>
                </c:pt>
                <c:pt idx="25">
                  <c:v>-0.71450706839333578</c:v>
                </c:pt>
                <c:pt idx="26">
                  <c:v>-3.1008958272805272</c:v>
                </c:pt>
                <c:pt idx="27">
                  <c:v>-2.3317569593955267E-2</c:v>
                </c:pt>
                <c:pt idx="28">
                  <c:v>-0.35847166284084542</c:v>
                </c:pt>
                <c:pt idx="29">
                  <c:v>-0.26946298903162319</c:v>
                </c:pt>
                <c:pt idx="30">
                  <c:v>0.64354091309128225</c:v>
                </c:pt>
                <c:pt idx="31">
                  <c:v>1.7646237886077225</c:v>
                </c:pt>
                <c:pt idx="32">
                  <c:v>-8.707093629380272E-2</c:v>
                </c:pt>
                <c:pt idx="33">
                  <c:v>-0.66142723226333688</c:v>
                </c:pt>
                <c:pt idx="34">
                  <c:v>-9.1415247983359357E-2</c:v>
                </c:pt>
                <c:pt idx="35">
                  <c:v>-0.69565912021834742</c:v>
                </c:pt>
                <c:pt idx="36">
                  <c:v>-9.8980698351089844E-2</c:v>
                </c:pt>
                <c:pt idx="37">
                  <c:v>-0.32549634235211389</c:v>
                </c:pt>
                <c:pt idx="38">
                  <c:v>0.29872617785405392</c:v>
                </c:pt>
                <c:pt idx="39">
                  <c:v>2.5537474719782298E-3</c:v>
                </c:pt>
                <c:pt idx="40">
                  <c:v>-0.61347772856964977</c:v>
                </c:pt>
                <c:pt idx="41">
                  <c:v>-0.13072649472504075</c:v>
                </c:pt>
                <c:pt idx="42">
                  <c:v>0.53785639416979836</c:v>
                </c:pt>
                <c:pt idx="43">
                  <c:v>1.4999976989494722E-2</c:v>
                </c:pt>
                <c:pt idx="44">
                  <c:v>-0.29374957823184222</c:v>
                </c:pt>
                <c:pt idx="45">
                  <c:v>2.2004050795233425</c:v>
                </c:pt>
                <c:pt idx="46">
                  <c:v>-0.68856438027185207</c:v>
                </c:pt>
                <c:pt idx="47">
                  <c:v>-2.2674051953450333E-2</c:v>
                </c:pt>
                <c:pt idx="48">
                  <c:v>-0.20480280439289802</c:v>
                </c:pt>
                <c:pt idx="49">
                  <c:v>-9.6852866898739218E-2</c:v>
                </c:pt>
                <c:pt idx="50">
                  <c:v>-7.2674038685699882E-2</c:v>
                </c:pt>
                <c:pt idx="51">
                  <c:v>-0.67594572742662729</c:v>
                </c:pt>
                <c:pt idx="52">
                  <c:v>0.43002733487148131</c:v>
                </c:pt>
                <c:pt idx="53">
                  <c:v>-0.15436350417782399</c:v>
                </c:pt>
                <c:pt idx="54">
                  <c:v>-0.56547091873540634</c:v>
                </c:pt>
                <c:pt idx="55">
                  <c:v>0.99750989170050575</c:v>
                </c:pt>
                <c:pt idx="56">
                  <c:v>0.84225746448548733</c:v>
                </c:pt>
                <c:pt idx="57">
                  <c:v>1.8548585318170874E-2</c:v>
                </c:pt>
                <c:pt idx="58">
                  <c:v>1.192089329766203</c:v>
                </c:pt>
                <c:pt idx="59">
                  <c:v>-4.8896783649286117E-2</c:v>
                </c:pt>
                <c:pt idx="60">
                  <c:v>-0.11853374360036124</c:v>
                </c:pt>
                <c:pt idx="61">
                  <c:v>0.18667243944621287</c:v>
                </c:pt>
                <c:pt idx="62">
                  <c:v>0.36587138735267782</c:v>
                </c:pt>
                <c:pt idx="63">
                  <c:v>0.89576904226883147</c:v>
                </c:pt>
                <c:pt idx="64">
                  <c:v>-0.19239896415124147</c:v>
                </c:pt>
                <c:pt idx="65">
                  <c:v>-0.30749840373572285</c:v>
                </c:pt>
                <c:pt idx="66">
                  <c:v>-9.367518395603909E-2</c:v>
                </c:pt>
                <c:pt idx="67">
                  <c:v>0.49955932279212978</c:v>
                </c:pt>
                <c:pt idx="68">
                  <c:v>-1.0804816434430806</c:v>
                </c:pt>
                <c:pt idx="69">
                  <c:v>0.74480298801484124</c:v>
                </c:pt>
                <c:pt idx="70">
                  <c:v>-2.1106650380845644</c:v>
                </c:pt>
                <c:pt idx="71">
                  <c:v>-0.36400981935414889</c:v>
                </c:pt>
                <c:pt idx="72">
                  <c:v>-0.55375387030258583</c:v>
                </c:pt>
                <c:pt idx="73">
                  <c:v>-0.71367295291595567</c:v>
                </c:pt>
                <c:pt idx="74">
                  <c:v>1.8695232646427595</c:v>
                </c:pt>
                <c:pt idx="75">
                  <c:v>-0.32374223366270133</c:v>
                </c:pt>
                <c:pt idx="76">
                  <c:v>-0.2805229246905977</c:v>
                </c:pt>
                <c:pt idx="77">
                  <c:v>-1.5264047071138325</c:v>
                </c:pt>
                <c:pt idx="78">
                  <c:v>0.58519659698207582</c:v>
                </c:pt>
                <c:pt idx="79">
                  <c:v>-1.2290469325295255</c:v>
                </c:pt>
                <c:pt idx="80">
                  <c:v>-4.0831017488794925E-2</c:v>
                </c:pt>
                <c:pt idx="81">
                  <c:v>-0.2049010503000453</c:v>
                </c:pt>
                <c:pt idx="82">
                  <c:v>1.3833633779402896E-2</c:v>
                </c:pt>
                <c:pt idx="83">
                  <c:v>0.35043985105977377</c:v>
                </c:pt>
                <c:pt idx="84">
                  <c:v>0.10513155810083692</c:v>
                </c:pt>
                <c:pt idx="85">
                  <c:v>0.14168780235134054</c:v>
                </c:pt>
                <c:pt idx="86">
                  <c:v>-9.2297060482346149E-2</c:v>
                </c:pt>
                <c:pt idx="87">
                  <c:v>-5.5599510517037772E-2</c:v>
                </c:pt>
                <c:pt idx="88">
                  <c:v>-0.28243332608960942</c:v>
                </c:pt>
                <c:pt idx="89">
                  <c:v>0.44188039899709636</c:v>
                </c:pt>
                <c:pt idx="90">
                  <c:v>-0.17935862072721651</c:v>
                </c:pt>
                <c:pt idx="91">
                  <c:v>-0.16056061611007688</c:v>
                </c:pt>
                <c:pt idx="92">
                  <c:v>-1.4230219419174517</c:v>
                </c:pt>
                <c:pt idx="93">
                  <c:v>-0.85877449412689921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C-498C-9CA3-E129B3BD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1427728"/>
        <c:axId val="-700580848"/>
      </c:scatterChart>
      <c:valAx>
        <c:axId val="-70142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UA</a:t>
                </a:r>
                <a:r>
                  <a:rPr lang="en-US" baseline="0"/>
                  <a:t> Ead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80848"/>
        <c:crosses val="autoZero"/>
        <c:crossBetween val="midCat"/>
      </c:valAx>
      <c:valAx>
        <c:axId val="-7005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142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481643</xdr:colOff>
      <xdr:row>106</xdr:row>
      <xdr:rowOff>167976</xdr:rowOff>
    </xdr:from>
    <xdr:to>
      <xdr:col>3</xdr:col>
      <xdr:colOff>2240473</xdr:colOff>
      <xdr:row>120</xdr:row>
      <xdr:rowOff>59666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111</xdr:row>
      <xdr:rowOff>101600</xdr:rowOff>
    </xdr:from>
    <xdr:to>
      <xdr:col>7</xdr:col>
      <xdr:colOff>88900</xdr:colOff>
      <xdr:row>127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4:AD22" headerRowCount="0" totalsRowShown="0">
  <tableColumns count="30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W102"/>
  <sheetViews>
    <sheetView workbookViewId="0">
      <selection activeCell="A3" sqref="A3"/>
    </sheetView>
  </sheetViews>
  <sheetFormatPr baseColWidth="10" defaultColWidth="8.83203125" defaultRowHeight="16"/>
  <cols>
    <col min="1" max="1" width="20.33203125" style="64" customWidth="1"/>
    <col min="2" max="2" width="18.33203125" style="64" hidden="1" customWidth="1"/>
    <col min="3" max="3" width="24.83203125" style="46" hidden="1" customWidth="1"/>
    <col min="4" max="4" width="34" style="62" hidden="1" customWidth="1"/>
    <col min="5" max="5" width="47" style="62" hidden="1" customWidth="1"/>
    <col min="6" max="6" width="17.83203125" style="46" hidden="1" customWidth="1"/>
    <col min="7" max="7" width="30" style="46" customWidth="1"/>
    <col min="8" max="8" width="17.83203125" style="46" customWidth="1"/>
    <col min="9" max="9" width="26.1640625" style="69" customWidth="1"/>
    <col min="10" max="10" width="30" style="64" customWidth="1"/>
    <col min="11" max="11" width="16.83203125" style="46" customWidth="1"/>
    <col min="12" max="12" width="17.1640625" style="46" bestFit="1" customWidth="1"/>
    <col min="13" max="13" width="21.83203125" style="46" bestFit="1" customWidth="1"/>
    <col min="14" max="986" width="10.6640625" style="46" customWidth="1"/>
    <col min="987" max="16384" width="8.83203125" style="46"/>
  </cols>
  <sheetData>
    <row r="1" spans="1:985" s="68" customFormat="1" ht="19" customHeight="1">
      <c r="B1" s="68" t="s">
        <v>1536</v>
      </c>
      <c r="C1" s="68">
        <v>5</v>
      </c>
      <c r="D1" s="68" t="s">
        <v>1537</v>
      </c>
      <c r="E1" s="68" t="s">
        <v>1538</v>
      </c>
      <c r="F1" s="68" t="s">
        <v>2</v>
      </c>
      <c r="G1" s="68" t="s">
        <v>1539</v>
      </c>
      <c r="I1" s="69"/>
    </row>
    <row r="2" spans="1:985" s="68" customFormat="1">
      <c r="D2" s="68" t="s">
        <v>4</v>
      </c>
      <c r="E2" s="68" t="s">
        <v>135</v>
      </c>
      <c r="F2" s="68" t="s">
        <v>1543</v>
      </c>
      <c r="G2" s="68" t="s">
        <v>2479</v>
      </c>
      <c r="I2" s="69"/>
    </row>
    <row r="3" spans="1:985" s="37" customFormat="1">
      <c r="A3" s="37" t="s">
        <v>2477</v>
      </c>
      <c r="B3" s="37" t="s">
        <v>16</v>
      </c>
      <c r="C3" s="37" t="s">
        <v>1535</v>
      </c>
      <c r="D3" s="34" t="s">
        <v>1608</v>
      </c>
      <c r="E3" s="34" t="s">
        <v>1610</v>
      </c>
      <c r="F3" s="34" t="s">
        <v>32</v>
      </c>
      <c r="G3" s="34" t="s">
        <v>1540</v>
      </c>
      <c r="H3" s="34" t="s">
        <v>1521</v>
      </c>
      <c r="I3" s="34" t="s">
        <v>2471</v>
      </c>
      <c r="J3" s="34" t="s">
        <v>1541</v>
      </c>
      <c r="K3" s="37" t="s">
        <v>1542</v>
      </c>
      <c r="L3" s="37" t="s">
        <v>1606</v>
      </c>
      <c r="M3" s="37" t="s">
        <v>1607</v>
      </c>
    </row>
    <row r="4" spans="1:985" ht="21" customHeight="1">
      <c r="A4" s="35" t="s">
        <v>151</v>
      </c>
      <c r="B4" s="35">
        <f>VLOOKUP(A4,'Initial Data Ctl v FeO2'!A1:V377,5,0)</f>
        <v>5</v>
      </c>
      <c r="C4" s="35">
        <v>417</v>
      </c>
      <c r="D4" s="35">
        <f>VLOOKUP(A4,'Initial Data Ctl v FeO2'!$A$1:$V$377,19,0)</f>
        <v>32390666.670000002</v>
      </c>
      <c r="E4" s="35">
        <f>VLOOKUP(A4,'Initial Data Ctl v FeO2'!$A$1:$V$377,20,0)</f>
        <v>28321500</v>
      </c>
      <c r="F4" s="40">
        <f t="shared" ref="F4:F34" si="0">E4/D4</f>
        <v>0.87437224705940264</v>
      </c>
      <c r="G4">
        <v>-7.1810975176580003</v>
      </c>
      <c r="H4" s="40">
        <f t="shared" ref="H4:H34" si="1">LN(F4)</f>
        <v>-0.13424908203407823</v>
      </c>
      <c r="I4" s="40">
        <f>VLOOKUP(A4,'Simple avearge'!$A$1:$C$1136,3,0)</f>
        <v>-1.57052389119938</v>
      </c>
      <c r="J4" s="64">
        <f t="shared" ref="J4:J34" si="2">0.2*C4^0.405</f>
        <v>2.3024229095544921</v>
      </c>
      <c r="K4" s="33">
        <f>(4*PI()*($C$1+J4)^2)/(PI()*J4^2)</f>
        <v>40.236829919017765</v>
      </c>
      <c r="L4" s="33">
        <f t="shared" ref="L4:L34" si="3">LN(K4*EXP(-G4))</f>
        <v>10.875880260997763</v>
      </c>
      <c r="M4" s="33">
        <f t="shared" ref="M4:M34" si="4">LN(E4/D4)</f>
        <v>-0.13424908203407823</v>
      </c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  <c r="IW4" s="33"/>
      <c r="IX4" s="33"/>
      <c r="IY4" s="33"/>
      <c r="IZ4" s="33"/>
      <c r="JA4" s="33"/>
      <c r="JB4" s="33"/>
      <c r="JC4" s="33"/>
      <c r="JD4" s="33"/>
      <c r="JE4" s="33"/>
      <c r="JF4" s="33"/>
      <c r="JG4" s="33"/>
      <c r="JH4" s="33"/>
      <c r="JI4" s="33"/>
      <c r="JJ4" s="33"/>
      <c r="JK4" s="33"/>
      <c r="JL4" s="33"/>
      <c r="JM4" s="33"/>
      <c r="JN4" s="33"/>
      <c r="JO4" s="33"/>
      <c r="JP4" s="33"/>
      <c r="JQ4" s="33"/>
      <c r="JR4" s="33"/>
      <c r="JS4" s="33"/>
      <c r="JT4" s="33"/>
      <c r="JU4" s="33"/>
      <c r="JV4" s="33"/>
      <c r="JW4" s="33"/>
      <c r="JX4" s="33"/>
      <c r="JY4" s="33"/>
      <c r="JZ4" s="33"/>
      <c r="KA4" s="33"/>
      <c r="KB4" s="33"/>
      <c r="KC4" s="33"/>
      <c r="KD4" s="33"/>
      <c r="KE4" s="33"/>
      <c r="KF4" s="33"/>
      <c r="KG4" s="33"/>
      <c r="KH4" s="33"/>
      <c r="KI4" s="33"/>
      <c r="KJ4" s="33"/>
      <c r="KK4" s="33"/>
      <c r="KL4" s="33"/>
      <c r="KM4" s="33"/>
      <c r="KN4" s="33"/>
      <c r="KO4" s="33"/>
      <c r="KP4" s="33"/>
      <c r="KQ4" s="33"/>
      <c r="KR4" s="33"/>
      <c r="KS4" s="33"/>
      <c r="KT4" s="33"/>
      <c r="KU4" s="33"/>
      <c r="KV4" s="33"/>
      <c r="KW4" s="33"/>
      <c r="KX4" s="33"/>
      <c r="KY4" s="33"/>
      <c r="KZ4" s="33"/>
      <c r="LA4" s="33"/>
      <c r="LB4" s="33"/>
      <c r="LC4" s="33"/>
      <c r="LD4" s="33"/>
      <c r="LE4" s="33"/>
      <c r="LF4" s="33"/>
      <c r="LG4" s="33"/>
      <c r="LH4" s="33"/>
      <c r="LI4" s="33"/>
      <c r="LJ4" s="33"/>
      <c r="LK4" s="33"/>
      <c r="LL4" s="33"/>
      <c r="LM4" s="33"/>
      <c r="LN4" s="33"/>
      <c r="LO4" s="33"/>
      <c r="LP4" s="33"/>
      <c r="LQ4" s="33"/>
      <c r="LR4" s="33"/>
      <c r="LS4" s="33"/>
      <c r="LT4" s="33"/>
      <c r="LU4" s="33"/>
      <c r="LV4" s="33"/>
      <c r="LW4" s="33"/>
      <c r="LX4" s="33"/>
      <c r="LY4" s="33"/>
      <c r="LZ4" s="33"/>
      <c r="MA4" s="33"/>
      <c r="MB4" s="33"/>
      <c r="MC4" s="33"/>
      <c r="MD4" s="33"/>
      <c r="ME4" s="33"/>
      <c r="MF4" s="33"/>
      <c r="MG4" s="33"/>
      <c r="MH4" s="33"/>
      <c r="MI4" s="33"/>
      <c r="MJ4" s="33"/>
      <c r="MK4" s="33"/>
      <c r="ML4" s="33"/>
      <c r="MM4" s="33"/>
      <c r="MN4" s="33"/>
      <c r="MO4" s="33"/>
      <c r="MP4" s="33"/>
      <c r="MQ4" s="33"/>
      <c r="MR4" s="33"/>
      <c r="MS4" s="33"/>
      <c r="MT4" s="33"/>
      <c r="MU4" s="33"/>
      <c r="MV4" s="33"/>
      <c r="MW4" s="33"/>
      <c r="MX4" s="33"/>
      <c r="MY4" s="33"/>
      <c r="MZ4" s="33"/>
      <c r="NA4" s="33"/>
      <c r="NB4" s="33"/>
      <c r="NC4" s="33"/>
      <c r="ND4" s="33"/>
      <c r="NE4" s="33"/>
      <c r="NF4" s="33"/>
      <c r="NG4" s="33"/>
      <c r="NH4" s="33"/>
      <c r="NI4" s="33"/>
      <c r="NJ4" s="33"/>
      <c r="NK4" s="33"/>
      <c r="NL4" s="33"/>
      <c r="NM4" s="33"/>
      <c r="NN4" s="33"/>
      <c r="NO4" s="33"/>
      <c r="NP4" s="33"/>
      <c r="NQ4" s="33"/>
      <c r="NR4" s="33"/>
      <c r="NS4" s="33"/>
      <c r="NT4" s="33"/>
      <c r="NU4" s="33"/>
      <c r="NV4" s="33"/>
      <c r="NW4" s="33"/>
      <c r="NX4" s="33"/>
      <c r="NY4" s="33"/>
      <c r="NZ4" s="33"/>
      <c r="OA4" s="33"/>
      <c r="OB4" s="33"/>
      <c r="OC4" s="33"/>
      <c r="OD4" s="33"/>
      <c r="OE4" s="33"/>
      <c r="OF4" s="33"/>
      <c r="OG4" s="33"/>
      <c r="OH4" s="33"/>
      <c r="OI4" s="33"/>
      <c r="OJ4" s="33"/>
      <c r="OK4" s="33"/>
      <c r="OL4" s="33"/>
      <c r="OM4" s="33"/>
      <c r="ON4" s="33"/>
      <c r="OO4" s="33"/>
      <c r="OP4" s="33"/>
      <c r="OQ4" s="33"/>
      <c r="OR4" s="33"/>
      <c r="OS4" s="33"/>
      <c r="OT4" s="33"/>
      <c r="OU4" s="33"/>
      <c r="OV4" s="33"/>
      <c r="OW4" s="33"/>
      <c r="OX4" s="33"/>
      <c r="OY4" s="33"/>
      <c r="OZ4" s="33"/>
      <c r="PA4" s="33"/>
      <c r="PB4" s="33"/>
      <c r="PC4" s="33"/>
      <c r="PD4" s="33"/>
      <c r="PE4" s="33"/>
      <c r="PF4" s="33"/>
      <c r="PG4" s="33"/>
      <c r="PH4" s="33"/>
      <c r="PI4" s="33"/>
      <c r="PJ4" s="33"/>
      <c r="PK4" s="33"/>
      <c r="PL4" s="33"/>
      <c r="PM4" s="33"/>
      <c r="PN4" s="33"/>
      <c r="PO4" s="33"/>
      <c r="PP4" s="33"/>
      <c r="PQ4" s="33"/>
      <c r="PR4" s="33"/>
      <c r="PS4" s="33"/>
      <c r="PT4" s="33"/>
      <c r="PU4" s="33"/>
      <c r="PV4" s="33"/>
      <c r="PW4" s="33"/>
      <c r="PX4" s="33"/>
      <c r="PY4" s="33"/>
      <c r="PZ4" s="33"/>
      <c r="QA4" s="33"/>
      <c r="QB4" s="33"/>
      <c r="QC4" s="33"/>
      <c r="QD4" s="33"/>
      <c r="QE4" s="33"/>
      <c r="QF4" s="33"/>
      <c r="QG4" s="33"/>
      <c r="QH4" s="33"/>
      <c r="QI4" s="33"/>
      <c r="QJ4" s="33"/>
      <c r="QK4" s="33"/>
      <c r="QL4" s="33"/>
      <c r="QM4" s="33"/>
      <c r="QN4" s="33"/>
      <c r="QO4" s="33"/>
      <c r="QP4" s="33"/>
      <c r="QQ4" s="33"/>
      <c r="QR4" s="33"/>
      <c r="QS4" s="33"/>
      <c r="QT4" s="33"/>
      <c r="QU4" s="33"/>
      <c r="QV4" s="33"/>
      <c r="QW4" s="33"/>
      <c r="QX4" s="33"/>
      <c r="QY4" s="33"/>
      <c r="QZ4" s="33"/>
      <c r="RA4" s="33"/>
      <c r="RB4" s="33"/>
      <c r="RC4" s="33"/>
      <c r="RD4" s="33"/>
      <c r="RE4" s="33"/>
      <c r="RF4" s="33"/>
      <c r="RG4" s="33"/>
      <c r="RH4" s="33"/>
      <c r="RI4" s="33"/>
      <c r="RJ4" s="33"/>
      <c r="RK4" s="33"/>
      <c r="RL4" s="33"/>
      <c r="RM4" s="33"/>
      <c r="RN4" s="33"/>
      <c r="RO4" s="33"/>
      <c r="RP4" s="33"/>
      <c r="RQ4" s="33"/>
      <c r="RR4" s="33"/>
      <c r="RS4" s="33"/>
      <c r="RT4" s="33"/>
      <c r="RU4" s="33"/>
      <c r="RV4" s="33"/>
      <c r="RW4" s="33"/>
      <c r="RX4" s="33"/>
      <c r="RY4" s="33"/>
      <c r="RZ4" s="33"/>
      <c r="SA4" s="33"/>
      <c r="SB4" s="33"/>
      <c r="SC4" s="33"/>
      <c r="SD4" s="33"/>
      <c r="SE4" s="33"/>
      <c r="SF4" s="33"/>
      <c r="SG4" s="33"/>
      <c r="SH4" s="33"/>
      <c r="SI4" s="33"/>
      <c r="SJ4" s="33"/>
      <c r="SK4" s="33"/>
      <c r="SL4" s="33"/>
      <c r="SM4" s="33"/>
      <c r="SN4" s="33"/>
      <c r="SO4" s="33"/>
      <c r="SP4" s="33"/>
      <c r="SQ4" s="33"/>
      <c r="SR4" s="33"/>
      <c r="SS4" s="33"/>
      <c r="ST4" s="33"/>
      <c r="SU4" s="33"/>
      <c r="SV4" s="33"/>
      <c r="SW4" s="33"/>
      <c r="SX4" s="33"/>
      <c r="SY4" s="33"/>
      <c r="SZ4" s="33"/>
      <c r="TA4" s="33"/>
      <c r="TB4" s="33"/>
      <c r="TC4" s="33"/>
      <c r="TD4" s="33"/>
      <c r="TE4" s="33"/>
      <c r="TF4" s="33"/>
      <c r="TG4" s="33"/>
      <c r="TH4" s="33"/>
      <c r="TI4" s="33"/>
      <c r="TJ4" s="33"/>
      <c r="TK4" s="33"/>
      <c r="TL4" s="33"/>
      <c r="TM4" s="33"/>
      <c r="TN4" s="33"/>
      <c r="TO4" s="33"/>
      <c r="TP4" s="33"/>
      <c r="TQ4" s="33"/>
      <c r="TR4" s="33"/>
      <c r="TS4" s="33"/>
      <c r="TT4" s="33"/>
      <c r="TU4" s="33"/>
      <c r="TV4" s="33"/>
      <c r="TW4" s="33"/>
      <c r="TX4" s="33"/>
      <c r="TY4" s="33"/>
      <c r="TZ4" s="33"/>
      <c r="UA4" s="33"/>
      <c r="UB4" s="33"/>
      <c r="UC4" s="33"/>
      <c r="UD4" s="33"/>
      <c r="UE4" s="33"/>
      <c r="UF4" s="33"/>
      <c r="UG4" s="33"/>
      <c r="UH4" s="33"/>
      <c r="UI4" s="33"/>
      <c r="UJ4" s="33"/>
      <c r="UK4" s="33"/>
      <c r="UL4" s="33"/>
      <c r="UM4" s="33"/>
      <c r="UN4" s="33"/>
      <c r="UO4" s="33"/>
      <c r="UP4" s="33"/>
      <c r="UQ4" s="33"/>
      <c r="UR4" s="33"/>
      <c r="US4" s="33"/>
      <c r="UT4" s="33"/>
      <c r="UU4" s="33"/>
      <c r="UV4" s="33"/>
      <c r="UW4" s="33"/>
      <c r="UX4" s="33"/>
      <c r="UY4" s="33"/>
      <c r="UZ4" s="33"/>
      <c r="VA4" s="33"/>
      <c r="VB4" s="33"/>
      <c r="VC4" s="33"/>
      <c r="VD4" s="33"/>
      <c r="VE4" s="33"/>
      <c r="VF4" s="33"/>
      <c r="VG4" s="33"/>
      <c r="VH4" s="33"/>
      <c r="VI4" s="33"/>
      <c r="VJ4" s="33"/>
      <c r="VK4" s="33"/>
      <c r="VL4" s="33"/>
      <c r="VM4" s="33"/>
      <c r="VN4" s="33"/>
      <c r="VO4" s="33"/>
      <c r="VP4" s="33"/>
      <c r="VQ4" s="33"/>
      <c r="VR4" s="33"/>
      <c r="VS4" s="33"/>
      <c r="VT4" s="33"/>
      <c r="VU4" s="33"/>
      <c r="VV4" s="33"/>
      <c r="VW4" s="33"/>
      <c r="VX4" s="33"/>
      <c r="VY4" s="33"/>
      <c r="VZ4" s="33"/>
      <c r="WA4" s="33"/>
      <c r="WB4" s="33"/>
      <c r="WC4" s="33"/>
      <c r="WD4" s="33"/>
      <c r="WE4" s="33"/>
      <c r="WF4" s="33"/>
      <c r="WG4" s="33"/>
      <c r="WH4" s="33"/>
      <c r="WI4" s="33"/>
      <c r="WJ4" s="33"/>
      <c r="WK4" s="33"/>
      <c r="WL4" s="33"/>
      <c r="WM4" s="33"/>
      <c r="WN4" s="33"/>
      <c r="WO4" s="33"/>
      <c r="WP4" s="33"/>
      <c r="WQ4" s="33"/>
      <c r="WR4" s="33"/>
      <c r="WS4" s="33"/>
      <c r="WT4" s="33"/>
      <c r="WU4" s="33"/>
      <c r="WV4" s="33"/>
      <c r="WW4" s="33"/>
      <c r="WX4" s="33"/>
      <c r="WY4" s="33"/>
      <c r="WZ4" s="33"/>
      <c r="XA4" s="33"/>
      <c r="XB4" s="33"/>
      <c r="XC4" s="33"/>
      <c r="XD4" s="33"/>
      <c r="XE4" s="33"/>
      <c r="XF4" s="33"/>
      <c r="XG4" s="33"/>
      <c r="XH4" s="33"/>
      <c r="XI4" s="33"/>
      <c r="XJ4" s="33"/>
      <c r="XK4" s="33"/>
      <c r="XL4" s="33"/>
      <c r="XM4" s="33"/>
      <c r="XN4" s="33"/>
      <c r="XO4" s="33"/>
      <c r="XP4" s="33"/>
      <c r="XQ4" s="33"/>
      <c r="XR4" s="33"/>
      <c r="XS4" s="33"/>
      <c r="XT4" s="33"/>
      <c r="XU4" s="33"/>
      <c r="XV4" s="33"/>
      <c r="XW4" s="33"/>
      <c r="XX4" s="33"/>
      <c r="XY4" s="33"/>
      <c r="XZ4" s="33"/>
      <c r="YA4" s="33"/>
      <c r="YB4" s="33"/>
      <c r="YC4" s="33"/>
      <c r="YD4" s="33"/>
      <c r="YE4" s="33"/>
      <c r="YF4" s="33"/>
      <c r="YG4" s="33"/>
      <c r="YH4" s="33"/>
      <c r="YI4" s="33"/>
      <c r="YJ4" s="33"/>
      <c r="YK4" s="33"/>
      <c r="YL4" s="33"/>
      <c r="YM4" s="33"/>
      <c r="YN4" s="33"/>
      <c r="YO4" s="33"/>
      <c r="YP4" s="33"/>
      <c r="YQ4" s="33"/>
      <c r="YR4" s="33"/>
      <c r="YS4" s="33"/>
      <c r="YT4" s="33"/>
      <c r="YU4" s="33"/>
      <c r="YV4" s="33"/>
      <c r="YW4" s="33"/>
      <c r="YX4" s="33"/>
      <c r="YY4" s="33"/>
      <c r="YZ4" s="33"/>
      <c r="ZA4" s="33"/>
      <c r="ZB4" s="33"/>
      <c r="ZC4" s="33"/>
      <c r="ZD4" s="33"/>
      <c r="ZE4" s="33"/>
      <c r="ZF4" s="33"/>
      <c r="ZG4" s="33"/>
      <c r="ZH4" s="33"/>
      <c r="ZI4" s="33"/>
      <c r="ZJ4" s="33"/>
      <c r="ZK4" s="33"/>
      <c r="ZL4" s="33"/>
      <c r="ZM4" s="33"/>
      <c r="ZN4" s="33"/>
      <c r="ZO4" s="33"/>
      <c r="ZP4" s="33"/>
      <c r="ZQ4" s="33"/>
      <c r="ZR4" s="33"/>
      <c r="ZS4" s="33"/>
      <c r="ZT4" s="33"/>
      <c r="ZU4" s="33"/>
      <c r="ZV4" s="33"/>
      <c r="ZW4" s="33"/>
      <c r="ZX4" s="33"/>
      <c r="ZY4" s="33"/>
      <c r="ZZ4" s="33"/>
      <c r="AAA4" s="33"/>
      <c r="AAB4" s="33"/>
      <c r="AAC4" s="33"/>
      <c r="AAD4" s="33"/>
      <c r="AAE4" s="33"/>
      <c r="AAF4" s="33"/>
      <c r="AAG4" s="33"/>
      <c r="AAH4" s="33"/>
      <c r="AAI4" s="33"/>
      <c r="AAJ4" s="33"/>
      <c r="AAK4" s="33"/>
      <c r="AAL4" s="33"/>
      <c r="AAM4" s="33"/>
      <c r="AAN4" s="33"/>
      <c r="AAO4" s="33"/>
      <c r="AAP4" s="33"/>
      <c r="AAQ4" s="33"/>
      <c r="AAR4" s="33"/>
      <c r="AAS4" s="33"/>
      <c r="AAT4" s="33"/>
      <c r="AAU4" s="33"/>
      <c r="AAV4" s="33"/>
      <c r="AAW4" s="33"/>
      <c r="AAX4" s="33"/>
      <c r="AAY4" s="33"/>
      <c r="AAZ4" s="33"/>
      <c r="ABA4" s="33"/>
      <c r="ABB4" s="33"/>
      <c r="ABC4" s="33"/>
      <c r="ABD4" s="33"/>
      <c r="ABE4" s="33"/>
      <c r="ABF4" s="33"/>
      <c r="ABG4" s="33"/>
      <c r="ABH4" s="33"/>
      <c r="ABI4" s="33"/>
      <c r="ABJ4" s="33"/>
      <c r="ABK4" s="33"/>
      <c r="ABL4" s="33"/>
      <c r="ABM4" s="33"/>
      <c r="ABN4" s="33"/>
      <c r="ABO4" s="33"/>
      <c r="ABP4" s="33"/>
      <c r="ABQ4" s="33"/>
      <c r="ABR4" s="33"/>
      <c r="ABS4" s="33"/>
      <c r="ABT4" s="33"/>
      <c r="ABU4" s="33"/>
      <c r="ABV4" s="33"/>
      <c r="ABW4" s="33"/>
      <c r="ABX4" s="33"/>
      <c r="ABY4" s="33"/>
      <c r="ABZ4" s="33"/>
      <c r="ACA4" s="33"/>
      <c r="ACB4" s="33"/>
      <c r="ACC4" s="33"/>
      <c r="ACD4" s="33"/>
      <c r="ACE4" s="33"/>
      <c r="ACF4" s="33"/>
      <c r="ACG4" s="33"/>
      <c r="ACH4" s="33"/>
      <c r="ACI4" s="33"/>
      <c r="ACJ4" s="33"/>
      <c r="ACK4" s="33"/>
      <c r="ACL4" s="33"/>
      <c r="ACM4" s="33"/>
      <c r="ACN4" s="33"/>
      <c r="ACO4" s="33"/>
      <c r="ACP4" s="33"/>
      <c r="ACQ4" s="33"/>
      <c r="ACR4" s="33"/>
      <c r="ACS4" s="33"/>
      <c r="ACT4" s="33"/>
      <c r="ACU4" s="33"/>
      <c r="ACV4" s="33"/>
      <c r="ACW4" s="33"/>
      <c r="ACX4" s="33"/>
      <c r="ACY4" s="33"/>
      <c r="ACZ4" s="33"/>
      <c r="ADA4" s="33"/>
      <c r="ADB4" s="33"/>
      <c r="ADC4" s="33"/>
      <c r="ADD4" s="33"/>
      <c r="ADE4" s="33"/>
      <c r="ADF4" s="33"/>
      <c r="ADG4" s="33"/>
      <c r="ADH4" s="33"/>
      <c r="ADI4" s="33"/>
      <c r="ADJ4" s="33"/>
      <c r="ADK4" s="33"/>
      <c r="ADL4" s="33"/>
      <c r="ADM4" s="33"/>
      <c r="ADN4" s="33"/>
      <c r="ADO4" s="33"/>
      <c r="ADP4" s="33"/>
      <c r="ADQ4" s="33"/>
      <c r="ADR4" s="33"/>
      <c r="ADS4" s="33"/>
      <c r="ADT4" s="33"/>
      <c r="ADU4" s="33"/>
      <c r="ADV4" s="33"/>
      <c r="ADW4" s="33"/>
      <c r="ADX4" s="33"/>
      <c r="ADY4" s="33"/>
      <c r="ADZ4" s="33"/>
      <c r="AEA4" s="33"/>
      <c r="AEB4" s="33"/>
      <c r="AEC4" s="33"/>
      <c r="AED4" s="33"/>
      <c r="AEE4" s="33"/>
      <c r="AEF4" s="33"/>
      <c r="AEG4" s="33"/>
      <c r="AEH4" s="33"/>
      <c r="AEI4" s="33"/>
      <c r="AEJ4" s="33"/>
      <c r="AEK4" s="33"/>
      <c r="AEL4" s="33"/>
      <c r="AEM4" s="33"/>
      <c r="AEN4" s="33"/>
      <c r="AEO4" s="33"/>
      <c r="AEP4" s="33"/>
      <c r="AEQ4" s="33"/>
      <c r="AER4" s="33"/>
      <c r="AES4" s="33"/>
      <c r="AET4" s="33"/>
      <c r="AEU4" s="33"/>
      <c r="AEV4" s="33"/>
      <c r="AEW4" s="33"/>
      <c r="AEX4" s="33"/>
      <c r="AEY4" s="33"/>
      <c r="AEZ4" s="33"/>
      <c r="AFA4" s="33"/>
      <c r="AFB4" s="33"/>
      <c r="AFC4" s="33"/>
      <c r="AFD4" s="33"/>
      <c r="AFE4" s="33"/>
      <c r="AFF4" s="33"/>
      <c r="AFG4" s="33"/>
      <c r="AFH4" s="33"/>
      <c r="AFI4" s="33"/>
      <c r="AFJ4" s="33"/>
      <c r="AFK4" s="33"/>
      <c r="AFL4" s="33"/>
      <c r="AFM4" s="33"/>
      <c r="AFN4" s="33"/>
      <c r="AFO4" s="33"/>
      <c r="AFP4" s="33"/>
      <c r="AFQ4" s="33"/>
      <c r="AFR4" s="33"/>
      <c r="AFS4" s="33"/>
      <c r="AFT4" s="33"/>
      <c r="AFU4" s="33"/>
      <c r="AFV4" s="33"/>
      <c r="AFW4" s="33"/>
      <c r="AFX4" s="33"/>
      <c r="AFY4" s="33"/>
      <c r="AFZ4" s="33"/>
      <c r="AGA4" s="33"/>
      <c r="AGB4" s="33"/>
      <c r="AGC4" s="33"/>
      <c r="AGD4" s="33"/>
      <c r="AGE4" s="33"/>
      <c r="AGF4" s="33"/>
      <c r="AGG4" s="33"/>
      <c r="AGH4" s="33"/>
      <c r="AGI4" s="33"/>
      <c r="AGJ4" s="33"/>
      <c r="AGK4" s="33"/>
      <c r="AGL4" s="33"/>
      <c r="AGM4" s="33"/>
      <c r="AGN4" s="33"/>
      <c r="AGO4" s="33"/>
      <c r="AGP4" s="33"/>
      <c r="AGQ4" s="33"/>
      <c r="AGR4" s="33"/>
      <c r="AGS4" s="33"/>
      <c r="AGT4" s="33"/>
      <c r="AGU4" s="33"/>
      <c r="AGV4" s="33"/>
      <c r="AGW4" s="33"/>
      <c r="AGX4" s="33"/>
      <c r="AGY4" s="33"/>
      <c r="AGZ4" s="33"/>
      <c r="AHA4" s="33"/>
      <c r="AHB4" s="33"/>
      <c r="AHC4" s="33"/>
      <c r="AHD4" s="33"/>
      <c r="AHE4" s="33"/>
      <c r="AHF4" s="33"/>
      <c r="AHG4" s="33"/>
      <c r="AHH4" s="33"/>
      <c r="AHI4" s="33"/>
      <c r="AHJ4" s="33"/>
      <c r="AHK4" s="33"/>
      <c r="AHL4" s="33"/>
      <c r="AHM4" s="33"/>
      <c r="AHN4" s="33"/>
      <c r="AHO4" s="33"/>
      <c r="AHP4" s="33"/>
      <c r="AHQ4" s="33"/>
      <c r="AHR4" s="33"/>
      <c r="AHS4" s="33"/>
      <c r="AHT4" s="33"/>
      <c r="AHU4" s="33"/>
      <c r="AHV4" s="33"/>
      <c r="AHW4" s="33"/>
      <c r="AHX4" s="33"/>
      <c r="AHY4" s="33"/>
      <c r="AHZ4" s="33"/>
      <c r="AIA4" s="33"/>
      <c r="AIB4" s="33"/>
      <c r="AIC4" s="33"/>
      <c r="AID4" s="33"/>
      <c r="AIE4" s="33"/>
      <c r="AIF4" s="33"/>
      <c r="AIG4" s="33"/>
      <c r="AIH4" s="33"/>
      <c r="AII4" s="33"/>
      <c r="AIJ4" s="33"/>
      <c r="AIK4" s="33"/>
      <c r="AIL4" s="33"/>
      <c r="AIM4" s="33"/>
      <c r="AIN4" s="33"/>
      <c r="AIO4" s="33"/>
      <c r="AIP4" s="33"/>
      <c r="AIQ4" s="33"/>
      <c r="AIR4" s="33"/>
      <c r="AIS4" s="33"/>
      <c r="AIT4" s="33"/>
      <c r="AIU4" s="33"/>
      <c r="AIV4" s="33"/>
      <c r="AIW4" s="33"/>
      <c r="AIX4" s="33"/>
      <c r="AIY4" s="33"/>
      <c r="AIZ4" s="33"/>
      <c r="AJA4" s="33"/>
      <c r="AJB4" s="33"/>
      <c r="AJC4" s="33"/>
      <c r="AJD4" s="33"/>
      <c r="AJE4" s="33"/>
      <c r="AJF4" s="33"/>
      <c r="AJG4" s="33"/>
      <c r="AJH4" s="33"/>
      <c r="AJI4" s="33"/>
      <c r="AJJ4" s="33"/>
      <c r="AJK4" s="33"/>
      <c r="AJL4" s="33"/>
      <c r="AJM4" s="33"/>
      <c r="AJN4" s="33"/>
      <c r="AJO4" s="33"/>
      <c r="AJP4" s="33"/>
      <c r="AJQ4" s="33"/>
      <c r="AJR4" s="33"/>
      <c r="AJS4" s="33"/>
      <c r="AJT4" s="33"/>
      <c r="AJU4" s="33"/>
      <c r="AJV4" s="33"/>
      <c r="AJW4" s="33"/>
      <c r="AJX4" s="33"/>
      <c r="AJY4" s="33"/>
      <c r="AJZ4" s="33"/>
      <c r="AKA4" s="33"/>
      <c r="AKB4" s="33"/>
      <c r="AKC4" s="33"/>
      <c r="AKD4" s="33"/>
      <c r="AKE4" s="33"/>
      <c r="AKF4" s="33"/>
      <c r="AKG4" s="33"/>
      <c r="AKH4" s="33"/>
      <c r="AKI4" s="33"/>
      <c r="AKJ4" s="33"/>
      <c r="AKK4" s="33"/>
      <c r="AKL4" s="33"/>
      <c r="AKM4" s="33"/>
      <c r="AKN4" s="33"/>
      <c r="AKO4" s="33"/>
      <c r="AKP4" s="33"/>
      <c r="AKQ4" s="33"/>
      <c r="AKR4" s="33"/>
      <c r="AKS4" s="33"/>
      <c r="AKT4" s="33"/>
      <c r="AKU4" s="33"/>
      <c r="AKV4" s="33"/>
      <c r="AKW4" s="33"/>
    </row>
    <row r="5" spans="1:985">
      <c r="A5" s="35" t="s">
        <v>159</v>
      </c>
      <c r="B5" s="35">
        <f>VLOOKUP(A5,'Initial Data Ctl v FeO2'!A3:V379,5,0)</f>
        <v>2</v>
      </c>
      <c r="C5" s="35">
        <v>142</v>
      </c>
      <c r="D5" s="35">
        <f>VLOOKUP(A5,'Initial Data Ctl v FeO2'!$A$1:$V$377,19,0)</f>
        <v>308839</v>
      </c>
      <c r="E5" s="35">
        <f>VLOOKUP(A5,'Initial Data Ctl v FeO2'!$A$1:$V$377,20,0)</f>
        <v>95285.833329999994</v>
      </c>
      <c r="F5" s="40">
        <f t="shared" si="0"/>
        <v>0.30852914732271502</v>
      </c>
      <c r="G5">
        <v>-2.5519417570402099</v>
      </c>
      <c r="H5" s="40">
        <f t="shared" si="1"/>
        <v>-1.1759389593129643</v>
      </c>
      <c r="I5" s="40">
        <f>VLOOKUP(A5,'Simple avearge'!$A$1:$C$1136,3,0)</f>
        <v>-0.85477212594541097</v>
      </c>
      <c r="J5" s="64">
        <f t="shared" si="2"/>
        <v>1.4883558374518224</v>
      </c>
      <c r="K5" s="33">
        <f t="shared" ref="K5:K65" si="5">(4*PI()*($C$1+J5)^2)/(PI()*J5^2)</f>
        <v>76.017881150019619</v>
      </c>
      <c r="L5" s="33">
        <f t="shared" si="3"/>
        <v>6.8829103479426763</v>
      </c>
      <c r="M5" s="33">
        <f t="shared" si="4"/>
        <v>-1.1759389593129643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  <c r="IW5" s="33"/>
      <c r="IX5" s="33"/>
      <c r="IY5" s="33"/>
      <c r="IZ5" s="33"/>
      <c r="JA5" s="33"/>
      <c r="JB5" s="33"/>
      <c r="JC5" s="33"/>
      <c r="JD5" s="33"/>
      <c r="JE5" s="33"/>
      <c r="JF5" s="33"/>
      <c r="JG5" s="33"/>
      <c r="JH5" s="33"/>
      <c r="JI5" s="33"/>
      <c r="JJ5" s="33"/>
      <c r="JK5" s="33"/>
      <c r="JL5" s="33"/>
      <c r="JM5" s="33"/>
      <c r="JN5" s="33"/>
      <c r="JO5" s="33"/>
      <c r="JP5" s="33"/>
      <c r="JQ5" s="33"/>
      <c r="JR5" s="33"/>
      <c r="JS5" s="33"/>
      <c r="JT5" s="33"/>
      <c r="JU5" s="33"/>
      <c r="JV5" s="33"/>
      <c r="JW5" s="33"/>
      <c r="JX5" s="33"/>
      <c r="JY5" s="33"/>
      <c r="JZ5" s="33"/>
      <c r="KA5" s="33"/>
      <c r="KB5" s="33"/>
      <c r="KC5" s="33"/>
      <c r="KD5" s="33"/>
      <c r="KE5" s="33"/>
      <c r="KF5" s="33"/>
      <c r="KG5" s="33"/>
      <c r="KH5" s="33"/>
      <c r="KI5" s="33"/>
      <c r="KJ5" s="33"/>
      <c r="KK5" s="33"/>
      <c r="KL5" s="33"/>
      <c r="KM5" s="33"/>
      <c r="KN5" s="33"/>
      <c r="KO5" s="33"/>
      <c r="KP5" s="33"/>
      <c r="KQ5" s="33"/>
      <c r="KR5" s="33"/>
      <c r="KS5" s="33"/>
      <c r="KT5" s="33"/>
      <c r="KU5" s="33"/>
      <c r="KV5" s="33"/>
      <c r="KW5" s="33"/>
      <c r="KX5" s="33"/>
      <c r="KY5" s="33"/>
      <c r="KZ5" s="33"/>
      <c r="LA5" s="33"/>
      <c r="LB5" s="33"/>
      <c r="LC5" s="33"/>
      <c r="LD5" s="33"/>
      <c r="LE5" s="33"/>
      <c r="LF5" s="33"/>
      <c r="LG5" s="33"/>
      <c r="LH5" s="33"/>
      <c r="LI5" s="33"/>
      <c r="LJ5" s="33"/>
      <c r="LK5" s="33"/>
      <c r="LL5" s="33"/>
      <c r="LM5" s="33"/>
      <c r="LN5" s="33"/>
      <c r="LO5" s="33"/>
      <c r="LP5" s="33"/>
      <c r="LQ5" s="33"/>
      <c r="LR5" s="33"/>
      <c r="LS5" s="33"/>
      <c r="LT5" s="33"/>
      <c r="LU5" s="33"/>
      <c r="LV5" s="33"/>
      <c r="LW5" s="33"/>
      <c r="LX5" s="33"/>
      <c r="LY5" s="33"/>
      <c r="LZ5" s="33"/>
      <c r="MA5" s="33"/>
      <c r="MB5" s="33"/>
      <c r="MC5" s="33"/>
      <c r="MD5" s="33"/>
      <c r="ME5" s="33"/>
      <c r="MF5" s="33"/>
      <c r="MG5" s="33"/>
      <c r="MH5" s="33"/>
      <c r="MI5" s="33"/>
      <c r="MJ5" s="33"/>
      <c r="MK5" s="33"/>
      <c r="ML5" s="33"/>
      <c r="MM5" s="33"/>
      <c r="MN5" s="33"/>
      <c r="MO5" s="33"/>
      <c r="MP5" s="33"/>
      <c r="MQ5" s="33"/>
      <c r="MR5" s="33"/>
      <c r="MS5" s="33"/>
      <c r="MT5" s="33"/>
      <c r="MU5" s="33"/>
      <c r="MV5" s="33"/>
      <c r="MW5" s="33"/>
      <c r="MX5" s="33"/>
      <c r="MY5" s="33"/>
      <c r="MZ5" s="33"/>
      <c r="NA5" s="33"/>
      <c r="NB5" s="33"/>
      <c r="NC5" s="33"/>
      <c r="ND5" s="33"/>
      <c r="NE5" s="33"/>
      <c r="NF5" s="33"/>
      <c r="NG5" s="33"/>
      <c r="NH5" s="33"/>
      <c r="NI5" s="33"/>
      <c r="NJ5" s="33"/>
      <c r="NK5" s="33"/>
      <c r="NL5" s="33"/>
      <c r="NM5" s="33"/>
      <c r="NN5" s="33"/>
      <c r="NO5" s="33"/>
      <c r="NP5" s="33"/>
      <c r="NQ5" s="33"/>
      <c r="NR5" s="33"/>
      <c r="NS5" s="33"/>
      <c r="NT5" s="33"/>
      <c r="NU5" s="33"/>
      <c r="NV5" s="33"/>
      <c r="NW5" s="33"/>
      <c r="NX5" s="33"/>
      <c r="NY5" s="33"/>
      <c r="NZ5" s="33"/>
      <c r="OA5" s="33"/>
      <c r="OB5" s="33"/>
      <c r="OC5" s="33"/>
      <c r="OD5" s="33"/>
      <c r="OE5" s="33"/>
      <c r="OF5" s="33"/>
      <c r="OG5" s="33"/>
      <c r="OH5" s="33"/>
      <c r="OI5" s="33"/>
      <c r="OJ5" s="33"/>
      <c r="OK5" s="33"/>
      <c r="OL5" s="33"/>
      <c r="OM5" s="33"/>
      <c r="ON5" s="33"/>
      <c r="OO5" s="33"/>
      <c r="OP5" s="33"/>
      <c r="OQ5" s="33"/>
      <c r="OR5" s="33"/>
      <c r="OS5" s="33"/>
      <c r="OT5" s="33"/>
      <c r="OU5" s="33"/>
      <c r="OV5" s="33"/>
      <c r="OW5" s="33"/>
      <c r="OX5" s="33"/>
      <c r="OY5" s="33"/>
      <c r="OZ5" s="33"/>
      <c r="PA5" s="33"/>
      <c r="PB5" s="33"/>
      <c r="PC5" s="33"/>
      <c r="PD5" s="33"/>
      <c r="PE5" s="33"/>
      <c r="PF5" s="33"/>
      <c r="PG5" s="33"/>
      <c r="PH5" s="33"/>
      <c r="PI5" s="33"/>
      <c r="PJ5" s="33"/>
      <c r="PK5" s="33"/>
      <c r="PL5" s="33"/>
      <c r="PM5" s="33"/>
      <c r="PN5" s="33"/>
      <c r="PO5" s="33"/>
      <c r="PP5" s="33"/>
      <c r="PQ5" s="33"/>
      <c r="PR5" s="33"/>
      <c r="PS5" s="33"/>
      <c r="PT5" s="33"/>
      <c r="PU5" s="33"/>
      <c r="PV5" s="33"/>
      <c r="PW5" s="33"/>
      <c r="PX5" s="33"/>
      <c r="PY5" s="33"/>
      <c r="PZ5" s="33"/>
      <c r="QA5" s="33"/>
      <c r="QB5" s="33"/>
      <c r="QC5" s="33"/>
      <c r="QD5" s="33"/>
      <c r="QE5" s="33"/>
      <c r="QF5" s="33"/>
      <c r="QG5" s="33"/>
      <c r="QH5" s="33"/>
      <c r="QI5" s="33"/>
      <c r="QJ5" s="33"/>
      <c r="QK5" s="33"/>
      <c r="QL5" s="33"/>
      <c r="QM5" s="33"/>
      <c r="QN5" s="33"/>
      <c r="QO5" s="33"/>
      <c r="QP5" s="33"/>
      <c r="QQ5" s="33"/>
      <c r="QR5" s="33"/>
      <c r="QS5" s="33"/>
      <c r="QT5" s="33"/>
      <c r="QU5" s="33"/>
      <c r="QV5" s="33"/>
      <c r="QW5" s="33"/>
      <c r="QX5" s="33"/>
      <c r="QY5" s="33"/>
      <c r="QZ5" s="33"/>
      <c r="RA5" s="33"/>
      <c r="RB5" s="33"/>
      <c r="RC5" s="33"/>
      <c r="RD5" s="33"/>
      <c r="RE5" s="33"/>
      <c r="RF5" s="33"/>
      <c r="RG5" s="33"/>
      <c r="RH5" s="33"/>
      <c r="RI5" s="33"/>
      <c r="RJ5" s="33"/>
      <c r="RK5" s="33"/>
      <c r="RL5" s="33"/>
      <c r="RM5" s="33"/>
      <c r="RN5" s="33"/>
      <c r="RO5" s="33"/>
      <c r="RP5" s="33"/>
      <c r="RQ5" s="33"/>
      <c r="RR5" s="33"/>
      <c r="RS5" s="33"/>
      <c r="RT5" s="33"/>
      <c r="RU5" s="33"/>
      <c r="RV5" s="33"/>
      <c r="RW5" s="33"/>
      <c r="RX5" s="33"/>
      <c r="RY5" s="33"/>
      <c r="RZ5" s="33"/>
      <c r="SA5" s="33"/>
      <c r="SB5" s="33"/>
      <c r="SC5" s="33"/>
      <c r="SD5" s="33"/>
      <c r="SE5" s="33"/>
      <c r="SF5" s="33"/>
      <c r="SG5" s="33"/>
      <c r="SH5" s="33"/>
      <c r="SI5" s="33"/>
      <c r="SJ5" s="33"/>
      <c r="SK5" s="33"/>
      <c r="SL5" s="33"/>
      <c r="SM5" s="33"/>
      <c r="SN5" s="33"/>
      <c r="SO5" s="33"/>
      <c r="SP5" s="33"/>
      <c r="SQ5" s="33"/>
      <c r="SR5" s="33"/>
      <c r="SS5" s="33"/>
      <c r="ST5" s="33"/>
      <c r="SU5" s="33"/>
      <c r="SV5" s="33"/>
      <c r="SW5" s="33"/>
      <c r="SX5" s="33"/>
      <c r="SY5" s="33"/>
      <c r="SZ5" s="33"/>
      <c r="TA5" s="33"/>
      <c r="TB5" s="33"/>
      <c r="TC5" s="33"/>
      <c r="TD5" s="33"/>
      <c r="TE5" s="33"/>
      <c r="TF5" s="33"/>
      <c r="TG5" s="33"/>
      <c r="TH5" s="33"/>
      <c r="TI5" s="33"/>
      <c r="TJ5" s="33"/>
      <c r="TK5" s="33"/>
      <c r="TL5" s="33"/>
      <c r="TM5" s="33"/>
      <c r="TN5" s="33"/>
      <c r="TO5" s="33"/>
      <c r="TP5" s="33"/>
      <c r="TQ5" s="33"/>
      <c r="TR5" s="33"/>
      <c r="TS5" s="33"/>
      <c r="TT5" s="33"/>
      <c r="TU5" s="33"/>
      <c r="TV5" s="33"/>
      <c r="TW5" s="33"/>
      <c r="TX5" s="33"/>
      <c r="TY5" s="33"/>
      <c r="TZ5" s="33"/>
      <c r="UA5" s="33"/>
      <c r="UB5" s="33"/>
      <c r="UC5" s="33"/>
      <c r="UD5" s="33"/>
      <c r="UE5" s="33"/>
      <c r="UF5" s="33"/>
      <c r="UG5" s="33"/>
      <c r="UH5" s="33"/>
      <c r="UI5" s="33"/>
      <c r="UJ5" s="33"/>
      <c r="UK5" s="33"/>
      <c r="UL5" s="33"/>
      <c r="UM5" s="33"/>
      <c r="UN5" s="33"/>
      <c r="UO5" s="33"/>
      <c r="UP5" s="33"/>
      <c r="UQ5" s="33"/>
      <c r="UR5" s="33"/>
      <c r="US5" s="33"/>
      <c r="UT5" s="33"/>
      <c r="UU5" s="33"/>
      <c r="UV5" s="33"/>
      <c r="UW5" s="33"/>
      <c r="UX5" s="33"/>
      <c r="UY5" s="33"/>
      <c r="UZ5" s="33"/>
      <c r="VA5" s="33"/>
      <c r="VB5" s="33"/>
      <c r="VC5" s="33"/>
      <c r="VD5" s="33"/>
      <c r="VE5" s="33"/>
      <c r="VF5" s="33"/>
      <c r="VG5" s="33"/>
      <c r="VH5" s="33"/>
      <c r="VI5" s="33"/>
      <c r="VJ5" s="33"/>
      <c r="VK5" s="33"/>
      <c r="VL5" s="33"/>
      <c r="VM5" s="33"/>
      <c r="VN5" s="33"/>
      <c r="VO5" s="33"/>
      <c r="VP5" s="33"/>
      <c r="VQ5" s="33"/>
      <c r="VR5" s="33"/>
      <c r="VS5" s="33"/>
      <c r="VT5" s="33"/>
      <c r="VU5" s="33"/>
      <c r="VV5" s="33"/>
      <c r="VW5" s="33"/>
      <c r="VX5" s="33"/>
      <c r="VY5" s="33"/>
      <c r="VZ5" s="33"/>
      <c r="WA5" s="33"/>
      <c r="WB5" s="33"/>
      <c r="WC5" s="33"/>
      <c r="WD5" s="33"/>
      <c r="WE5" s="33"/>
      <c r="WF5" s="33"/>
      <c r="WG5" s="33"/>
      <c r="WH5" s="33"/>
      <c r="WI5" s="33"/>
      <c r="WJ5" s="33"/>
      <c r="WK5" s="33"/>
      <c r="WL5" s="33"/>
      <c r="WM5" s="33"/>
      <c r="WN5" s="33"/>
      <c r="WO5" s="33"/>
      <c r="WP5" s="33"/>
      <c r="WQ5" s="33"/>
      <c r="WR5" s="33"/>
      <c r="WS5" s="33"/>
      <c r="WT5" s="33"/>
      <c r="WU5" s="33"/>
      <c r="WV5" s="33"/>
      <c r="WW5" s="33"/>
      <c r="WX5" s="33"/>
      <c r="WY5" s="33"/>
      <c r="WZ5" s="33"/>
      <c r="XA5" s="33"/>
      <c r="XB5" s="33"/>
      <c r="XC5" s="33"/>
      <c r="XD5" s="33"/>
      <c r="XE5" s="33"/>
      <c r="XF5" s="33"/>
      <c r="XG5" s="33"/>
      <c r="XH5" s="33"/>
      <c r="XI5" s="33"/>
      <c r="XJ5" s="33"/>
      <c r="XK5" s="33"/>
      <c r="XL5" s="33"/>
      <c r="XM5" s="33"/>
      <c r="XN5" s="33"/>
      <c r="XO5" s="33"/>
      <c r="XP5" s="33"/>
      <c r="XQ5" s="33"/>
      <c r="XR5" s="33"/>
      <c r="XS5" s="33"/>
      <c r="XT5" s="33"/>
      <c r="XU5" s="33"/>
      <c r="XV5" s="33"/>
      <c r="XW5" s="33"/>
      <c r="XX5" s="33"/>
      <c r="XY5" s="33"/>
      <c r="XZ5" s="33"/>
      <c r="YA5" s="33"/>
      <c r="YB5" s="33"/>
      <c r="YC5" s="33"/>
      <c r="YD5" s="33"/>
      <c r="YE5" s="33"/>
      <c r="YF5" s="33"/>
      <c r="YG5" s="33"/>
      <c r="YH5" s="33"/>
      <c r="YI5" s="33"/>
      <c r="YJ5" s="33"/>
      <c r="YK5" s="33"/>
      <c r="YL5" s="33"/>
      <c r="YM5" s="33"/>
      <c r="YN5" s="33"/>
      <c r="YO5" s="33"/>
      <c r="YP5" s="33"/>
      <c r="YQ5" s="33"/>
      <c r="YR5" s="33"/>
      <c r="YS5" s="33"/>
      <c r="YT5" s="33"/>
      <c r="YU5" s="33"/>
      <c r="YV5" s="33"/>
      <c r="YW5" s="33"/>
      <c r="YX5" s="33"/>
      <c r="YY5" s="33"/>
      <c r="YZ5" s="33"/>
      <c r="ZA5" s="33"/>
      <c r="ZB5" s="33"/>
      <c r="ZC5" s="33"/>
      <c r="ZD5" s="33"/>
      <c r="ZE5" s="33"/>
      <c r="ZF5" s="33"/>
      <c r="ZG5" s="33"/>
      <c r="ZH5" s="33"/>
      <c r="ZI5" s="33"/>
      <c r="ZJ5" s="33"/>
      <c r="ZK5" s="33"/>
      <c r="ZL5" s="33"/>
      <c r="ZM5" s="33"/>
      <c r="ZN5" s="33"/>
      <c r="ZO5" s="33"/>
      <c r="ZP5" s="33"/>
      <c r="ZQ5" s="33"/>
      <c r="ZR5" s="33"/>
      <c r="ZS5" s="33"/>
      <c r="ZT5" s="33"/>
      <c r="ZU5" s="33"/>
      <c r="ZV5" s="33"/>
      <c r="ZW5" s="33"/>
      <c r="ZX5" s="33"/>
      <c r="ZY5" s="33"/>
      <c r="ZZ5" s="33"/>
      <c r="AAA5" s="33"/>
      <c r="AAB5" s="33"/>
      <c r="AAC5" s="33"/>
      <c r="AAD5" s="33"/>
      <c r="AAE5" s="33"/>
      <c r="AAF5" s="33"/>
      <c r="AAG5" s="33"/>
      <c r="AAH5" s="33"/>
      <c r="AAI5" s="33"/>
      <c r="AAJ5" s="33"/>
      <c r="AAK5" s="33"/>
      <c r="AAL5" s="33"/>
      <c r="AAM5" s="33"/>
      <c r="AAN5" s="33"/>
      <c r="AAO5" s="33"/>
      <c r="AAP5" s="33"/>
      <c r="AAQ5" s="33"/>
      <c r="AAR5" s="33"/>
      <c r="AAS5" s="33"/>
      <c r="AAT5" s="33"/>
      <c r="AAU5" s="33"/>
      <c r="AAV5" s="33"/>
      <c r="AAW5" s="33"/>
      <c r="AAX5" s="33"/>
      <c r="AAY5" s="33"/>
      <c r="AAZ5" s="33"/>
      <c r="ABA5" s="33"/>
      <c r="ABB5" s="33"/>
      <c r="ABC5" s="33"/>
      <c r="ABD5" s="33"/>
      <c r="ABE5" s="33"/>
      <c r="ABF5" s="33"/>
      <c r="ABG5" s="33"/>
      <c r="ABH5" s="33"/>
      <c r="ABI5" s="33"/>
      <c r="ABJ5" s="33"/>
      <c r="ABK5" s="33"/>
      <c r="ABL5" s="33"/>
      <c r="ABM5" s="33"/>
      <c r="ABN5" s="33"/>
      <c r="ABO5" s="33"/>
      <c r="ABP5" s="33"/>
      <c r="ABQ5" s="33"/>
      <c r="ABR5" s="33"/>
      <c r="ABS5" s="33"/>
      <c r="ABT5" s="33"/>
      <c r="ABU5" s="33"/>
      <c r="ABV5" s="33"/>
      <c r="ABW5" s="33"/>
      <c r="ABX5" s="33"/>
      <c r="ABY5" s="33"/>
      <c r="ABZ5" s="33"/>
      <c r="ACA5" s="33"/>
      <c r="ACB5" s="33"/>
      <c r="ACC5" s="33"/>
      <c r="ACD5" s="33"/>
      <c r="ACE5" s="33"/>
      <c r="ACF5" s="33"/>
      <c r="ACG5" s="33"/>
      <c r="ACH5" s="33"/>
      <c r="ACI5" s="33"/>
      <c r="ACJ5" s="33"/>
      <c r="ACK5" s="33"/>
      <c r="ACL5" s="33"/>
      <c r="ACM5" s="33"/>
      <c r="ACN5" s="33"/>
      <c r="ACO5" s="33"/>
      <c r="ACP5" s="33"/>
      <c r="ACQ5" s="33"/>
      <c r="ACR5" s="33"/>
      <c r="ACS5" s="33"/>
      <c r="ACT5" s="33"/>
      <c r="ACU5" s="33"/>
      <c r="ACV5" s="33"/>
      <c r="ACW5" s="33"/>
      <c r="ACX5" s="33"/>
      <c r="ACY5" s="33"/>
      <c r="ACZ5" s="33"/>
      <c r="ADA5" s="33"/>
      <c r="ADB5" s="33"/>
      <c r="ADC5" s="33"/>
      <c r="ADD5" s="33"/>
      <c r="ADE5" s="33"/>
      <c r="ADF5" s="33"/>
      <c r="ADG5" s="33"/>
      <c r="ADH5" s="33"/>
      <c r="ADI5" s="33"/>
      <c r="ADJ5" s="33"/>
      <c r="ADK5" s="33"/>
      <c r="ADL5" s="33"/>
      <c r="ADM5" s="33"/>
      <c r="ADN5" s="33"/>
      <c r="ADO5" s="33"/>
      <c r="ADP5" s="33"/>
      <c r="ADQ5" s="33"/>
      <c r="ADR5" s="33"/>
      <c r="ADS5" s="33"/>
      <c r="ADT5" s="33"/>
      <c r="ADU5" s="33"/>
      <c r="ADV5" s="33"/>
      <c r="ADW5" s="33"/>
      <c r="ADX5" s="33"/>
      <c r="ADY5" s="33"/>
      <c r="ADZ5" s="33"/>
      <c r="AEA5" s="33"/>
      <c r="AEB5" s="33"/>
      <c r="AEC5" s="33"/>
      <c r="AED5" s="33"/>
      <c r="AEE5" s="33"/>
      <c r="AEF5" s="33"/>
      <c r="AEG5" s="33"/>
      <c r="AEH5" s="33"/>
      <c r="AEI5" s="33"/>
      <c r="AEJ5" s="33"/>
      <c r="AEK5" s="33"/>
      <c r="AEL5" s="33"/>
      <c r="AEM5" s="33"/>
      <c r="AEN5" s="33"/>
      <c r="AEO5" s="33"/>
      <c r="AEP5" s="33"/>
      <c r="AEQ5" s="33"/>
      <c r="AER5" s="33"/>
      <c r="AES5" s="33"/>
      <c r="AET5" s="33"/>
      <c r="AEU5" s="33"/>
      <c r="AEV5" s="33"/>
      <c r="AEW5" s="33"/>
      <c r="AEX5" s="33"/>
      <c r="AEY5" s="33"/>
      <c r="AEZ5" s="33"/>
      <c r="AFA5" s="33"/>
      <c r="AFB5" s="33"/>
      <c r="AFC5" s="33"/>
      <c r="AFD5" s="33"/>
      <c r="AFE5" s="33"/>
      <c r="AFF5" s="33"/>
      <c r="AFG5" s="33"/>
      <c r="AFH5" s="33"/>
      <c r="AFI5" s="33"/>
      <c r="AFJ5" s="33"/>
      <c r="AFK5" s="33"/>
      <c r="AFL5" s="33"/>
      <c r="AFM5" s="33"/>
      <c r="AFN5" s="33"/>
      <c r="AFO5" s="33"/>
      <c r="AFP5" s="33"/>
      <c r="AFQ5" s="33"/>
      <c r="AFR5" s="33"/>
      <c r="AFS5" s="33"/>
      <c r="AFT5" s="33"/>
      <c r="AFU5" s="33"/>
      <c r="AFV5" s="33"/>
      <c r="AFW5" s="33"/>
      <c r="AFX5" s="33"/>
      <c r="AFY5" s="33"/>
      <c r="AFZ5" s="33"/>
      <c r="AGA5" s="33"/>
      <c r="AGB5" s="33"/>
      <c r="AGC5" s="33"/>
      <c r="AGD5" s="33"/>
      <c r="AGE5" s="33"/>
      <c r="AGF5" s="33"/>
      <c r="AGG5" s="33"/>
      <c r="AGH5" s="33"/>
      <c r="AGI5" s="33"/>
      <c r="AGJ5" s="33"/>
      <c r="AGK5" s="33"/>
      <c r="AGL5" s="33"/>
      <c r="AGM5" s="33"/>
      <c r="AGN5" s="33"/>
      <c r="AGO5" s="33"/>
      <c r="AGP5" s="33"/>
      <c r="AGQ5" s="33"/>
      <c r="AGR5" s="33"/>
      <c r="AGS5" s="33"/>
      <c r="AGT5" s="33"/>
      <c r="AGU5" s="33"/>
      <c r="AGV5" s="33"/>
      <c r="AGW5" s="33"/>
      <c r="AGX5" s="33"/>
      <c r="AGY5" s="33"/>
      <c r="AGZ5" s="33"/>
      <c r="AHA5" s="33"/>
      <c r="AHB5" s="33"/>
      <c r="AHC5" s="33"/>
      <c r="AHD5" s="33"/>
      <c r="AHE5" s="33"/>
      <c r="AHF5" s="33"/>
      <c r="AHG5" s="33"/>
      <c r="AHH5" s="33"/>
      <c r="AHI5" s="33"/>
      <c r="AHJ5" s="33"/>
      <c r="AHK5" s="33"/>
      <c r="AHL5" s="33"/>
      <c r="AHM5" s="33"/>
      <c r="AHN5" s="33"/>
      <c r="AHO5" s="33"/>
      <c r="AHP5" s="33"/>
      <c r="AHQ5" s="33"/>
      <c r="AHR5" s="33"/>
      <c r="AHS5" s="33"/>
      <c r="AHT5" s="33"/>
      <c r="AHU5" s="33"/>
      <c r="AHV5" s="33"/>
      <c r="AHW5" s="33"/>
      <c r="AHX5" s="33"/>
      <c r="AHY5" s="33"/>
      <c r="AHZ5" s="33"/>
      <c r="AIA5" s="33"/>
      <c r="AIB5" s="33"/>
      <c r="AIC5" s="33"/>
      <c r="AID5" s="33"/>
      <c r="AIE5" s="33"/>
      <c r="AIF5" s="33"/>
      <c r="AIG5" s="33"/>
      <c r="AIH5" s="33"/>
      <c r="AII5" s="33"/>
      <c r="AIJ5" s="33"/>
      <c r="AIK5" s="33"/>
      <c r="AIL5" s="33"/>
      <c r="AIM5" s="33"/>
      <c r="AIN5" s="33"/>
      <c r="AIO5" s="33"/>
      <c r="AIP5" s="33"/>
      <c r="AIQ5" s="33"/>
      <c r="AIR5" s="33"/>
      <c r="AIS5" s="33"/>
      <c r="AIT5" s="33"/>
      <c r="AIU5" s="33"/>
      <c r="AIV5" s="33"/>
      <c r="AIW5" s="33"/>
      <c r="AIX5" s="33"/>
      <c r="AIY5" s="33"/>
      <c r="AIZ5" s="33"/>
      <c r="AJA5" s="33"/>
      <c r="AJB5" s="33"/>
      <c r="AJC5" s="33"/>
      <c r="AJD5" s="33"/>
      <c r="AJE5" s="33"/>
      <c r="AJF5" s="33"/>
      <c r="AJG5" s="33"/>
      <c r="AJH5" s="33"/>
      <c r="AJI5" s="33"/>
      <c r="AJJ5" s="33"/>
      <c r="AJK5" s="33"/>
      <c r="AJL5" s="33"/>
      <c r="AJM5" s="33"/>
      <c r="AJN5" s="33"/>
      <c r="AJO5" s="33"/>
      <c r="AJP5" s="33"/>
      <c r="AJQ5" s="33"/>
      <c r="AJR5" s="33"/>
      <c r="AJS5" s="33"/>
      <c r="AJT5" s="33"/>
      <c r="AJU5" s="33"/>
      <c r="AJV5" s="33"/>
      <c r="AJW5" s="33"/>
      <c r="AJX5" s="33"/>
      <c r="AJY5" s="33"/>
      <c r="AJZ5" s="33"/>
      <c r="AKA5" s="33"/>
      <c r="AKB5" s="33"/>
      <c r="AKC5" s="33"/>
      <c r="AKD5" s="33"/>
      <c r="AKE5" s="33"/>
      <c r="AKF5" s="33"/>
      <c r="AKG5" s="33"/>
      <c r="AKH5" s="33"/>
      <c r="AKI5" s="33"/>
      <c r="AKJ5" s="33"/>
      <c r="AKK5" s="33"/>
      <c r="AKL5" s="33"/>
      <c r="AKM5" s="33"/>
      <c r="AKN5" s="33"/>
      <c r="AKO5" s="33"/>
      <c r="AKP5" s="33"/>
      <c r="AKQ5" s="33"/>
      <c r="AKR5" s="33"/>
      <c r="AKS5" s="33"/>
      <c r="AKT5" s="33"/>
      <c r="AKU5" s="33"/>
      <c r="AKV5" s="33"/>
      <c r="AKW5" s="33"/>
    </row>
    <row r="6" spans="1:985" s="33" customFormat="1">
      <c r="A6" s="35" t="s">
        <v>53</v>
      </c>
      <c r="B6" s="35">
        <f>VLOOKUP(A6,'Initial Data Ctl v FeO2'!A4:V380,5,0)</f>
        <v>2</v>
      </c>
      <c r="C6" s="35">
        <v>489</v>
      </c>
      <c r="D6" s="35">
        <f>VLOOKUP(A6,'Initial Data Ctl v FeO2'!$A$1:$V$377,19,0)</f>
        <v>443817.5</v>
      </c>
      <c r="E6" s="35">
        <f>VLOOKUP(A6,'Initial Data Ctl v FeO2'!$A$1:$V$377,20,0)</f>
        <v>18714433.329999998</v>
      </c>
      <c r="F6" s="40">
        <f t="shared" si="0"/>
        <v>42.166956755873748</v>
      </c>
      <c r="G6">
        <v>-4.9199236598059102</v>
      </c>
      <c r="H6" s="40">
        <f t="shared" si="1"/>
        <v>3.7416368990617399</v>
      </c>
      <c r="I6" s="40">
        <f>VLOOKUP(A6,'Simple avearge'!$A$1:$C$1136,3,0)</f>
        <v>-1.3157419447016401</v>
      </c>
      <c r="J6" s="33">
        <f t="shared" si="2"/>
        <v>2.4558400840394903</v>
      </c>
      <c r="K6" s="33">
        <f t="shared" si="5"/>
        <v>36.868289849112841</v>
      </c>
      <c r="L6" s="33">
        <f t="shared" si="3"/>
        <v>8.5272754877137604</v>
      </c>
      <c r="M6" s="33">
        <f t="shared" si="4"/>
        <v>3.7416368990617399</v>
      </c>
    </row>
    <row r="7" spans="1:985">
      <c r="A7" s="35" t="s">
        <v>186</v>
      </c>
      <c r="B7" s="35">
        <f>VLOOKUP(A7,'Initial Data Ctl v FeO2'!A5:V381,5,0)</f>
        <v>4</v>
      </c>
      <c r="C7" s="35">
        <v>196</v>
      </c>
      <c r="D7" s="35">
        <f>VLOOKUP(A7,'Initial Data Ctl v FeO2'!$A$1:$V$377,19,0)</f>
        <v>15607500.83</v>
      </c>
      <c r="E7" s="35">
        <f>VLOOKUP(A7,'Initial Data Ctl v FeO2'!$A$1:$V$377,20,0)</f>
        <v>8331667.5</v>
      </c>
      <c r="F7" s="40">
        <f t="shared" si="0"/>
        <v>0.5338245751674261</v>
      </c>
      <c r="G7">
        <v>-4.3893606656114104</v>
      </c>
      <c r="H7" s="40">
        <f t="shared" si="1"/>
        <v>-0.62768800491589882</v>
      </c>
      <c r="I7" s="40">
        <f>VLOOKUP(A7,'Simple avearge'!$A$1:$C$1136,3,0)</f>
        <v>-0.97728496838841905</v>
      </c>
      <c r="J7" s="64">
        <f t="shared" si="2"/>
        <v>1.695874478910135</v>
      </c>
      <c r="K7" s="33">
        <f t="shared" si="5"/>
        <v>62.357283812195107</v>
      </c>
      <c r="L7" s="33">
        <f t="shared" si="3"/>
        <v>8.5222411522807722</v>
      </c>
      <c r="M7" s="33">
        <f t="shared" si="4"/>
        <v>-0.62768800491589882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  <c r="JA7" s="33"/>
      <c r="JB7" s="33"/>
      <c r="JC7" s="33"/>
      <c r="JD7" s="33"/>
      <c r="JE7" s="33"/>
      <c r="JF7" s="33"/>
      <c r="JG7" s="33"/>
      <c r="JH7" s="33"/>
      <c r="JI7" s="33"/>
      <c r="JJ7" s="33"/>
      <c r="JK7" s="33"/>
      <c r="JL7" s="33"/>
      <c r="JM7" s="33"/>
      <c r="JN7" s="33"/>
      <c r="JO7" s="33"/>
      <c r="JP7" s="33"/>
      <c r="JQ7" s="33"/>
      <c r="JR7" s="33"/>
      <c r="JS7" s="33"/>
      <c r="JT7" s="33"/>
      <c r="JU7" s="33"/>
      <c r="JV7" s="33"/>
      <c r="JW7" s="33"/>
      <c r="JX7" s="33"/>
      <c r="JY7" s="33"/>
      <c r="JZ7" s="33"/>
      <c r="KA7" s="33"/>
      <c r="KB7" s="33"/>
      <c r="KC7" s="33"/>
      <c r="KD7" s="33"/>
      <c r="KE7" s="33"/>
      <c r="KF7" s="33"/>
      <c r="KG7" s="33"/>
      <c r="KH7" s="33"/>
      <c r="KI7" s="33"/>
      <c r="KJ7" s="33"/>
      <c r="KK7" s="33"/>
      <c r="KL7" s="33"/>
      <c r="KM7" s="33"/>
      <c r="KN7" s="33"/>
      <c r="KO7" s="33"/>
      <c r="KP7" s="33"/>
      <c r="KQ7" s="33"/>
      <c r="KR7" s="33"/>
      <c r="KS7" s="33"/>
      <c r="KT7" s="33"/>
      <c r="KU7" s="33"/>
      <c r="KV7" s="33"/>
      <c r="KW7" s="33"/>
      <c r="KX7" s="33"/>
      <c r="KY7" s="33"/>
      <c r="KZ7" s="33"/>
      <c r="LA7" s="33"/>
      <c r="LB7" s="33"/>
      <c r="LC7" s="33"/>
      <c r="LD7" s="33"/>
      <c r="LE7" s="33"/>
      <c r="LF7" s="33"/>
      <c r="LG7" s="33"/>
      <c r="LH7" s="33"/>
      <c r="LI7" s="33"/>
      <c r="LJ7" s="33"/>
      <c r="LK7" s="33"/>
      <c r="LL7" s="33"/>
      <c r="LM7" s="33"/>
      <c r="LN7" s="33"/>
      <c r="LO7" s="33"/>
      <c r="LP7" s="33"/>
      <c r="LQ7" s="33"/>
      <c r="LR7" s="33"/>
      <c r="LS7" s="33"/>
      <c r="LT7" s="33"/>
      <c r="LU7" s="33"/>
      <c r="LV7" s="33"/>
      <c r="LW7" s="33"/>
      <c r="LX7" s="33"/>
      <c r="LY7" s="33"/>
      <c r="LZ7" s="33"/>
      <c r="MA7" s="33"/>
      <c r="MB7" s="33"/>
      <c r="MC7" s="33"/>
      <c r="MD7" s="33"/>
      <c r="ME7" s="33"/>
      <c r="MF7" s="33"/>
      <c r="MG7" s="33"/>
      <c r="MH7" s="33"/>
      <c r="MI7" s="33"/>
      <c r="MJ7" s="33"/>
      <c r="MK7" s="33"/>
      <c r="ML7" s="33"/>
      <c r="MM7" s="33"/>
      <c r="MN7" s="33"/>
      <c r="MO7" s="33"/>
      <c r="MP7" s="33"/>
      <c r="MQ7" s="33"/>
      <c r="MR7" s="33"/>
      <c r="MS7" s="33"/>
      <c r="MT7" s="33"/>
      <c r="MU7" s="33"/>
      <c r="MV7" s="33"/>
      <c r="MW7" s="33"/>
      <c r="MX7" s="33"/>
      <c r="MY7" s="33"/>
      <c r="MZ7" s="33"/>
      <c r="NA7" s="33"/>
      <c r="NB7" s="33"/>
      <c r="NC7" s="33"/>
      <c r="ND7" s="33"/>
      <c r="NE7" s="33"/>
      <c r="NF7" s="33"/>
      <c r="NG7" s="33"/>
      <c r="NH7" s="33"/>
      <c r="NI7" s="33"/>
      <c r="NJ7" s="33"/>
      <c r="NK7" s="33"/>
      <c r="NL7" s="33"/>
      <c r="NM7" s="33"/>
      <c r="NN7" s="33"/>
      <c r="NO7" s="33"/>
      <c r="NP7" s="33"/>
      <c r="NQ7" s="33"/>
      <c r="NR7" s="33"/>
      <c r="NS7" s="33"/>
      <c r="NT7" s="33"/>
      <c r="NU7" s="33"/>
      <c r="NV7" s="33"/>
      <c r="NW7" s="33"/>
      <c r="NX7" s="33"/>
      <c r="NY7" s="33"/>
      <c r="NZ7" s="33"/>
      <c r="OA7" s="33"/>
      <c r="OB7" s="33"/>
      <c r="OC7" s="33"/>
      <c r="OD7" s="33"/>
      <c r="OE7" s="33"/>
      <c r="OF7" s="33"/>
      <c r="OG7" s="33"/>
      <c r="OH7" s="33"/>
      <c r="OI7" s="33"/>
      <c r="OJ7" s="33"/>
      <c r="OK7" s="33"/>
      <c r="OL7" s="33"/>
      <c r="OM7" s="33"/>
      <c r="ON7" s="33"/>
      <c r="OO7" s="33"/>
      <c r="OP7" s="33"/>
      <c r="OQ7" s="33"/>
      <c r="OR7" s="33"/>
      <c r="OS7" s="33"/>
      <c r="OT7" s="33"/>
      <c r="OU7" s="33"/>
      <c r="OV7" s="33"/>
      <c r="OW7" s="33"/>
      <c r="OX7" s="33"/>
      <c r="OY7" s="33"/>
      <c r="OZ7" s="33"/>
      <c r="PA7" s="33"/>
      <c r="PB7" s="33"/>
      <c r="PC7" s="33"/>
      <c r="PD7" s="33"/>
      <c r="PE7" s="33"/>
      <c r="PF7" s="33"/>
      <c r="PG7" s="33"/>
      <c r="PH7" s="33"/>
      <c r="PI7" s="33"/>
      <c r="PJ7" s="33"/>
      <c r="PK7" s="33"/>
      <c r="PL7" s="33"/>
      <c r="PM7" s="33"/>
      <c r="PN7" s="33"/>
      <c r="PO7" s="33"/>
      <c r="PP7" s="33"/>
      <c r="PQ7" s="33"/>
      <c r="PR7" s="33"/>
      <c r="PS7" s="33"/>
      <c r="PT7" s="33"/>
      <c r="PU7" s="33"/>
      <c r="PV7" s="33"/>
      <c r="PW7" s="33"/>
      <c r="PX7" s="33"/>
      <c r="PY7" s="33"/>
      <c r="PZ7" s="33"/>
      <c r="QA7" s="33"/>
      <c r="QB7" s="33"/>
      <c r="QC7" s="33"/>
      <c r="QD7" s="33"/>
      <c r="QE7" s="33"/>
      <c r="QF7" s="33"/>
      <c r="QG7" s="33"/>
      <c r="QH7" s="33"/>
      <c r="QI7" s="33"/>
      <c r="QJ7" s="33"/>
      <c r="QK7" s="33"/>
      <c r="QL7" s="33"/>
      <c r="QM7" s="33"/>
      <c r="QN7" s="33"/>
      <c r="QO7" s="33"/>
      <c r="QP7" s="33"/>
      <c r="QQ7" s="33"/>
      <c r="QR7" s="33"/>
      <c r="QS7" s="33"/>
      <c r="QT7" s="33"/>
      <c r="QU7" s="33"/>
      <c r="QV7" s="33"/>
      <c r="QW7" s="33"/>
      <c r="QX7" s="33"/>
      <c r="QY7" s="33"/>
      <c r="QZ7" s="33"/>
      <c r="RA7" s="33"/>
      <c r="RB7" s="33"/>
      <c r="RC7" s="33"/>
      <c r="RD7" s="33"/>
      <c r="RE7" s="33"/>
      <c r="RF7" s="33"/>
      <c r="RG7" s="33"/>
      <c r="RH7" s="33"/>
      <c r="RI7" s="33"/>
      <c r="RJ7" s="33"/>
      <c r="RK7" s="33"/>
      <c r="RL7" s="33"/>
      <c r="RM7" s="33"/>
      <c r="RN7" s="33"/>
      <c r="RO7" s="33"/>
      <c r="RP7" s="33"/>
      <c r="RQ7" s="33"/>
      <c r="RR7" s="33"/>
      <c r="RS7" s="33"/>
      <c r="RT7" s="33"/>
      <c r="RU7" s="33"/>
      <c r="RV7" s="33"/>
      <c r="RW7" s="33"/>
      <c r="RX7" s="33"/>
      <c r="RY7" s="33"/>
      <c r="RZ7" s="33"/>
      <c r="SA7" s="33"/>
      <c r="SB7" s="33"/>
      <c r="SC7" s="33"/>
      <c r="SD7" s="33"/>
      <c r="SE7" s="33"/>
      <c r="SF7" s="33"/>
      <c r="SG7" s="33"/>
      <c r="SH7" s="33"/>
      <c r="SI7" s="33"/>
      <c r="SJ7" s="33"/>
      <c r="SK7" s="33"/>
      <c r="SL7" s="33"/>
      <c r="SM7" s="33"/>
      <c r="SN7" s="33"/>
      <c r="SO7" s="33"/>
      <c r="SP7" s="33"/>
      <c r="SQ7" s="33"/>
      <c r="SR7" s="33"/>
      <c r="SS7" s="33"/>
      <c r="ST7" s="33"/>
      <c r="SU7" s="33"/>
      <c r="SV7" s="33"/>
      <c r="SW7" s="33"/>
      <c r="SX7" s="33"/>
      <c r="SY7" s="33"/>
      <c r="SZ7" s="33"/>
      <c r="TA7" s="33"/>
      <c r="TB7" s="33"/>
      <c r="TC7" s="33"/>
      <c r="TD7" s="33"/>
      <c r="TE7" s="33"/>
      <c r="TF7" s="33"/>
      <c r="TG7" s="33"/>
      <c r="TH7" s="33"/>
      <c r="TI7" s="33"/>
      <c r="TJ7" s="33"/>
      <c r="TK7" s="33"/>
      <c r="TL7" s="33"/>
      <c r="TM7" s="33"/>
      <c r="TN7" s="33"/>
      <c r="TO7" s="33"/>
      <c r="TP7" s="33"/>
      <c r="TQ7" s="33"/>
      <c r="TR7" s="33"/>
      <c r="TS7" s="33"/>
      <c r="TT7" s="33"/>
      <c r="TU7" s="33"/>
      <c r="TV7" s="33"/>
      <c r="TW7" s="33"/>
      <c r="TX7" s="33"/>
      <c r="TY7" s="33"/>
      <c r="TZ7" s="33"/>
      <c r="UA7" s="33"/>
      <c r="UB7" s="33"/>
      <c r="UC7" s="33"/>
      <c r="UD7" s="33"/>
      <c r="UE7" s="33"/>
      <c r="UF7" s="33"/>
      <c r="UG7" s="33"/>
      <c r="UH7" s="33"/>
      <c r="UI7" s="33"/>
      <c r="UJ7" s="33"/>
      <c r="UK7" s="33"/>
      <c r="UL7" s="33"/>
      <c r="UM7" s="33"/>
      <c r="UN7" s="33"/>
      <c r="UO7" s="33"/>
      <c r="UP7" s="33"/>
      <c r="UQ7" s="33"/>
      <c r="UR7" s="33"/>
      <c r="US7" s="33"/>
      <c r="UT7" s="33"/>
      <c r="UU7" s="33"/>
      <c r="UV7" s="33"/>
      <c r="UW7" s="33"/>
      <c r="UX7" s="33"/>
      <c r="UY7" s="33"/>
      <c r="UZ7" s="33"/>
      <c r="VA7" s="33"/>
      <c r="VB7" s="33"/>
      <c r="VC7" s="33"/>
      <c r="VD7" s="33"/>
      <c r="VE7" s="33"/>
      <c r="VF7" s="33"/>
      <c r="VG7" s="33"/>
      <c r="VH7" s="33"/>
      <c r="VI7" s="33"/>
      <c r="VJ7" s="33"/>
      <c r="VK7" s="33"/>
      <c r="VL7" s="33"/>
      <c r="VM7" s="33"/>
      <c r="VN7" s="33"/>
      <c r="VO7" s="33"/>
      <c r="VP7" s="33"/>
      <c r="VQ7" s="33"/>
      <c r="VR7" s="33"/>
      <c r="VS7" s="33"/>
      <c r="VT7" s="33"/>
      <c r="VU7" s="33"/>
      <c r="VV7" s="33"/>
      <c r="VW7" s="33"/>
      <c r="VX7" s="33"/>
      <c r="VY7" s="33"/>
      <c r="VZ7" s="33"/>
      <c r="WA7" s="33"/>
      <c r="WB7" s="33"/>
      <c r="WC7" s="33"/>
      <c r="WD7" s="33"/>
      <c r="WE7" s="33"/>
      <c r="WF7" s="33"/>
      <c r="WG7" s="33"/>
      <c r="WH7" s="33"/>
      <c r="WI7" s="33"/>
      <c r="WJ7" s="33"/>
      <c r="WK7" s="33"/>
      <c r="WL7" s="33"/>
      <c r="WM7" s="33"/>
      <c r="WN7" s="33"/>
      <c r="WO7" s="33"/>
      <c r="WP7" s="33"/>
      <c r="WQ7" s="33"/>
      <c r="WR7" s="33"/>
      <c r="WS7" s="33"/>
      <c r="WT7" s="33"/>
      <c r="WU7" s="33"/>
      <c r="WV7" s="33"/>
      <c r="WW7" s="33"/>
      <c r="WX7" s="33"/>
      <c r="WY7" s="33"/>
      <c r="WZ7" s="33"/>
      <c r="XA7" s="33"/>
      <c r="XB7" s="33"/>
      <c r="XC7" s="33"/>
      <c r="XD7" s="33"/>
      <c r="XE7" s="33"/>
      <c r="XF7" s="33"/>
      <c r="XG7" s="33"/>
      <c r="XH7" s="33"/>
      <c r="XI7" s="33"/>
      <c r="XJ7" s="33"/>
      <c r="XK7" s="33"/>
      <c r="XL7" s="33"/>
      <c r="XM7" s="33"/>
      <c r="XN7" s="33"/>
      <c r="XO7" s="33"/>
      <c r="XP7" s="33"/>
      <c r="XQ7" s="33"/>
      <c r="XR7" s="33"/>
      <c r="XS7" s="33"/>
      <c r="XT7" s="33"/>
      <c r="XU7" s="33"/>
      <c r="XV7" s="33"/>
      <c r="XW7" s="33"/>
      <c r="XX7" s="33"/>
      <c r="XY7" s="33"/>
      <c r="XZ7" s="33"/>
      <c r="YA7" s="33"/>
      <c r="YB7" s="33"/>
      <c r="YC7" s="33"/>
      <c r="YD7" s="33"/>
      <c r="YE7" s="33"/>
      <c r="YF7" s="33"/>
      <c r="YG7" s="33"/>
      <c r="YH7" s="33"/>
      <c r="YI7" s="33"/>
      <c r="YJ7" s="33"/>
      <c r="YK7" s="33"/>
      <c r="YL7" s="33"/>
      <c r="YM7" s="33"/>
      <c r="YN7" s="33"/>
      <c r="YO7" s="33"/>
      <c r="YP7" s="33"/>
      <c r="YQ7" s="33"/>
      <c r="YR7" s="33"/>
      <c r="YS7" s="33"/>
      <c r="YT7" s="33"/>
      <c r="YU7" s="33"/>
      <c r="YV7" s="33"/>
      <c r="YW7" s="33"/>
      <c r="YX7" s="33"/>
      <c r="YY7" s="33"/>
      <c r="YZ7" s="33"/>
      <c r="ZA7" s="33"/>
      <c r="ZB7" s="33"/>
      <c r="ZC7" s="33"/>
      <c r="ZD7" s="33"/>
      <c r="ZE7" s="33"/>
      <c r="ZF7" s="33"/>
      <c r="ZG7" s="33"/>
      <c r="ZH7" s="33"/>
      <c r="ZI7" s="33"/>
      <c r="ZJ7" s="33"/>
      <c r="ZK7" s="33"/>
      <c r="ZL7" s="33"/>
      <c r="ZM7" s="33"/>
      <c r="ZN7" s="33"/>
      <c r="ZO7" s="33"/>
      <c r="ZP7" s="33"/>
      <c r="ZQ7" s="33"/>
      <c r="ZR7" s="33"/>
      <c r="ZS7" s="33"/>
      <c r="ZT7" s="33"/>
      <c r="ZU7" s="33"/>
      <c r="ZV7" s="33"/>
      <c r="ZW7" s="33"/>
      <c r="ZX7" s="33"/>
      <c r="ZY7" s="33"/>
      <c r="ZZ7" s="33"/>
      <c r="AAA7" s="33"/>
      <c r="AAB7" s="33"/>
      <c r="AAC7" s="33"/>
      <c r="AAD7" s="33"/>
      <c r="AAE7" s="33"/>
      <c r="AAF7" s="33"/>
      <c r="AAG7" s="33"/>
      <c r="AAH7" s="33"/>
      <c r="AAI7" s="33"/>
      <c r="AAJ7" s="33"/>
      <c r="AAK7" s="33"/>
      <c r="AAL7" s="33"/>
      <c r="AAM7" s="33"/>
      <c r="AAN7" s="33"/>
      <c r="AAO7" s="33"/>
      <c r="AAP7" s="33"/>
      <c r="AAQ7" s="33"/>
      <c r="AAR7" s="33"/>
      <c r="AAS7" s="33"/>
      <c r="AAT7" s="33"/>
      <c r="AAU7" s="33"/>
      <c r="AAV7" s="33"/>
      <c r="AAW7" s="33"/>
      <c r="AAX7" s="33"/>
      <c r="AAY7" s="33"/>
      <c r="AAZ7" s="33"/>
      <c r="ABA7" s="33"/>
      <c r="ABB7" s="33"/>
      <c r="ABC7" s="33"/>
      <c r="ABD7" s="33"/>
      <c r="ABE7" s="33"/>
      <c r="ABF7" s="33"/>
      <c r="ABG7" s="33"/>
      <c r="ABH7" s="33"/>
      <c r="ABI7" s="33"/>
      <c r="ABJ7" s="33"/>
      <c r="ABK7" s="33"/>
      <c r="ABL7" s="33"/>
      <c r="ABM7" s="33"/>
      <c r="ABN7" s="33"/>
      <c r="ABO7" s="33"/>
      <c r="ABP7" s="33"/>
      <c r="ABQ7" s="33"/>
      <c r="ABR7" s="33"/>
      <c r="ABS7" s="33"/>
      <c r="ABT7" s="33"/>
      <c r="ABU7" s="33"/>
      <c r="ABV7" s="33"/>
      <c r="ABW7" s="33"/>
      <c r="ABX7" s="33"/>
      <c r="ABY7" s="33"/>
      <c r="ABZ7" s="33"/>
      <c r="ACA7" s="33"/>
      <c r="ACB7" s="33"/>
      <c r="ACC7" s="33"/>
      <c r="ACD7" s="33"/>
      <c r="ACE7" s="33"/>
      <c r="ACF7" s="33"/>
      <c r="ACG7" s="33"/>
      <c r="ACH7" s="33"/>
      <c r="ACI7" s="33"/>
      <c r="ACJ7" s="33"/>
      <c r="ACK7" s="33"/>
      <c r="ACL7" s="33"/>
      <c r="ACM7" s="33"/>
      <c r="ACN7" s="33"/>
      <c r="ACO7" s="33"/>
      <c r="ACP7" s="33"/>
      <c r="ACQ7" s="33"/>
      <c r="ACR7" s="33"/>
      <c r="ACS7" s="33"/>
      <c r="ACT7" s="33"/>
      <c r="ACU7" s="33"/>
      <c r="ACV7" s="33"/>
      <c r="ACW7" s="33"/>
      <c r="ACX7" s="33"/>
      <c r="ACY7" s="33"/>
      <c r="ACZ7" s="33"/>
      <c r="ADA7" s="33"/>
      <c r="ADB7" s="33"/>
      <c r="ADC7" s="33"/>
      <c r="ADD7" s="33"/>
      <c r="ADE7" s="33"/>
      <c r="ADF7" s="33"/>
      <c r="ADG7" s="33"/>
      <c r="ADH7" s="33"/>
      <c r="ADI7" s="33"/>
      <c r="ADJ7" s="33"/>
      <c r="ADK7" s="33"/>
      <c r="ADL7" s="33"/>
      <c r="ADM7" s="33"/>
      <c r="ADN7" s="33"/>
      <c r="ADO7" s="33"/>
      <c r="ADP7" s="33"/>
      <c r="ADQ7" s="33"/>
      <c r="ADR7" s="33"/>
      <c r="ADS7" s="33"/>
      <c r="ADT7" s="33"/>
      <c r="ADU7" s="33"/>
      <c r="ADV7" s="33"/>
      <c r="ADW7" s="33"/>
      <c r="ADX7" s="33"/>
      <c r="ADY7" s="33"/>
      <c r="ADZ7" s="33"/>
      <c r="AEA7" s="33"/>
      <c r="AEB7" s="33"/>
      <c r="AEC7" s="33"/>
      <c r="AED7" s="33"/>
      <c r="AEE7" s="33"/>
      <c r="AEF7" s="33"/>
      <c r="AEG7" s="33"/>
      <c r="AEH7" s="33"/>
      <c r="AEI7" s="33"/>
      <c r="AEJ7" s="33"/>
      <c r="AEK7" s="33"/>
      <c r="AEL7" s="33"/>
      <c r="AEM7" s="33"/>
      <c r="AEN7" s="33"/>
      <c r="AEO7" s="33"/>
      <c r="AEP7" s="33"/>
      <c r="AEQ7" s="33"/>
      <c r="AER7" s="33"/>
      <c r="AES7" s="33"/>
      <c r="AET7" s="33"/>
      <c r="AEU7" s="33"/>
      <c r="AEV7" s="33"/>
      <c r="AEW7" s="33"/>
      <c r="AEX7" s="33"/>
      <c r="AEY7" s="33"/>
      <c r="AEZ7" s="33"/>
      <c r="AFA7" s="33"/>
      <c r="AFB7" s="33"/>
      <c r="AFC7" s="33"/>
      <c r="AFD7" s="33"/>
      <c r="AFE7" s="33"/>
      <c r="AFF7" s="33"/>
      <c r="AFG7" s="33"/>
      <c r="AFH7" s="33"/>
      <c r="AFI7" s="33"/>
      <c r="AFJ7" s="33"/>
      <c r="AFK7" s="33"/>
      <c r="AFL7" s="33"/>
      <c r="AFM7" s="33"/>
      <c r="AFN7" s="33"/>
      <c r="AFO7" s="33"/>
      <c r="AFP7" s="33"/>
      <c r="AFQ7" s="33"/>
      <c r="AFR7" s="33"/>
      <c r="AFS7" s="33"/>
      <c r="AFT7" s="33"/>
      <c r="AFU7" s="33"/>
      <c r="AFV7" s="33"/>
      <c r="AFW7" s="33"/>
      <c r="AFX7" s="33"/>
      <c r="AFY7" s="33"/>
      <c r="AFZ7" s="33"/>
      <c r="AGA7" s="33"/>
      <c r="AGB7" s="33"/>
      <c r="AGC7" s="33"/>
      <c r="AGD7" s="33"/>
      <c r="AGE7" s="33"/>
      <c r="AGF7" s="33"/>
      <c r="AGG7" s="33"/>
      <c r="AGH7" s="33"/>
      <c r="AGI7" s="33"/>
      <c r="AGJ7" s="33"/>
      <c r="AGK7" s="33"/>
      <c r="AGL7" s="33"/>
      <c r="AGM7" s="33"/>
      <c r="AGN7" s="33"/>
      <c r="AGO7" s="33"/>
      <c r="AGP7" s="33"/>
      <c r="AGQ7" s="33"/>
      <c r="AGR7" s="33"/>
      <c r="AGS7" s="33"/>
      <c r="AGT7" s="33"/>
      <c r="AGU7" s="33"/>
      <c r="AGV7" s="33"/>
      <c r="AGW7" s="33"/>
      <c r="AGX7" s="33"/>
      <c r="AGY7" s="33"/>
      <c r="AGZ7" s="33"/>
      <c r="AHA7" s="33"/>
      <c r="AHB7" s="33"/>
      <c r="AHC7" s="33"/>
      <c r="AHD7" s="33"/>
      <c r="AHE7" s="33"/>
      <c r="AHF7" s="33"/>
      <c r="AHG7" s="33"/>
      <c r="AHH7" s="33"/>
      <c r="AHI7" s="33"/>
      <c r="AHJ7" s="33"/>
      <c r="AHK7" s="33"/>
      <c r="AHL7" s="33"/>
      <c r="AHM7" s="33"/>
      <c r="AHN7" s="33"/>
      <c r="AHO7" s="33"/>
      <c r="AHP7" s="33"/>
      <c r="AHQ7" s="33"/>
      <c r="AHR7" s="33"/>
      <c r="AHS7" s="33"/>
      <c r="AHT7" s="33"/>
      <c r="AHU7" s="33"/>
      <c r="AHV7" s="33"/>
      <c r="AHW7" s="33"/>
      <c r="AHX7" s="33"/>
      <c r="AHY7" s="33"/>
      <c r="AHZ7" s="33"/>
      <c r="AIA7" s="33"/>
      <c r="AIB7" s="33"/>
      <c r="AIC7" s="33"/>
      <c r="AID7" s="33"/>
      <c r="AIE7" s="33"/>
      <c r="AIF7" s="33"/>
      <c r="AIG7" s="33"/>
      <c r="AIH7" s="33"/>
      <c r="AII7" s="33"/>
      <c r="AIJ7" s="33"/>
      <c r="AIK7" s="33"/>
      <c r="AIL7" s="33"/>
      <c r="AIM7" s="33"/>
      <c r="AIN7" s="33"/>
      <c r="AIO7" s="33"/>
      <c r="AIP7" s="33"/>
      <c r="AIQ7" s="33"/>
      <c r="AIR7" s="33"/>
      <c r="AIS7" s="33"/>
      <c r="AIT7" s="33"/>
      <c r="AIU7" s="33"/>
      <c r="AIV7" s="33"/>
      <c r="AIW7" s="33"/>
      <c r="AIX7" s="33"/>
      <c r="AIY7" s="33"/>
      <c r="AIZ7" s="33"/>
      <c r="AJA7" s="33"/>
      <c r="AJB7" s="33"/>
      <c r="AJC7" s="33"/>
      <c r="AJD7" s="33"/>
      <c r="AJE7" s="33"/>
      <c r="AJF7" s="33"/>
      <c r="AJG7" s="33"/>
      <c r="AJH7" s="33"/>
      <c r="AJI7" s="33"/>
      <c r="AJJ7" s="33"/>
      <c r="AJK7" s="33"/>
      <c r="AJL7" s="33"/>
      <c r="AJM7" s="33"/>
      <c r="AJN7" s="33"/>
      <c r="AJO7" s="33"/>
      <c r="AJP7" s="33"/>
      <c r="AJQ7" s="33"/>
      <c r="AJR7" s="33"/>
      <c r="AJS7" s="33"/>
      <c r="AJT7" s="33"/>
      <c r="AJU7" s="33"/>
      <c r="AJV7" s="33"/>
      <c r="AJW7" s="33"/>
      <c r="AJX7" s="33"/>
      <c r="AJY7" s="33"/>
      <c r="AJZ7" s="33"/>
      <c r="AKA7" s="33"/>
      <c r="AKB7" s="33"/>
      <c r="AKC7" s="33"/>
      <c r="AKD7" s="33"/>
      <c r="AKE7" s="33"/>
      <c r="AKF7" s="33"/>
      <c r="AKG7" s="33"/>
      <c r="AKH7" s="33"/>
      <c r="AKI7" s="33"/>
      <c r="AKJ7" s="33"/>
      <c r="AKK7" s="33"/>
      <c r="AKL7" s="33"/>
      <c r="AKM7" s="33"/>
      <c r="AKN7" s="33"/>
      <c r="AKO7" s="33"/>
      <c r="AKP7" s="33"/>
      <c r="AKQ7" s="33"/>
      <c r="AKR7" s="33"/>
      <c r="AKS7" s="33"/>
      <c r="AKT7" s="33"/>
      <c r="AKU7" s="33"/>
      <c r="AKV7" s="33"/>
      <c r="AKW7" s="33"/>
    </row>
    <row r="8" spans="1:985" ht="18" customHeight="1">
      <c r="A8" s="35" t="s">
        <v>223</v>
      </c>
      <c r="B8" s="35">
        <f>VLOOKUP(A8,'Initial Data Ctl v FeO2'!A6:V382,5,0)</f>
        <v>5</v>
      </c>
      <c r="C8" s="35">
        <v>345</v>
      </c>
      <c r="D8" s="35">
        <f>VLOOKUP(A8,'Initial Data Ctl v FeO2'!$A$1:$V$377,19,0)</f>
        <v>25222500</v>
      </c>
      <c r="E8" s="35">
        <f>VLOOKUP(A8,'Initial Data Ctl v FeO2'!$A$1:$V$377,20,0)</f>
        <v>22053166.670000002</v>
      </c>
      <c r="F8" s="40">
        <f t="shared" si="0"/>
        <v>0.87434499633263962</v>
      </c>
      <c r="G8">
        <v>-2.06787573446196</v>
      </c>
      <c r="H8" s="40">
        <f t="shared" si="1"/>
        <v>-0.13428024856699622</v>
      </c>
      <c r="I8" s="40">
        <f>VLOOKUP(A8,'Simple avearge'!$A$1:$C$1136,3,0)</f>
        <v>-0.25765361315647101</v>
      </c>
      <c r="J8" s="64">
        <f t="shared" si="2"/>
        <v>2.1322922536102928</v>
      </c>
      <c r="K8" s="33">
        <f t="shared" si="5"/>
        <v>44.753272122281736</v>
      </c>
      <c r="L8" s="33">
        <f t="shared" si="3"/>
        <v>5.8690402965606721</v>
      </c>
      <c r="M8" s="33">
        <f t="shared" si="4"/>
        <v>-0.13428024856699622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  <c r="JE8" s="33"/>
      <c r="JF8" s="33"/>
      <c r="JG8" s="33"/>
      <c r="JH8" s="33"/>
      <c r="JI8" s="33"/>
      <c r="JJ8" s="33"/>
      <c r="JK8" s="33"/>
      <c r="JL8" s="33"/>
      <c r="JM8" s="33"/>
      <c r="JN8" s="33"/>
      <c r="JO8" s="33"/>
      <c r="JP8" s="33"/>
      <c r="JQ8" s="33"/>
      <c r="JR8" s="33"/>
      <c r="JS8" s="33"/>
      <c r="JT8" s="33"/>
      <c r="JU8" s="33"/>
      <c r="JV8" s="33"/>
      <c r="JW8" s="33"/>
      <c r="JX8" s="33"/>
      <c r="JY8" s="33"/>
      <c r="JZ8" s="33"/>
      <c r="KA8" s="33"/>
      <c r="KB8" s="33"/>
      <c r="KC8" s="33"/>
      <c r="KD8" s="33"/>
      <c r="KE8" s="33"/>
      <c r="KF8" s="33"/>
      <c r="KG8" s="33"/>
      <c r="KH8" s="33"/>
      <c r="KI8" s="33"/>
      <c r="KJ8" s="33"/>
      <c r="KK8" s="33"/>
      <c r="KL8" s="33"/>
      <c r="KM8" s="33"/>
      <c r="KN8" s="33"/>
      <c r="KO8" s="33"/>
      <c r="KP8" s="33"/>
      <c r="KQ8" s="33"/>
      <c r="KR8" s="33"/>
      <c r="KS8" s="33"/>
      <c r="KT8" s="33"/>
      <c r="KU8" s="33"/>
      <c r="KV8" s="33"/>
      <c r="KW8" s="33"/>
      <c r="KX8" s="33"/>
      <c r="KY8" s="33"/>
      <c r="KZ8" s="33"/>
      <c r="LA8" s="33"/>
      <c r="LB8" s="33"/>
      <c r="LC8" s="33"/>
      <c r="LD8" s="33"/>
      <c r="LE8" s="33"/>
      <c r="LF8" s="33"/>
      <c r="LG8" s="33"/>
      <c r="LH8" s="33"/>
      <c r="LI8" s="33"/>
      <c r="LJ8" s="33"/>
      <c r="LK8" s="33"/>
      <c r="LL8" s="33"/>
      <c r="LM8" s="33"/>
      <c r="LN8" s="33"/>
      <c r="LO8" s="33"/>
      <c r="LP8" s="33"/>
      <c r="LQ8" s="33"/>
      <c r="LR8" s="33"/>
      <c r="LS8" s="33"/>
      <c r="LT8" s="33"/>
      <c r="LU8" s="33"/>
      <c r="LV8" s="33"/>
      <c r="LW8" s="33"/>
      <c r="LX8" s="33"/>
      <c r="LY8" s="33"/>
      <c r="LZ8" s="33"/>
      <c r="MA8" s="33"/>
      <c r="MB8" s="33"/>
      <c r="MC8" s="33"/>
      <c r="MD8" s="33"/>
      <c r="ME8" s="33"/>
      <c r="MF8" s="33"/>
      <c r="MG8" s="33"/>
      <c r="MH8" s="33"/>
      <c r="MI8" s="33"/>
      <c r="MJ8" s="33"/>
      <c r="MK8" s="33"/>
      <c r="ML8" s="33"/>
      <c r="MM8" s="33"/>
      <c r="MN8" s="33"/>
      <c r="MO8" s="33"/>
      <c r="MP8" s="33"/>
      <c r="MQ8" s="33"/>
      <c r="MR8" s="33"/>
      <c r="MS8" s="33"/>
      <c r="MT8" s="33"/>
      <c r="MU8" s="33"/>
      <c r="MV8" s="33"/>
      <c r="MW8" s="33"/>
      <c r="MX8" s="33"/>
      <c r="MY8" s="33"/>
      <c r="MZ8" s="33"/>
      <c r="NA8" s="33"/>
      <c r="NB8" s="33"/>
      <c r="NC8" s="33"/>
      <c r="ND8" s="33"/>
      <c r="NE8" s="33"/>
      <c r="NF8" s="33"/>
      <c r="NG8" s="33"/>
      <c r="NH8" s="33"/>
      <c r="NI8" s="33"/>
      <c r="NJ8" s="33"/>
      <c r="NK8" s="33"/>
      <c r="NL8" s="33"/>
      <c r="NM8" s="33"/>
      <c r="NN8" s="33"/>
      <c r="NO8" s="33"/>
      <c r="NP8" s="33"/>
      <c r="NQ8" s="33"/>
      <c r="NR8" s="33"/>
      <c r="NS8" s="33"/>
      <c r="NT8" s="33"/>
      <c r="NU8" s="33"/>
      <c r="NV8" s="33"/>
      <c r="NW8" s="33"/>
      <c r="NX8" s="33"/>
      <c r="NY8" s="33"/>
      <c r="NZ8" s="33"/>
      <c r="OA8" s="33"/>
      <c r="OB8" s="33"/>
      <c r="OC8" s="33"/>
      <c r="OD8" s="33"/>
      <c r="OE8" s="33"/>
      <c r="OF8" s="33"/>
      <c r="OG8" s="33"/>
      <c r="OH8" s="33"/>
      <c r="OI8" s="33"/>
      <c r="OJ8" s="33"/>
      <c r="OK8" s="33"/>
      <c r="OL8" s="33"/>
      <c r="OM8" s="33"/>
      <c r="ON8" s="33"/>
      <c r="OO8" s="33"/>
      <c r="OP8" s="33"/>
      <c r="OQ8" s="33"/>
      <c r="OR8" s="33"/>
      <c r="OS8" s="33"/>
      <c r="OT8" s="33"/>
      <c r="OU8" s="33"/>
      <c r="OV8" s="33"/>
      <c r="OW8" s="33"/>
      <c r="OX8" s="33"/>
      <c r="OY8" s="33"/>
      <c r="OZ8" s="33"/>
      <c r="PA8" s="33"/>
      <c r="PB8" s="33"/>
      <c r="PC8" s="33"/>
      <c r="PD8" s="33"/>
      <c r="PE8" s="33"/>
      <c r="PF8" s="33"/>
      <c r="PG8" s="33"/>
      <c r="PH8" s="33"/>
      <c r="PI8" s="33"/>
      <c r="PJ8" s="33"/>
      <c r="PK8" s="33"/>
      <c r="PL8" s="33"/>
      <c r="PM8" s="33"/>
      <c r="PN8" s="33"/>
      <c r="PO8" s="33"/>
      <c r="PP8" s="33"/>
      <c r="PQ8" s="33"/>
      <c r="PR8" s="33"/>
      <c r="PS8" s="33"/>
      <c r="PT8" s="33"/>
      <c r="PU8" s="33"/>
      <c r="PV8" s="33"/>
      <c r="PW8" s="33"/>
      <c r="PX8" s="33"/>
      <c r="PY8" s="33"/>
      <c r="PZ8" s="33"/>
      <c r="QA8" s="33"/>
      <c r="QB8" s="33"/>
      <c r="QC8" s="33"/>
      <c r="QD8" s="33"/>
      <c r="QE8" s="33"/>
      <c r="QF8" s="33"/>
      <c r="QG8" s="33"/>
      <c r="QH8" s="33"/>
      <c r="QI8" s="33"/>
      <c r="QJ8" s="33"/>
      <c r="QK8" s="33"/>
      <c r="QL8" s="33"/>
      <c r="QM8" s="33"/>
      <c r="QN8" s="33"/>
      <c r="QO8" s="33"/>
      <c r="QP8" s="33"/>
      <c r="QQ8" s="33"/>
      <c r="QR8" s="33"/>
      <c r="QS8" s="33"/>
      <c r="QT8" s="33"/>
      <c r="QU8" s="33"/>
      <c r="QV8" s="33"/>
      <c r="QW8" s="33"/>
      <c r="QX8" s="33"/>
      <c r="QY8" s="33"/>
      <c r="QZ8" s="33"/>
      <c r="RA8" s="33"/>
      <c r="RB8" s="33"/>
      <c r="RC8" s="33"/>
      <c r="RD8" s="33"/>
      <c r="RE8" s="33"/>
      <c r="RF8" s="33"/>
      <c r="RG8" s="33"/>
      <c r="RH8" s="33"/>
      <c r="RI8" s="33"/>
      <c r="RJ8" s="33"/>
      <c r="RK8" s="33"/>
      <c r="RL8" s="33"/>
      <c r="RM8" s="33"/>
      <c r="RN8" s="33"/>
      <c r="RO8" s="33"/>
      <c r="RP8" s="33"/>
      <c r="RQ8" s="33"/>
      <c r="RR8" s="33"/>
      <c r="RS8" s="33"/>
      <c r="RT8" s="33"/>
      <c r="RU8" s="33"/>
      <c r="RV8" s="33"/>
      <c r="RW8" s="33"/>
      <c r="RX8" s="33"/>
      <c r="RY8" s="33"/>
      <c r="RZ8" s="33"/>
      <c r="SA8" s="33"/>
      <c r="SB8" s="33"/>
      <c r="SC8" s="33"/>
      <c r="SD8" s="33"/>
      <c r="SE8" s="33"/>
      <c r="SF8" s="33"/>
      <c r="SG8" s="33"/>
      <c r="SH8" s="33"/>
      <c r="SI8" s="33"/>
      <c r="SJ8" s="33"/>
      <c r="SK8" s="33"/>
      <c r="SL8" s="33"/>
      <c r="SM8" s="33"/>
      <c r="SN8" s="33"/>
      <c r="SO8" s="33"/>
      <c r="SP8" s="33"/>
      <c r="SQ8" s="33"/>
      <c r="SR8" s="33"/>
      <c r="SS8" s="33"/>
      <c r="ST8" s="33"/>
      <c r="SU8" s="33"/>
      <c r="SV8" s="33"/>
      <c r="SW8" s="33"/>
      <c r="SX8" s="33"/>
      <c r="SY8" s="33"/>
      <c r="SZ8" s="33"/>
      <c r="TA8" s="33"/>
      <c r="TB8" s="33"/>
      <c r="TC8" s="33"/>
      <c r="TD8" s="33"/>
      <c r="TE8" s="33"/>
      <c r="TF8" s="33"/>
      <c r="TG8" s="33"/>
      <c r="TH8" s="33"/>
      <c r="TI8" s="33"/>
      <c r="TJ8" s="33"/>
      <c r="TK8" s="33"/>
      <c r="TL8" s="33"/>
      <c r="TM8" s="33"/>
      <c r="TN8" s="33"/>
      <c r="TO8" s="33"/>
      <c r="TP8" s="33"/>
      <c r="TQ8" s="33"/>
      <c r="TR8" s="33"/>
      <c r="TS8" s="33"/>
      <c r="TT8" s="33"/>
      <c r="TU8" s="33"/>
      <c r="TV8" s="33"/>
      <c r="TW8" s="33"/>
      <c r="TX8" s="33"/>
      <c r="TY8" s="33"/>
      <c r="TZ8" s="33"/>
      <c r="UA8" s="33"/>
      <c r="UB8" s="33"/>
      <c r="UC8" s="33"/>
      <c r="UD8" s="33"/>
      <c r="UE8" s="33"/>
      <c r="UF8" s="33"/>
      <c r="UG8" s="33"/>
      <c r="UH8" s="33"/>
      <c r="UI8" s="33"/>
      <c r="UJ8" s="33"/>
      <c r="UK8" s="33"/>
      <c r="UL8" s="33"/>
      <c r="UM8" s="33"/>
      <c r="UN8" s="33"/>
      <c r="UO8" s="33"/>
      <c r="UP8" s="33"/>
      <c r="UQ8" s="33"/>
      <c r="UR8" s="33"/>
      <c r="US8" s="33"/>
      <c r="UT8" s="33"/>
      <c r="UU8" s="33"/>
      <c r="UV8" s="33"/>
      <c r="UW8" s="33"/>
      <c r="UX8" s="33"/>
      <c r="UY8" s="33"/>
      <c r="UZ8" s="33"/>
      <c r="VA8" s="33"/>
      <c r="VB8" s="33"/>
      <c r="VC8" s="33"/>
      <c r="VD8" s="33"/>
      <c r="VE8" s="33"/>
      <c r="VF8" s="33"/>
      <c r="VG8" s="33"/>
      <c r="VH8" s="33"/>
      <c r="VI8" s="33"/>
      <c r="VJ8" s="33"/>
      <c r="VK8" s="33"/>
      <c r="VL8" s="33"/>
      <c r="VM8" s="33"/>
      <c r="VN8" s="33"/>
      <c r="VO8" s="33"/>
      <c r="VP8" s="33"/>
      <c r="VQ8" s="33"/>
      <c r="VR8" s="33"/>
      <c r="VS8" s="33"/>
      <c r="VT8" s="33"/>
      <c r="VU8" s="33"/>
      <c r="VV8" s="33"/>
      <c r="VW8" s="33"/>
      <c r="VX8" s="33"/>
      <c r="VY8" s="33"/>
      <c r="VZ8" s="33"/>
      <c r="WA8" s="33"/>
      <c r="WB8" s="33"/>
      <c r="WC8" s="33"/>
      <c r="WD8" s="33"/>
      <c r="WE8" s="33"/>
      <c r="WF8" s="33"/>
      <c r="WG8" s="33"/>
      <c r="WH8" s="33"/>
      <c r="WI8" s="33"/>
      <c r="WJ8" s="33"/>
      <c r="WK8" s="33"/>
      <c r="WL8" s="33"/>
      <c r="WM8" s="33"/>
      <c r="WN8" s="33"/>
      <c r="WO8" s="33"/>
      <c r="WP8" s="33"/>
      <c r="WQ8" s="33"/>
      <c r="WR8" s="33"/>
      <c r="WS8" s="33"/>
      <c r="WT8" s="33"/>
      <c r="WU8" s="33"/>
      <c r="WV8" s="33"/>
      <c r="WW8" s="33"/>
      <c r="WX8" s="33"/>
      <c r="WY8" s="33"/>
      <c r="WZ8" s="33"/>
      <c r="XA8" s="33"/>
      <c r="XB8" s="33"/>
      <c r="XC8" s="33"/>
      <c r="XD8" s="33"/>
      <c r="XE8" s="33"/>
      <c r="XF8" s="33"/>
      <c r="XG8" s="33"/>
      <c r="XH8" s="33"/>
      <c r="XI8" s="33"/>
      <c r="XJ8" s="33"/>
      <c r="XK8" s="33"/>
      <c r="XL8" s="33"/>
      <c r="XM8" s="33"/>
      <c r="XN8" s="33"/>
      <c r="XO8" s="33"/>
      <c r="XP8" s="33"/>
      <c r="XQ8" s="33"/>
      <c r="XR8" s="33"/>
      <c r="XS8" s="33"/>
      <c r="XT8" s="33"/>
      <c r="XU8" s="33"/>
      <c r="XV8" s="33"/>
      <c r="XW8" s="33"/>
      <c r="XX8" s="33"/>
      <c r="XY8" s="33"/>
      <c r="XZ8" s="33"/>
      <c r="YA8" s="33"/>
      <c r="YB8" s="33"/>
      <c r="YC8" s="33"/>
      <c r="YD8" s="33"/>
      <c r="YE8" s="33"/>
      <c r="YF8" s="33"/>
      <c r="YG8" s="33"/>
      <c r="YH8" s="33"/>
      <c r="YI8" s="33"/>
      <c r="YJ8" s="33"/>
      <c r="YK8" s="33"/>
      <c r="YL8" s="33"/>
      <c r="YM8" s="33"/>
      <c r="YN8" s="33"/>
      <c r="YO8" s="33"/>
      <c r="YP8" s="33"/>
      <c r="YQ8" s="33"/>
      <c r="YR8" s="33"/>
      <c r="YS8" s="33"/>
      <c r="YT8" s="33"/>
      <c r="YU8" s="33"/>
      <c r="YV8" s="33"/>
      <c r="YW8" s="33"/>
      <c r="YX8" s="33"/>
      <c r="YY8" s="33"/>
      <c r="YZ8" s="33"/>
      <c r="ZA8" s="33"/>
      <c r="ZB8" s="33"/>
      <c r="ZC8" s="33"/>
      <c r="ZD8" s="33"/>
      <c r="ZE8" s="33"/>
      <c r="ZF8" s="33"/>
      <c r="ZG8" s="33"/>
      <c r="ZH8" s="33"/>
      <c r="ZI8" s="33"/>
      <c r="ZJ8" s="33"/>
      <c r="ZK8" s="33"/>
      <c r="ZL8" s="33"/>
      <c r="ZM8" s="33"/>
      <c r="ZN8" s="33"/>
      <c r="ZO8" s="33"/>
      <c r="ZP8" s="33"/>
      <c r="ZQ8" s="33"/>
      <c r="ZR8" s="33"/>
      <c r="ZS8" s="33"/>
      <c r="ZT8" s="33"/>
      <c r="ZU8" s="33"/>
      <c r="ZV8" s="33"/>
      <c r="ZW8" s="33"/>
      <c r="ZX8" s="33"/>
      <c r="ZY8" s="33"/>
      <c r="ZZ8" s="33"/>
      <c r="AAA8" s="33"/>
      <c r="AAB8" s="33"/>
      <c r="AAC8" s="33"/>
      <c r="AAD8" s="33"/>
      <c r="AAE8" s="33"/>
      <c r="AAF8" s="33"/>
      <c r="AAG8" s="33"/>
      <c r="AAH8" s="33"/>
      <c r="AAI8" s="33"/>
      <c r="AAJ8" s="33"/>
      <c r="AAK8" s="33"/>
      <c r="AAL8" s="33"/>
      <c r="AAM8" s="33"/>
      <c r="AAN8" s="33"/>
      <c r="AAO8" s="33"/>
      <c r="AAP8" s="33"/>
      <c r="AAQ8" s="33"/>
      <c r="AAR8" s="33"/>
      <c r="AAS8" s="33"/>
      <c r="AAT8" s="33"/>
      <c r="AAU8" s="33"/>
      <c r="AAV8" s="33"/>
      <c r="AAW8" s="33"/>
      <c r="AAX8" s="33"/>
      <c r="AAY8" s="33"/>
      <c r="AAZ8" s="33"/>
      <c r="ABA8" s="33"/>
      <c r="ABB8" s="33"/>
      <c r="ABC8" s="33"/>
      <c r="ABD8" s="33"/>
      <c r="ABE8" s="33"/>
      <c r="ABF8" s="33"/>
      <c r="ABG8" s="33"/>
      <c r="ABH8" s="33"/>
      <c r="ABI8" s="33"/>
      <c r="ABJ8" s="33"/>
      <c r="ABK8" s="33"/>
      <c r="ABL8" s="33"/>
      <c r="ABM8" s="33"/>
      <c r="ABN8" s="33"/>
      <c r="ABO8" s="33"/>
      <c r="ABP8" s="33"/>
      <c r="ABQ8" s="33"/>
      <c r="ABR8" s="33"/>
      <c r="ABS8" s="33"/>
      <c r="ABT8" s="33"/>
      <c r="ABU8" s="33"/>
      <c r="ABV8" s="33"/>
      <c r="ABW8" s="33"/>
      <c r="ABX8" s="33"/>
      <c r="ABY8" s="33"/>
      <c r="ABZ8" s="33"/>
      <c r="ACA8" s="33"/>
      <c r="ACB8" s="33"/>
      <c r="ACC8" s="33"/>
      <c r="ACD8" s="33"/>
      <c r="ACE8" s="33"/>
      <c r="ACF8" s="33"/>
      <c r="ACG8" s="33"/>
      <c r="ACH8" s="33"/>
      <c r="ACI8" s="33"/>
      <c r="ACJ8" s="33"/>
      <c r="ACK8" s="33"/>
      <c r="ACL8" s="33"/>
      <c r="ACM8" s="33"/>
      <c r="ACN8" s="33"/>
      <c r="ACO8" s="33"/>
      <c r="ACP8" s="33"/>
      <c r="ACQ8" s="33"/>
      <c r="ACR8" s="33"/>
      <c r="ACS8" s="33"/>
      <c r="ACT8" s="33"/>
      <c r="ACU8" s="33"/>
      <c r="ACV8" s="33"/>
      <c r="ACW8" s="33"/>
      <c r="ACX8" s="33"/>
      <c r="ACY8" s="33"/>
      <c r="ACZ8" s="33"/>
      <c r="ADA8" s="33"/>
      <c r="ADB8" s="33"/>
      <c r="ADC8" s="33"/>
      <c r="ADD8" s="33"/>
      <c r="ADE8" s="33"/>
      <c r="ADF8" s="33"/>
      <c r="ADG8" s="33"/>
      <c r="ADH8" s="33"/>
      <c r="ADI8" s="33"/>
      <c r="ADJ8" s="33"/>
      <c r="ADK8" s="33"/>
      <c r="ADL8" s="33"/>
      <c r="ADM8" s="33"/>
      <c r="ADN8" s="33"/>
      <c r="ADO8" s="33"/>
      <c r="ADP8" s="33"/>
      <c r="ADQ8" s="33"/>
      <c r="ADR8" s="33"/>
      <c r="ADS8" s="33"/>
      <c r="ADT8" s="33"/>
      <c r="ADU8" s="33"/>
      <c r="ADV8" s="33"/>
      <c r="ADW8" s="33"/>
      <c r="ADX8" s="33"/>
      <c r="ADY8" s="33"/>
      <c r="ADZ8" s="33"/>
      <c r="AEA8" s="33"/>
      <c r="AEB8" s="33"/>
      <c r="AEC8" s="33"/>
      <c r="AED8" s="33"/>
      <c r="AEE8" s="33"/>
      <c r="AEF8" s="33"/>
      <c r="AEG8" s="33"/>
      <c r="AEH8" s="33"/>
      <c r="AEI8" s="33"/>
      <c r="AEJ8" s="33"/>
      <c r="AEK8" s="33"/>
      <c r="AEL8" s="33"/>
      <c r="AEM8" s="33"/>
      <c r="AEN8" s="33"/>
      <c r="AEO8" s="33"/>
      <c r="AEP8" s="33"/>
      <c r="AEQ8" s="33"/>
      <c r="AER8" s="33"/>
      <c r="AES8" s="33"/>
      <c r="AET8" s="33"/>
      <c r="AEU8" s="33"/>
      <c r="AEV8" s="33"/>
      <c r="AEW8" s="33"/>
      <c r="AEX8" s="33"/>
      <c r="AEY8" s="33"/>
      <c r="AEZ8" s="33"/>
      <c r="AFA8" s="33"/>
      <c r="AFB8" s="33"/>
      <c r="AFC8" s="33"/>
      <c r="AFD8" s="33"/>
      <c r="AFE8" s="33"/>
      <c r="AFF8" s="33"/>
      <c r="AFG8" s="33"/>
      <c r="AFH8" s="33"/>
      <c r="AFI8" s="33"/>
      <c r="AFJ8" s="33"/>
      <c r="AFK8" s="33"/>
      <c r="AFL8" s="33"/>
      <c r="AFM8" s="33"/>
      <c r="AFN8" s="33"/>
      <c r="AFO8" s="33"/>
      <c r="AFP8" s="33"/>
      <c r="AFQ8" s="33"/>
      <c r="AFR8" s="33"/>
      <c r="AFS8" s="33"/>
      <c r="AFT8" s="33"/>
      <c r="AFU8" s="33"/>
      <c r="AFV8" s="33"/>
      <c r="AFW8" s="33"/>
      <c r="AFX8" s="33"/>
      <c r="AFY8" s="33"/>
      <c r="AFZ8" s="33"/>
      <c r="AGA8" s="33"/>
      <c r="AGB8" s="33"/>
      <c r="AGC8" s="33"/>
      <c r="AGD8" s="33"/>
      <c r="AGE8" s="33"/>
      <c r="AGF8" s="33"/>
      <c r="AGG8" s="33"/>
      <c r="AGH8" s="33"/>
      <c r="AGI8" s="33"/>
      <c r="AGJ8" s="33"/>
      <c r="AGK8" s="33"/>
      <c r="AGL8" s="33"/>
      <c r="AGM8" s="33"/>
      <c r="AGN8" s="33"/>
      <c r="AGO8" s="33"/>
      <c r="AGP8" s="33"/>
      <c r="AGQ8" s="33"/>
      <c r="AGR8" s="33"/>
      <c r="AGS8" s="33"/>
      <c r="AGT8" s="33"/>
      <c r="AGU8" s="33"/>
      <c r="AGV8" s="33"/>
      <c r="AGW8" s="33"/>
      <c r="AGX8" s="33"/>
      <c r="AGY8" s="33"/>
      <c r="AGZ8" s="33"/>
      <c r="AHA8" s="33"/>
      <c r="AHB8" s="33"/>
      <c r="AHC8" s="33"/>
      <c r="AHD8" s="33"/>
      <c r="AHE8" s="33"/>
      <c r="AHF8" s="33"/>
      <c r="AHG8" s="33"/>
      <c r="AHH8" s="33"/>
      <c r="AHI8" s="33"/>
      <c r="AHJ8" s="33"/>
      <c r="AHK8" s="33"/>
      <c r="AHL8" s="33"/>
      <c r="AHM8" s="33"/>
      <c r="AHN8" s="33"/>
      <c r="AHO8" s="33"/>
      <c r="AHP8" s="33"/>
      <c r="AHQ8" s="33"/>
      <c r="AHR8" s="33"/>
      <c r="AHS8" s="33"/>
      <c r="AHT8" s="33"/>
      <c r="AHU8" s="33"/>
      <c r="AHV8" s="33"/>
      <c r="AHW8" s="33"/>
      <c r="AHX8" s="33"/>
      <c r="AHY8" s="33"/>
      <c r="AHZ8" s="33"/>
      <c r="AIA8" s="33"/>
      <c r="AIB8" s="33"/>
      <c r="AIC8" s="33"/>
      <c r="AID8" s="33"/>
      <c r="AIE8" s="33"/>
      <c r="AIF8" s="33"/>
      <c r="AIG8" s="33"/>
      <c r="AIH8" s="33"/>
      <c r="AII8" s="33"/>
      <c r="AIJ8" s="33"/>
      <c r="AIK8" s="33"/>
      <c r="AIL8" s="33"/>
      <c r="AIM8" s="33"/>
      <c r="AIN8" s="33"/>
      <c r="AIO8" s="33"/>
      <c r="AIP8" s="33"/>
      <c r="AIQ8" s="33"/>
      <c r="AIR8" s="33"/>
      <c r="AIS8" s="33"/>
      <c r="AIT8" s="33"/>
      <c r="AIU8" s="33"/>
      <c r="AIV8" s="33"/>
      <c r="AIW8" s="33"/>
      <c r="AIX8" s="33"/>
      <c r="AIY8" s="33"/>
      <c r="AIZ8" s="33"/>
      <c r="AJA8" s="33"/>
      <c r="AJB8" s="33"/>
      <c r="AJC8" s="33"/>
      <c r="AJD8" s="33"/>
      <c r="AJE8" s="33"/>
      <c r="AJF8" s="33"/>
      <c r="AJG8" s="33"/>
      <c r="AJH8" s="33"/>
      <c r="AJI8" s="33"/>
      <c r="AJJ8" s="33"/>
      <c r="AJK8" s="33"/>
      <c r="AJL8" s="33"/>
      <c r="AJM8" s="33"/>
      <c r="AJN8" s="33"/>
      <c r="AJO8" s="33"/>
      <c r="AJP8" s="33"/>
      <c r="AJQ8" s="33"/>
      <c r="AJR8" s="33"/>
      <c r="AJS8" s="33"/>
      <c r="AJT8" s="33"/>
      <c r="AJU8" s="33"/>
      <c r="AJV8" s="33"/>
      <c r="AJW8" s="33"/>
      <c r="AJX8" s="33"/>
      <c r="AJY8" s="33"/>
      <c r="AJZ8" s="33"/>
      <c r="AKA8" s="33"/>
      <c r="AKB8" s="33"/>
      <c r="AKC8" s="33"/>
      <c r="AKD8" s="33"/>
      <c r="AKE8" s="33"/>
      <c r="AKF8" s="33"/>
      <c r="AKG8" s="33"/>
      <c r="AKH8" s="33"/>
      <c r="AKI8" s="33"/>
      <c r="AKJ8" s="33"/>
      <c r="AKK8" s="33"/>
      <c r="AKL8" s="33"/>
      <c r="AKM8" s="33"/>
      <c r="AKN8" s="33"/>
      <c r="AKO8" s="33"/>
      <c r="AKP8" s="33"/>
      <c r="AKQ8" s="33"/>
      <c r="AKR8" s="33"/>
      <c r="AKS8" s="33"/>
      <c r="AKT8" s="33"/>
      <c r="AKU8" s="33"/>
      <c r="AKV8" s="33"/>
      <c r="AKW8" s="33"/>
    </row>
    <row r="9" spans="1:985">
      <c r="A9" s="35" t="s">
        <v>227</v>
      </c>
      <c r="B9" s="35">
        <f>VLOOKUP(A9,'Initial Data Ctl v FeO2'!A7:V383,5,0)</f>
        <v>3</v>
      </c>
      <c r="C9" s="35">
        <v>329</v>
      </c>
      <c r="D9" s="35">
        <f>VLOOKUP(A9,'Initial Data Ctl v FeO2'!$A$1:$V$377,19,0)</f>
        <v>930183.83330000006</v>
      </c>
      <c r="E9" s="35">
        <f>VLOOKUP(A9,'Initial Data Ctl v FeO2'!$A$1:$V$377,20,0)</f>
        <v>556867.33330000006</v>
      </c>
      <c r="F9" s="40">
        <f t="shared" si="0"/>
        <v>0.59866374082681018</v>
      </c>
      <c r="G9">
        <v>-6.18222527055583</v>
      </c>
      <c r="H9" s="40">
        <f t="shared" si="1"/>
        <v>-0.51305520606038391</v>
      </c>
      <c r="I9" s="40">
        <f>VLOOKUP(A9,'Simple avearge'!$A$1:$C$1136,3,0)</f>
        <v>-1.62520867431703</v>
      </c>
      <c r="J9" s="64">
        <f t="shared" si="2"/>
        <v>2.0916756195967481</v>
      </c>
      <c r="K9" s="33">
        <f t="shared" si="5"/>
        <v>45.980008507671826</v>
      </c>
      <c r="L9" s="33">
        <f t="shared" si="3"/>
        <v>10.010431974920683</v>
      </c>
      <c r="M9" s="33">
        <f t="shared" si="4"/>
        <v>-0.51305520606038391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H9" s="33"/>
      <c r="II9" s="33"/>
      <c r="IJ9" s="33"/>
      <c r="IK9" s="33"/>
      <c r="IL9" s="33"/>
      <c r="IM9" s="33"/>
      <c r="IN9" s="33"/>
      <c r="IO9" s="33"/>
      <c r="IP9" s="33"/>
      <c r="IQ9" s="33"/>
      <c r="IR9" s="33"/>
      <c r="IS9" s="33"/>
      <c r="IT9" s="33"/>
      <c r="IU9" s="33"/>
      <c r="IV9" s="33"/>
      <c r="IW9" s="33"/>
      <c r="IX9" s="33"/>
      <c r="IY9" s="33"/>
      <c r="IZ9" s="33"/>
      <c r="JA9" s="33"/>
      <c r="JB9" s="33"/>
      <c r="JC9" s="33"/>
      <c r="JD9" s="33"/>
      <c r="JE9" s="33"/>
      <c r="JF9" s="33"/>
      <c r="JG9" s="33"/>
      <c r="JH9" s="33"/>
      <c r="JI9" s="33"/>
      <c r="JJ9" s="33"/>
      <c r="JK9" s="33"/>
      <c r="JL9" s="33"/>
      <c r="JM9" s="33"/>
      <c r="JN9" s="33"/>
      <c r="JO9" s="33"/>
      <c r="JP9" s="33"/>
      <c r="JQ9" s="33"/>
      <c r="JR9" s="33"/>
      <c r="JS9" s="33"/>
      <c r="JT9" s="33"/>
      <c r="JU9" s="33"/>
      <c r="JV9" s="33"/>
      <c r="JW9" s="33"/>
      <c r="JX9" s="33"/>
      <c r="JY9" s="33"/>
      <c r="JZ9" s="33"/>
      <c r="KA9" s="33"/>
      <c r="KB9" s="33"/>
      <c r="KC9" s="33"/>
      <c r="KD9" s="33"/>
      <c r="KE9" s="33"/>
      <c r="KF9" s="33"/>
      <c r="KG9" s="33"/>
      <c r="KH9" s="33"/>
      <c r="KI9" s="33"/>
      <c r="KJ9" s="33"/>
      <c r="KK9" s="33"/>
      <c r="KL9" s="33"/>
      <c r="KM9" s="33"/>
      <c r="KN9" s="33"/>
      <c r="KO9" s="33"/>
      <c r="KP9" s="33"/>
      <c r="KQ9" s="33"/>
      <c r="KR9" s="33"/>
      <c r="KS9" s="33"/>
      <c r="KT9" s="33"/>
      <c r="KU9" s="33"/>
      <c r="KV9" s="33"/>
      <c r="KW9" s="33"/>
      <c r="KX9" s="33"/>
      <c r="KY9" s="33"/>
      <c r="KZ9" s="33"/>
      <c r="LA9" s="33"/>
      <c r="LB9" s="33"/>
      <c r="LC9" s="33"/>
      <c r="LD9" s="33"/>
      <c r="LE9" s="33"/>
      <c r="LF9" s="33"/>
      <c r="LG9" s="33"/>
      <c r="LH9" s="33"/>
      <c r="LI9" s="33"/>
      <c r="LJ9" s="33"/>
      <c r="LK9" s="33"/>
      <c r="LL9" s="33"/>
      <c r="LM9" s="33"/>
      <c r="LN9" s="33"/>
      <c r="LO9" s="33"/>
      <c r="LP9" s="33"/>
      <c r="LQ9" s="33"/>
      <c r="LR9" s="33"/>
      <c r="LS9" s="33"/>
      <c r="LT9" s="33"/>
      <c r="LU9" s="33"/>
      <c r="LV9" s="33"/>
      <c r="LW9" s="33"/>
      <c r="LX9" s="33"/>
      <c r="LY9" s="33"/>
      <c r="LZ9" s="33"/>
      <c r="MA9" s="33"/>
      <c r="MB9" s="33"/>
      <c r="MC9" s="33"/>
      <c r="MD9" s="33"/>
      <c r="ME9" s="33"/>
      <c r="MF9" s="33"/>
      <c r="MG9" s="33"/>
      <c r="MH9" s="33"/>
      <c r="MI9" s="33"/>
      <c r="MJ9" s="33"/>
      <c r="MK9" s="33"/>
      <c r="ML9" s="33"/>
      <c r="MM9" s="33"/>
      <c r="MN9" s="33"/>
      <c r="MO9" s="33"/>
      <c r="MP9" s="33"/>
      <c r="MQ9" s="33"/>
      <c r="MR9" s="33"/>
      <c r="MS9" s="33"/>
      <c r="MT9" s="33"/>
      <c r="MU9" s="33"/>
      <c r="MV9" s="33"/>
      <c r="MW9" s="33"/>
      <c r="MX9" s="33"/>
      <c r="MY9" s="33"/>
      <c r="MZ9" s="33"/>
      <c r="NA9" s="33"/>
      <c r="NB9" s="33"/>
      <c r="NC9" s="33"/>
      <c r="ND9" s="33"/>
      <c r="NE9" s="33"/>
      <c r="NF9" s="33"/>
      <c r="NG9" s="33"/>
      <c r="NH9" s="33"/>
      <c r="NI9" s="33"/>
      <c r="NJ9" s="33"/>
      <c r="NK9" s="33"/>
      <c r="NL9" s="33"/>
      <c r="NM9" s="33"/>
      <c r="NN9" s="33"/>
      <c r="NO9" s="33"/>
      <c r="NP9" s="33"/>
      <c r="NQ9" s="33"/>
      <c r="NR9" s="33"/>
      <c r="NS9" s="33"/>
      <c r="NT9" s="33"/>
      <c r="NU9" s="33"/>
      <c r="NV9" s="33"/>
      <c r="NW9" s="33"/>
      <c r="NX9" s="33"/>
      <c r="NY9" s="33"/>
      <c r="NZ9" s="33"/>
      <c r="OA9" s="33"/>
      <c r="OB9" s="33"/>
      <c r="OC9" s="33"/>
      <c r="OD9" s="33"/>
      <c r="OE9" s="33"/>
      <c r="OF9" s="33"/>
      <c r="OG9" s="33"/>
      <c r="OH9" s="33"/>
      <c r="OI9" s="33"/>
      <c r="OJ9" s="33"/>
      <c r="OK9" s="33"/>
      <c r="OL9" s="33"/>
      <c r="OM9" s="33"/>
      <c r="ON9" s="33"/>
      <c r="OO9" s="33"/>
      <c r="OP9" s="33"/>
      <c r="OQ9" s="33"/>
      <c r="OR9" s="33"/>
      <c r="OS9" s="33"/>
      <c r="OT9" s="33"/>
      <c r="OU9" s="33"/>
      <c r="OV9" s="33"/>
      <c r="OW9" s="33"/>
      <c r="OX9" s="33"/>
      <c r="OY9" s="33"/>
      <c r="OZ9" s="33"/>
      <c r="PA9" s="33"/>
      <c r="PB9" s="33"/>
      <c r="PC9" s="33"/>
      <c r="PD9" s="33"/>
      <c r="PE9" s="33"/>
      <c r="PF9" s="33"/>
      <c r="PG9" s="33"/>
      <c r="PH9" s="33"/>
      <c r="PI9" s="33"/>
      <c r="PJ9" s="33"/>
      <c r="PK9" s="33"/>
      <c r="PL9" s="33"/>
      <c r="PM9" s="33"/>
      <c r="PN9" s="33"/>
      <c r="PO9" s="33"/>
      <c r="PP9" s="33"/>
      <c r="PQ9" s="33"/>
      <c r="PR9" s="33"/>
      <c r="PS9" s="33"/>
      <c r="PT9" s="33"/>
      <c r="PU9" s="33"/>
      <c r="PV9" s="33"/>
      <c r="PW9" s="33"/>
      <c r="PX9" s="33"/>
      <c r="PY9" s="33"/>
      <c r="PZ9" s="33"/>
      <c r="QA9" s="33"/>
      <c r="QB9" s="33"/>
      <c r="QC9" s="33"/>
      <c r="QD9" s="33"/>
      <c r="QE9" s="33"/>
      <c r="QF9" s="33"/>
      <c r="QG9" s="33"/>
      <c r="QH9" s="33"/>
      <c r="QI9" s="33"/>
      <c r="QJ9" s="33"/>
      <c r="QK9" s="33"/>
      <c r="QL9" s="33"/>
      <c r="QM9" s="33"/>
      <c r="QN9" s="33"/>
      <c r="QO9" s="33"/>
      <c r="QP9" s="33"/>
      <c r="QQ9" s="33"/>
      <c r="QR9" s="33"/>
      <c r="QS9" s="33"/>
      <c r="QT9" s="33"/>
      <c r="QU9" s="33"/>
      <c r="QV9" s="33"/>
      <c r="QW9" s="33"/>
      <c r="QX9" s="33"/>
      <c r="QY9" s="33"/>
      <c r="QZ9" s="33"/>
      <c r="RA9" s="33"/>
      <c r="RB9" s="33"/>
      <c r="RC9" s="33"/>
      <c r="RD9" s="33"/>
      <c r="RE9" s="33"/>
      <c r="RF9" s="33"/>
      <c r="RG9" s="33"/>
      <c r="RH9" s="33"/>
      <c r="RI9" s="33"/>
      <c r="RJ9" s="33"/>
      <c r="RK9" s="33"/>
      <c r="RL9" s="33"/>
      <c r="RM9" s="33"/>
      <c r="RN9" s="33"/>
      <c r="RO9" s="33"/>
      <c r="RP9" s="33"/>
      <c r="RQ9" s="33"/>
      <c r="RR9" s="33"/>
      <c r="RS9" s="33"/>
      <c r="RT9" s="33"/>
      <c r="RU9" s="33"/>
      <c r="RV9" s="33"/>
      <c r="RW9" s="33"/>
      <c r="RX9" s="33"/>
      <c r="RY9" s="33"/>
      <c r="RZ9" s="33"/>
      <c r="SA9" s="33"/>
      <c r="SB9" s="33"/>
      <c r="SC9" s="33"/>
      <c r="SD9" s="33"/>
      <c r="SE9" s="33"/>
      <c r="SF9" s="33"/>
      <c r="SG9" s="33"/>
      <c r="SH9" s="33"/>
      <c r="SI9" s="33"/>
      <c r="SJ9" s="33"/>
      <c r="SK9" s="33"/>
      <c r="SL9" s="33"/>
      <c r="SM9" s="33"/>
      <c r="SN9" s="33"/>
      <c r="SO9" s="33"/>
      <c r="SP9" s="33"/>
      <c r="SQ9" s="33"/>
      <c r="SR9" s="33"/>
      <c r="SS9" s="33"/>
      <c r="ST9" s="33"/>
      <c r="SU9" s="33"/>
      <c r="SV9" s="33"/>
      <c r="SW9" s="33"/>
      <c r="SX9" s="33"/>
      <c r="SY9" s="33"/>
      <c r="SZ9" s="33"/>
      <c r="TA9" s="33"/>
      <c r="TB9" s="33"/>
      <c r="TC9" s="33"/>
      <c r="TD9" s="33"/>
      <c r="TE9" s="33"/>
      <c r="TF9" s="33"/>
      <c r="TG9" s="33"/>
      <c r="TH9" s="33"/>
      <c r="TI9" s="33"/>
      <c r="TJ9" s="33"/>
      <c r="TK9" s="33"/>
      <c r="TL9" s="33"/>
      <c r="TM9" s="33"/>
      <c r="TN9" s="33"/>
      <c r="TO9" s="33"/>
      <c r="TP9" s="33"/>
      <c r="TQ9" s="33"/>
      <c r="TR9" s="33"/>
      <c r="TS9" s="33"/>
      <c r="TT9" s="33"/>
      <c r="TU9" s="33"/>
      <c r="TV9" s="33"/>
      <c r="TW9" s="33"/>
      <c r="TX9" s="33"/>
      <c r="TY9" s="33"/>
      <c r="TZ9" s="33"/>
      <c r="UA9" s="33"/>
      <c r="UB9" s="33"/>
      <c r="UC9" s="33"/>
      <c r="UD9" s="33"/>
      <c r="UE9" s="33"/>
      <c r="UF9" s="33"/>
      <c r="UG9" s="33"/>
      <c r="UH9" s="33"/>
      <c r="UI9" s="33"/>
      <c r="UJ9" s="33"/>
      <c r="UK9" s="33"/>
      <c r="UL9" s="33"/>
      <c r="UM9" s="33"/>
      <c r="UN9" s="33"/>
      <c r="UO9" s="33"/>
      <c r="UP9" s="33"/>
      <c r="UQ9" s="33"/>
      <c r="UR9" s="33"/>
      <c r="US9" s="33"/>
      <c r="UT9" s="33"/>
      <c r="UU9" s="33"/>
      <c r="UV9" s="33"/>
      <c r="UW9" s="33"/>
      <c r="UX9" s="33"/>
      <c r="UY9" s="33"/>
      <c r="UZ9" s="33"/>
      <c r="VA9" s="33"/>
      <c r="VB9" s="33"/>
      <c r="VC9" s="33"/>
      <c r="VD9" s="33"/>
      <c r="VE9" s="33"/>
      <c r="VF9" s="33"/>
      <c r="VG9" s="33"/>
      <c r="VH9" s="33"/>
      <c r="VI9" s="33"/>
      <c r="VJ9" s="33"/>
      <c r="VK9" s="33"/>
      <c r="VL9" s="33"/>
      <c r="VM9" s="33"/>
      <c r="VN9" s="33"/>
      <c r="VO9" s="33"/>
      <c r="VP9" s="33"/>
      <c r="VQ9" s="33"/>
      <c r="VR9" s="33"/>
      <c r="VS9" s="33"/>
      <c r="VT9" s="33"/>
      <c r="VU9" s="33"/>
      <c r="VV9" s="33"/>
      <c r="VW9" s="33"/>
      <c r="VX9" s="33"/>
      <c r="VY9" s="33"/>
      <c r="VZ9" s="33"/>
      <c r="WA9" s="33"/>
      <c r="WB9" s="33"/>
      <c r="WC9" s="33"/>
      <c r="WD9" s="33"/>
      <c r="WE9" s="33"/>
      <c r="WF9" s="33"/>
      <c r="WG9" s="33"/>
      <c r="WH9" s="33"/>
      <c r="WI9" s="33"/>
      <c r="WJ9" s="33"/>
      <c r="WK9" s="33"/>
      <c r="WL9" s="33"/>
      <c r="WM9" s="33"/>
      <c r="WN9" s="33"/>
      <c r="WO9" s="33"/>
      <c r="WP9" s="33"/>
      <c r="WQ9" s="33"/>
      <c r="WR9" s="33"/>
      <c r="WS9" s="33"/>
      <c r="WT9" s="33"/>
      <c r="WU9" s="33"/>
      <c r="WV9" s="33"/>
      <c r="WW9" s="33"/>
      <c r="WX9" s="33"/>
      <c r="WY9" s="33"/>
      <c r="WZ9" s="33"/>
      <c r="XA9" s="33"/>
      <c r="XB9" s="33"/>
      <c r="XC9" s="33"/>
      <c r="XD9" s="33"/>
      <c r="XE9" s="33"/>
      <c r="XF9" s="33"/>
      <c r="XG9" s="33"/>
      <c r="XH9" s="33"/>
      <c r="XI9" s="33"/>
      <c r="XJ9" s="33"/>
      <c r="XK9" s="33"/>
      <c r="XL9" s="33"/>
      <c r="XM9" s="33"/>
      <c r="XN9" s="33"/>
      <c r="XO9" s="33"/>
      <c r="XP9" s="33"/>
      <c r="XQ9" s="33"/>
      <c r="XR9" s="33"/>
      <c r="XS9" s="33"/>
      <c r="XT9" s="33"/>
      <c r="XU9" s="33"/>
      <c r="XV9" s="33"/>
      <c r="XW9" s="33"/>
      <c r="XX9" s="33"/>
      <c r="XY9" s="33"/>
      <c r="XZ9" s="33"/>
      <c r="YA9" s="33"/>
      <c r="YB9" s="33"/>
      <c r="YC9" s="33"/>
      <c r="YD9" s="33"/>
      <c r="YE9" s="33"/>
      <c r="YF9" s="33"/>
      <c r="YG9" s="33"/>
      <c r="YH9" s="33"/>
      <c r="YI9" s="33"/>
      <c r="YJ9" s="33"/>
      <c r="YK9" s="33"/>
      <c r="YL9" s="33"/>
      <c r="YM9" s="33"/>
      <c r="YN9" s="33"/>
      <c r="YO9" s="33"/>
      <c r="YP9" s="33"/>
      <c r="YQ9" s="33"/>
      <c r="YR9" s="33"/>
      <c r="YS9" s="33"/>
      <c r="YT9" s="33"/>
      <c r="YU9" s="33"/>
      <c r="YV9" s="33"/>
      <c r="YW9" s="33"/>
      <c r="YX9" s="33"/>
      <c r="YY9" s="33"/>
      <c r="YZ9" s="33"/>
      <c r="ZA9" s="33"/>
      <c r="ZB9" s="33"/>
      <c r="ZC9" s="33"/>
      <c r="ZD9" s="33"/>
      <c r="ZE9" s="33"/>
      <c r="ZF9" s="33"/>
      <c r="ZG9" s="33"/>
      <c r="ZH9" s="33"/>
      <c r="ZI9" s="33"/>
      <c r="ZJ9" s="33"/>
      <c r="ZK9" s="33"/>
      <c r="ZL9" s="33"/>
      <c r="ZM9" s="33"/>
      <c r="ZN9" s="33"/>
      <c r="ZO9" s="33"/>
      <c r="ZP9" s="33"/>
      <c r="ZQ9" s="33"/>
      <c r="ZR9" s="33"/>
      <c r="ZS9" s="33"/>
      <c r="ZT9" s="33"/>
      <c r="ZU9" s="33"/>
      <c r="ZV9" s="33"/>
      <c r="ZW9" s="33"/>
      <c r="ZX9" s="33"/>
      <c r="ZY9" s="33"/>
      <c r="ZZ9" s="33"/>
      <c r="AAA9" s="33"/>
      <c r="AAB9" s="33"/>
      <c r="AAC9" s="33"/>
      <c r="AAD9" s="33"/>
      <c r="AAE9" s="33"/>
      <c r="AAF9" s="33"/>
      <c r="AAG9" s="33"/>
      <c r="AAH9" s="33"/>
      <c r="AAI9" s="33"/>
      <c r="AAJ9" s="33"/>
      <c r="AAK9" s="33"/>
      <c r="AAL9" s="33"/>
      <c r="AAM9" s="33"/>
      <c r="AAN9" s="33"/>
      <c r="AAO9" s="33"/>
      <c r="AAP9" s="33"/>
      <c r="AAQ9" s="33"/>
      <c r="AAR9" s="33"/>
      <c r="AAS9" s="33"/>
      <c r="AAT9" s="33"/>
      <c r="AAU9" s="33"/>
      <c r="AAV9" s="33"/>
      <c r="AAW9" s="33"/>
      <c r="AAX9" s="33"/>
      <c r="AAY9" s="33"/>
      <c r="AAZ9" s="33"/>
      <c r="ABA9" s="33"/>
      <c r="ABB9" s="33"/>
      <c r="ABC9" s="33"/>
      <c r="ABD9" s="33"/>
      <c r="ABE9" s="33"/>
      <c r="ABF9" s="33"/>
      <c r="ABG9" s="33"/>
      <c r="ABH9" s="33"/>
      <c r="ABI9" s="33"/>
      <c r="ABJ9" s="33"/>
      <c r="ABK9" s="33"/>
      <c r="ABL9" s="33"/>
      <c r="ABM9" s="33"/>
      <c r="ABN9" s="33"/>
      <c r="ABO9" s="33"/>
      <c r="ABP9" s="33"/>
      <c r="ABQ9" s="33"/>
      <c r="ABR9" s="33"/>
      <c r="ABS9" s="33"/>
      <c r="ABT9" s="33"/>
      <c r="ABU9" s="33"/>
      <c r="ABV9" s="33"/>
      <c r="ABW9" s="33"/>
      <c r="ABX9" s="33"/>
      <c r="ABY9" s="33"/>
      <c r="ABZ9" s="33"/>
      <c r="ACA9" s="33"/>
      <c r="ACB9" s="33"/>
      <c r="ACC9" s="33"/>
      <c r="ACD9" s="33"/>
      <c r="ACE9" s="33"/>
      <c r="ACF9" s="33"/>
      <c r="ACG9" s="33"/>
      <c r="ACH9" s="33"/>
      <c r="ACI9" s="33"/>
      <c r="ACJ9" s="33"/>
      <c r="ACK9" s="33"/>
      <c r="ACL9" s="33"/>
      <c r="ACM9" s="33"/>
      <c r="ACN9" s="33"/>
      <c r="ACO9" s="33"/>
      <c r="ACP9" s="33"/>
      <c r="ACQ9" s="33"/>
      <c r="ACR9" s="33"/>
      <c r="ACS9" s="33"/>
      <c r="ACT9" s="33"/>
      <c r="ACU9" s="33"/>
      <c r="ACV9" s="33"/>
      <c r="ACW9" s="33"/>
      <c r="ACX9" s="33"/>
      <c r="ACY9" s="33"/>
      <c r="ACZ9" s="33"/>
      <c r="ADA9" s="33"/>
      <c r="ADB9" s="33"/>
      <c r="ADC9" s="33"/>
      <c r="ADD9" s="33"/>
      <c r="ADE9" s="33"/>
      <c r="ADF9" s="33"/>
      <c r="ADG9" s="33"/>
      <c r="ADH9" s="33"/>
      <c r="ADI9" s="33"/>
      <c r="ADJ9" s="33"/>
      <c r="ADK9" s="33"/>
      <c r="ADL9" s="33"/>
      <c r="ADM9" s="33"/>
      <c r="ADN9" s="33"/>
      <c r="ADO9" s="33"/>
      <c r="ADP9" s="33"/>
      <c r="ADQ9" s="33"/>
      <c r="ADR9" s="33"/>
      <c r="ADS9" s="33"/>
      <c r="ADT9" s="33"/>
      <c r="ADU9" s="33"/>
      <c r="ADV9" s="33"/>
      <c r="ADW9" s="33"/>
      <c r="ADX9" s="33"/>
      <c r="ADY9" s="33"/>
      <c r="ADZ9" s="33"/>
      <c r="AEA9" s="33"/>
      <c r="AEB9" s="33"/>
      <c r="AEC9" s="33"/>
      <c r="AED9" s="33"/>
      <c r="AEE9" s="33"/>
      <c r="AEF9" s="33"/>
      <c r="AEG9" s="33"/>
      <c r="AEH9" s="33"/>
      <c r="AEI9" s="33"/>
      <c r="AEJ9" s="33"/>
      <c r="AEK9" s="33"/>
      <c r="AEL9" s="33"/>
      <c r="AEM9" s="33"/>
      <c r="AEN9" s="33"/>
      <c r="AEO9" s="33"/>
      <c r="AEP9" s="33"/>
      <c r="AEQ9" s="33"/>
      <c r="AER9" s="33"/>
      <c r="AES9" s="33"/>
      <c r="AET9" s="33"/>
      <c r="AEU9" s="33"/>
      <c r="AEV9" s="33"/>
      <c r="AEW9" s="33"/>
      <c r="AEX9" s="33"/>
      <c r="AEY9" s="33"/>
      <c r="AEZ9" s="33"/>
      <c r="AFA9" s="33"/>
      <c r="AFB9" s="33"/>
      <c r="AFC9" s="33"/>
      <c r="AFD9" s="33"/>
      <c r="AFE9" s="33"/>
      <c r="AFF9" s="33"/>
      <c r="AFG9" s="33"/>
      <c r="AFH9" s="33"/>
      <c r="AFI9" s="33"/>
      <c r="AFJ9" s="33"/>
      <c r="AFK9" s="33"/>
      <c r="AFL9" s="33"/>
      <c r="AFM9" s="33"/>
      <c r="AFN9" s="33"/>
      <c r="AFO9" s="33"/>
      <c r="AFP9" s="33"/>
      <c r="AFQ9" s="33"/>
      <c r="AFR9" s="33"/>
      <c r="AFS9" s="33"/>
      <c r="AFT9" s="33"/>
      <c r="AFU9" s="33"/>
      <c r="AFV9" s="33"/>
      <c r="AFW9" s="33"/>
      <c r="AFX9" s="33"/>
      <c r="AFY9" s="33"/>
      <c r="AFZ9" s="33"/>
      <c r="AGA9" s="33"/>
      <c r="AGB9" s="33"/>
      <c r="AGC9" s="33"/>
      <c r="AGD9" s="33"/>
      <c r="AGE9" s="33"/>
      <c r="AGF9" s="33"/>
      <c r="AGG9" s="33"/>
      <c r="AGH9" s="33"/>
      <c r="AGI9" s="33"/>
      <c r="AGJ9" s="33"/>
      <c r="AGK9" s="33"/>
      <c r="AGL9" s="33"/>
      <c r="AGM9" s="33"/>
      <c r="AGN9" s="33"/>
      <c r="AGO9" s="33"/>
      <c r="AGP9" s="33"/>
      <c r="AGQ9" s="33"/>
      <c r="AGR9" s="33"/>
      <c r="AGS9" s="33"/>
      <c r="AGT9" s="33"/>
      <c r="AGU9" s="33"/>
      <c r="AGV9" s="33"/>
      <c r="AGW9" s="33"/>
      <c r="AGX9" s="33"/>
      <c r="AGY9" s="33"/>
      <c r="AGZ9" s="33"/>
      <c r="AHA9" s="33"/>
      <c r="AHB9" s="33"/>
      <c r="AHC9" s="33"/>
      <c r="AHD9" s="33"/>
      <c r="AHE9" s="33"/>
      <c r="AHF9" s="33"/>
      <c r="AHG9" s="33"/>
      <c r="AHH9" s="33"/>
      <c r="AHI9" s="33"/>
      <c r="AHJ9" s="33"/>
      <c r="AHK9" s="33"/>
      <c r="AHL9" s="33"/>
      <c r="AHM9" s="33"/>
      <c r="AHN9" s="33"/>
      <c r="AHO9" s="33"/>
      <c r="AHP9" s="33"/>
      <c r="AHQ9" s="33"/>
      <c r="AHR9" s="33"/>
      <c r="AHS9" s="33"/>
      <c r="AHT9" s="33"/>
      <c r="AHU9" s="33"/>
      <c r="AHV9" s="33"/>
      <c r="AHW9" s="33"/>
      <c r="AHX9" s="33"/>
      <c r="AHY9" s="33"/>
      <c r="AHZ9" s="33"/>
      <c r="AIA9" s="33"/>
      <c r="AIB9" s="33"/>
      <c r="AIC9" s="33"/>
      <c r="AID9" s="33"/>
      <c r="AIE9" s="33"/>
      <c r="AIF9" s="33"/>
      <c r="AIG9" s="33"/>
      <c r="AIH9" s="33"/>
      <c r="AII9" s="33"/>
      <c r="AIJ9" s="33"/>
      <c r="AIK9" s="33"/>
      <c r="AIL9" s="33"/>
      <c r="AIM9" s="33"/>
      <c r="AIN9" s="33"/>
      <c r="AIO9" s="33"/>
      <c r="AIP9" s="33"/>
      <c r="AIQ9" s="33"/>
      <c r="AIR9" s="33"/>
      <c r="AIS9" s="33"/>
      <c r="AIT9" s="33"/>
      <c r="AIU9" s="33"/>
      <c r="AIV9" s="33"/>
      <c r="AIW9" s="33"/>
      <c r="AIX9" s="33"/>
      <c r="AIY9" s="33"/>
      <c r="AIZ9" s="33"/>
      <c r="AJA9" s="33"/>
      <c r="AJB9" s="33"/>
      <c r="AJC9" s="33"/>
      <c r="AJD9" s="33"/>
      <c r="AJE9" s="33"/>
      <c r="AJF9" s="33"/>
      <c r="AJG9" s="33"/>
      <c r="AJH9" s="33"/>
      <c r="AJI9" s="33"/>
      <c r="AJJ9" s="33"/>
      <c r="AJK9" s="33"/>
      <c r="AJL9" s="33"/>
      <c r="AJM9" s="33"/>
      <c r="AJN9" s="33"/>
      <c r="AJO9" s="33"/>
      <c r="AJP9" s="33"/>
      <c r="AJQ9" s="33"/>
      <c r="AJR9" s="33"/>
      <c r="AJS9" s="33"/>
      <c r="AJT9" s="33"/>
      <c r="AJU9" s="33"/>
      <c r="AJV9" s="33"/>
      <c r="AJW9" s="33"/>
      <c r="AJX9" s="33"/>
      <c r="AJY9" s="33"/>
      <c r="AJZ9" s="33"/>
      <c r="AKA9" s="33"/>
      <c r="AKB9" s="33"/>
      <c r="AKC9" s="33"/>
      <c r="AKD9" s="33"/>
      <c r="AKE9" s="33"/>
      <c r="AKF9" s="33"/>
      <c r="AKG9" s="33"/>
      <c r="AKH9" s="33"/>
      <c r="AKI9" s="33"/>
      <c r="AKJ9" s="33"/>
      <c r="AKK9" s="33"/>
      <c r="AKL9" s="33"/>
      <c r="AKM9" s="33"/>
      <c r="AKN9" s="33"/>
      <c r="AKO9" s="33"/>
      <c r="AKP9" s="33"/>
      <c r="AKQ9" s="33"/>
      <c r="AKR9" s="33"/>
      <c r="AKS9" s="33"/>
      <c r="AKT9" s="33"/>
      <c r="AKU9" s="33"/>
      <c r="AKV9" s="33"/>
      <c r="AKW9" s="33"/>
    </row>
    <row r="10" spans="1:985">
      <c r="A10" s="35" t="s">
        <v>235</v>
      </c>
      <c r="B10" s="35">
        <f>VLOOKUP(A10,'Initial Data Ctl v FeO2'!A8:V384,5,0)</f>
        <v>3</v>
      </c>
      <c r="C10" s="35">
        <v>510</v>
      </c>
      <c r="D10" s="35">
        <f>VLOOKUP(A10,'Initial Data Ctl v FeO2'!$A$1:$V$377,19,0)</f>
        <v>275140.6667</v>
      </c>
      <c r="E10" s="35">
        <f>VLOOKUP(A10,'Initial Data Ctl v FeO2'!$A$1:$V$377,20,0)</f>
        <v>99662.5</v>
      </c>
      <c r="F10" s="40">
        <f t="shared" si="0"/>
        <v>0.36222380789920505</v>
      </c>
      <c r="G10">
        <v>-7.0337233951213598</v>
      </c>
      <c r="H10" s="40">
        <f t="shared" si="1"/>
        <v>-1.0154930043313428</v>
      </c>
      <c r="I10" s="40">
        <f>VLOOKUP(A10,'Simple avearge'!$A$1:$C$1136,3,0)</f>
        <v>-1.21433460693308</v>
      </c>
      <c r="J10" s="64">
        <f t="shared" si="2"/>
        <v>2.4980200334869105</v>
      </c>
      <c r="K10" s="33">
        <f t="shared" si="5"/>
        <v>36.038055540368653</v>
      </c>
      <c r="L10" s="33">
        <f t="shared" si="3"/>
        <v>10.618298873586031</v>
      </c>
      <c r="M10" s="33">
        <f t="shared" si="4"/>
        <v>-1.0154930043313428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  <c r="JB10" s="33"/>
      <c r="JC10" s="33"/>
      <c r="JD10" s="33"/>
      <c r="JE10" s="33"/>
      <c r="JF10" s="33"/>
      <c r="JG10" s="33"/>
      <c r="JH10" s="33"/>
      <c r="JI10" s="33"/>
      <c r="JJ10" s="33"/>
      <c r="JK10" s="33"/>
      <c r="JL10" s="33"/>
      <c r="JM10" s="33"/>
      <c r="JN10" s="33"/>
      <c r="JO10" s="33"/>
      <c r="JP10" s="33"/>
      <c r="JQ10" s="33"/>
      <c r="JR10" s="33"/>
      <c r="JS10" s="33"/>
      <c r="JT10" s="33"/>
      <c r="JU10" s="33"/>
      <c r="JV10" s="33"/>
      <c r="JW10" s="33"/>
      <c r="JX10" s="33"/>
      <c r="JY10" s="33"/>
      <c r="JZ10" s="33"/>
      <c r="KA10" s="33"/>
      <c r="KB10" s="33"/>
      <c r="KC10" s="33"/>
      <c r="KD10" s="33"/>
      <c r="KE10" s="33"/>
      <c r="KF10" s="33"/>
      <c r="KG10" s="33"/>
      <c r="KH10" s="33"/>
      <c r="KI10" s="33"/>
      <c r="KJ10" s="33"/>
      <c r="KK10" s="33"/>
      <c r="KL10" s="33"/>
      <c r="KM10" s="33"/>
      <c r="KN10" s="33"/>
      <c r="KO10" s="33"/>
      <c r="KP10" s="33"/>
      <c r="KQ10" s="33"/>
      <c r="KR10" s="33"/>
      <c r="KS10" s="33"/>
      <c r="KT10" s="33"/>
      <c r="KU10" s="33"/>
      <c r="KV10" s="33"/>
      <c r="KW10" s="33"/>
      <c r="KX10" s="33"/>
      <c r="KY10" s="33"/>
      <c r="KZ10" s="33"/>
      <c r="LA10" s="33"/>
      <c r="LB10" s="33"/>
      <c r="LC10" s="33"/>
      <c r="LD10" s="33"/>
      <c r="LE10" s="33"/>
      <c r="LF10" s="33"/>
      <c r="LG10" s="33"/>
      <c r="LH10" s="33"/>
      <c r="LI10" s="33"/>
      <c r="LJ10" s="33"/>
      <c r="LK10" s="33"/>
      <c r="LL10" s="33"/>
      <c r="LM10" s="33"/>
      <c r="LN10" s="33"/>
      <c r="LO10" s="33"/>
      <c r="LP10" s="33"/>
      <c r="LQ10" s="33"/>
      <c r="LR10" s="33"/>
      <c r="LS10" s="33"/>
      <c r="LT10" s="33"/>
      <c r="LU10" s="33"/>
      <c r="LV10" s="33"/>
      <c r="LW10" s="33"/>
      <c r="LX10" s="33"/>
      <c r="LY10" s="33"/>
      <c r="LZ10" s="33"/>
      <c r="MA10" s="33"/>
      <c r="MB10" s="33"/>
      <c r="MC10" s="33"/>
      <c r="MD10" s="33"/>
      <c r="ME10" s="33"/>
      <c r="MF10" s="33"/>
      <c r="MG10" s="33"/>
      <c r="MH10" s="33"/>
      <c r="MI10" s="33"/>
      <c r="MJ10" s="33"/>
      <c r="MK10" s="33"/>
      <c r="ML10" s="33"/>
      <c r="MM10" s="33"/>
      <c r="MN10" s="33"/>
      <c r="MO10" s="33"/>
      <c r="MP10" s="33"/>
      <c r="MQ10" s="33"/>
      <c r="MR10" s="33"/>
      <c r="MS10" s="33"/>
      <c r="MT10" s="33"/>
      <c r="MU10" s="33"/>
      <c r="MV10" s="33"/>
      <c r="MW10" s="33"/>
      <c r="MX10" s="33"/>
      <c r="MY10" s="33"/>
      <c r="MZ10" s="33"/>
      <c r="NA10" s="33"/>
      <c r="NB10" s="33"/>
      <c r="NC10" s="33"/>
      <c r="ND10" s="33"/>
      <c r="NE10" s="33"/>
      <c r="NF10" s="33"/>
      <c r="NG10" s="33"/>
      <c r="NH10" s="33"/>
      <c r="NI10" s="33"/>
      <c r="NJ10" s="33"/>
      <c r="NK10" s="33"/>
      <c r="NL10" s="33"/>
      <c r="NM10" s="33"/>
      <c r="NN10" s="33"/>
      <c r="NO10" s="33"/>
      <c r="NP10" s="33"/>
      <c r="NQ10" s="33"/>
      <c r="NR10" s="33"/>
      <c r="NS10" s="33"/>
      <c r="NT10" s="33"/>
      <c r="NU10" s="33"/>
      <c r="NV10" s="33"/>
      <c r="NW10" s="33"/>
      <c r="NX10" s="33"/>
      <c r="NY10" s="33"/>
      <c r="NZ10" s="33"/>
      <c r="OA10" s="33"/>
      <c r="OB10" s="33"/>
      <c r="OC10" s="33"/>
      <c r="OD10" s="33"/>
      <c r="OE10" s="33"/>
      <c r="OF10" s="33"/>
      <c r="OG10" s="33"/>
      <c r="OH10" s="33"/>
      <c r="OI10" s="33"/>
      <c r="OJ10" s="33"/>
      <c r="OK10" s="33"/>
      <c r="OL10" s="33"/>
      <c r="OM10" s="33"/>
      <c r="ON10" s="33"/>
      <c r="OO10" s="33"/>
      <c r="OP10" s="33"/>
      <c r="OQ10" s="33"/>
      <c r="OR10" s="33"/>
      <c r="OS10" s="33"/>
      <c r="OT10" s="33"/>
      <c r="OU10" s="33"/>
      <c r="OV10" s="33"/>
      <c r="OW10" s="33"/>
      <c r="OX10" s="33"/>
      <c r="OY10" s="33"/>
      <c r="OZ10" s="33"/>
      <c r="PA10" s="33"/>
      <c r="PB10" s="33"/>
      <c r="PC10" s="33"/>
      <c r="PD10" s="33"/>
      <c r="PE10" s="33"/>
      <c r="PF10" s="33"/>
      <c r="PG10" s="33"/>
      <c r="PH10" s="33"/>
      <c r="PI10" s="33"/>
      <c r="PJ10" s="33"/>
      <c r="PK10" s="33"/>
      <c r="PL10" s="33"/>
      <c r="PM10" s="33"/>
      <c r="PN10" s="33"/>
      <c r="PO10" s="33"/>
      <c r="PP10" s="33"/>
      <c r="PQ10" s="33"/>
      <c r="PR10" s="33"/>
      <c r="PS10" s="33"/>
      <c r="PT10" s="33"/>
      <c r="PU10" s="33"/>
      <c r="PV10" s="33"/>
      <c r="PW10" s="33"/>
      <c r="PX10" s="33"/>
      <c r="PY10" s="33"/>
      <c r="PZ10" s="33"/>
      <c r="QA10" s="33"/>
      <c r="QB10" s="33"/>
      <c r="QC10" s="33"/>
      <c r="QD10" s="33"/>
      <c r="QE10" s="33"/>
      <c r="QF10" s="33"/>
      <c r="QG10" s="33"/>
      <c r="QH10" s="33"/>
      <c r="QI10" s="33"/>
      <c r="QJ10" s="33"/>
      <c r="QK10" s="33"/>
      <c r="QL10" s="33"/>
      <c r="QM10" s="33"/>
      <c r="QN10" s="33"/>
      <c r="QO10" s="33"/>
      <c r="QP10" s="33"/>
      <c r="QQ10" s="33"/>
      <c r="QR10" s="33"/>
      <c r="QS10" s="33"/>
      <c r="QT10" s="33"/>
      <c r="QU10" s="33"/>
      <c r="QV10" s="33"/>
      <c r="QW10" s="33"/>
      <c r="QX10" s="33"/>
      <c r="QY10" s="33"/>
      <c r="QZ10" s="33"/>
      <c r="RA10" s="33"/>
      <c r="RB10" s="33"/>
      <c r="RC10" s="33"/>
      <c r="RD10" s="33"/>
      <c r="RE10" s="33"/>
      <c r="RF10" s="33"/>
      <c r="RG10" s="33"/>
      <c r="RH10" s="33"/>
      <c r="RI10" s="33"/>
      <c r="RJ10" s="33"/>
      <c r="RK10" s="33"/>
      <c r="RL10" s="33"/>
      <c r="RM10" s="33"/>
      <c r="RN10" s="33"/>
      <c r="RO10" s="33"/>
      <c r="RP10" s="33"/>
      <c r="RQ10" s="33"/>
      <c r="RR10" s="33"/>
      <c r="RS10" s="33"/>
      <c r="RT10" s="33"/>
      <c r="RU10" s="33"/>
      <c r="RV10" s="33"/>
      <c r="RW10" s="33"/>
      <c r="RX10" s="33"/>
      <c r="RY10" s="33"/>
      <c r="RZ10" s="33"/>
      <c r="SA10" s="33"/>
      <c r="SB10" s="33"/>
      <c r="SC10" s="33"/>
      <c r="SD10" s="33"/>
      <c r="SE10" s="33"/>
      <c r="SF10" s="33"/>
      <c r="SG10" s="33"/>
      <c r="SH10" s="33"/>
      <c r="SI10" s="33"/>
      <c r="SJ10" s="33"/>
      <c r="SK10" s="33"/>
      <c r="SL10" s="33"/>
      <c r="SM10" s="33"/>
      <c r="SN10" s="33"/>
      <c r="SO10" s="33"/>
      <c r="SP10" s="33"/>
      <c r="SQ10" s="33"/>
      <c r="SR10" s="33"/>
      <c r="SS10" s="33"/>
      <c r="ST10" s="33"/>
      <c r="SU10" s="33"/>
      <c r="SV10" s="33"/>
      <c r="SW10" s="33"/>
      <c r="SX10" s="33"/>
      <c r="SY10" s="33"/>
      <c r="SZ10" s="33"/>
      <c r="TA10" s="33"/>
      <c r="TB10" s="33"/>
      <c r="TC10" s="33"/>
      <c r="TD10" s="33"/>
      <c r="TE10" s="33"/>
      <c r="TF10" s="33"/>
      <c r="TG10" s="33"/>
      <c r="TH10" s="33"/>
      <c r="TI10" s="33"/>
      <c r="TJ10" s="33"/>
      <c r="TK10" s="33"/>
      <c r="TL10" s="33"/>
      <c r="TM10" s="33"/>
      <c r="TN10" s="33"/>
      <c r="TO10" s="33"/>
      <c r="TP10" s="33"/>
      <c r="TQ10" s="33"/>
      <c r="TR10" s="33"/>
      <c r="TS10" s="33"/>
      <c r="TT10" s="33"/>
      <c r="TU10" s="33"/>
      <c r="TV10" s="33"/>
      <c r="TW10" s="33"/>
      <c r="TX10" s="33"/>
      <c r="TY10" s="33"/>
      <c r="TZ10" s="33"/>
      <c r="UA10" s="33"/>
      <c r="UB10" s="33"/>
      <c r="UC10" s="33"/>
      <c r="UD10" s="33"/>
      <c r="UE10" s="33"/>
      <c r="UF10" s="33"/>
      <c r="UG10" s="33"/>
      <c r="UH10" s="33"/>
      <c r="UI10" s="33"/>
      <c r="UJ10" s="33"/>
      <c r="UK10" s="33"/>
      <c r="UL10" s="33"/>
      <c r="UM10" s="33"/>
      <c r="UN10" s="33"/>
      <c r="UO10" s="33"/>
      <c r="UP10" s="33"/>
      <c r="UQ10" s="33"/>
      <c r="UR10" s="33"/>
      <c r="US10" s="33"/>
      <c r="UT10" s="33"/>
      <c r="UU10" s="33"/>
      <c r="UV10" s="33"/>
      <c r="UW10" s="33"/>
      <c r="UX10" s="33"/>
      <c r="UY10" s="33"/>
      <c r="UZ10" s="33"/>
      <c r="VA10" s="33"/>
      <c r="VB10" s="33"/>
      <c r="VC10" s="33"/>
      <c r="VD10" s="33"/>
      <c r="VE10" s="33"/>
      <c r="VF10" s="33"/>
      <c r="VG10" s="33"/>
      <c r="VH10" s="33"/>
      <c r="VI10" s="33"/>
      <c r="VJ10" s="33"/>
      <c r="VK10" s="33"/>
      <c r="VL10" s="33"/>
      <c r="VM10" s="33"/>
      <c r="VN10" s="33"/>
      <c r="VO10" s="33"/>
      <c r="VP10" s="33"/>
      <c r="VQ10" s="33"/>
      <c r="VR10" s="33"/>
      <c r="VS10" s="33"/>
      <c r="VT10" s="33"/>
      <c r="VU10" s="33"/>
      <c r="VV10" s="33"/>
      <c r="VW10" s="33"/>
      <c r="VX10" s="33"/>
      <c r="VY10" s="33"/>
      <c r="VZ10" s="33"/>
      <c r="WA10" s="33"/>
      <c r="WB10" s="33"/>
      <c r="WC10" s="33"/>
      <c r="WD10" s="33"/>
      <c r="WE10" s="33"/>
      <c r="WF10" s="33"/>
      <c r="WG10" s="33"/>
      <c r="WH10" s="33"/>
      <c r="WI10" s="33"/>
      <c r="WJ10" s="33"/>
      <c r="WK10" s="33"/>
      <c r="WL10" s="33"/>
      <c r="WM10" s="33"/>
      <c r="WN10" s="33"/>
      <c r="WO10" s="33"/>
      <c r="WP10" s="33"/>
      <c r="WQ10" s="33"/>
      <c r="WR10" s="33"/>
      <c r="WS10" s="33"/>
      <c r="WT10" s="33"/>
      <c r="WU10" s="33"/>
      <c r="WV10" s="33"/>
      <c r="WW10" s="33"/>
      <c r="WX10" s="33"/>
      <c r="WY10" s="33"/>
      <c r="WZ10" s="33"/>
      <c r="XA10" s="33"/>
      <c r="XB10" s="33"/>
      <c r="XC10" s="33"/>
      <c r="XD10" s="33"/>
      <c r="XE10" s="33"/>
      <c r="XF10" s="33"/>
      <c r="XG10" s="33"/>
      <c r="XH10" s="33"/>
      <c r="XI10" s="33"/>
      <c r="XJ10" s="33"/>
      <c r="XK10" s="33"/>
      <c r="XL10" s="33"/>
      <c r="XM10" s="33"/>
      <c r="XN10" s="33"/>
      <c r="XO10" s="33"/>
      <c r="XP10" s="33"/>
      <c r="XQ10" s="33"/>
      <c r="XR10" s="33"/>
      <c r="XS10" s="33"/>
      <c r="XT10" s="33"/>
      <c r="XU10" s="33"/>
      <c r="XV10" s="33"/>
      <c r="XW10" s="33"/>
      <c r="XX10" s="33"/>
      <c r="XY10" s="33"/>
      <c r="XZ10" s="33"/>
      <c r="YA10" s="33"/>
      <c r="YB10" s="33"/>
      <c r="YC10" s="33"/>
      <c r="YD10" s="33"/>
      <c r="YE10" s="33"/>
      <c r="YF10" s="33"/>
      <c r="YG10" s="33"/>
      <c r="YH10" s="33"/>
      <c r="YI10" s="33"/>
      <c r="YJ10" s="33"/>
      <c r="YK10" s="33"/>
      <c r="YL10" s="33"/>
      <c r="YM10" s="33"/>
      <c r="YN10" s="33"/>
      <c r="YO10" s="33"/>
      <c r="YP10" s="33"/>
      <c r="YQ10" s="33"/>
      <c r="YR10" s="33"/>
      <c r="YS10" s="33"/>
      <c r="YT10" s="33"/>
      <c r="YU10" s="33"/>
      <c r="YV10" s="33"/>
      <c r="YW10" s="33"/>
      <c r="YX10" s="33"/>
      <c r="YY10" s="33"/>
      <c r="YZ10" s="33"/>
      <c r="ZA10" s="33"/>
      <c r="ZB10" s="33"/>
      <c r="ZC10" s="33"/>
      <c r="ZD10" s="33"/>
      <c r="ZE10" s="33"/>
      <c r="ZF10" s="33"/>
      <c r="ZG10" s="33"/>
      <c r="ZH10" s="33"/>
      <c r="ZI10" s="33"/>
      <c r="ZJ10" s="33"/>
      <c r="ZK10" s="33"/>
      <c r="ZL10" s="33"/>
      <c r="ZM10" s="33"/>
      <c r="ZN10" s="33"/>
      <c r="ZO10" s="33"/>
      <c r="ZP10" s="33"/>
      <c r="ZQ10" s="33"/>
      <c r="ZR10" s="33"/>
      <c r="ZS10" s="33"/>
      <c r="ZT10" s="33"/>
      <c r="ZU10" s="33"/>
      <c r="ZV10" s="33"/>
      <c r="ZW10" s="33"/>
      <c r="ZX10" s="33"/>
      <c r="ZY10" s="33"/>
      <c r="ZZ10" s="33"/>
      <c r="AAA10" s="33"/>
      <c r="AAB10" s="33"/>
      <c r="AAC10" s="33"/>
      <c r="AAD10" s="33"/>
      <c r="AAE10" s="33"/>
      <c r="AAF10" s="33"/>
      <c r="AAG10" s="33"/>
      <c r="AAH10" s="33"/>
      <c r="AAI10" s="33"/>
      <c r="AAJ10" s="33"/>
      <c r="AAK10" s="33"/>
      <c r="AAL10" s="33"/>
      <c r="AAM10" s="33"/>
      <c r="AAN10" s="33"/>
      <c r="AAO10" s="33"/>
      <c r="AAP10" s="33"/>
      <c r="AAQ10" s="33"/>
      <c r="AAR10" s="33"/>
      <c r="AAS10" s="33"/>
      <c r="AAT10" s="33"/>
      <c r="AAU10" s="33"/>
      <c r="AAV10" s="33"/>
      <c r="AAW10" s="33"/>
      <c r="AAX10" s="33"/>
      <c r="AAY10" s="33"/>
      <c r="AAZ10" s="33"/>
      <c r="ABA10" s="33"/>
      <c r="ABB10" s="33"/>
      <c r="ABC10" s="33"/>
      <c r="ABD10" s="33"/>
      <c r="ABE10" s="33"/>
      <c r="ABF10" s="33"/>
      <c r="ABG10" s="33"/>
      <c r="ABH10" s="33"/>
      <c r="ABI10" s="33"/>
      <c r="ABJ10" s="33"/>
      <c r="ABK10" s="33"/>
      <c r="ABL10" s="33"/>
      <c r="ABM10" s="33"/>
      <c r="ABN10" s="33"/>
      <c r="ABO10" s="33"/>
      <c r="ABP10" s="33"/>
      <c r="ABQ10" s="33"/>
      <c r="ABR10" s="33"/>
      <c r="ABS10" s="33"/>
      <c r="ABT10" s="33"/>
      <c r="ABU10" s="33"/>
      <c r="ABV10" s="33"/>
      <c r="ABW10" s="33"/>
      <c r="ABX10" s="33"/>
      <c r="ABY10" s="33"/>
      <c r="ABZ10" s="33"/>
      <c r="ACA10" s="33"/>
      <c r="ACB10" s="33"/>
      <c r="ACC10" s="33"/>
      <c r="ACD10" s="33"/>
      <c r="ACE10" s="33"/>
      <c r="ACF10" s="33"/>
      <c r="ACG10" s="33"/>
      <c r="ACH10" s="33"/>
      <c r="ACI10" s="33"/>
      <c r="ACJ10" s="33"/>
      <c r="ACK10" s="33"/>
      <c r="ACL10" s="33"/>
      <c r="ACM10" s="33"/>
      <c r="ACN10" s="33"/>
      <c r="ACO10" s="33"/>
      <c r="ACP10" s="33"/>
      <c r="ACQ10" s="33"/>
      <c r="ACR10" s="33"/>
      <c r="ACS10" s="33"/>
      <c r="ACT10" s="33"/>
      <c r="ACU10" s="33"/>
      <c r="ACV10" s="33"/>
      <c r="ACW10" s="33"/>
      <c r="ACX10" s="33"/>
      <c r="ACY10" s="33"/>
      <c r="ACZ10" s="33"/>
      <c r="ADA10" s="33"/>
      <c r="ADB10" s="33"/>
      <c r="ADC10" s="33"/>
      <c r="ADD10" s="33"/>
      <c r="ADE10" s="33"/>
      <c r="ADF10" s="33"/>
      <c r="ADG10" s="33"/>
      <c r="ADH10" s="33"/>
      <c r="ADI10" s="33"/>
      <c r="ADJ10" s="33"/>
      <c r="ADK10" s="33"/>
      <c r="ADL10" s="33"/>
      <c r="ADM10" s="33"/>
      <c r="ADN10" s="33"/>
      <c r="ADO10" s="33"/>
      <c r="ADP10" s="33"/>
      <c r="ADQ10" s="33"/>
      <c r="ADR10" s="33"/>
      <c r="ADS10" s="33"/>
      <c r="ADT10" s="33"/>
      <c r="ADU10" s="33"/>
      <c r="ADV10" s="33"/>
      <c r="ADW10" s="33"/>
      <c r="ADX10" s="33"/>
      <c r="ADY10" s="33"/>
      <c r="ADZ10" s="33"/>
      <c r="AEA10" s="33"/>
      <c r="AEB10" s="33"/>
      <c r="AEC10" s="33"/>
      <c r="AED10" s="33"/>
      <c r="AEE10" s="33"/>
      <c r="AEF10" s="33"/>
      <c r="AEG10" s="33"/>
      <c r="AEH10" s="33"/>
      <c r="AEI10" s="33"/>
      <c r="AEJ10" s="33"/>
      <c r="AEK10" s="33"/>
      <c r="AEL10" s="33"/>
      <c r="AEM10" s="33"/>
      <c r="AEN10" s="33"/>
      <c r="AEO10" s="33"/>
      <c r="AEP10" s="33"/>
      <c r="AEQ10" s="33"/>
      <c r="AER10" s="33"/>
      <c r="AES10" s="33"/>
      <c r="AET10" s="33"/>
      <c r="AEU10" s="33"/>
      <c r="AEV10" s="33"/>
      <c r="AEW10" s="33"/>
      <c r="AEX10" s="33"/>
      <c r="AEY10" s="33"/>
      <c r="AEZ10" s="33"/>
      <c r="AFA10" s="33"/>
      <c r="AFB10" s="33"/>
      <c r="AFC10" s="33"/>
      <c r="AFD10" s="33"/>
      <c r="AFE10" s="33"/>
      <c r="AFF10" s="33"/>
      <c r="AFG10" s="33"/>
      <c r="AFH10" s="33"/>
      <c r="AFI10" s="33"/>
      <c r="AFJ10" s="33"/>
      <c r="AFK10" s="33"/>
      <c r="AFL10" s="33"/>
      <c r="AFM10" s="33"/>
      <c r="AFN10" s="33"/>
      <c r="AFO10" s="33"/>
      <c r="AFP10" s="33"/>
      <c r="AFQ10" s="33"/>
      <c r="AFR10" s="33"/>
      <c r="AFS10" s="33"/>
      <c r="AFT10" s="33"/>
      <c r="AFU10" s="33"/>
      <c r="AFV10" s="33"/>
      <c r="AFW10" s="33"/>
      <c r="AFX10" s="33"/>
      <c r="AFY10" s="33"/>
      <c r="AFZ10" s="33"/>
      <c r="AGA10" s="33"/>
      <c r="AGB10" s="33"/>
      <c r="AGC10" s="33"/>
      <c r="AGD10" s="33"/>
      <c r="AGE10" s="33"/>
      <c r="AGF10" s="33"/>
      <c r="AGG10" s="33"/>
      <c r="AGH10" s="33"/>
      <c r="AGI10" s="33"/>
      <c r="AGJ10" s="33"/>
      <c r="AGK10" s="33"/>
      <c r="AGL10" s="33"/>
      <c r="AGM10" s="33"/>
      <c r="AGN10" s="33"/>
      <c r="AGO10" s="33"/>
      <c r="AGP10" s="33"/>
      <c r="AGQ10" s="33"/>
      <c r="AGR10" s="33"/>
      <c r="AGS10" s="33"/>
      <c r="AGT10" s="33"/>
      <c r="AGU10" s="33"/>
      <c r="AGV10" s="33"/>
      <c r="AGW10" s="33"/>
      <c r="AGX10" s="33"/>
      <c r="AGY10" s="33"/>
      <c r="AGZ10" s="33"/>
      <c r="AHA10" s="33"/>
      <c r="AHB10" s="33"/>
      <c r="AHC10" s="33"/>
      <c r="AHD10" s="33"/>
      <c r="AHE10" s="33"/>
      <c r="AHF10" s="33"/>
      <c r="AHG10" s="33"/>
      <c r="AHH10" s="33"/>
      <c r="AHI10" s="33"/>
      <c r="AHJ10" s="33"/>
      <c r="AHK10" s="33"/>
      <c r="AHL10" s="33"/>
      <c r="AHM10" s="33"/>
      <c r="AHN10" s="33"/>
      <c r="AHO10" s="33"/>
      <c r="AHP10" s="33"/>
      <c r="AHQ10" s="33"/>
      <c r="AHR10" s="33"/>
      <c r="AHS10" s="33"/>
      <c r="AHT10" s="33"/>
      <c r="AHU10" s="33"/>
      <c r="AHV10" s="33"/>
      <c r="AHW10" s="33"/>
      <c r="AHX10" s="33"/>
      <c r="AHY10" s="33"/>
      <c r="AHZ10" s="33"/>
      <c r="AIA10" s="33"/>
      <c r="AIB10" s="33"/>
      <c r="AIC10" s="33"/>
      <c r="AID10" s="33"/>
      <c r="AIE10" s="33"/>
      <c r="AIF10" s="33"/>
      <c r="AIG10" s="33"/>
      <c r="AIH10" s="33"/>
      <c r="AII10" s="33"/>
      <c r="AIJ10" s="33"/>
      <c r="AIK10" s="33"/>
      <c r="AIL10" s="33"/>
      <c r="AIM10" s="33"/>
      <c r="AIN10" s="33"/>
      <c r="AIO10" s="33"/>
      <c r="AIP10" s="33"/>
      <c r="AIQ10" s="33"/>
      <c r="AIR10" s="33"/>
      <c r="AIS10" s="33"/>
      <c r="AIT10" s="33"/>
      <c r="AIU10" s="33"/>
      <c r="AIV10" s="33"/>
      <c r="AIW10" s="33"/>
      <c r="AIX10" s="33"/>
      <c r="AIY10" s="33"/>
      <c r="AIZ10" s="33"/>
      <c r="AJA10" s="33"/>
      <c r="AJB10" s="33"/>
      <c r="AJC10" s="33"/>
      <c r="AJD10" s="33"/>
      <c r="AJE10" s="33"/>
      <c r="AJF10" s="33"/>
      <c r="AJG10" s="33"/>
      <c r="AJH10" s="33"/>
      <c r="AJI10" s="33"/>
      <c r="AJJ10" s="33"/>
      <c r="AJK10" s="33"/>
      <c r="AJL10" s="33"/>
      <c r="AJM10" s="33"/>
      <c r="AJN10" s="33"/>
      <c r="AJO10" s="33"/>
      <c r="AJP10" s="33"/>
      <c r="AJQ10" s="33"/>
      <c r="AJR10" s="33"/>
      <c r="AJS10" s="33"/>
      <c r="AJT10" s="33"/>
      <c r="AJU10" s="33"/>
      <c r="AJV10" s="33"/>
      <c r="AJW10" s="33"/>
      <c r="AJX10" s="33"/>
      <c r="AJY10" s="33"/>
      <c r="AJZ10" s="33"/>
      <c r="AKA10" s="33"/>
      <c r="AKB10" s="33"/>
      <c r="AKC10" s="33"/>
      <c r="AKD10" s="33"/>
      <c r="AKE10" s="33"/>
      <c r="AKF10" s="33"/>
      <c r="AKG10" s="33"/>
      <c r="AKH10" s="33"/>
      <c r="AKI10" s="33"/>
      <c r="AKJ10" s="33"/>
      <c r="AKK10" s="33"/>
      <c r="AKL10" s="33"/>
      <c r="AKM10" s="33"/>
      <c r="AKN10" s="33"/>
      <c r="AKO10" s="33"/>
      <c r="AKP10" s="33"/>
      <c r="AKQ10" s="33"/>
      <c r="AKR10" s="33"/>
      <c r="AKS10" s="33"/>
      <c r="AKT10" s="33"/>
      <c r="AKU10" s="33"/>
      <c r="AKV10" s="33"/>
      <c r="AKW10" s="33"/>
    </row>
    <row r="11" spans="1:985">
      <c r="A11" s="35" t="s">
        <v>236</v>
      </c>
      <c r="B11" s="35">
        <f>VLOOKUP(A11,'Initial Data Ctl v FeO2'!A9:V385,5,0)</f>
        <v>5</v>
      </c>
      <c r="C11" s="35">
        <v>607</v>
      </c>
      <c r="D11" s="35">
        <f>VLOOKUP(A11,'Initial Data Ctl v FeO2'!$A$1:$V$377,19,0)</f>
        <v>17582000000</v>
      </c>
      <c r="E11" s="35">
        <f>VLOOKUP(A11,'Initial Data Ctl v FeO2'!$A$1:$V$377,20,0)</f>
        <v>15226000000</v>
      </c>
      <c r="F11" s="40">
        <f t="shared" si="0"/>
        <v>0.86599931748379022</v>
      </c>
      <c r="G11">
        <v>-5.8948120511039903</v>
      </c>
      <c r="H11" s="40">
        <f t="shared" si="1"/>
        <v>-0.14387115854496602</v>
      </c>
      <c r="I11" s="40">
        <f>VLOOKUP(A11,'Simple avearge'!$A$1:$C$1136,3,0)</f>
        <v>-1.3697454866294101</v>
      </c>
      <c r="J11" s="64">
        <f t="shared" si="2"/>
        <v>2.6805345884825584</v>
      </c>
      <c r="K11" s="33">
        <f t="shared" si="5"/>
        <v>32.839766372817152</v>
      </c>
      <c r="L11" s="33">
        <f t="shared" si="3"/>
        <v>9.3864522215586845</v>
      </c>
      <c r="M11" s="33">
        <f t="shared" si="4"/>
        <v>-0.14387115854496602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  <c r="JA11" s="33"/>
      <c r="JB11" s="33"/>
      <c r="JC11" s="33"/>
      <c r="JD11" s="33"/>
      <c r="JE11" s="33"/>
      <c r="JF11" s="33"/>
      <c r="JG11" s="33"/>
      <c r="JH11" s="33"/>
      <c r="JI11" s="33"/>
      <c r="JJ11" s="33"/>
      <c r="JK11" s="33"/>
      <c r="JL11" s="33"/>
      <c r="JM11" s="33"/>
      <c r="JN11" s="33"/>
      <c r="JO11" s="33"/>
      <c r="JP11" s="33"/>
      <c r="JQ11" s="33"/>
      <c r="JR11" s="33"/>
      <c r="JS11" s="33"/>
      <c r="JT11" s="33"/>
      <c r="JU11" s="33"/>
      <c r="JV11" s="33"/>
      <c r="JW11" s="33"/>
      <c r="JX11" s="33"/>
      <c r="JY11" s="33"/>
      <c r="JZ11" s="33"/>
      <c r="KA11" s="33"/>
      <c r="KB11" s="33"/>
      <c r="KC11" s="33"/>
      <c r="KD11" s="33"/>
      <c r="KE11" s="33"/>
      <c r="KF11" s="33"/>
      <c r="KG11" s="33"/>
      <c r="KH11" s="33"/>
      <c r="KI11" s="33"/>
      <c r="KJ11" s="33"/>
      <c r="KK11" s="33"/>
      <c r="KL11" s="33"/>
      <c r="KM11" s="33"/>
      <c r="KN11" s="33"/>
      <c r="KO11" s="33"/>
      <c r="KP11" s="33"/>
      <c r="KQ11" s="33"/>
      <c r="KR11" s="33"/>
      <c r="KS11" s="33"/>
      <c r="KT11" s="33"/>
      <c r="KU11" s="33"/>
      <c r="KV11" s="33"/>
      <c r="KW11" s="33"/>
      <c r="KX11" s="33"/>
      <c r="KY11" s="33"/>
      <c r="KZ11" s="33"/>
      <c r="LA11" s="33"/>
      <c r="LB11" s="33"/>
      <c r="LC11" s="33"/>
      <c r="LD11" s="33"/>
      <c r="LE11" s="33"/>
      <c r="LF11" s="33"/>
      <c r="LG11" s="33"/>
      <c r="LH11" s="33"/>
      <c r="LI11" s="33"/>
      <c r="LJ11" s="33"/>
      <c r="LK11" s="33"/>
      <c r="LL11" s="33"/>
      <c r="LM11" s="33"/>
      <c r="LN11" s="33"/>
      <c r="LO11" s="33"/>
      <c r="LP11" s="33"/>
      <c r="LQ11" s="33"/>
      <c r="LR11" s="33"/>
      <c r="LS11" s="33"/>
      <c r="LT11" s="33"/>
      <c r="LU11" s="33"/>
      <c r="LV11" s="33"/>
      <c r="LW11" s="33"/>
      <c r="LX11" s="33"/>
      <c r="LY11" s="33"/>
      <c r="LZ11" s="33"/>
      <c r="MA11" s="33"/>
      <c r="MB11" s="33"/>
      <c r="MC11" s="33"/>
      <c r="MD11" s="33"/>
      <c r="ME11" s="33"/>
      <c r="MF11" s="33"/>
      <c r="MG11" s="33"/>
      <c r="MH11" s="33"/>
      <c r="MI11" s="33"/>
      <c r="MJ11" s="33"/>
      <c r="MK11" s="33"/>
      <c r="ML11" s="33"/>
      <c r="MM11" s="33"/>
      <c r="MN11" s="33"/>
      <c r="MO11" s="33"/>
      <c r="MP11" s="33"/>
      <c r="MQ11" s="33"/>
      <c r="MR11" s="33"/>
      <c r="MS11" s="33"/>
      <c r="MT11" s="33"/>
      <c r="MU11" s="33"/>
      <c r="MV11" s="33"/>
      <c r="MW11" s="33"/>
      <c r="MX11" s="33"/>
      <c r="MY11" s="33"/>
      <c r="MZ11" s="33"/>
      <c r="NA11" s="33"/>
      <c r="NB11" s="33"/>
      <c r="NC11" s="33"/>
      <c r="ND11" s="33"/>
      <c r="NE11" s="33"/>
      <c r="NF11" s="33"/>
      <c r="NG11" s="33"/>
      <c r="NH11" s="33"/>
      <c r="NI11" s="33"/>
      <c r="NJ11" s="33"/>
      <c r="NK11" s="33"/>
      <c r="NL11" s="33"/>
      <c r="NM11" s="33"/>
      <c r="NN11" s="33"/>
      <c r="NO11" s="33"/>
      <c r="NP11" s="33"/>
      <c r="NQ11" s="33"/>
      <c r="NR11" s="33"/>
      <c r="NS11" s="33"/>
      <c r="NT11" s="33"/>
      <c r="NU11" s="33"/>
      <c r="NV11" s="33"/>
      <c r="NW11" s="33"/>
      <c r="NX11" s="33"/>
      <c r="NY11" s="33"/>
      <c r="NZ11" s="33"/>
      <c r="OA11" s="33"/>
      <c r="OB11" s="33"/>
      <c r="OC11" s="33"/>
      <c r="OD11" s="33"/>
      <c r="OE11" s="33"/>
      <c r="OF11" s="33"/>
      <c r="OG11" s="33"/>
      <c r="OH11" s="33"/>
      <c r="OI11" s="33"/>
      <c r="OJ11" s="33"/>
      <c r="OK11" s="33"/>
      <c r="OL11" s="33"/>
      <c r="OM11" s="33"/>
      <c r="ON11" s="33"/>
      <c r="OO11" s="33"/>
      <c r="OP11" s="33"/>
      <c r="OQ11" s="33"/>
      <c r="OR11" s="33"/>
      <c r="OS11" s="33"/>
      <c r="OT11" s="33"/>
      <c r="OU11" s="33"/>
      <c r="OV11" s="33"/>
      <c r="OW11" s="33"/>
      <c r="OX11" s="33"/>
      <c r="OY11" s="33"/>
      <c r="OZ11" s="33"/>
      <c r="PA11" s="33"/>
      <c r="PB11" s="33"/>
      <c r="PC11" s="33"/>
      <c r="PD11" s="33"/>
      <c r="PE11" s="33"/>
      <c r="PF11" s="33"/>
      <c r="PG11" s="33"/>
      <c r="PH11" s="33"/>
      <c r="PI11" s="33"/>
      <c r="PJ11" s="33"/>
      <c r="PK11" s="33"/>
      <c r="PL11" s="33"/>
      <c r="PM11" s="33"/>
      <c r="PN11" s="33"/>
      <c r="PO11" s="33"/>
      <c r="PP11" s="33"/>
      <c r="PQ11" s="33"/>
      <c r="PR11" s="33"/>
      <c r="PS11" s="33"/>
      <c r="PT11" s="33"/>
      <c r="PU11" s="33"/>
      <c r="PV11" s="33"/>
      <c r="PW11" s="33"/>
      <c r="PX11" s="33"/>
      <c r="PY11" s="33"/>
      <c r="PZ11" s="33"/>
      <c r="QA11" s="33"/>
      <c r="QB11" s="33"/>
      <c r="QC11" s="33"/>
      <c r="QD11" s="33"/>
      <c r="QE11" s="33"/>
      <c r="QF11" s="33"/>
      <c r="QG11" s="33"/>
      <c r="QH11" s="33"/>
      <c r="QI11" s="33"/>
      <c r="QJ11" s="33"/>
      <c r="QK11" s="33"/>
      <c r="QL11" s="33"/>
      <c r="QM11" s="33"/>
      <c r="QN11" s="33"/>
      <c r="QO11" s="33"/>
      <c r="QP11" s="33"/>
      <c r="QQ11" s="33"/>
      <c r="QR11" s="33"/>
      <c r="QS11" s="33"/>
      <c r="QT11" s="33"/>
      <c r="QU11" s="33"/>
      <c r="QV11" s="33"/>
      <c r="QW11" s="33"/>
      <c r="QX11" s="33"/>
      <c r="QY11" s="33"/>
      <c r="QZ11" s="33"/>
      <c r="RA11" s="33"/>
      <c r="RB11" s="33"/>
      <c r="RC11" s="33"/>
      <c r="RD11" s="33"/>
      <c r="RE11" s="33"/>
      <c r="RF11" s="33"/>
      <c r="RG11" s="33"/>
      <c r="RH11" s="33"/>
      <c r="RI11" s="33"/>
      <c r="RJ11" s="33"/>
      <c r="RK11" s="33"/>
      <c r="RL11" s="33"/>
      <c r="RM11" s="33"/>
      <c r="RN11" s="33"/>
      <c r="RO11" s="33"/>
      <c r="RP11" s="33"/>
      <c r="RQ11" s="33"/>
      <c r="RR11" s="33"/>
      <c r="RS11" s="33"/>
      <c r="RT11" s="33"/>
      <c r="RU11" s="33"/>
      <c r="RV11" s="33"/>
      <c r="RW11" s="33"/>
      <c r="RX11" s="33"/>
      <c r="RY11" s="33"/>
      <c r="RZ11" s="33"/>
      <c r="SA11" s="33"/>
      <c r="SB11" s="33"/>
      <c r="SC11" s="33"/>
      <c r="SD11" s="33"/>
      <c r="SE11" s="33"/>
      <c r="SF11" s="33"/>
      <c r="SG11" s="33"/>
      <c r="SH11" s="33"/>
      <c r="SI11" s="33"/>
      <c r="SJ11" s="33"/>
      <c r="SK11" s="33"/>
      <c r="SL11" s="33"/>
      <c r="SM11" s="33"/>
      <c r="SN11" s="33"/>
      <c r="SO11" s="33"/>
      <c r="SP11" s="33"/>
      <c r="SQ11" s="33"/>
      <c r="SR11" s="33"/>
      <c r="SS11" s="33"/>
      <c r="ST11" s="33"/>
      <c r="SU11" s="33"/>
      <c r="SV11" s="33"/>
      <c r="SW11" s="33"/>
      <c r="SX11" s="33"/>
      <c r="SY11" s="33"/>
      <c r="SZ11" s="33"/>
      <c r="TA11" s="33"/>
      <c r="TB11" s="33"/>
      <c r="TC11" s="33"/>
      <c r="TD11" s="33"/>
      <c r="TE11" s="33"/>
      <c r="TF11" s="33"/>
      <c r="TG11" s="33"/>
      <c r="TH11" s="33"/>
      <c r="TI11" s="33"/>
      <c r="TJ11" s="33"/>
      <c r="TK11" s="33"/>
      <c r="TL11" s="33"/>
      <c r="TM11" s="33"/>
      <c r="TN11" s="33"/>
      <c r="TO11" s="33"/>
      <c r="TP11" s="33"/>
      <c r="TQ11" s="33"/>
      <c r="TR11" s="33"/>
      <c r="TS11" s="33"/>
      <c r="TT11" s="33"/>
      <c r="TU11" s="33"/>
      <c r="TV11" s="33"/>
      <c r="TW11" s="33"/>
      <c r="TX11" s="33"/>
      <c r="TY11" s="33"/>
      <c r="TZ11" s="33"/>
      <c r="UA11" s="33"/>
      <c r="UB11" s="33"/>
      <c r="UC11" s="33"/>
      <c r="UD11" s="33"/>
      <c r="UE11" s="33"/>
      <c r="UF11" s="33"/>
      <c r="UG11" s="33"/>
      <c r="UH11" s="33"/>
      <c r="UI11" s="33"/>
      <c r="UJ11" s="33"/>
      <c r="UK11" s="33"/>
      <c r="UL11" s="33"/>
      <c r="UM11" s="33"/>
      <c r="UN11" s="33"/>
      <c r="UO11" s="33"/>
      <c r="UP11" s="33"/>
      <c r="UQ11" s="33"/>
      <c r="UR11" s="33"/>
      <c r="US11" s="33"/>
      <c r="UT11" s="33"/>
      <c r="UU11" s="33"/>
      <c r="UV11" s="33"/>
      <c r="UW11" s="33"/>
      <c r="UX11" s="33"/>
      <c r="UY11" s="33"/>
      <c r="UZ11" s="33"/>
      <c r="VA11" s="33"/>
      <c r="VB11" s="33"/>
      <c r="VC11" s="33"/>
      <c r="VD11" s="33"/>
      <c r="VE11" s="33"/>
      <c r="VF11" s="33"/>
      <c r="VG11" s="33"/>
      <c r="VH11" s="33"/>
      <c r="VI11" s="33"/>
      <c r="VJ11" s="33"/>
      <c r="VK11" s="33"/>
      <c r="VL11" s="33"/>
      <c r="VM11" s="33"/>
      <c r="VN11" s="33"/>
      <c r="VO11" s="33"/>
      <c r="VP11" s="33"/>
      <c r="VQ11" s="33"/>
      <c r="VR11" s="33"/>
      <c r="VS11" s="33"/>
      <c r="VT11" s="33"/>
      <c r="VU11" s="33"/>
      <c r="VV11" s="33"/>
      <c r="VW11" s="33"/>
      <c r="VX11" s="33"/>
      <c r="VY11" s="33"/>
      <c r="VZ11" s="33"/>
      <c r="WA11" s="33"/>
      <c r="WB11" s="33"/>
      <c r="WC11" s="33"/>
      <c r="WD11" s="33"/>
      <c r="WE11" s="33"/>
      <c r="WF11" s="33"/>
      <c r="WG11" s="33"/>
      <c r="WH11" s="33"/>
      <c r="WI11" s="33"/>
      <c r="WJ11" s="33"/>
      <c r="WK11" s="33"/>
      <c r="WL11" s="33"/>
      <c r="WM11" s="33"/>
      <c r="WN11" s="33"/>
      <c r="WO11" s="33"/>
      <c r="WP11" s="33"/>
      <c r="WQ11" s="33"/>
      <c r="WR11" s="33"/>
      <c r="WS11" s="33"/>
      <c r="WT11" s="33"/>
      <c r="WU11" s="33"/>
      <c r="WV11" s="33"/>
      <c r="WW11" s="33"/>
      <c r="WX11" s="33"/>
      <c r="WY11" s="33"/>
      <c r="WZ11" s="33"/>
      <c r="XA11" s="33"/>
      <c r="XB11" s="33"/>
      <c r="XC11" s="33"/>
      <c r="XD11" s="33"/>
      <c r="XE11" s="33"/>
      <c r="XF11" s="33"/>
      <c r="XG11" s="33"/>
      <c r="XH11" s="33"/>
      <c r="XI11" s="33"/>
      <c r="XJ11" s="33"/>
      <c r="XK11" s="33"/>
      <c r="XL11" s="33"/>
      <c r="XM11" s="33"/>
      <c r="XN11" s="33"/>
      <c r="XO11" s="33"/>
      <c r="XP11" s="33"/>
      <c r="XQ11" s="33"/>
      <c r="XR11" s="33"/>
      <c r="XS11" s="33"/>
      <c r="XT11" s="33"/>
      <c r="XU11" s="33"/>
      <c r="XV11" s="33"/>
      <c r="XW11" s="33"/>
      <c r="XX11" s="33"/>
      <c r="XY11" s="33"/>
      <c r="XZ11" s="33"/>
      <c r="YA11" s="33"/>
      <c r="YB11" s="33"/>
      <c r="YC11" s="33"/>
      <c r="YD11" s="33"/>
      <c r="YE11" s="33"/>
      <c r="YF11" s="33"/>
      <c r="YG11" s="33"/>
      <c r="YH11" s="33"/>
      <c r="YI11" s="33"/>
      <c r="YJ11" s="33"/>
      <c r="YK11" s="33"/>
      <c r="YL11" s="33"/>
      <c r="YM11" s="33"/>
      <c r="YN11" s="33"/>
      <c r="YO11" s="33"/>
      <c r="YP11" s="33"/>
      <c r="YQ11" s="33"/>
      <c r="YR11" s="33"/>
      <c r="YS11" s="33"/>
      <c r="YT11" s="33"/>
      <c r="YU11" s="33"/>
      <c r="YV11" s="33"/>
      <c r="YW11" s="33"/>
      <c r="YX11" s="33"/>
      <c r="YY11" s="33"/>
      <c r="YZ11" s="33"/>
      <c r="ZA11" s="33"/>
      <c r="ZB11" s="33"/>
      <c r="ZC11" s="33"/>
      <c r="ZD11" s="33"/>
      <c r="ZE11" s="33"/>
      <c r="ZF11" s="33"/>
      <c r="ZG11" s="33"/>
      <c r="ZH11" s="33"/>
      <c r="ZI11" s="33"/>
      <c r="ZJ11" s="33"/>
      <c r="ZK11" s="33"/>
      <c r="ZL11" s="33"/>
      <c r="ZM11" s="33"/>
      <c r="ZN11" s="33"/>
      <c r="ZO11" s="33"/>
      <c r="ZP11" s="33"/>
      <c r="ZQ11" s="33"/>
      <c r="ZR11" s="33"/>
      <c r="ZS11" s="33"/>
      <c r="ZT11" s="33"/>
      <c r="ZU11" s="33"/>
      <c r="ZV11" s="33"/>
      <c r="ZW11" s="33"/>
      <c r="ZX11" s="33"/>
      <c r="ZY11" s="33"/>
      <c r="ZZ11" s="33"/>
      <c r="AAA11" s="33"/>
      <c r="AAB11" s="33"/>
      <c r="AAC11" s="33"/>
      <c r="AAD11" s="33"/>
      <c r="AAE11" s="33"/>
      <c r="AAF11" s="33"/>
      <c r="AAG11" s="33"/>
      <c r="AAH11" s="33"/>
      <c r="AAI11" s="33"/>
      <c r="AAJ11" s="33"/>
      <c r="AAK11" s="33"/>
      <c r="AAL11" s="33"/>
      <c r="AAM11" s="33"/>
      <c r="AAN11" s="33"/>
      <c r="AAO11" s="33"/>
      <c r="AAP11" s="33"/>
      <c r="AAQ11" s="33"/>
      <c r="AAR11" s="33"/>
      <c r="AAS11" s="33"/>
      <c r="AAT11" s="33"/>
      <c r="AAU11" s="33"/>
      <c r="AAV11" s="33"/>
      <c r="AAW11" s="33"/>
      <c r="AAX11" s="33"/>
      <c r="AAY11" s="33"/>
      <c r="AAZ11" s="33"/>
      <c r="ABA11" s="33"/>
      <c r="ABB11" s="33"/>
      <c r="ABC11" s="33"/>
      <c r="ABD11" s="33"/>
      <c r="ABE11" s="33"/>
      <c r="ABF11" s="33"/>
      <c r="ABG11" s="33"/>
      <c r="ABH11" s="33"/>
      <c r="ABI11" s="33"/>
      <c r="ABJ11" s="33"/>
      <c r="ABK11" s="33"/>
      <c r="ABL11" s="33"/>
      <c r="ABM11" s="33"/>
      <c r="ABN11" s="33"/>
      <c r="ABO11" s="33"/>
      <c r="ABP11" s="33"/>
      <c r="ABQ11" s="33"/>
      <c r="ABR11" s="33"/>
      <c r="ABS11" s="33"/>
      <c r="ABT11" s="33"/>
      <c r="ABU11" s="33"/>
      <c r="ABV11" s="33"/>
      <c r="ABW11" s="33"/>
      <c r="ABX11" s="33"/>
      <c r="ABY11" s="33"/>
      <c r="ABZ11" s="33"/>
      <c r="ACA11" s="33"/>
      <c r="ACB11" s="33"/>
      <c r="ACC11" s="33"/>
      <c r="ACD11" s="33"/>
      <c r="ACE11" s="33"/>
      <c r="ACF11" s="33"/>
      <c r="ACG11" s="33"/>
      <c r="ACH11" s="33"/>
      <c r="ACI11" s="33"/>
      <c r="ACJ11" s="33"/>
      <c r="ACK11" s="33"/>
      <c r="ACL11" s="33"/>
      <c r="ACM11" s="33"/>
      <c r="ACN11" s="33"/>
      <c r="ACO11" s="33"/>
      <c r="ACP11" s="33"/>
      <c r="ACQ11" s="33"/>
      <c r="ACR11" s="33"/>
      <c r="ACS11" s="33"/>
      <c r="ACT11" s="33"/>
      <c r="ACU11" s="33"/>
      <c r="ACV11" s="33"/>
      <c r="ACW11" s="33"/>
      <c r="ACX11" s="33"/>
      <c r="ACY11" s="33"/>
      <c r="ACZ11" s="33"/>
      <c r="ADA11" s="33"/>
      <c r="ADB11" s="33"/>
      <c r="ADC11" s="33"/>
      <c r="ADD11" s="33"/>
      <c r="ADE11" s="33"/>
      <c r="ADF11" s="33"/>
      <c r="ADG11" s="33"/>
      <c r="ADH11" s="33"/>
      <c r="ADI11" s="33"/>
      <c r="ADJ11" s="33"/>
      <c r="ADK11" s="33"/>
      <c r="ADL11" s="33"/>
      <c r="ADM11" s="33"/>
      <c r="ADN11" s="33"/>
      <c r="ADO11" s="33"/>
      <c r="ADP11" s="33"/>
      <c r="ADQ11" s="33"/>
      <c r="ADR11" s="33"/>
      <c r="ADS11" s="33"/>
      <c r="ADT11" s="33"/>
      <c r="ADU11" s="33"/>
      <c r="ADV11" s="33"/>
      <c r="ADW11" s="33"/>
      <c r="ADX11" s="33"/>
      <c r="ADY11" s="33"/>
      <c r="ADZ11" s="33"/>
      <c r="AEA11" s="33"/>
      <c r="AEB11" s="33"/>
      <c r="AEC11" s="33"/>
      <c r="AED11" s="33"/>
      <c r="AEE11" s="33"/>
      <c r="AEF11" s="33"/>
      <c r="AEG11" s="33"/>
      <c r="AEH11" s="33"/>
      <c r="AEI11" s="33"/>
      <c r="AEJ11" s="33"/>
      <c r="AEK11" s="33"/>
      <c r="AEL11" s="33"/>
      <c r="AEM11" s="33"/>
      <c r="AEN11" s="33"/>
      <c r="AEO11" s="33"/>
      <c r="AEP11" s="33"/>
      <c r="AEQ11" s="33"/>
      <c r="AER11" s="33"/>
      <c r="AES11" s="33"/>
      <c r="AET11" s="33"/>
      <c r="AEU11" s="33"/>
      <c r="AEV11" s="33"/>
      <c r="AEW11" s="33"/>
      <c r="AEX11" s="33"/>
      <c r="AEY11" s="33"/>
      <c r="AEZ11" s="33"/>
      <c r="AFA11" s="33"/>
      <c r="AFB11" s="33"/>
      <c r="AFC11" s="33"/>
      <c r="AFD11" s="33"/>
      <c r="AFE11" s="33"/>
      <c r="AFF11" s="33"/>
      <c r="AFG11" s="33"/>
      <c r="AFH11" s="33"/>
      <c r="AFI11" s="33"/>
      <c r="AFJ11" s="33"/>
      <c r="AFK11" s="33"/>
      <c r="AFL11" s="33"/>
      <c r="AFM11" s="33"/>
      <c r="AFN11" s="33"/>
      <c r="AFO11" s="33"/>
      <c r="AFP11" s="33"/>
      <c r="AFQ11" s="33"/>
      <c r="AFR11" s="33"/>
      <c r="AFS11" s="33"/>
      <c r="AFT11" s="33"/>
      <c r="AFU11" s="33"/>
      <c r="AFV11" s="33"/>
      <c r="AFW11" s="33"/>
      <c r="AFX11" s="33"/>
      <c r="AFY11" s="33"/>
      <c r="AFZ11" s="33"/>
      <c r="AGA11" s="33"/>
      <c r="AGB11" s="33"/>
      <c r="AGC11" s="33"/>
      <c r="AGD11" s="33"/>
      <c r="AGE11" s="33"/>
      <c r="AGF11" s="33"/>
      <c r="AGG11" s="33"/>
      <c r="AGH11" s="33"/>
      <c r="AGI11" s="33"/>
      <c r="AGJ11" s="33"/>
      <c r="AGK11" s="33"/>
      <c r="AGL11" s="33"/>
      <c r="AGM11" s="33"/>
      <c r="AGN11" s="33"/>
      <c r="AGO11" s="33"/>
      <c r="AGP11" s="33"/>
      <c r="AGQ11" s="33"/>
      <c r="AGR11" s="33"/>
      <c r="AGS11" s="33"/>
      <c r="AGT11" s="33"/>
      <c r="AGU11" s="33"/>
      <c r="AGV11" s="33"/>
      <c r="AGW11" s="33"/>
      <c r="AGX11" s="33"/>
      <c r="AGY11" s="33"/>
      <c r="AGZ11" s="33"/>
      <c r="AHA11" s="33"/>
      <c r="AHB11" s="33"/>
      <c r="AHC11" s="33"/>
      <c r="AHD11" s="33"/>
      <c r="AHE11" s="33"/>
      <c r="AHF11" s="33"/>
      <c r="AHG11" s="33"/>
      <c r="AHH11" s="33"/>
      <c r="AHI11" s="33"/>
      <c r="AHJ11" s="33"/>
      <c r="AHK11" s="33"/>
      <c r="AHL11" s="33"/>
      <c r="AHM11" s="33"/>
      <c r="AHN11" s="33"/>
      <c r="AHO11" s="33"/>
      <c r="AHP11" s="33"/>
      <c r="AHQ11" s="33"/>
      <c r="AHR11" s="33"/>
      <c r="AHS11" s="33"/>
      <c r="AHT11" s="33"/>
      <c r="AHU11" s="33"/>
      <c r="AHV11" s="33"/>
      <c r="AHW11" s="33"/>
      <c r="AHX11" s="33"/>
      <c r="AHY11" s="33"/>
      <c r="AHZ11" s="33"/>
      <c r="AIA11" s="33"/>
      <c r="AIB11" s="33"/>
      <c r="AIC11" s="33"/>
      <c r="AID11" s="33"/>
      <c r="AIE11" s="33"/>
      <c r="AIF11" s="33"/>
      <c r="AIG11" s="33"/>
      <c r="AIH11" s="33"/>
      <c r="AII11" s="33"/>
      <c r="AIJ11" s="33"/>
      <c r="AIK11" s="33"/>
      <c r="AIL11" s="33"/>
      <c r="AIM11" s="33"/>
      <c r="AIN11" s="33"/>
      <c r="AIO11" s="33"/>
      <c r="AIP11" s="33"/>
      <c r="AIQ11" s="33"/>
      <c r="AIR11" s="33"/>
      <c r="AIS11" s="33"/>
      <c r="AIT11" s="33"/>
      <c r="AIU11" s="33"/>
      <c r="AIV11" s="33"/>
      <c r="AIW11" s="33"/>
      <c r="AIX11" s="33"/>
      <c r="AIY11" s="33"/>
      <c r="AIZ11" s="33"/>
      <c r="AJA11" s="33"/>
      <c r="AJB11" s="33"/>
      <c r="AJC11" s="33"/>
      <c r="AJD11" s="33"/>
      <c r="AJE11" s="33"/>
      <c r="AJF11" s="33"/>
      <c r="AJG11" s="33"/>
      <c r="AJH11" s="33"/>
      <c r="AJI11" s="33"/>
      <c r="AJJ11" s="33"/>
      <c r="AJK11" s="33"/>
      <c r="AJL11" s="33"/>
      <c r="AJM11" s="33"/>
      <c r="AJN11" s="33"/>
      <c r="AJO11" s="33"/>
      <c r="AJP11" s="33"/>
      <c r="AJQ11" s="33"/>
      <c r="AJR11" s="33"/>
      <c r="AJS11" s="33"/>
      <c r="AJT11" s="33"/>
      <c r="AJU11" s="33"/>
      <c r="AJV11" s="33"/>
      <c r="AJW11" s="33"/>
      <c r="AJX11" s="33"/>
      <c r="AJY11" s="33"/>
      <c r="AJZ11" s="33"/>
      <c r="AKA11" s="33"/>
      <c r="AKB11" s="33"/>
      <c r="AKC11" s="33"/>
      <c r="AKD11" s="33"/>
      <c r="AKE11" s="33"/>
      <c r="AKF11" s="33"/>
      <c r="AKG11" s="33"/>
      <c r="AKH11" s="33"/>
      <c r="AKI11" s="33"/>
      <c r="AKJ11" s="33"/>
      <c r="AKK11" s="33"/>
      <c r="AKL11" s="33"/>
      <c r="AKM11" s="33"/>
      <c r="AKN11" s="33"/>
      <c r="AKO11" s="33"/>
      <c r="AKP11" s="33"/>
      <c r="AKQ11" s="33"/>
      <c r="AKR11" s="33"/>
      <c r="AKS11" s="33"/>
      <c r="AKT11" s="33"/>
      <c r="AKU11" s="33"/>
      <c r="AKV11" s="33"/>
      <c r="AKW11" s="33"/>
    </row>
    <row r="12" spans="1:985">
      <c r="A12" s="35" t="s">
        <v>239</v>
      </c>
      <c r="B12" s="35">
        <f>VLOOKUP(A12,'Initial Data Ctl v FeO2'!A10:V386,5,0)</f>
        <v>1</v>
      </c>
      <c r="C12" s="35">
        <v>411</v>
      </c>
      <c r="D12" s="35">
        <f>VLOOKUP(A12,'Initial Data Ctl v FeO2'!$A$1:$V$377,19,0)</f>
        <v>129355000</v>
      </c>
      <c r="E12" s="35">
        <f>VLOOKUP(A12,'Initial Data Ctl v FeO2'!$A$1:$V$377,20,0)</f>
        <v>102131666.7</v>
      </c>
      <c r="F12" s="40">
        <f t="shared" si="0"/>
        <v>0.78954556607784776</v>
      </c>
      <c r="G12">
        <v>-7.6855780635137503</v>
      </c>
      <c r="H12" s="40">
        <f t="shared" si="1"/>
        <v>-0.23629773184378949</v>
      </c>
      <c r="I12" s="40">
        <f>VLOOKUP(A12,'Simple avearge'!$A$1:$C$1136,3,0)</f>
        <v>-1.42235284866069</v>
      </c>
      <c r="J12" s="64">
        <f t="shared" si="2"/>
        <v>2.2889480367795172</v>
      </c>
      <c r="K12" s="33">
        <f t="shared" si="5"/>
        <v>40.561857273935935</v>
      </c>
      <c r="L12" s="33">
        <f t="shared" si="3"/>
        <v>11.388406212525826</v>
      </c>
      <c r="M12" s="33">
        <f t="shared" si="4"/>
        <v>-0.23629773184378949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  <c r="JB12" s="33"/>
      <c r="JC12" s="33"/>
      <c r="JD12" s="33"/>
      <c r="JE12" s="33"/>
      <c r="JF12" s="33"/>
      <c r="JG12" s="33"/>
      <c r="JH12" s="33"/>
      <c r="JI12" s="33"/>
      <c r="JJ12" s="33"/>
      <c r="JK12" s="33"/>
      <c r="JL12" s="33"/>
      <c r="JM12" s="33"/>
      <c r="JN12" s="33"/>
      <c r="JO12" s="33"/>
      <c r="JP12" s="33"/>
      <c r="JQ12" s="33"/>
      <c r="JR12" s="33"/>
      <c r="JS12" s="33"/>
      <c r="JT12" s="33"/>
      <c r="JU12" s="33"/>
      <c r="JV12" s="33"/>
      <c r="JW12" s="33"/>
      <c r="JX12" s="33"/>
      <c r="JY12" s="33"/>
      <c r="JZ12" s="33"/>
      <c r="KA12" s="33"/>
      <c r="KB12" s="33"/>
      <c r="KC12" s="33"/>
      <c r="KD12" s="33"/>
      <c r="KE12" s="33"/>
      <c r="KF12" s="33"/>
      <c r="KG12" s="33"/>
      <c r="KH12" s="33"/>
      <c r="KI12" s="33"/>
      <c r="KJ12" s="33"/>
      <c r="KK12" s="33"/>
      <c r="KL12" s="33"/>
      <c r="KM12" s="33"/>
      <c r="KN12" s="33"/>
      <c r="KO12" s="33"/>
      <c r="KP12" s="33"/>
      <c r="KQ12" s="33"/>
      <c r="KR12" s="33"/>
      <c r="KS12" s="33"/>
      <c r="KT12" s="33"/>
      <c r="KU12" s="33"/>
      <c r="KV12" s="33"/>
      <c r="KW12" s="33"/>
      <c r="KX12" s="33"/>
      <c r="KY12" s="33"/>
      <c r="KZ12" s="33"/>
      <c r="LA12" s="33"/>
      <c r="LB12" s="33"/>
      <c r="LC12" s="33"/>
      <c r="LD12" s="33"/>
      <c r="LE12" s="33"/>
      <c r="LF12" s="33"/>
      <c r="LG12" s="33"/>
      <c r="LH12" s="33"/>
      <c r="LI12" s="33"/>
      <c r="LJ12" s="33"/>
      <c r="LK12" s="33"/>
      <c r="LL12" s="33"/>
      <c r="LM12" s="33"/>
      <c r="LN12" s="33"/>
      <c r="LO12" s="33"/>
      <c r="LP12" s="33"/>
      <c r="LQ12" s="33"/>
      <c r="LR12" s="33"/>
      <c r="LS12" s="33"/>
      <c r="LT12" s="33"/>
      <c r="LU12" s="33"/>
      <c r="LV12" s="33"/>
      <c r="LW12" s="33"/>
      <c r="LX12" s="33"/>
      <c r="LY12" s="33"/>
      <c r="LZ12" s="33"/>
      <c r="MA12" s="33"/>
      <c r="MB12" s="33"/>
      <c r="MC12" s="33"/>
      <c r="MD12" s="33"/>
      <c r="ME12" s="33"/>
      <c r="MF12" s="33"/>
      <c r="MG12" s="33"/>
      <c r="MH12" s="33"/>
      <c r="MI12" s="33"/>
      <c r="MJ12" s="33"/>
      <c r="MK12" s="33"/>
      <c r="ML12" s="33"/>
      <c r="MM12" s="33"/>
      <c r="MN12" s="33"/>
      <c r="MO12" s="33"/>
      <c r="MP12" s="33"/>
      <c r="MQ12" s="33"/>
      <c r="MR12" s="33"/>
      <c r="MS12" s="33"/>
      <c r="MT12" s="33"/>
      <c r="MU12" s="33"/>
      <c r="MV12" s="33"/>
      <c r="MW12" s="33"/>
      <c r="MX12" s="33"/>
      <c r="MY12" s="33"/>
      <c r="MZ12" s="33"/>
      <c r="NA12" s="33"/>
      <c r="NB12" s="33"/>
      <c r="NC12" s="33"/>
      <c r="ND12" s="33"/>
      <c r="NE12" s="33"/>
      <c r="NF12" s="33"/>
      <c r="NG12" s="33"/>
      <c r="NH12" s="33"/>
      <c r="NI12" s="33"/>
      <c r="NJ12" s="33"/>
      <c r="NK12" s="33"/>
      <c r="NL12" s="33"/>
      <c r="NM12" s="33"/>
      <c r="NN12" s="33"/>
      <c r="NO12" s="33"/>
      <c r="NP12" s="33"/>
      <c r="NQ12" s="33"/>
      <c r="NR12" s="33"/>
      <c r="NS12" s="33"/>
      <c r="NT12" s="33"/>
      <c r="NU12" s="33"/>
      <c r="NV12" s="33"/>
      <c r="NW12" s="33"/>
      <c r="NX12" s="33"/>
      <c r="NY12" s="33"/>
      <c r="NZ12" s="33"/>
      <c r="OA12" s="33"/>
      <c r="OB12" s="33"/>
      <c r="OC12" s="33"/>
      <c r="OD12" s="33"/>
      <c r="OE12" s="33"/>
      <c r="OF12" s="33"/>
      <c r="OG12" s="33"/>
      <c r="OH12" s="33"/>
      <c r="OI12" s="33"/>
      <c r="OJ12" s="33"/>
      <c r="OK12" s="33"/>
      <c r="OL12" s="33"/>
      <c r="OM12" s="33"/>
      <c r="ON12" s="33"/>
      <c r="OO12" s="33"/>
      <c r="OP12" s="33"/>
      <c r="OQ12" s="33"/>
      <c r="OR12" s="33"/>
      <c r="OS12" s="33"/>
      <c r="OT12" s="33"/>
      <c r="OU12" s="33"/>
      <c r="OV12" s="33"/>
      <c r="OW12" s="33"/>
      <c r="OX12" s="33"/>
      <c r="OY12" s="33"/>
      <c r="OZ12" s="33"/>
      <c r="PA12" s="33"/>
      <c r="PB12" s="33"/>
      <c r="PC12" s="33"/>
      <c r="PD12" s="33"/>
      <c r="PE12" s="33"/>
      <c r="PF12" s="33"/>
      <c r="PG12" s="33"/>
      <c r="PH12" s="33"/>
      <c r="PI12" s="33"/>
      <c r="PJ12" s="33"/>
      <c r="PK12" s="33"/>
      <c r="PL12" s="33"/>
      <c r="PM12" s="33"/>
      <c r="PN12" s="33"/>
      <c r="PO12" s="33"/>
      <c r="PP12" s="33"/>
      <c r="PQ12" s="33"/>
      <c r="PR12" s="33"/>
      <c r="PS12" s="33"/>
      <c r="PT12" s="33"/>
      <c r="PU12" s="33"/>
      <c r="PV12" s="33"/>
      <c r="PW12" s="33"/>
      <c r="PX12" s="33"/>
      <c r="PY12" s="33"/>
      <c r="PZ12" s="33"/>
      <c r="QA12" s="33"/>
      <c r="QB12" s="33"/>
      <c r="QC12" s="33"/>
      <c r="QD12" s="33"/>
      <c r="QE12" s="33"/>
      <c r="QF12" s="33"/>
      <c r="QG12" s="33"/>
      <c r="QH12" s="33"/>
      <c r="QI12" s="33"/>
      <c r="QJ12" s="33"/>
      <c r="QK12" s="33"/>
      <c r="QL12" s="33"/>
      <c r="QM12" s="33"/>
      <c r="QN12" s="33"/>
      <c r="QO12" s="33"/>
      <c r="QP12" s="33"/>
      <c r="QQ12" s="33"/>
      <c r="QR12" s="33"/>
      <c r="QS12" s="33"/>
      <c r="QT12" s="33"/>
      <c r="QU12" s="33"/>
      <c r="QV12" s="33"/>
      <c r="QW12" s="33"/>
      <c r="QX12" s="33"/>
      <c r="QY12" s="33"/>
      <c r="QZ12" s="33"/>
      <c r="RA12" s="33"/>
      <c r="RB12" s="33"/>
      <c r="RC12" s="33"/>
      <c r="RD12" s="33"/>
      <c r="RE12" s="33"/>
      <c r="RF12" s="33"/>
      <c r="RG12" s="33"/>
      <c r="RH12" s="33"/>
      <c r="RI12" s="33"/>
      <c r="RJ12" s="33"/>
      <c r="RK12" s="33"/>
      <c r="RL12" s="33"/>
      <c r="RM12" s="33"/>
      <c r="RN12" s="33"/>
      <c r="RO12" s="33"/>
      <c r="RP12" s="33"/>
      <c r="RQ12" s="33"/>
      <c r="RR12" s="33"/>
      <c r="RS12" s="33"/>
      <c r="RT12" s="33"/>
      <c r="RU12" s="33"/>
      <c r="RV12" s="33"/>
      <c r="RW12" s="33"/>
      <c r="RX12" s="33"/>
      <c r="RY12" s="33"/>
      <c r="RZ12" s="33"/>
      <c r="SA12" s="33"/>
      <c r="SB12" s="33"/>
      <c r="SC12" s="33"/>
      <c r="SD12" s="33"/>
      <c r="SE12" s="33"/>
      <c r="SF12" s="33"/>
      <c r="SG12" s="33"/>
      <c r="SH12" s="33"/>
      <c r="SI12" s="33"/>
      <c r="SJ12" s="33"/>
      <c r="SK12" s="33"/>
      <c r="SL12" s="33"/>
      <c r="SM12" s="33"/>
      <c r="SN12" s="33"/>
      <c r="SO12" s="33"/>
      <c r="SP12" s="33"/>
      <c r="SQ12" s="33"/>
      <c r="SR12" s="33"/>
      <c r="SS12" s="33"/>
      <c r="ST12" s="33"/>
      <c r="SU12" s="33"/>
      <c r="SV12" s="33"/>
      <c r="SW12" s="33"/>
      <c r="SX12" s="33"/>
      <c r="SY12" s="33"/>
      <c r="SZ12" s="33"/>
      <c r="TA12" s="33"/>
      <c r="TB12" s="33"/>
      <c r="TC12" s="33"/>
      <c r="TD12" s="33"/>
      <c r="TE12" s="33"/>
      <c r="TF12" s="33"/>
      <c r="TG12" s="33"/>
      <c r="TH12" s="33"/>
      <c r="TI12" s="33"/>
      <c r="TJ12" s="33"/>
      <c r="TK12" s="33"/>
      <c r="TL12" s="33"/>
      <c r="TM12" s="33"/>
      <c r="TN12" s="33"/>
      <c r="TO12" s="33"/>
      <c r="TP12" s="33"/>
      <c r="TQ12" s="33"/>
      <c r="TR12" s="33"/>
      <c r="TS12" s="33"/>
      <c r="TT12" s="33"/>
      <c r="TU12" s="33"/>
      <c r="TV12" s="33"/>
      <c r="TW12" s="33"/>
      <c r="TX12" s="33"/>
      <c r="TY12" s="33"/>
      <c r="TZ12" s="33"/>
      <c r="UA12" s="33"/>
      <c r="UB12" s="33"/>
      <c r="UC12" s="33"/>
      <c r="UD12" s="33"/>
      <c r="UE12" s="33"/>
      <c r="UF12" s="33"/>
      <c r="UG12" s="33"/>
      <c r="UH12" s="33"/>
      <c r="UI12" s="33"/>
      <c r="UJ12" s="33"/>
      <c r="UK12" s="33"/>
      <c r="UL12" s="33"/>
      <c r="UM12" s="33"/>
      <c r="UN12" s="33"/>
      <c r="UO12" s="33"/>
      <c r="UP12" s="33"/>
      <c r="UQ12" s="33"/>
      <c r="UR12" s="33"/>
      <c r="US12" s="33"/>
      <c r="UT12" s="33"/>
      <c r="UU12" s="33"/>
      <c r="UV12" s="33"/>
      <c r="UW12" s="33"/>
      <c r="UX12" s="33"/>
      <c r="UY12" s="33"/>
      <c r="UZ12" s="33"/>
      <c r="VA12" s="33"/>
      <c r="VB12" s="33"/>
      <c r="VC12" s="33"/>
      <c r="VD12" s="33"/>
      <c r="VE12" s="33"/>
      <c r="VF12" s="33"/>
      <c r="VG12" s="33"/>
      <c r="VH12" s="33"/>
      <c r="VI12" s="33"/>
      <c r="VJ12" s="33"/>
      <c r="VK12" s="33"/>
      <c r="VL12" s="33"/>
      <c r="VM12" s="33"/>
      <c r="VN12" s="33"/>
      <c r="VO12" s="33"/>
      <c r="VP12" s="33"/>
      <c r="VQ12" s="33"/>
      <c r="VR12" s="33"/>
      <c r="VS12" s="33"/>
      <c r="VT12" s="33"/>
      <c r="VU12" s="33"/>
      <c r="VV12" s="33"/>
      <c r="VW12" s="33"/>
      <c r="VX12" s="33"/>
      <c r="VY12" s="33"/>
      <c r="VZ12" s="33"/>
      <c r="WA12" s="33"/>
      <c r="WB12" s="33"/>
      <c r="WC12" s="33"/>
      <c r="WD12" s="33"/>
      <c r="WE12" s="33"/>
      <c r="WF12" s="33"/>
      <c r="WG12" s="33"/>
      <c r="WH12" s="33"/>
      <c r="WI12" s="33"/>
      <c r="WJ12" s="33"/>
      <c r="WK12" s="33"/>
      <c r="WL12" s="33"/>
      <c r="WM12" s="33"/>
      <c r="WN12" s="33"/>
      <c r="WO12" s="33"/>
      <c r="WP12" s="33"/>
      <c r="WQ12" s="33"/>
      <c r="WR12" s="33"/>
      <c r="WS12" s="33"/>
      <c r="WT12" s="33"/>
      <c r="WU12" s="33"/>
      <c r="WV12" s="33"/>
      <c r="WW12" s="33"/>
      <c r="WX12" s="33"/>
      <c r="WY12" s="33"/>
      <c r="WZ12" s="33"/>
      <c r="XA12" s="33"/>
      <c r="XB12" s="33"/>
      <c r="XC12" s="33"/>
      <c r="XD12" s="33"/>
      <c r="XE12" s="33"/>
      <c r="XF12" s="33"/>
      <c r="XG12" s="33"/>
      <c r="XH12" s="33"/>
      <c r="XI12" s="33"/>
      <c r="XJ12" s="33"/>
      <c r="XK12" s="33"/>
      <c r="XL12" s="33"/>
      <c r="XM12" s="33"/>
      <c r="XN12" s="33"/>
      <c r="XO12" s="33"/>
      <c r="XP12" s="33"/>
      <c r="XQ12" s="33"/>
      <c r="XR12" s="33"/>
      <c r="XS12" s="33"/>
      <c r="XT12" s="33"/>
      <c r="XU12" s="33"/>
      <c r="XV12" s="33"/>
      <c r="XW12" s="33"/>
      <c r="XX12" s="33"/>
      <c r="XY12" s="33"/>
      <c r="XZ12" s="33"/>
      <c r="YA12" s="33"/>
      <c r="YB12" s="33"/>
      <c r="YC12" s="33"/>
      <c r="YD12" s="33"/>
      <c r="YE12" s="33"/>
      <c r="YF12" s="33"/>
      <c r="YG12" s="33"/>
      <c r="YH12" s="33"/>
      <c r="YI12" s="33"/>
      <c r="YJ12" s="33"/>
      <c r="YK12" s="33"/>
      <c r="YL12" s="33"/>
      <c r="YM12" s="33"/>
      <c r="YN12" s="33"/>
      <c r="YO12" s="33"/>
      <c r="YP12" s="33"/>
      <c r="YQ12" s="33"/>
      <c r="YR12" s="33"/>
      <c r="YS12" s="33"/>
      <c r="YT12" s="33"/>
      <c r="YU12" s="33"/>
      <c r="YV12" s="33"/>
      <c r="YW12" s="33"/>
      <c r="YX12" s="33"/>
      <c r="YY12" s="33"/>
      <c r="YZ12" s="33"/>
      <c r="ZA12" s="33"/>
      <c r="ZB12" s="33"/>
      <c r="ZC12" s="33"/>
      <c r="ZD12" s="33"/>
      <c r="ZE12" s="33"/>
      <c r="ZF12" s="33"/>
      <c r="ZG12" s="33"/>
      <c r="ZH12" s="33"/>
      <c r="ZI12" s="33"/>
      <c r="ZJ12" s="33"/>
      <c r="ZK12" s="33"/>
      <c r="ZL12" s="33"/>
      <c r="ZM12" s="33"/>
      <c r="ZN12" s="33"/>
      <c r="ZO12" s="33"/>
      <c r="ZP12" s="33"/>
      <c r="ZQ12" s="33"/>
      <c r="ZR12" s="33"/>
      <c r="ZS12" s="33"/>
      <c r="ZT12" s="33"/>
      <c r="ZU12" s="33"/>
      <c r="ZV12" s="33"/>
      <c r="ZW12" s="33"/>
      <c r="ZX12" s="33"/>
      <c r="ZY12" s="33"/>
      <c r="ZZ12" s="33"/>
      <c r="AAA12" s="33"/>
      <c r="AAB12" s="33"/>
      <c r="AAC12" s="33"/>
      <c r="AAD12" s="33"/>
      <c r="AAE12" s="33"/>
      <c r="AAF12" s="33"/>
      <c r="AAG12" s="33"/>
      <c r="AAH12" s="33"/>
      <c r="AAI12" s="33"/>
      <c r="AAJ12" s="33"/>
      <c r="AAK12" s="33"/>
      <c r="AAL12" s="33"/>
      <c r="AAM12" s="33"/>
      <c r="AAN12" s="33"/>
      <c r="AAO12" s="33"/>
      <c r="AAP12" s="33"/>
      <c r="AAQ12" s="33"/>
      <c r="AAR12" s="33"/>
      <c r="AAS12" s="33"/>
      <c r="AAT12" s="33"/>
      <c r="AAU12" s="33"/>
      <c r="AAV12" s="33"/>
      <c r="AAW12" s="33"/>
      <c r="AAX12" s="33"/>
      <c r="AAY12" s="33"/>
      <c r="AAZ12" s="33"/>
      <c r="ABA12" s="33"/>
      <c r="ABB12" s="33"/>
      <c r="ABC12" s="33"/>
      <c r="ABD12" s="33"/>
      <c r="ABE12" s="33"/>
      <c r="ABF12" s="33"/>
      <c r="ABG12" s="33"/>
      <c r="ABH12" s="33"/>
      <c r="ABI12" s="33"/>
      <c r="ABJ12" s="33"/>
      <c r="ABK12" s="33"/>
      <c r="ABL12" s="33"/>
      <c r="ABM12" s="33"/>
      <c r="ABN12" s="33"/>
      <c r="ABO12" s="33"/>
      <c r="ABP12" s="33"/>
      <c r="ABQ12" s="33"/>
      <c r="ABR12" s="33"/>
      <c r="ABS12" s="33"/>
      <c r="ABT12" s="33"/>
      <c r="ABU12" s="33"/>
      <c r="ABV12" s="33"/>
      <c r="ABW12" s="33"/>
      <c r="ABX12" s="33"/>
      <c r="ABY12" s="33"/>
      <c r="ABZ12" s="33"/>
      <c r="ACA12" s="33"/>
      <c r="ACB12" s="33"/>
      <c r="ACC12" s="33"/>
      <c r="ACD12" s="33"/>
      <c r="ACE12" s="33"/>
      <c r="ACF12" s="33"/>
      <c r="ACG12" s="33"/>
      <c r="ACH12" s="33"/>
      <c r="ACI12" s="33"/>
      <c r="ACJ12" s="33"/>
      <c r="ACK12" s="33"/>
      <c r="ACL12" s="33"/>
      <c r="ACM12" s="33"/>
      <c r="ACN12" s="33"/>
      <c r="ACO12" s="33"/>
      <c r="ACP12" s="33"/>
      <c r="ACQ12" s="33"/>
      <c r="ACR12" s="33"/>
      <c r="ACS12" s="33"/>
      <c r="ACT12" s="33"/>
      <c r="ACU12" s="33"/>
      <c r="ACV12" s="33"/>
      <c r="ACW12" s="33"/>
      <c r="ACX12" s="33"/>
      <c r="ACY12" s="33"/>
      <c r="ACZ12" s="33"/>
      <c r="ADA12" s="33"/>
      <c r="ADB12" s="33"/>
      <c r="ADC12" s="33"/>
      <c r="ADD12" s="33"/>
      <c r="ADE12" s="33"/>
      <c r="ADF12" s="33"/>
      <c r="ADG12" s="33"/>
      <c r="ADH12" s="33"/>
      <c r="ADI12" s="33"/>
      <c r="ADJ12" s="33"/>
      <c r="ADK12" s="33"/>
      <c r="ADL12" s="33"/>
      <c r="ADM12" s="33"/>
      <c r="ADN12" s="33"/>
      <c r="ADO12" s="33"/>
      <c r="ADP12" s="33"/>
      <c r="ADQ12" s="33"/>
      <c r="ADR12" s="33"/>
      <c r="ADS12" s="33"/>
      <c r="ADT12" s="33"/>
      <c r="ADU12" s="33"/>
      <c r="ADV12" s="33"/>
      <c r="ADW12" s="33"/>
      <c r="ADX12" s="33"/>
      <c r="ADY12" s="33"/>
      <c r="ADZ12" s="33"/>
      <c r="AEA12" s="33"/>
      <c r="AEB12" s="33"/>
      <c r="AEC12" s="33"/>
      <c r="AED12" s="33"/>
      <c r="AEE12" s="33"/>
      <c r="AEF12" s="33"/>
      <c r="AEG12" s="33"/>
      <c r="AEH12" s="33"/>
      <c r="AEI12" s="33"/>
      <c r="AEJ12" s="33"/>
      <c r="AEK12" s="33"/>
      <c r="AEL12" s="33"/>
      <c r="AEM12" s="33"/>
      <c r="AEN12" s="33"/>
      <c r="AEO12" s="33"/>
      <c r="AEP12" s="33"/>
      <c r="AEQ12" s="33"/>
      <c r="AER12" s="33"/>
      <c r="AES12" s="33"/>
      <c r="AET12" s="33"/>
      <c r="AEU12" s="33"/>
      <c r="AEV12" s="33"/>
      <c r="AEW12" s="33"/>
      <c r="AEX12" s="33"/>
      <c r="AEY12" s="33"/>
      <c r="AEZ12" s="33"/>
      <c r="AFA12" s="33"/>
      <c r="AFB12" s="33"/>
      <c r="AFC12" s="33"/>
      <c r="AFD12" s="33"/>
      <c r="AFE12" s="33"/>
      <c r="AFF12" s="33"/>
      <c r="AFG12" s="33"/>
      <c r="AFH12" s="33"/>
      <c r="AFI12" s="33"/>
      <c r="AFJ12" s="33"/>
      <c r="AFK12" s="33"/>
      <c r="AFL12" s="33"/>
      <c r="AFM12" s="33"/>
      <c r="AFN12" s="33"/>
      <c r="AFO12" s="33"/>
      <c r="AFP12" s="33"/>
      <c r="AFQ12" s="33"/>
      <c r="AFR12" s="33"/>
      <c r="AFS12" s="33"/>
      <c r="AFT12" s="33"/>
      <c r="AFU12" s="33"/>
      <c r="AFV12" s="33"/>
      <c r="AFW12" s="33"/>
      <c r="AFX12" s="33"/>
      <c r="AFY12" s="33"/>
      <c r="AFZ12" s="33"/>
      <c r="AGA12" s="33"/>
      <c r="AGB12" s="33"/>
      <c r="AGC12" s="33"/>
      <c r="AGD12" s="33"/>
      <c r="AGE12" s="33"/>
      <c r="AGF12" s="33"/>
      <c r="AGG12" s="33"/>
      <c r="AGH12" s="33"/>
      <c r="AGI12" s="33"/>
      <c r="AGJ12" s="33"/>
      <c r="AGK12" s="33"/>
      <c r="AGL12" s="33"/>
      <c r="AGM12" s="33"/>
      <c r="AGN12" s="33"/>
      <c r="AGO12" s="33"/>
      <c r="AGP12" s="33"/>
      <c r="AGQ12" s="33"/>
      <c r="AGR12" s="33"/>
      <c r="AGS12" s="33"/>
      <c r="AGT12" s="33"/>
      <c r="AGU12" s="33"/>
      <c r="AGV12" s="33"/>
      <c r="AGW12" s="33"/>
      <c r="AGX12" s="33"/>
      <c r="AGY12" s="33"/>
      <c r="AGZ12" s="33"/>
      <c r="AHA12" s="33"/>
      <c r="AHB12" s="33"/>
      <c r="AHC12" s="33"/>
      <c r="AHD12" s="33"/>
      <c r="AHE12" s="33"/>
      <c r="AHF12" s="33"/>
      <c r="AHG12" s="33"/>
      <c r="AHH12" s="33"/>
      <c r="AHI12" s="33"/>
      <c r="AHJ12" s="33"/>
      <c r="AHK12" s="33"/>
      <c r="AHL12" s="33"/>
      <c r="AHM12" s="33"/>
      <c r="AHN12" s="33"/>
      <c r="AHO12" s="33"/>
      <c r="AHP12" s="33"/>
      <c r="AHQ12" s="33"/>
      <c r="AHR12" s="33"/>
      <c r="AHS12" s="33"/>
      <c r="AHT12" s="33"/>
      <c r="AHU12" s="33"/>
      <c r="AHV12" s="33"/>
      <c r="AHW12" s="33"/>
      <c r="AHX12" s="33"/>
      <c r="AHY12" s="33"/>
      <c r="AHZ12" s="33"/>
      <c r="AIA12" s="33"/>
      <c r="AIB12" s="33"/>
      <c r="AIC12" s="33"/>
      <c r="AID12" s="33"/>
      <c r="AIE12" s="33"/>
      <c r="AIF12" s="33"/>
      <c r="AIG12" s="33"/>
      <c r="AIH12" s="33"/>
      <c r="AII12" s="33"/>
      <c r="AIJ12" s="33"/>
      <c r="AIK12" s="33"/>
      <c r="AIL12" s="33"/>
      <c r="AIM12" s="33"/>
      <c r="AIN12" s="33"/>
      <c r="AIO12" s="33"/>
      <c r="AIP12" s="33"/>
      <c r="AIQ12" s="33"/>
      <c r="AIR12" s="33"/>
      <c r="AIS12" s="33"/>
      <c r="AIT12" s="33"/>
      <c r="AIU12" s="33"/>
      <c r="AIV12" s="33"/>
      <c r="AIW12" s="33"/>
      <c r="AIX12" s="33"/>
      <c r="AIY12" s="33"/>
      <c r="AIZ12" s="33"/>
      <c r="AJA12" s="33"/>
      <c r="AJB12" s="33"/>
      <c r="AJC12" s="33"/>
      <c r="AJD12" s="33"/>
      <c r="AJE12" s="33"/>
      <c r="AJF12" s="33"/>
      <c r="AJG12" s="33"/>
      <c r="AJH12" s="33"/>
      <c r="AJI12" s="33"/>
      <c r="AJJ12" s="33"/>
      <c r="AJK12" s="33"/>
      <c r="AJL12" s="33"/>
      <c r="AJM12" s="33"/>
      <c r="AJN12" s="33"/>
      <c r="AJO12" s="33"/>
      <c r="AJP12" s="33"/>
      <c r="AJQ12" s="33"/>
      <c r="AJR12" s="33"/>
      <c r="AJS12" s="33"/>
      <c r="AJT12" s="33"/>
      <c r="AJU12" s="33"/>
      <c r="AJV12" s="33"/>
      <c r="AJW12" s="33"/>
      <c r="AJX12" s="33"/>
      <c r="AJY12" s="33"/>
      <c r="AJZ12" s="33"/>
      <c r="AKA12" s="33"/>
      <c r="AKB12" s="33"/>
      <c r="AKC12" s="33"/>
      <c r="AKD12" s="33"/>
      <c r="AKE12" s="33"/>
      <c r="AKF12" s="33"/>
      <c r="AKG12" s="33"/>
      <c r="AKH12" s="33"/>
      <c r="AKI12" s="33"/>
      <c r="AKJ12" s="33"/>
      <c r="AKK12" s="33"/>
      <c r="AKL12" s="33"/>
      <c r="AKM12" s="33"/>
      <c r="AKN12" s="33"/>
      <c r="AKO12" s="33"/>
      <c r="AKP12" s="33"/>
      <c r="AKQ12" s="33"/>
      <c r="AKR12" s="33"/>
      <c r="AKS12" s="33"/>
      <c r="AKT12" s="33"/>
      <c r="AKU12" s="33"/>
      <c r="AKV12" s="33"/>
      <c r="AKW12" s="33"/>
    </row>
    <row r="13" spans="1:985">
      <c r="A13" s="35" t="s">
        <v>240</v>
      </c>
      <c r="B13" s="35">
        <f>VLOOKUP(A13,'Initial Data Ctl v FeO2'!A11:V387,5,0)</f>
        <v>2</v>
      </c>
      <c r="C13" s="35">
        <v>411</v>
      </c>
      <c r="D13" s="35">
        <f>VLOOKUP(A13,'Initial Data Ctl v FeO2'!$A$1:$V$377,19,0)</f>
        <v>687792.16669999994</v>
      </c>
      <c r="E13" s="35">
        <f>VLOOKUP(A13,'Initial Data Ctl v FeO2'!$A$1:$V$377,20,0)</f>
        <v>509840.3333</v>
      </c>
      <c r="F13" s="40">
        <f t="shared" si="0"/>
        <v>0.7412709216305764</v>
      </c>
      <c r="G13">
        <v>-7.2691154249706296</v>
      </c>
      <c r="H13" s="40">
        <f t="shared" si="1"/>
        <v>-0.29938910427178356</v>
      </c>
      <c r="I13" s="40">
        <f>VLOOKUP(A13,'Simple avearge'!$A$1:$C$1136,3,0)</f>
        <v>-1.3037391450118001</v>
      </c>
      <c r="J13" s="64">
        <f t="shared" si="2"/>
        <v>2.2889480367795172</v>
      </c>
      <c r="K13" s="33">
        <f t="shared" si="5"/>
        <v>40.561857273935935</v>
      </c>
      <c r="L13" s="33">
        <f t="shared" si="3"/>
        <v>10.971943573982704</v>
      </c>
      <c r="M13" s="33">
        <f t="shared" si="4"/>
        <v>-0.29938910427178356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  <c r="JA13" s="33"/>
      <c r="JB13" s="33"/>
      <c r="JC13" s="33"/>
      <c r="JD13" s="33"/>
      <c r="JE13" s="33"/>
      <c r="JF13" s="33"/>
      <c r="JG13" s="33"/>
      <c r="JH13" s="33"/>
      <c r="JI13" s="33"/>
      <c r="JJ13" s="33"/>
      <c r="JK13" s="33"/>
      <c r="JL13" s="33"/>
      <c r="JM13" s="33"/>
      <c r="JN13" s="33"/>
      <c r="JO13" s="33"/>
      <c r="JP13" s="33"/>
      <c r="JQ13" s="33"/>
      <c r="JR13" s="33"/>
      <c r="JS13" s="33"/>
      <c r="JT13" s="33"/>
      <c r="JU13" s="33"/>
      <c r="JV13" s="33"/>
      <c r="JW13" s="33"/>
      <c r="JX13" s="33"/>
      <c r="JY13" s="33"/>
      <c r="JZ13" s="33"/>
      <c r="KA13" s="33"/>
      <c r="KB13" s="33"/>
      <c r="KC13" s="33"/>
      <c r="KD13" s="33"/>
      <c r="KE13" s="33"/>
      <c r="KF13" s="33"/>
      <c r="KG13" s="33"/>
      <c r="KH13" s="33"/>
      <c r="KI13" s="33"/>
      <c r="KJ13" s="33"/>
      <c r="KK13" s="33"/>
      <c r="KL13" s="33"/>
      <c r="KM13" s="33"/>
      <c r="KN13" s="33"/>
      <c r="KO13" s="33"/>
      <c r="KP13" s="33"/>
      <c r="KQ13" s="33"/>
      <c r="KR13" s="33"/>
      <c r="KS13" s="33"/>
      <c r="KT13" s="33"/>
      <c r="KU13" s="33"/>
      <c r="KV13" s="33"/>
      <c r="KW13" s="33"/>
      <c r="KX13" s="33"/>
      <c r="KY13" s="33"/>
      <c r="KZ13" s="33"/>
      <c r="LA13" s="33"/>
      <c r="LB13" s="33"/>
      <c r="LC13" s="33"/>
      <c r="LD13" s="33"/>
      <c r="LE13" s="33"/>
      <c r="LF13" s="33"/>
      <c r="LG13" s="33"/>
      <c r="LH13" s="33"/>
      <c r="LI13" s="33"/>
      <c r="LJ13" s="33"/>
      <c r="LK13" s="33"/>
      <c r="LL13" s="33"/>
      <c r="LM13" s="33"/>
      <c r="LN13" s="33"/>
      <c r="LO13" s="33"/>
      <c r="LP13" s="33"/>
      <c r="LQ13" s="33"/>
      <c r="LR13" s="33"/>
      <c r="LS13" s="33"/>
      <c r="LT13" s="33"/>
      <c r="LU13" s="33"/>
      <c r="LV13" s="33"/>
      <c r="LW13" s="33"/>
      <c r="LX13" s="33"/>
      <c r="LY13" s="33"/>
      <c r="LZ13" s="33"/>
      <c r="MA13" s="33"/>
      <c r="MB13" s="33"/>
      <c r="MC13" s="33"/>
      <c r="MD13" s="33"/>
      <c r="ME13" s="33"/>
      <c r="MF13" s="33"/>
      <c r="MG13" s="33"/>
      <c r="MH13" s="33"/>
      <c r="MI13" s="33"/>
      <c r="MJ13" s="33"/>
      <c r="MK13" s="33"/>
      <c r="ML13" s="33"/>
      <c r="MM13" s="33"/>
      <c r="MN13" s="33"/>
      <c r="MO13" s="33"/>
      <c r="MP13" s="33"/>
      <c r="MQ13" s="33"/>
      <c r="MR13" s="33"/>
      <c r="MS13" s="33"/>
      <c r="MT13" s="33"/>
      <c r="MU13" s="33"/>
      <c r="MV13" s="33"/>
      <c r="MW13" s="33"/>
      <c r="MX13" s="33"/>
      <c r="MY13" s="33"/>
      <c r="MZ13" s="33"/>
      <c r="NA13" s="33"/>
      <c r="NB13" s="33"/>
      <c r="NC13" s="33"/>
      <c r="ND13" s="33"/>
      <c r="NE13" s="33"/>
      <c r="NF13" s="33"/>
      <c r="NG13" s="33"/>
      <c r="NH13" s="33"/>
      <c r="NI13" s="33"/>
      <c r="NJ13" s="33"/>
      <c r="NK13" s="33"/>
      <c r="NL13" s="33"/>
      <c r="NM13" s="33"/>
      <c r="NN13" s="33"/>
      <c r="NO13" s="33"/>
      <c r="NP13" s="33"/>
      <c r="NQ13" s="33"/>
      <c r="NR13" s="33"/>
      <c r="NS13" s="33"/>
      <c r="NT13" s="33"/>
      <c r="NU13" s="33"/>
      <c r="NV13" s="33"/>
      <c r="NW13" s="33"/>
      <c r="NX13" s="33"/>
      <c r="NY13" s="33"/>
      <c r="NZ13" s="33"/>
      <c r="OA13" s="33"/>
      <c r="OB13" s="33"/>
      <c r="OC13" s="33"/>
      <c r="OD13" s="33"/>
      <c r="OE13" s="33"/>
      <c r="OF13" s="33"/>
      <c r="OG13" s="33"/>
      <c r="OH13" s="33"/>
      <c r="OI13" s="33"/>
      <c r="OJ13" s="33"/>
      <c r="OK13" s="33"/>
      <c r="OL13" s="33"/>
      <c r="OM13" s="33"/>
      <c r="ON13" s="33"/>
      <c r="OO13" s="33"/>
      <c r="OP13" s="33"/>
      <c r="OQ13" s="33"/>
      <c r="OR13" s="33"/>
      <c r="OS13" s="33"/>
      <c r="OT13" s="33"/>
      <c r="OU13" s="33"/>
      <c r="OV13" s="33"/>
      <c r="OW13" s="33"/>
      <c r="OX13" s="33"/>
      <c r="OY13" s="33"/>
      <c r="OZ13" s="33"/>
      <c r="PA13" s="33"/>
      <c r="PB13" s="33"/>
      <c r="PC13" s="33"/>
      <c r="PD13" s="33"/>
      <c r="PE13" s="33"/>
      <c r="PF13" s="33"/>
      <c r="PG13" s="33"/>
      <c r="PH13" s="33"/>
      <c r="PI13" s="33"/>
      <c r="PJ13" s="33"/>
      <c r="PK13" s="33"/>
      <c r="PL13" s="33"/>
      <c r="PM13" s="33"/>
      <c r="PN13" s="33"/>
      <c r="PO13" s="33"/>
      <c r="PP13" s="33"/>
      <c r="PQ13" s="33"/>
      <c r="PR13" s="33"/>
      <c r="PS13" s="33"/>
      <c r="PT13" s="33"/>
      <c r="PU13" s="33"/>
      <c r="PV13" s="33"/>
      <c r="PW13" s="33"/>
      <c r="PX13" s="33"/>
      <c r="PY13" s="33"/>
      <c r="PZ13" s="33"/>
      <c r="QA13" s="33"/>
      <c r="QB13" s="33"/>
      <c r="QC13" s="33"/>
      <c r="QD13" s="33"/>
      <c r="QE13" s="33"/>
      <c r="QF13" s="33"/>
      <c r="QG13" s="33"/>
      <c r="QH13" s="33"/>
      <c r="QI13" s="33"/>
      <c r="QJ13" s="33"/>
      <c r="QK13" s="33"/>
      <c r="QL13" s="33"/>
      <c r="QM13" s="33"/>
      <c r="QN13" s="33"/>
      <c r="QO13" s="33"/>
      <c r="QP13" s="33"/>
      <c r="QQ13" s="33"/>
      <c r="QR13" s="33"/>
      <c r="QS13" s="33"/>
      <c r="QT13" s="33"/>
      <c r="QU13" s="33"/>
      <c r="QV13" s="33"/>
      <c r="QW13" s="33"/>
      <c r="QX13" s="33"/>
      <c r="QY13" s="33"/>
      <c r="QZ13" s="33"/>
      <c r="RA13" s="33"/>
      <c r="RB13" s="33"/>
      <c r="RC13" s="33"/>
      <c r="RD13" s="33"/>
      <c r="RE13" s="33"/>
      <c r="RF13" s="33"/>
      <c r="RG13" s="33"/>
      <c r="RH13" s="33"/>
      <c r="RI13" s="33"/>
      <c r="RJ13" s="33"/>
      <c r="RK13" s="33"/>
      <c r="RL13" s="33"/>
      <c r="RM13" s="33"/>
      <c r="RN13" s="33"/>
      <c r="RO13" s="33"/>
      <c r="RP13" s="33"/>
      <c r="RQ13" s="33"/>
      <c r="RR13" s="33"/>
      <c r="RS13" s="33"/>
      <c r="RT13" s="33"/>
      <c r="RU13" s="33"/>
      <c r="RV13" s="33"/>
      <c r="RW13" s="33"/>
      <c r="RX13" s="33"/>
      <c r="RY13" s="33"/>
      <c r="RZ13" s="33"/>
      <c r="SA13" s="33"/>
      <c r="SB13" s="33"/>
      <c r="SC13" s="33"/>
      <c r="SD13" s="33"/>
      <c r="SE13" s="33"/>
      <c r="SF13" s="33"/>
      <c r="SG13" s="33"/>
      <c r="SH13" s="33"/>
      <c r="SI13" s="33"/>
      <c r="SJ13" s="33"/>
      <c r="SK13" s="33"/>
      <c r="SL13" s="33"/>
      <c r="SM13" s="33"/>
      <c r="SN13" s="33"/>
      <c r="SO13" s="33"/>
      <c r="SP13" s="33"/>
      <c r="SQ13" s="33"/>
      <c r="SR13" s="33"/>
      <c r="SS13" s="33"/>
      <c r="ST13" s="33"/>
      <c r="SU13" s="33"/>
      <c r="SV13" s="33"/>
      <c r="SW13" s="33"/>
      <c r="SX13" s="33"/>
      <c r="SY13" s="33"/>
      <c r="SZ13" s="33"/>
      <c r="TA13" s="33"/>
      <c r="TB13" s="33"/>
      <c r="TC13" s="33"/>
      <c r="TD13" s="33"/>
      <c r="TE13" s="33"/>
      <c r="TF13" s="33"/>
      <c r="TG13" s="33"/>
      <c r="TH13" s="33"/>
      <c r="TI13" s="33"/>
      <c r="TJ13" s="33"/>
      <c r="TK13" s="33"/>
      <c r="TL13" s="33"/>
      <c r="TM13" s="33"/>
      <c r="TN13" s="33"/>
      <c r="TO13" s="33"/>
      <c r="TP13" s="33"/>
      <c r="TQ13" s="33"/>
      <c r="TR13" s="33"/>
      <c r="TS13" s="33"/>
      <c r="TT13" s="33"/>
      <c r="TU13" s="33"/>
      <c r="TV13" s="33"/>
      <c r="TW13" s="33"/>
      <c r="TX13" s="33"/>
      <c r="TY13" s="33"/>
      <c r="TZ13" s="33"/>
      <c r="UA13" s="33"/>
      <c r="UB13" s="33"/>
      <c r="UC13" s="33"/>
      <c r="UD13" s="33"/>
      <c r="UE13" s="33"/>
      <c r="UF13" s="33"/>
      <c r="UG13" s="33"/>
      <c r="UH13" s="33"/>
      <c r="UI13" s="33"/>
      <c r="UJ13" s="33"/>
      <c r="UK13" s="33"/>
      <c r="UL13" s="33"/>
      <c r="UM13" s="33"/>
      <c r="UN13" s="33"/>
      <c r="UO13" s="33"/>
      <c r="UP13" s="33"/>
      <c r="UQ13" s="33"/>
      <c r="UR13" s="33"/>
      <c r="US13" s="33"/>
      <c r="UT13" s="33"/>
      <c r="UU13" s="33"/>
      <c r="UV13" s="33"/>
      <c r="UW13" s="33"/>
      <c r="UX13" s="33"/>
      <c r="UY13" s="33"/>
      <c r="UZ13" s="33"/>
      <c r="VA13" s="33"/>
      <c r="VB13" s="33"/>
      <c r="VC13" s="33"/>
      <c r="VD13" s="33"/>
      <c r="VE13" s="33"/>
      <c r="VF13" s="33"/>
      <c r="VG13" s="33"/>
      <c r="VH13" s="33"/>
      <c r="VI13" s="33"/>
      <c r="VJ13" s="33"/>
      <c r="VK13" s="33"/>
      <c r="VL13" s="33"/>
      <c r="VM13" s="33"/>
      <c r="VN13" s="33"/>
      <c r="VO13" s="33"/>
      <c r="VP13" s="33"/>
      <c r="VQ13" s="33"/>
      <c r="VR13" s="33"/>
      <c r="VS13" s="33"/>
      <c r="VT13" s="33"/>
      <c r="VU13" s="33"/>
      <c r="VV13" s="33"/>
      <c r="VW13" s="33"/>
      <c r="VX13" s="33"/>
      <c r="VY13" s="33"/>
      <c r="VZ13" s="33"/>
      <c r="WA13" s="33"/>
      <c r="WB13" s="33"/>
      <c r="WC13" s="33"/>
      <c r="WD13" s="33"/>
      <c r="WE13" s="33"/>
      <c r="WF13" s="33"/>
      <c r="WG13" s="33"/>
      <c r="WH13" s="33"/>
      <c r="WI13" s="33"/>
      <c r="WJ13" s="33"/>
      <c r="WK13" s="33"/>
      <c r="WL13" s="33"/>
      <c r="WM13" s="33"/>
      <c r="WN13" s="33"/>
      <c r="WO13" s="33"/>
      <c r="WP13" s="33"/>
      <c r="WQ13" s="33"/>
      <c r="WR13" s="33"/>
      <c r="WS13" s="33"/>
      <c r="WT13" s="33"/>
      <c r="WU13" s="33"/>
      <c r="WV13" s="33"/>
      <c r="WW13" s="33"/>
      <c r="WX13" s="33"/>
      <c r="WY13" s="33"/>
      <c r="WZ13" s="33"/>
      <c r="XA13" s="33"/>
      <c r="XB13" s="33"/>
      <c r="XC13" s="33"/>
      <c r="XD13" s="33"/>
      <c r="XE13" s="33"/>
      <c r="XF13" s="33"/>
      <c r="XG13" s="33"/>
      <c r="XH13" s="33"/>
      <c r="XI13" s="33"/>
      <c r="XJ13" s="33"/>
      <c r="XK13" s="33"/>
      <c r="XL13" s="33"/>
      <c r="XM13" s="33"/>
      <c r="XN13" s="33"/>
      <c r="XO13" s="33"/>
      <c r="XP13" s="33"/>
      <c r="XQ13" s="33"/>
      <c r="XR13" s="33"/>
      <c r="XS13" s="33"/>
      <c r="XT13" s="33"/>
      <c r="XU13" s="33"/>
      <c r="XV13" s="33"/>
      <c r="XW13" s="33"/>
      <c r="XX13" s="33"/>
      <c r="XY13" s="33"/>
      <c r="XZ13" s="33"/>
      <c r="YA13" s="33"/>
      <c r="YB13" s="33"/>
      <c r="YC13" s="33"/>
      <c r="YD13" s="33"/>
      <c r="YE13" s="33"/>
      <c r="YF13" s="33"/>
      <c r="YG13" s="33"/>
      <c r="YH13" s="33"/>
      <c r="YI13" s="33"/>
      <c r="YJ13" s="33"/>
      <c r="YK13" s="33"/>
      <c r="YL13" s="33"/>
      <c r="YM13" s="33"/>
      <c r="YN13" s="33"/>
      <c r="YO13" s="33"/>
      <c r="YP13" s="33"/>
      <c r="YQ13" s="33"/>
      <c r="YR13" s="33"/>
      <c r="YS13" s="33"/>
      <c r="YT13" s="33"/>
      <c r="YU13" s="33"/>
      <c r="YV13" s="33"/>
      <c r="YW13" s="33"/>
      <c r="YX13" s="33"/>
      <c r="YY13" s="33"/>
      <c r="YZ13" s="33"/>
      <c r="ZA13" s="33"/>
      <c r="ZB13" s="33"/>
      <c r="ZC13" s="33"/>
      <c r="ZD13" s="33"/>
      <c r="ZE13" s="33"/>
      <c r="ZF13" s="33"/>
      <c r="ZG13" s="33"/>
      <c r="ZH13" s="33"/>
      <c r="ZI13" s="33"/>
      <c r="ZJ13" s="33"/>
      <c r="ZK13" s="33"/>
      <c r="ZL13" s="33"/>
      <c r="ZM13" s="33"/>
      <c r="ZN13" s="33"/>
      <c r="ZO13" s="33"/>
      <c r="ZP13" s="33"/>
      <c r="ZQ13" s="33"/>
      <c r="ZR13" s="33"/>
      <c r="ZS13" s="33"/>
      <c r="ZT13" s="33"/>
      <c r="ZU13" s="33"/>
      <c r="ZV13" s="33"/>
      <c r="ZW13" s="33"/>
      <c r="ZX13" s="33"/>
      <c r="ZY13" s="33"/>
      <c r="ZZ13" s="33"/>
      <c r="AAA13" s="33"/>
      <c r="AAB13" s="33"/>
      <c r="AAC13" s="33"/>
      <c r="AAD13" s="33"/>
      <c r="AAE13" s="33"/>
      <c r="AAF13" s="33"/>
      <c r="AAG13" s="33"/>
      <c r="AAH13" s="33"/>
      <c r="AAI13" s="33"/>
      <c r="AAJ13" s="33"/>
      <c r="AAK13" s="33"/>
      <c r="AAL13" s="33"/>
      <c r="AAM13" s="33"/>
      <c r="AAN13" s="33"/>
      <c r="AAO13" s="33"/>
      <c r="AAP13" s="33"/>
      <c r="AAQ13" s="33"/>
      <c r="AAR13" s="33"/>
      <c r="AAS13" s="33"/>
      <c r="AAT13" s="33"/>
      <c r="AAU13" s="33"/>
      <c r="AAV13" s="33"/>
      <c r="AAW13" s="33"/>
      <c r="AAX13" s="33"/>
      <c r="AAY13" s="33"/>
      <c r="AAZ13" s="33"/>
      <c r="ABA13" s="33"/>
      <c r="ABB13" s="33"/>
      <c r="ABC13" s="33"/>
      <c r="ABD13" s="33"/>
      <c r="ABE13" s="33"/>
      <c r="ABF13" s="33"/>
      <c r="ABG13" s="33"/>
      <c r="ABH13" s="33"/>
      <c r="ABI13" s="33"/>
      <c r="ABJ13" s="33"/>
      <c r="ABK13" s="33"/>
      <c r="ABL13" s="33"/>
      <c r="ABM13" s="33"/>
      <c r="ABN13" s="33"/>
      <c r="ABO13" s="33"/>
      <c r="ABP13" s="33"/>
      <c r="ABQ13" s="33"/>
      <c r="ABR13" s="33"/>
      <c r="ABS13" s="33"/>
      <c r="ABT13" s="33"/>
      <c r="ABU13" s="33"/>
      <c r="ABV13" s="33"/>
      <c r="ABW13" s="33"/>
      <c r="ABX13" s="33"/>
      <c r="ABY13" s="33"/>
      <c r="ABZ13" s="33"/>
      <c r="ACA13" s="33"/>
      <c r="ACB13" s="33"/>
      <c r="ACC13" s="33"/>
      <c r="ACD13" s="33"/>
      <c r="ACE13" s="33"/>
      <c r="ACF13" s="33"/>
      <c r="ACG13" s="33"/>
      <c r="ACH13" s="33"/>
      <c r="ACI13" s="33"/>
      <c r="ACJ13" s="33"/>
      <c r="ACK13" s="33"/>
      <c r="ACL13" s="33"/>
      <c r="ACM13" s="33"/>
      <c r="ACN13" s="33"/>
      <c r="ACO13" s="33"/>
      <c r="ACP13" s="33"/>
      <c r="ACQ13" s="33"/>
      <c r="ACR13" s="33"/>
      <c r="ACS13" s="33"/>
      <c r="ACT13" s="33"/>
      <c r="ACU13" s="33"/>
      <c r="ACV13" s="33"/>
      <c r="ACW13" s="33"/>
      <c r="ACX13" s="33"/>
      <c r="ACY13" s="33"/>
      <c r="ACZ13" s="33"/>
      <c r="ADA13" s="33"/>
      <c r="ADB13" s="33"/>
      <c r="ADC13" s="33"/>
      <c r="ADD13" s="33"/>
      <c r="ADE13" s="33"/>
      <c r="ADF13" s="33"/>
      <c r="ADG13" s="33"/>
      <c r="ADH13" s="33"/>
      <c r="ADI13" s="33"/>
      <c r="ADJ13" s="33"/>
      <c r="ADK13" s="33"/>
      <c r="ADL13" s="33"/>
      <c r="ADM13" s="33"/>
      <c r="ADN13" s="33"/>
      <c r="ADO13" s="33"/>
      <c r="ADP13" s="33"/>
      <c r="ADQ13" s="33"/>
      <c r="ADR13" s="33"/>
      <c r="ADS13" s="33"/>
      <c r="ADT13" s="33"/>
      <c r="ADU13" s="33"/>
      <c r="ADV13" s="33"/>
      <c r="ADW13" s="33"/>
      <c r="ADX13" s="33"/>
      <c r="ADY13" s="33"/>
      <c r="ADZ13" s="33"/>
      <c r="AEA13" s="33"/>
      <c r="AEB13" s="33"/>
      <c r="AEC13" s="33"/>
      <c r="AED13" s="33"/>
      <c r="AEE13" s="33"/>
      <c r="AEF13" s="33"/>
      <c r="AEG13" s="33"/>
      <c r="AEH13" s="33"/>
      <c r="AEI13" s="33"/>
      <c r="AEJ13" s="33"/>
      <c r="AEK13" s="33"/>
      <c r="AEL13" s="33"/>
      <c r="AEM13" s="33"/>
      <c r="AEN13" s="33"/>
      <c r="AEO13" s="33"/>
      <c r="AEP13" s="33"/>
      <c r="AEQ13" s="33"/>
      <c r="AER13" s="33"/>
      <c r="AES13" s="33"/>
      <c r="AET13" s="33"/>
      <c r="AEU13" s="33"/>
      <c r="AEV13" s="33"/>
      <c r="AEW13" s="33"/>
      <c r="AEX13" s="33"/>
      <c r="AEY13" s="33"/>
      <c r="AEZ13" s="33"/>
      <c r="AFA13" s="33"/>
      <c r="AFB13" s="33"/>
      <c r="AFC13" s="33"/>
      <c r="AFD13" s="33"/>
      <c r="AFE13" s="33"/>
      <c r="AFF13" s="33"/>
      <c r="AFG13" s="33"/>
      <c r="AFH13" s="33"/>
      <c r="AFI13" s="33"/>
      <c r="AFJ13" s="33"/>
      <c r="AFK13" s="33"/>
      <c r="AFL13" s="33"/>
      <c r="AFM13" s="33"/>
      <c r="AFN13" s="33"/>
      <c r="AFO13" s="33"/>
      <c r="AFP13" s="33"/>
      <c r="AFQ13" s="33"/>
      <c r="AFR13" s="33"/>
      <c r="AFS13" s="33"/>
      <c r="AFT13" s="33"/>
      <c r="AFU13" s="33"/>
      <c r="AFV13" s="33"/>
      <c r="AFW13" s="33"/>
      <c r="AFX13" s="33"/>
      <c r="AFY13" s="33"/>
      <c r="AFZ13" s="33"/>
      <c r="AGA13" s="33"/>
      <c r="AGB13" s="33"/>
      <c r="AGC13" s="33"/>
      <c r="AGD13" s="33"/>
      <c r="AGE13" s="33"/>
      <c r="AGF13" s="33"/>
      <c r="AGG13" s="33"/>
      <c r="AGH13" s="33"/>
      <c r="AGI13" s="33"/>
      <c r="AGJ13" s="33"/>
      <c r="AGK13" s="33"/>
      <c r="AGL13" s="33"/>
      <c r="AGM13" s="33"/>
      <c r="AGN13" s="33"/>
      <c r="AGO13" s="33"/>
      <c r="AGP13" s="33"/>
      <c r="AGQ13" s="33"/>
      <c r="AGR13" s="33"/>
      <c r="AGS13" s="33"/>
      <c r="AGT13" s="33"/>
      <c r="AGU13" s="33"/>
      <c r="AGV13" s="33"/>
      <c r="AGW13" s="33"/>
      <c r="AGX13" s="33"/>
      <c r="AGY13" s="33"/>
      <c r="AGZ13" s="33"/>
      <c r="AHA13" s="33"/>
      <c r="AHB13" s="33"/>
      <c r="AHC13" s="33"/>
      <c r="AHD13" s="33"/>
      <c r="AHE13" s="33"/>
      <c r="AHF13" s="33"/>
      <c r="AHG13" s="33"/>
      <c r="AHH13" s="33"/>
      <c r="AHI13" s="33"/>
      <c r="AHJ13" s="33"/>
      <c r="AHK13" s="33"/>
      <c r="AHL13" s="33"/>
      <c r="AHM13" s="33"/>
      <c r="AHN13" s="33"/>
      <c r="AHO13" s="33"/>
      <c r="AHP13" s="33"/>
      <c r="AHQ13" s="33"/>
      <c r="AHR13" s="33"/>
      <c r="AHS13" s="33"/>
      <c r="AHT13" s="33"/>
      <c r="AHU13" s="33"/>
      <c r="AHV13" s="33"/>
      <c r="AHW13" s="33"/>
      <c r="AHX13" s="33"/>
      <c r="AHY13" s="33"/>
      <c r="AHZ13" s="33"/>
      <c r="AIA13" s="33"/>
      <c r="AIB13" s="33"/>
      <c r="AIC13" s="33"/>
      <c r="AID13" s="33"/>
      <c r="AIE13" s="33"/>
      <c r="AIF13" s="33"/>
      <c r="AIG13" s="33"/>
      <c r="AIH13" s="33"/>
      <c r="AII13" s="33"/>
      <c r="AIJ13" s="33"/>
      <c r="AIK13" s="33"/>
      <c r="AIL13" s="33"/>
      <c r="AIM13" s="33"/>
      <c r="AIN13" s="33"/>
      <c r="AIO13" s="33"/>
      <c r="AIP13" s="33"/>
      <c r="AIQ13" s="33"/>
      <c r="AIR13" s="33"/>
      <c r="AIS13" s="33"/>
      <c r="AIT13" s="33"/>
      <c r="AIU13" s="33"/>
      <c r="AIV13" s="33"/>
      <c r="AIW13" s="33"/>
      <c r="AIX13" s="33"/>
      <c r="AIY13" s="33"/>
      <c r="AIZ13" s="33"/>
      <c r="AJA13" s="33"/>
      <c r="AJB13" s="33"/>
      <c r="AJC13" s="33"/>
      <c r="AJD13" s="33"/>
      <c r="AJE13" s="33"/>
      <c r="AJF13" s="33"/>
      <c r="AJG13" s="33"/>
      <c r="AJH13" s="33"/>
      <c r="AJI13" s="33"/>
      <c r="AJJ13" s="33"/>
      <c r="AJK13" s="33"/>
      <c r="AJL13" s="33"/>
      <c r="AJM13" s="33"/>
      <c r="AJN13" s="33"/>
      <c r="AJO13" s="33"/>
      <c r="AJP13" s="33"/>
      <c r="AJQ13" s="33"/>
      <c r="AJR13" s="33"/>
      <c r="AJS13" s="33"/>
      <c r="AJT13" s="33"/>
      <c r="AJU13" s="33"/>
      <c r="AJV13" s="33"/>
      <c r="AJW13" s="33"/>
      <c r="AJX13" s="33"/>
      <c r="AJY13" s="33"/>
      <c r="AJZ13" s="33"/>
      <c r="AKA13" s="33"/>
      <c r="AKB13" s="33"/>
      <c r="AKC13" s="33"/>
      <c r="AKD13" s="33"/>
      <c r="AKE13" s="33"/>
      <c r="AKF13" s="33"/>
      <c r="AKG13" s="33"/>
      <c r="AKH13" s="33"/>
      <c r="AKI13" s="33"/>
      <c r="AKJ13" s="33"/>
      <c r="AKK13" s="33"/>
      <c r="AKL13" s="33"/>
      <c r="AKM13" s="33"/>
      <c r="AKN13" s="33"/>
      <c r="AKO13" s="33"/>
      <c r="AKP13" s="33"/>
      <c r="AKQ13" s="33"/>
      <c r="AKR13" s="33"/>
      <c r="AKS13" s="33"/>
      <c r="AKT13" s="33"/>
      <c r="AKU13" s="33"/>
      <c r="AKV13" s="33"/>
      <c r="AKW13" s="33"/>
    </row>
    <row r="14" spans="1:985">
      <c r="A14" s="35" t="s">
        <v>244</v>
      </c>
      <c r="B14" s="35">
        <f>VLOOKUP(A14,'Initial Data Ctl v FeO2'!A12:V388,5,0)</f>
        <v>2</v>
      </c>
      <c r="C14" s="35">
        <v>454</v>
      </c>
      <c r="D14" s="35">
        <f>VLOOKUP(A14,'Initial Data Ctl v FeO2'!$A$1:$V$377,19,0)</f>
        <v>118269.1667</v>
      </c>
      <c r="E14" s="35">
        <f>VLOOKUP(A14,'Initial Data Ctl v FeO2'!$A$1:$V$377,20,0)</f>
        <v>69382.5</v>
      </c>
      <c r="F14" s="40">
        <f t="shared" si="0"/>
        <v>0.586649098289453</v>
      </c>
      <c r="G14">
        <v>-0.79959987196578397</v>
      </c>
      <c r="H14" s="40">
        <f t="shared" si="1"/>
        <v>-0.53332842616396592</v>
      </c>
      <c r="I14" s="40">
        <f>VLOOKUP(A14,'Simple avearge'!$A$1:$C$1136,3,0)</f>
        <v>-0.24466207845812499</v>
      </c>
      <c r="J14" s="64">
        <f t="shared" si="2"/>
        <v>2.3830744810092779</v>
      </c>
      <c r="K14" s="33">
        <f t="shared" si="5"/>
        <v>38.393637354836841</v>
      </c>
      <c r="L14" s="33">
        <f t="shared" si="3"/>
        <v>4.4474916239462594</v>
      </c>
      <c r="M14" s="33">
        <f t="shared" si="4"/>
        <v>-0.53332842616396592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  <c r="JA14" s="33"/>
      <c r="JB14" s="33"/>
      <c r="JC14" s="33"/>
      <c r="JD14" s="33"/>
      <c r="JE14" s="33"/>
      <c r="JF14" s="33"/>
      <c r="JG14" s="33"/>
      <c r="JH14" s="33"/>
      <c r="JI14" s="33"/>
      <c r="JJ14" s="33"/>
      <c r="JK14" s="33"/>
      <c r="JL14" s="33"/>
      <c r="JM14" s="33"/>
      <c r="JN14" s="33"/>
      <c r="JO14" s="33"/>
      <c r="JP14" s="33"/>
      <c r="JQ14" s="33"/>
      <c r="JR14" s="33"/>
      <c r="JS14" s="33"/>
      <c r="JT14" s="33"/>
      <c r="JU14" s="33"/>
      <c r="JV14" s="33"/>
      <c r="JW14" s="33"/>
      <c r="JX14" s="33"/>
      <c r="JY14" s="33"/>
      <c r="JZ14" s="33"/>
      <c r="KA14" s="33"/>
      <c r="KB14" s="33"/>
      <c r="KC14" s="33"/>
      <c r="KD14" s="33"/>
      <c r="KE14" s="33"/>
      <c r="KF14" s="33"/>
      <c r="KG14" s="33"/>
      <c r="KH14" s="33"/>
      <c r="KI14" s="33"/>
      <c r="KJ14" s="33"/>
      <c r="KK14" s="33"/>
      <c r="KL14" s="33"/>
      <c r="KM14" s="33"/>
      <c r="KN14" s="33"/>
      <c r="KO14" s="33"/>
      <c r="KP14" s="33"/>
      <c r="KQ14" s="33"/>
      <c r="KR14" s="33"/>
      <c r="KS14" s="33"/>
      <c r="KT14" s="33"/>
      <c r="KU14" s="33"/>
      <c r="KV14" s="33"/>
      <c r="KW14" s="33"/>
      <c r="KX14" s="33"/>
      <c r="KY14" s="33"/>
      <c r="KZ14" s="33"/>
      <c r="LA14" s="33"/>
      <c r="LB14" s="33"/>
      <c r="LC14" s="33"/>
      <c r="LD14" s="33"/>
      <c r="LE14" s="33"/>
      <c r="LF14" s="33"/>
      <c r="LG14" s="33"/>
      <c r="LH14" s="33"/>
      <c r="LI14" s="33"/>
      <c r="LJ14" s="33"/>
      <c r="LK14" s="33"/>
      <c r="LL14" s="33"/>
      <c r="LM14" s="33"/>
      <c r="LN14" s="33"/>
      <c r="LO14" s="33"/>
      <c r="LP14" s="33"/>
      <c r="LQ14" s="33"/>
      <c r="LR14" s="33"/>
      <c r="LS14" s="33"/>
      <c r="LT14" s="33"/>
      <c r="LU14" s="33"/>
      <c r="LV14" s="33"/>
      <c r="LW14" s="33"/>
      <c r="LX14" s="33"/>
      <c r="LY14" s="33"/>
      <c r="LZ14" s="33"/>
      <c r="MA14" s="33"/>
      <c r="MB14" s="33"/>
      <c r="MC14" s="33"/>
      <c r="MD14" s="33"/>
      <c r="ME14" s="33"/>
      <c r="MF14" s="33"/>
      <c r="MG14" s="33"/>
      <c r="MH14" s="33"/>
      <c r="MI14" s="33"/>
      <c r="MJ14" s="33"/>
      <c r="MK14" s="33"/>
      <c r="ML14" s="33"/>
      <c r="MM14" s="33"/>
      <c r="MN14" s="33"/>
      <c r="MO14" s="33"/>
      <c r="MP14" s="33"/>
      <c r="MQ14" s="33"/>
      <c r="MR14" s="33"/>
      <c r="MS14" s="33"/>
      <c r="MT14" s="33"/>
      <c r="MU14" s="33"/>
      <c r="MV14" s="33"/>
      <c r="MW14" s="33"/>
      <c r="MX14" s="33"/>
      <c r="MY14" s="33"/>
      <c r="MZ14" s="33"/>
      <c r="NA14" s="33"/>
      <c r="NB14" s="33"/>
      <c r="NC14" s="33"/>
      <c r="ND14" s="33"/>
      <c r="NE14" s="33"/>
      <c r="NF14" s="33"/>
      <c r="NG14" s="33"/>
      <c r="NH14" s="33"/>
      <c r="NI14" s="33"/>
      <c r="NJ14" s="33"/>
      <c r="NK14" s="33"/>
      <c r="NL14" s="33"/>
      <c r="NM14" s="33"/>
      <c r="NN14" s="33"/>
      <c r="NO14" s="33"/>
      <c r="NP14" s="33"/>
      <c r="NQ14" s="33"/>
      <c r="NR14" s="33"/>
      <c r="NS14" s="33"/>
      <c r="NT14" s="33"/>
      <c r="NU14" s="33"/>
      <c r="NV14" s="33"/>
      <c r="NW14" s="33"/>
      <c r="NX14" s="33"/>
      <c r="NY14" s="33"/>
      <c r="NZ14" s="33"/>
      <c r="OA14" s="33"/>
      <c r="OB14" s="33"/>
      <c r="OC14" s="33"/>
      <c r="OD14" s="33"/>
      <c r="OE14" s="33"/>
      <c r="OF14" s="33"/>
      <c r="OG14" s="33"/>
      <c r="OH14" s="33"/>
      <c r="OI14" s="33"/>
      <c r="OJ14" s="33"/>
      <c r="OK14" s="33"/>
      <c r="OL14" s="33"/>
      <c r="OM14" s="33"/>
      <c r="ON14" s="33"/>
      <c r="OO14" s="33"/>
      <c r="OP14" s="33"/>
      <c r="OQ14" s="33"/>
      <c r="OR14" s="33"/>
      <c r="OS14" s="33"/>
      <c r="OT14" s="33"/>
      <c r="OU14" s="33"/>
      <c r="OV14" s="33"/>
      <c r="OW14" s="33"/>
      <c r="OX14" s="33"/>
      <c r="OY14" s="33"/>
      <c r="OZ14" s="33"/>
      <c r="PA14" s="33"/>
      <c r="PB14" s="33"/>
      <c r="PC14" s="33"/>
      <c r="PD14" s="33"/>
      <c r="PE14" s="33"/>
      <c r="PF14" s="33"/>
      <c r="PG14" s="33"/>
      <c r="PH14" s="33"/>
      <c r="PI14" s="33"/>
      <c r="PJ14" s="33"/>
      <c r="PK14" s="33"/>
      <c r="PL14" s="33"/>
      <c r="PM14" s="33"/>
      <c r="PN14" s="33"/>
      <c r="PO14" s="33"/>
      <c r="PP14" s="33"/>
      <c r="PQ14" s="33"/>
      <c r="PR14" s="33"/>
      <c r="PS14" s="33"/>
      <c r="PT14" s="33"/>
      <c r="PU14" s="33"/>
      <c r="PV14" s="33"/>
      <c r="PW14" s="33"/>
      <c r="PX14" s="33"/>
      <c r="PY14" s="33"/>
      <c r="PZ14" s="33"/>
      <c r="QA14" s="33"/>
      <c r="QB14" s="33"/>
      <c r="QC14" s="33"/>
      <c r="QD14" s="33"/>
      <c r="QE14" s="33"/>
      <c r="QF14" s="33"/>
      <c r="QG14" s="33"/>
      <c r="QH14" s="33"/>
      <c r="QI14" s="33"/>
      <c r="QJ14" s="33"/>
      <c r="QK14" s="33"/>
      <c r="QL14" s="33"/>
      <c r="QM14" s="33"/>
      <c r="QN14" s="33"/>
      <c r="QO14" s="33"/>
      <c r="QP14" s="33"/>
      <c r="QQ14" s="33"/>
      <c r="QR14" s="33"/>
      <c r="QS14" s="33"/>
      <c r="QT14" s="33"/>
      <c r="QU14" s="33"/>
      <c r="QV14" s="33"/>
      <c r="QW14" s="33"/>
      <c r="QX14" s="33"/>
      <c r="QY14" s="33"/>
      <c r="QZ14" s="33"/>
      <c r="RA14" s="33"/>
      <c r="RB14" s="33"/>
      <c r="RC14" s="33"/>
      <c r="RD14" s="33"/>
      <c r="RE14" s="33"/>
      <c r="RF14" s="33"/>
      <c r="RG14" s="33"/>
      <c r="RH14" s="33"/>
      <c r="RI14" s="33"/>
      <c r="RJ14" s="33"/>
      <c r="RK14" s="33"/>
      <c r="RL14" s="33"/>
      <c r="RM14" s="33"/>
      <c r="RN14" s="33"/>
      <c r="RO14" s="33"/>
      <c r="RP14" s="33"/>
      <c r="RQ14" s="33"/>
      <c r="RR14" s="33"/>
      <c r="RS14" s="33"/>
      <c r="RT14" s="33"/>
      <c r="RU14" s="33"/>
      <c r="RV14" s="33"/>
      <c r="RW14" s="33"/>
      <c r="RX14" s="33"/>
      <c r="RY14" s="33"/>
      <c r="RZ14" s="33"/>
      <c r="SA14" s="33"/>
      <c r="SB14" s="33"/>
      <c r="SC14" s="33"/>
      <c r="SD14" s="33"/>
      <c r="SE14" s="33"/>
      <c r="SF14" s="33"/>
      <c r="SG14" s="33"/>
      <c r="SH14" s="33"/>
      <c r="SI14" s="33"/>
      <c r="SJ14" s="33"/>
      <c r="SK14" s="33"/>
      <c r="SL14" s="33"/>
      <c r="SM14" s="33"/>
      <c r="SN14" s="33"/>
      <c r="SO14" s="33"/>
      <c r="SP14" s="33"/>
      <c r="SQ14" s="33"/>
      <c r="SR14" s="33"/>
      <c r="SS14" s="33"/>
      <c r="ST14" s="33"/>
      <c r="SU14" s="33"/>
      <c r="SV14" s="33"/>
      <c r="SW14" s="33"/>
      <c r="SX14" s="33"/>
      <c r="SY14" s="33"/>
      <c r="SZ14" s="33"/>
      <c r="TA14" s="33"/>
      <c r="TB14" s="33"/>
      <c r="TC14" s="33"/>
      <c r="TD14" s="33"/>
      <c r="TE14" s="33"/>
      <c r="TF14" s="33"/>
      <c r="TG14" s="33"/>
      <c r="TH14" s="33"/>
      <c r="TI14" s="33"/>
      <c r="TJ14" s="33"/>
      <c r="TK14" s="33"/>
      <c r="TL14" s="33"/>
      <c r="TM14" s="33"/>
      <c r="TN14" s="33"/>
      <c r="TO14" s="33"/>
      <c r="TP14" s="33"/>
      <c r="TQ14" s="33"/>
      <c r="TR14" s="33"/>
      <c r="TS14" s="33"/>
      <c r="TT14" s="33"/>
      <c r="TU14" s="33"/>
      <c r="TV14" s="33"/>
      <c r="TW14" s="33"/>
      <c r="TX14" s="33"/>
      <c r="TY14" s="33"/>
      <c r="TZ14" s="33"/>
      <c r="UA14" s="33"/>
      <c r="UB14" s="33"/>
      <c r="UC14" s="33"/>
      <c r="UD14" s="33"/>
      <c r="UE14" s="33"/>
      <c r="UF14" s="33"/>
      <c r="UG14" s="33"/>
      <c r="UH14" s="33"/>
      <c r="UI14" s="33"/>
      <c r="UJ14" s="33"/>
      <c r="UK14" s="33"/>
      <c r="UL14" s="33"/>
      <c r="UM14" s="33"/>
      <c r="UN14" s="33"/>
      <c r="UO14" s="33"/>
      <c r="UP14" s="33"/>
      <c r="UQ14" s="33"/>
      <c r="UR14" s="33"/>
      <c r="US14" s="33"/>
      <c r="UT14" s="33"/>
      <c r="UU14" s="33"/>
      <c r="UV14" s="33"/>
      <c r="UW14" s="33"/>
      <c r="UX14" s="33"/>
      <c r="UY14" s="33"/>
      <c r="UZ14" s="33"/>
      <c r="VA14" s="33"/>
      <c r="VB14" s="33"/>
      <c r="VC14" s="33"/>
      <c r="VD14" s="33"/>
      <c r="VE14" s="33"/>
      <c r="VF14" s="33"/>
      <c r="VG14" s="33"/>
      <c r="VH14" s="33"/>
      <c r="VI14" s="33"/>
      <c r="VJ14" s="33"/>
      <c r="VK14" s="33"/>
      <c r="VL14" s="33"/>
      <c r="VM14" s="33"/>
      <c r="VN14" s="33"/>
      <c r="VO14" s="33"/>
      <c r="VP14" s="33"/>
      <c r="VQ14" s="33"/>
      <c r="VR14" s="33"/>
      <c r="VS14" s="33"/>
      <c r="VT14" s="33"/>
      <c r="VU14" s="33"/>
      <c r="VV14" s="33"/>
      <c r="VW14" s="33"/>
      <c r="VX14" s="33"/>
      <c r="VY14" s="33"/>
      <c r="VZ14" s="33"/>
      <c r="WA14" s="33"/>
      <c r="WB14" s="33"/>
      <c r="WC14" s="33"/>
      <c r="WD14" s="33"/>
      <c r="WE14" s="33"/>
      <c r="WF14" s="33"/>
      <c r="WG14" s="33"/>
      <c r="WH14" s="33"/>
      <c r="WI14" s="33"/>
      <c r="WJ14" s="33"/>
      <c r="WK14" s="33"/>
      <c r="WL14" s="33"/>
      <c r="WM14" s="33"/>
      <c r="WN14" s="33"/>
      <c r="WO14" s="33"/>
      <c r="WP14" s="33"/>
      <c r="WQ14" s="33"/>
      <c r="WR14" s="33"/>
      <c r="WS14" s="33"/>
      <c r="WT14" s="33"/>
      <c r="WU14" s="33"/>
      <c r="WV14" s="33"/>
      <c r="WW14" s="33"/>
      <c r="WX14" s="33"/>
      <c r="WY14" s="33"/>
      <c r="WZ14" s="33"/>
      <c r="XA14" s="33"/>
      <c r="XB14" s="33"/>
      <c r="XC14" s="33"/>
      <c r="XD14" s="33"/>
      <c r="XE14" s="33"/>
      <c r="XF14" s="33"/>
      <c r="XG14" s="33"/>
      <c r="XH14" s="33"/>
      <c r="XI14" s="33"/>
      <c r="XJ14" s="33"/>
      <c r="XK14" s="33"/>
      <c r="XL14" s="33"/>
      <c r="XM14" s="33"/>
      <c r="XN14" s="33"/>
      <c r="XO14" s="33"/>
      <c r="XP14" s="33"/>
      <c r="XQ14" s="33"/>
      <c r="XR14" s="33"/>
      <c r="XS14" s="33"/>
      <c r="XT14" s="33"/>
      <c r="XU14" s="33"/>
      <c r="XV14" s="33"/>
      <c r="XW14" s="33"/>
      <c r="XX14" s="33"/>
      <c r="XY14" s="33"/>
      <c r="XZ14" s="33"/>
      <c r="YA14" s="33"/>
      <c r="YB14" s="33"/>
      <c r="YC14" s="33"/>
      <c r="YD14" s="33"/>
      <c r="YE14" s="33"/>
      <c r="YF14" s="33"/>
      <c r="YG14" s="33"/>
      <c r="YH14" s="33"/>
      <c r="YI14" s="33"/>
      <c r="YJ14" s="33"/>
      <c r="YK14" s="33"/>
      <c r="YL14" s="33"/>
      <c r="YM14" s="33"/>
      <c r="YN14" s="33"/>
      <c r="YO14" s="33"/>
      <c r="YP14" s="33"/>
      <c r="YQ14" s="33"/>
      <c r="YR14" s="33"/>
      <c r="YS14" s="33"/>
      <c r="YT14" s="33"/>
      <c r="YU14" s="33"/>
      <c r="YV14" s="33"/>
      <c r="YW14" s="33"/>
      <c r="YX14" s="33"/>
      <c r="YY14" s="33"/>
      <c r="YZ14" s="33"/>
      <c r="ZA14" s="33"/>
      <c r="ZB14" s="33"/>
      <c r="ZC14" s="33"/>
      <c r="ZD14" s="33"/>
      <c r="ZE14" s="33"/>
      <c r="ZF14" s="33"/>
      <c r="ZG14" s="33"/>
      <c r="ZH14" s="33"/>
      <c r="ZI14" s="33"/>
      <c r="ZJ14" s="33"/>
      <c r="ZK14" s="33"/>
      <c r="ZL14" s="33"/>
      <c r="ZM14" s="33"/>
      <c r="ZN14" s="33"/>
      <c r="ZO14" s="33"/>
      <c r="ZP14" s="33"/>
      <c r="ZQ14" s="33"/>
      <c r="ZR14" s="33"/>
      <c r="ZS14" s="33"/>
      <c r="ZT14" s="33"/>
      <c r="ZU14" s="33"/>
      <c r="ZV14" s="33"/>
      <c r="ZW14" s="33"/>
      <c r="ZX14" s="33"/>
      <c r="ZY14" s="33"/>
      <c r="ZZ14" s="33"/>
      <c r="AAA14" s="33"/>
      <c r="AAB14" s="33"/>
      <c r="AAC14" s="33"/>
      <c r="AAD14" s="33"/>
      <c r="AAE14" s="33"/>
      <c r="AAF14" s="33"/>
      <c r="AAG14" s="33"/>
      <c r="AAH14" s="33"/>
      <c r="AAI14" s="33"/>
      <c r="AAJ14" s="33"/>
      <c r="AAK14" s="33"/>
      <c r="AAL14" s="33"/>
      <c r="AAM14" s="33"/>
      <c r="AAN14" s="33"/>
      <c r="AAO14" s="33"/>
      <c r="AAP14" s="33"/>
      <c r="AAQ14" s="33"/>
      <c r="AAR14" s="33"/>
      <c r="AAS14" s="33"/>
      <c r="AAT14" s="33"/>
      <c r="AAU14" s="33"/>
      <c r="AAV14" s="33"/>
      <c r="AAW14" s="33"/>
      <c r="AAX14" s="33"/>
      <c r="AAY14" s="33"/>
      <c r="AAZ14" s="33"/>
      <c r="ABA14" s="33"/>
      <c r="ABB14" s="33"/>
      <c r="ABC14" s="33"/>
      <c r="ABD14" s="33"/>
      <c r="ABE14" s="33"/>
      <c r="ABF14" s="33"/>
      <c r="ABG14" s="33"/>
      <c r="ABH14" s="33"/>
      <c r="ABI14" s="33"/>
      <c r="ABJ14" s="33"/>
      <c r="ABK14" s="33"/>
      <c r="ABL14" s="33"/>
      <c r="ABM14" s="33"/>
      <c r="ABN14" s="33"/>
      <c r="ABO14" s="33"/>
      <c r="ABP14" s="33"/>
      <c r="ABQ14" s="33"/>
      <c r="ABR14" s="33"/>
      <c r="ABS14" s="33"/>
      <c r="ABT14" s="33"/>
      <c r="ABU14" s="33"/>
      <c r="ABV14" s="33"/>
      <c r="ABW14" s="33"/>
      <c r="ABX14" s="33"/>
      <c r="ABY14" s="33"/>
      <c r="ABZ14" s="33"/>
      <c r="ACA14" s="33"/>
      <c r="ACB14" s="33"/>
      <c r="ACC14" s="33"/>
      <c r="ACD14" s="33"/>
      <c r="ACE14" s="33"/>
      <c r="ACF14" s="33"/>
      <c r="ACG14" s="33"/>
      <c r="ACH14" s="33"/>
      <c r="ACI14" s="33"/>
      <c r="ACJ14" s="33"/>
      <c r="ACK14" s="33"/>
      <c r="ACL14" s="33"/>
      <c r="ACM14" s="33"/>
      <c r="ACN14" s="33"/>
      <c r="ACO14" s="33"/>
      <c r="ACP14" s="33"/>
      <c r="ACQ14" s="33"/>
      <c r="ACR14" s="33"/>
      <c r="ACS14" s="33"/>
      <c r="ACT14" s="33"/>
      <c r="ACU14" s="33"/>
      <c r="ACV14" s="33"/>
      <c r="ACW14" s="33"/>
      <c r="ACX14" s="33"/>
      <c r="ACY14" s="33"/>
      <c r="ACZ14" s="33"/>
      <c r="ADA14" s="33"/>
      <c r="ADB14" s="33"/>
      <c r="ADC14" s="33"/>
      <c r="ADD14" s="33"/>
      <c r="ADE14" s="33"/>
      <c r="ADF14" s="33"/>
      <c r="ADG14" s="33"/>
      <c r="ADH14" s="33"/>
      <c r="ADI14" s="33"/>
      <c r="ADJ14" s="33"/>
      <c r="ADK14" s="33"/>
      <c r="ADL14" s="33"/>
      <c r="ADM14" s="33"/>
      <c r="ADN14" s="33"/>
      <c r="ADO14" s="33"/>
      <c r="ADP14" s="33"/>
      <c r="ADQ14" s="33"/>
      <c r="ADR14" s="33"/>
      <c r="ADS14" s="33"/>
      <c r="ADT14" s="33"/>
      <c r="ADU14" s="33"/>
      <c r="ADV14" s="33"/>
      <c r="ADW14" s="33"/>
      <c r="ADX14" s="33"/>
      <c r="ADY14" s="33"/>
      <c r="ADZ14" s="33"/>
      <c r="AEA14" s="33"/>
      <c r="AEB14" s="33"/>
      <c r="AEC14" s="33"/>
      <c r="AED14" s="33"/>
      <c r="AEE14" s="33"/>
      <c r="AEF14" s="33"/>
      <c r="AEG14" s="33"/>
      <c r="AEH14" s="33"/>
      <c r="AEI14" s="33"/>
      <c r="AEJ14" s="33"/>
      <c r="AEK14" s="33"/>
      <c r="AEL14" s="33"/>
      <c r="AEM14" s="33"/>
      <c r="AEN14" s="33"/>
      <c r="AEO14" s="33"/>
      <c r="AEP14" s="33"/>
      <c r="AEQ14" s="33"/>
      <c r="AER14" s="33"/>
      <c r="AES14" s="33"/>
      <c r="AET14" s="33"/>
      <c r="AEU14" s="33"/>
      <c r="AEV14" s="33"/>
      <c r="AEW14" s="33"/>
      <c r="AEX14" s="33"/>
      <c r="AEY14" s="33"/>
      <c r="AEZ14" s="33"/>
      <c r="AFA14" s="33"/>
      <c r="AFB14" s="33"/>
      <c r="AFC14" s="33"/>
      <c r="AFD14" s="33"/>
      <c r="AFE14" s="33"/>
      <c r="AFF14" s="33"/>
      <c r="AFG14" s="33"/>
      <c r="AFH14" s="33"/>
      <c r="AFI14" s="33"/>
      <c r="AFJ14" s="33"/>
      <c r="AFK14" s="33"/>
      <c r="AFL14" s="33"/>
      <c r="AFM14" s="33"/>
      <c r="AFN14" s="33"/>
      <c r="AFO14" s="33"/>
      <c r="AFP14" s="33"/>
      <c r="AFQ14" s="33"/>
      <c r="AFR14" s="33"/>
      <c r="AFS14" s="33"/>
      <c r="AFT14" s="33"/>
      <c r="AFU14" s="33"/>
      <c r="AFV14" s="33"/>
      <c r="AFW14" s="33"/>
      <c r="AFX14" s="33"/>
      <c r="AFY14" s="33"/>
      <c r="AFZ14" s="33"/>
      <c r="AGA14" s="33"/>
      <c r="AGB14" s="33"/>
      <c r="AGC14" s="33"/>
      <c r="AGD14" s="33"/>
      <c r="AGE14" s="33"/>
      <c r="AGF14" s="33"/>
      <c r="AGG14" s="33"/>
      <c r="AGH14" s="33"/>
      <c r="AGI14" s="33"/>
      <c r="AGJ14" s="33"/>
      <c r="AGK14" s="33"/>
      <c r="AGL14" s="33"/>
      <c r="AGM14" s="33"/>
      <c r="AGN14" s="33"/>
      <c r="AGO14" s="33"/>
      <c r="AGP14" s="33"/>
      <c r="AGQ14" s="33"/>
      <c r="AGR14" s="33"/>
      <c r="AGS14" s="33"/>
      <c r="AGT14" s="33"/>
      <c r="AGU14" s="33"/>
      <c r="AGV14" s="33"/>
      <c r="AGW14" s="33"/>
      <c r="AGX14" s="33"/>
      <c r="AGY14" s="33"/>
      <c r="AGZ14" s="33"/>
      <c r="AHA14" s="33"/>
      <c r="AHB14" s="33"/>
      <c r="AHC14" s="33"/>
      <c r="AHD14" s="33"/>
      <c r="AHE14" s="33"/>
      <c r="AHF14" s="33"/>
      <c r="AHG14" s="33"/>
      <c r="AHH14" s="33"/>
      <c r="AHI14" s="33"/>
      <c r="AHJ14" s="33"/>
      <c r="AHK14" s="33"/>
      <c r="AHL14" s="33"/>
      <c r="AHM14" s="33"/>
      <c r="AHN14" s="33"/>
      <c r="AHO14" s="33"/>
      <c r="AHP14" s="33"/>
      <c r="AHQ14" s="33"/>
      <c r="AHR14" s="33"/>
      <c r="AHS14" s="33"/>
      <c r="AHT14" s="33"/>
      <c r="AHU14" s="33"/>
      <c r="AHV14" s="33"/>
      <c r="AHW14" s="33"/>
      <c r="AHX14" s="33"/>
      <c r="AHY14" s="33"/>
      <c r="AHZ14" s="33"/>
      <c r="AIA14" s="33"/>
      <c r="AIB14" s="33"/>
      <c r="AIC14" s="33"/>
      <c r="AID14" s="33"/>
      <c r="AIE14" s="33"/>
      <c r="AIF14" s="33"/>
      <c r="AIG14" s="33"/>
      <c r="AIH14" s="33"/>
      <c r="AII14" s="33"/>
      <c r="AIJ14" s="33"/>
      <c r="AIK14" s="33"/>
      <c r="AIL14" s="33"/>
      <c r="AIM14" s="33"/>
      <c r="AIN14" s="33"/>
      <c r="AIO14" s="33"/>
      <c r="AIP14" s="33"/>
      <c r="AIQ14" s="33"/>
      <c r="AIR14" s="33"/>
      <c r="AIS14" s="33"/>
      <c r="AIT14" s="33"/>
      <c r="AIU14" s="33"/>
      <c r="AIV14" s="33"/>
      <c r="AIW14" s="33"/>
      <c r="AIX14" s="33"/>
      <c r="AIY14" s="33"/>
      <c r="AIZ14" s="33"/>
      <c r="AJA14" s="33"/>
      <c r="AJB14" s="33"/>
      <c r="AJC14" s="33"/>
      <c r="AJD14" s="33"/>
      <c r="AJE14" s="33"/>
      <c r="AJF14" s="33"/>
      <c r="AJG14" s="33"/>
      <c r="AJH14" s="33"/>
      <c r="AJI14" s="33"/>
      <c r="AJJ14" s="33"/>
      <c r="AJK14" s="33"/>
      <c r="AJL14" s="33"/>
      <c r="AJM14" s="33"/>
      <c r="AJN14" s="33"/>
      <c r="AJO14" s="33"/>
      <c r="AJP14" s="33"/>
      <c r="AJQ14" s="33"/>
      <c r="AJR14" s="33"/>
      <c r="AJS14" s="33"/>
      <c r="AJT14" s="33"/>
      <c r="AJU14" s="33"/>
      <c r="AJV14" s="33"/>
      <c r="AJW14" s="33"/>
      <c r="AJX14" s="33"/>
      <c r="AJY14" s="33"/>
      <c r="AJZ14" s="33"/>
      <c r="AKA14" s="33"/>
      <c r="AKB14" s="33"/>
      <c r="AKC14" s="33"/>
      <c r="AKD14" s="33"/>
      <c r="AKE14" s="33"/>
      <c r="AKF14" s="33"/>
      <c r="AKG14" s="33"/>
      <c r="AKH14" s="33"/>
      <c r="AKI14" s="33"/>
      <c r="AKJ14" s="33"/>
      <c r="AKK14" s="33"/>
      <c r="AKL14" s="33"/>
      <c r="AKM14" s="33"/>
      <c r="AKN14" s="33"/>
      <c r="AKO14" s="33"/>
      <c r="AKP14" s="33"/>
      <c r="AKQ14" s="33"/>
      <c r="AKR14" s="33"/>
      <c r="AKS14" s="33"/>
      <c r="AKT14" s="33"/>
      <c r="AKU14" s="33"/>
      <c r="AKV14" s="33"/>
      <c r="AKW14" s="33"/>
    </row>
    <row r="15" spans="1:985">
      <c r="A15" s="36" t="s">
        <v>246</v>
      </c>
      <c r="B15" s="35">
        <f>VLOOKUP(A15,'Initial Data Ctl v FeO2'!A13:V389,5,0)</f>
        <v>3</v>
      </c>
      <c r="C15" s="35">
        <v>651</v>
      </c>
      <c r="D15" s="35">
        <f>VLOOKUP(A15,'Initial Data Ctl v FeO2'!$A$1:$V$377,19,0)</f>
        <v>5427650</v>
      </c>
      <c r="E15" s="35">
        <f>VLOOKUP(A15,'Initial Data Ctl v FeO2'!$A$1:$V$377,20,0)</f>
        <v>3689400.1669999999</v>
      </c>
      <c r="F15" s="40">
        <f t="shared" si="0"/>
        <v>0.67974172376627084</v>
      </c>
      <c r="G15">
        <v>-3.79383862927356</v>
      </c>
      <c r="H15" s="40">
        <f t="shared" si="1"/>
        <v>-0.38604237095188548</v>
      </c>
      <c r="I15" s="40">
        <f>VLOOKUP(A15,'Simple avearge'!$A$1:$C$1136,3,0)</f>
        <v>-0.44274470699947199</v>
      </c>
      <c r="J15" s="64">
        <f t="shared" si="2"/>
        <v>2.7575938131654749</v>
      </c>
      <c r="K15" s="33">
        <f t="shared" si="5"/>
        <v>31.655812998857723</v>
      </c>
      <c r="L15" s="33">
        <f t="shared" si="3"/>
        <v>7.2487604260501817</v>
      </c>
      <c r="M15" s="33">
        <f t="shared" si="4"/>
        <v>-0.38604237095188548</v>
      </c>
    </row>
    <row r="16" spans="1:985" ht="16" customHeight="1">
      <c r="A16" s="35" t="s">
        <v>265</v>
      </c>
      <c r="B16" s="35">
        <f>VLOOKUP(A16,'Initial Data Ctl v FeO2'!A14:V390,5,0)</f>
        <v>2</v>
      </c>
      <c r="C16" s="35">
        <v>469</v>
      </c>
      <c r="D16" s="35">
        <f>VLOOKUP(A16,'Initial Data Ctl v FeO2'!$A$1:$V$377,19,0)</f>
        <v>15317916.67</v>
      </c>
      <c r="E16" s="35">
        <f>VLOOKUP(A16,'Initial Data Ctl v FeO2'!$A$1:$V$377,20,0)</f>
        <v>8768166.6669999994</v>
      </c>
      <c r="F16" s="40">
        <f t="shared" si="0"/>
        <v>0.57241247983626742</v>
      </c>
      <c r="G16">
        <v>-4.2234401876085803</v>
      </c>
      <c r="H16" s="40">
        <f t="shared" si="1"/>
        <v>-0.55789542888855082</v>
      </c>
      <c r="I16" s="40">
        <f>VLOOKUP(A16,'Simple avearge'!$A$1:$C$1136,3,0)</f>
        <v>-1.1373418900141901</v>
      </c>
      <c r="J16" s="64">
        <f t="shared" si="2"/>
        <v>2.4146544905803311</v>
      </c>
      <c r="K16" s="33">
        <f t="shared" si="5"/>
        <v>37.716539076008658</v>
      </c>
      <c r="L16" s="33">
        <f t="shared" si="3"/>
        <v>7.8535388881422312</v>
      </c>
      <c r="M16" s="33">
        <f t="shared" si="4"/>
        <v>-0.55789542888855082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  <c r="JA16" s="33"/>
      <c r="JB16" s="33"/>
      <c r="JC16" s="33"/>
      <c r="JD16" s="33"/>
      <c r="JE16" s="33"/>
      <c r="JF16" s="33"/>
      <c r="JG16" s="33"/>
      <c r="JH16" s="33"/>
      <c r="JI16" s="33"/>
      <c r="JJ16" s="33"/>
      <c r="JK16" s="33"/>
      <c r="JL16" s="33"/>
      <c r="JM16" s="33"/>
      <c r="JN16" s="33"/>
      <c r="JO16" s="33"/>
      <c r="JP16" s="33"/>
      <c r="JQ16" s="33"/>
      <c r="JR16" s="33"/>
      <c r="JS16" s="33"/>
      <c r="JT16" s="33"/>
      <c r="JU16" s="33"/>
      <c r="JV16" s="33"/>
      <c r="JW16" s="33"/>
      <c r="JX16" s="33"/>
      <c r="JY16" s="33"/>
      <c r="JZ16" s="33"/>
      <c r="KA16" s="33"/>
      <c r="KB16" s="33"/>
      <c r="KC16" s="33"/>
      <c r="KD16" s="33"/>
      <c r="KE16" s="33"/>
      <c r="KF16" s="33"/>
      <c r="KG16" s="33"/>
      <c r="KH16" s="33"/>
      <c r="KI16" s="33"/>
      <c r="KJ16" s="33"/>
      <c r="KK16" s="33"/>
      <c r="KL16" s="33"/>
      <c r="KM16" s="33"/>
      <c r="KN16" s="33"/>
      <c r="KO16" s="33"/>
      <c r="KP16" s="33"/>
      <c r="KQ16" s="33"/>
      <c r="KR16" s="33"/>
      <c r="KS16" s="33"/>
      <c r="KT16" s="33"/>
      <c r="KU16" s="33"/>
      <c r="KV16" s="33"/>
      <c r="KW16" s="33"/>
      <c r="KX16" s="33"/>
      <c r="KY16" s="33"/>
      <c r="KZ16" s="33"/>
      <c r="LA16" s="33"/>
      <c r="LB16" s="33"/>
      <c r="LC16" s="33"/>
      <c r="LD16" s="33"/>
      <c r="LE16" s="33"/>
      <c r="LF16" s="33"/>
      <c r="LG16" s="33"/>
      <c r="LH16" s="33"/>
      <c r="LI16" s="33"/>
      <c r="LJ16" s="33"/>
      <c r="LK16" s="33"/>
      <c r="LL16" s="33"/>
      <c r="LM16" s="33"/>
      <c r="LN16" s="33"/>
      <c r="LO16" s="33"/>
      <c r="LP16" s="33"/>
      <c r="LQ16" s="33"/>
      <c r="LR16" s="33"/>
      <c r="LS16" s="33"/>
      <c r="LT16" s="33"/>
      <c r="LU16" s="33"/>
      <c r="LV16" s="33"/>
      <c r="LW16" s="33"/>
      <c r="LX16" s="33"/>
      <c r="LY16" s="33"/>
      <c r="LZ16" s="33"/>
      <c r="MA16" s="33"/>
      <c r="MB16" s="33"/>
      <c r="MC16" s="33"/>
      <c r="MD16" s="33"/>
      <c r="ME16" s="33"/>
      <c r="MF16" s="33"/>
      <c r="MG16" s="33"/>
      <c r="MH16" s="33"/>
      <c r="MI16" s="33"/>
      <c r="MJ16" s="33"/>
      <c r="MK16" s="33"/>
      <c r="ML16" s="33"/>
      <c r="MM16" s="33"/>
      <c r="MN16" s="33"/>
      <c r="MO16" s="33"/>
      <c r="MP16" s="33"/>
      <c r="MQ16" s="33"/>
      <c r="MR16" s="33"/>
      <c r="MS16" s="33"/>
      <c r="MT16" s="33"/>
      <c r="MU16" s="33"/>
      <c r="MV16" s="33"/>
      <c r="MW16" s="33"/>
      <c r="MX16" s="33"/>
      <c r="MY16" s="33"/>
      <c r="MZ16" s="33"/>
      <c r="NA16" s="33"/>
      <c r="NB16" s="33"/>
      <c r="NC16" s="33"/>
      <c r="ND16" s="33"/>
      <c r="NE16" s="33"/>
      <c r="NF16" s="33"/>
      <c r="NG16" s="33"/>
      <c r="NH16" s="33"/>
      <c r="NI16" s="33"/>
      <c r="NJ16" s="33"/>
      <c r="NK16" s="33"/>
      <c r="NL16" s="33"/>
      <c r="NM16" s="33"/>
      <c r="NN16" s="33"/>
      <c r="NO16" s="33"/>
      <c r="NP16" s="33"/>
      <c r="NQ16" s="33"/>
      <c r="NR16" s="33"/>
      <c r="NS16" s="33"/>
      <c r="NT16" s="33"/>
      <c r="NU16" s="33"/>
      <c r="NV16" s="33"/>
      <c r="NW16" s="33"/>
      <c r="NX16" s="33"/>
      <c r="NY16" s="33"/>
      <c r="NZ16" s="33"/>
      <c r="OA16" s="33"/>
      <c r="OB16" s="33"/>
      <c r="OC16" s="33"/>
      <c r="OD16" s="33"/>
      <c r="OE16" s="33"/>
      <c r="OF16" s="33"/>
      <c r="OG16" s="33"/>
      <c r="OH16" s="33"/>
      <c r="OI16" s="33"/>
      <c r="OJ16" s="33"/>
      <c r="OK16" s="33"/>
      <c r="OL16" s="33"/>
      <c r="OM16" s="33"/>
      <c r="ON16" s="33"/>
      <c r="OO16" s="33"/>
      <c r="OP16" s="33"/>
      <c r="OQ16" s="33"/>
      <c r="OR16" s="33"/>
      <c r="OS16" s="33"/>
      <c r="OT16" s="33"/>
      <c r="OU16" s="33"/>
      <c r="OV16" s="33"/>
      <c r="OW16" s="33"/>
      <c r="OX16" s="33"/>
      <c r="OY16" s="33"/>
      <c r="OZ16" s="33"/>
      <c r="PA16" s="33"/>
      <c r="PB16" s="33"/>
      <c r="PC16" s="33"/>
      <c r="PD16" s="33"/>
      <c r="PE16" s="33"/>
      <c r="PF16" s="33"/>
      <c r="PG16" s="33"/>
      <c r="PH16" s="33"/>
      <c r="PI16" s="33"/>
      <c r="PJ16" s="33"/>
      <c r="PK16" s="33"/>
      <c r="PL16" s="33"/>
      <c r="PM16" s="33"/>
      <c r="PN16" s="33"/>
      <c r="PO16" s="33"/>
      <c r="PP16" s="33"/>
      <c r="PQ16" s="33"/>
      <c r="PR16" s="33"/>
      <c r="PS16" s="33"/>
      <c r="PT16" s="33"/>
      <c r="PU16" s="33"/>
      <c r="PV16" s="33"/>
      <c r="PW16" s="33"/>
      <c r="PX16" s="33"/>
      <c r="PY16" s="33"/>
      <c r="PZ16" s="33"/>
      <c r="QA16" s="33"/>
      <c r="QB16" s="33"/>
      <c r="QC16" s="33"/>
      <c r="QD16" s="33"/>
      <c r="QE16" s="33"/>
      <c r="QF16" s="33"/>
      <c r="QG16" s="33"/>
      <c r="QH16" s="33"/>
      <c r="QI16" s="33"/>
      <c r="QJ16" s="33"/>
      <c r="QK16" s="33"/>
      <c r="QL16" s="33"/>
      <c r="QM16" s="33"/>
      <c r="QN16" s="33"/>
      <c r="QO16" s="33"/>
      <c r="QP16" s="33"/>
      <c r="QQ16" s="33"/>
      <c r="QR16" s="33"/>
      <c r="QS16" s="33"/>
      <c r="QT16" s="33"/>
      <c r="QU16" s="33"/>
      <c r="QV16" s="33"/>
      <c r="QW16" s="33"/>
      <c r="QX16" s="33"/>
      <c r="QY16" s="33"/>
      <c r="QZ16" s="33"/>
      <c r="RA16" s="33"/>
      <c r="RB16" s="33"/>
      <c r="RC16" s="33"/>
      <c r="RD16" s="33"/>
      <c r="RE16" s="33"/>
      <c r="RF16" s="33"/>
      <c r="RG16" s="33"/>
      <c r="RH16" s="33"/>
      <c r="RI16" s="33"/>
      <c r="RJ16" s="33"/>
      <c r="RK16" s="33"/>
      <c r="RL16" s="33"/>
      <c r="RM16" s="33"/>
      <c r="RN16" s="33"/>
      <c r="RO16" s="33"/>
      <c r="RP16" s="33"/>
      <c r="RQ16" s="33"/>
      <c r="RR16" s="33"/>
      <c r="RS16" s="33"/>
      <c r="RT16" s="33"/>
      <c r="RU16" s="33"/>
      <c r="RV16" s="33"/>
      <c r="RW16" s="33"/>
      <c r="RX16" s="33"/>
      <c r="RY16" s="33"/>
      <c r="RZ16" s="33"/>
      <c r="SA16" s="33"/>
      <c r="SB16" s="33"/>
      <c r="SC16" s="33"/>
      <c r="SD16" s="33"/>
      <c r="SE16" s="33"/>
      <c r="SF16" s="33"/>
      <c r="SG16" s="33"/>
      <c r="SH16" s="33"/>
      <c r="SI16" s="33"/>
      <c r="SJ16" s="33"/>
      <c r="SK16" s="33"/>
      <c r="SL16" s="33"/>
      <c r="SM16" s="33"/>
      <c r="SN16" s="33"/>
      <c r="SO16" s="33"/>
      <c r="SP16" s="33"/>
      <c r="SQ16" s="33"/>
      <c r="SR16" s="33"/>
      <c r="SS16" s="33"/>
      <c r="ST16" s="33"/>
      <c r="SU16" s="33"/>
      <c r="SV16" s="33"/>
      <c r="SW16" s="33"/>
      <c r="SX16" s="33"/>
      <c r="SY16" s="33"/>
      <c r="SZ16" s="33"/>
      <c r="TA16" s="33"/>
      <c r="TB16" s="33"/>
      <c r="TC16" s="33"/>
      <c r="TD16" s="33"/>
      <c r="TE16" s="33"/>
      <c r="TF16" s="33"/>
      <c r="TG16" s="33"/>
      <c r="TH16" s="33"/>
      <c r="TI16" s="33"/>
      <c r="TJ16" s="33"/>
      <c r="TK16" s="33"/>
      <c r="TL16" s="33"/>
      <c r="TM16" s="33"/>
      <c r="TN16" s="33"/>
      <c r="TO16" s="33"/>
      <c r="TP16" s="33"/>
      <c r="TQ16" s="33"/>
      <c r="TR16" s="33"/>
      <c r="TS16" s="33"/>
      <c r="TT16" s="33"/>
      <c r="TU16" s="33"/>
      <c r="TV16" s="33"/>
      <c r="TW16" s="33"/>
      <c r="TX16" s="33"/>
      <c r="TY16" s="33"/>
      <c r="TZ16" s="33"/>
      <c r="UA16" s="33"/>
      <c r="UB16" s="33"/>
      <c r="UC16" s="33"/>
      <c r="UD16" s="33"/>
      <c r="UE16" s="33"/>
      <c r="UF16" s="33"/>
      <c r="UG16" s="33"/>
      <c r="UH16" s="33"/>
      <c r="UI16" s="33"/>
      <c r="UJ16" s="33"/>
      <c r="UK16" s="33"/>
      <c r="UL16" s="33"/>
      <c r="UM16" s="33"/>
      <c r="UN16" s="33"/>
      <c r="UO16" s="33"/>
      <c r="UP16" s="33"/>
      <c r="UQ16" s="33"/>
      <c r="UR16" s="33"/>
      <c r="US16" s="33"/>
      <c r="UT16" s="33"/>
      <c r="UU16" s="33"/>
      <c r="UV16" s="33"/>
      <c r="UW16" s="33"/>
      <c r="UX16" s="33"/>
      <c r="UY16" s="33"/>
      <c r="UZ16" s="33"/>
      <c r="VA16" s="33"/>
      <c r="VB16" s="33"/>
      <c r="VC16" s="33"/>
      <c r="VD16" s="33"/>
      <c r="VE16" s="33"/>
      <c r="VF16" s="33"/>
      <c r="VG16" s="33"/>
      <c r="VH16" s="33"/>
      <c r="VI16" s="33"/>
      <c r="VJ16" s="33"/>
      <c r="VK16" s="33"/>
      <c r="VL16" s="33"/>
      <c r="VM16" s="33"/>
      <c r="VN16" s="33"/>
      <c r="VO16" s="33"/>
      <c r="VP16" s="33"/>
      <c r="VQ16" s="33"/>
      <c r="VR16" s="33"/>
      <c r="VS16" s="33"/>
      <c r="VT16" s="33"/>
      <c r="VU16" s="33"/>
      <c r="VV16" s="33"/>
      <c r="VW16" s="33"/>
      <c r="VX16" s="33"/>
      <c r="VY16" s="33"/>
      <c r="VZ16" s="33"/>
      <c r="WA16" s="33"/>
      <c r="WB16" s="33"/>
      <c r="WC16" s="33"/>
      <c r="WD16" s="33"/>
      <c r="WE16" s="33"/>
      <c r="WF16" s="33"/>
      <c r="WG16" s="33"/>
      <c r="WH16" s="33"/>
      <c r="WI16" s="33"/>
      <c r="WJ16" s="33"/>
      <c r="WK16" s="33"/>
      <c r="WL16" s="33"/>
      <c r="WM16" s="33"/>
      <c r="WN16" s="33"/>
      <c r="WO16" s="33"/>
      <c r="WP16" s="33"/>
      <c r="WQ16" s="33"/>
      <c r="WR16" s="33"/>
      <c r="WS16" s="33"/>
      <c r="WT16" s="33"/>
      <c r="WU16" s="33"/>
      <c r="WV16" s="33"/>
      <c r="WW16" s="33"/>
      <c r="WX16" s="33"/>
      <c r="WY16" s="33"/>
      <c r="WZ16" s="33"/>
      <c r="XA16" s="33"/>
      <c r="XB16" s="33"/>
      <c r="XC16" s="33"/>
      <c r="XD16" s="33"/>
      <c r="XE16" s="33"/>
      <c r="XF16" s="33"/>
      <c r="XG16" s="33"/>
      <c r="XH16" s="33"/>
      <c r="XI16" s="33"/>
      <c r="XJ16" s="33"/>
      <c r="XK16" s="33"/>
      <c r="XL16" s="33"/>
      <c r="XM16" s="33"/>
      <c r="XN16" s="33"/>
      <c r="XO16" s="33"/>
      <c r="XP16" s="33"/>
      <c r="XQ16" s="33"/>
      <c r="XR16" s="33"/>
      <c r="XS16" s="33"/>
      <c r="XT16" s="33"/>
      <c r="XU16" s="33"/>
      <c r="XV16" s="33"/>
      <c r="XW16" s="33"/>
      <c r="XX16" s="33"/>
      <c r="XY16" s="33"/>
      <c r="XZ16" s="33"/>
      <c r="YA16" s="33"/>
      <c r="YB16" s="33"/>
      <c r="YC16" s="33"/>
      <c r="YD16" s="33"/>
      <c r="YE16" s="33"/>
      <c r="YF16" s="33"/>
      <c r="YG16" s="33"/>
      <c r="YH16" s="33"/>
      <c r="YI16" s="33"/>
      <c r="YJ16" s="33"/>
      <c r="YK16" s="33"/>
      <c r="YL16" s="33"/>
      <c r="YM16" s="33"/>
      <c r="YN16" s="33"/>
      <c r="YO16" s="33"/>
      <c r="YP16" s="33"/>
      <c r="YQ16" s="33"/>
      <c r="YR16" s="33"/>
      <c r="YS16" s="33"/>
      <c r="YT16" s="33"/>
      <c r="YU16" s="33"/>
      <c r="YV16" s="33"/>
      <c r="YW16" s="33"/>
      <c r="YX16" s="33"/>
      <c r="YY16" s="33"/>
      <c r="YZ16" s="33"/>
      <c r="ZA16" s="33"/>
      <c r="ZB16" s="33"/>
      <c r="ZC16" s="33"/>
      <c r="ZD16" s="33"/>
      <c r="ZE16" s="33"/>
      <c r="ZF16" s="33"/>
      <c r="ZG16" s="33"/>
      <c r="ZH16" s="33"/>
      <c r="ZI16" s="33"/>
      <c r="ZJ16" s="33"/>
      <c r="ZK16" s="33"/>
      <c r="ZL16" s="33"/>
      <c r="ZM16" s="33"/>
      <c r="ZN16" s="33"/>
      <c r="ZO16" s="33"/>
      <c r="ZP16" s="33"/>
      <c r="ZQ16" s="33"/>
      <c r="ZR16" s="33"/>
      <c r="ZS16" s="33"/>
      <c r="ZT16" s="33"/>
      <c r="ZU16" s="33"/>
      <c r="ZV16" s="33"/>
      <c r="ZW16" s="33"/>
      <c r="ZX16" s="33"/>
      <c r="ZY16" s="33"/>
      <c r="ZZ16" s="33"/>
      <c r="AAA16" s="33"/>
      <c r="AAB16" s="33"/>
      <c r="AAC16" s="33"/>
      <c r="AAD16" s="33"/>
      <c r="AAE16" s="33"/>
      <c r="AAF16" s="33"/>
      <c r="AAG16" s="33"/>
      <c r="AAH16" s="33"/>
      <c r="AAI16" s="33"/>
      <c r="AAJ16" s="33"/>
      <c r="AAK16" s="33"/>
      <c r="AAL16" s="33"/>
      <c r="AAM16" s="33"/>
      <c r="AAN16" s="33"/>
      <c r="AAO16" s="33"/>
      <c r="AAP16" s="33"/>
      <c r="AAQ16" s="33"/>
      <c r="AAR16" s="33"/>
      <c r="AAS16" s="33"/>
      <c r="AAT16" s="33"/>
      <c r="AAU16" s="33"/>
      <c r="AAV16" s="33"/>
      <c r="AAW16" s="33"/>
      <c r="AAX16" s="33"/>
      <c r="AAY16" s="33"/>
      <c r="AAZ16" s="33"/>
      <c r="ABA16" s="33"/>
      <c r="ABB16" s="33"/>
      <c r="ABC16" s="33"/>
      <c r="ABD16" s="33"/>
      <c r="ABE16" s="33"/>
      <c r="ABF16" s="33"/>
      <c r="ABG16" s="33"/>
      <c r="ABH16" s="33"/>
      <c r="ABI16" s="33"/>
      <c r="ABJ16" s="33"/>
      <c r="ABK16" s="33"/>
      <c r="ABL16" s="33"/>
      <c r="ABM16" s="33"/>
      <c r="ABN16" s="33"/>
      <c r="ABO16" s="33"/>
      <c r="ABP16" s="33"/>
      <c r="ABQ16" s="33"/>
      <c r="ABR16" s="33"/>
      <c r="ABS16" s="33"/>
      <c r="ABT16" s="33"/>
      <c r="ABU16" s="33"/>
      <c r="ABV16" s="33"/>
      <c r="ABW16" s="33"/>
      <c r="ABX16" s="33"/>
      <c r="ABY16" s="33"/>
      <c r="ABZ16" s="33"/>
      <c r="ACA16" s="33"/>
      <c r="ACB16" s="33"/>
      <c r="ACC16" s="33"/>
      <c r="ACD16" s="33"/>
      <c r="ACE16" s="33"/>
      <c r="ACF16" s="33"/>
      <c r="ACG16" s="33"/>
      <c r="ACH16" s="33"/>
      <c r="ACI16" s="33"/>
      <c r="ACJ16" s="33"/>
      <c r="ACK16" s="33"/>
      <c r="ACL16" s="33"/>
      <c r="ACM16" s="33"/>
      <c r="ACN16" s="33"/>
      <c r="ACO16" s="33"/>
      <c r="ACP16" s="33"/>
      <c r="ACQ16" s="33"/>
      <c r="ACR16" s="33"/>
      <c r="ACS16" s="33"/>
      <c r="ACT16" s="33"/>
      <c r="ACU16" s="33"/>
      <c r="ACV16" s="33"/>
      <c r="ACW16" s="33"/>
      <c r="ACX16" s="33"/>
      <c r="ACY16" s="33"/>
      <c r="ACZ16" s="33"/>
      <c r="ADA16" s="33"/>
      <c r="ADB16" s="33"/>
      <c r="ADC16" s="33"/>
      <c r="ADD16" s="33"/>
      <c r="ADE16" s="33"/>
      <c r="ADF16" s="33"/>
      <c r="ADG16" s="33"/>
      <c r="ADH16" s="33"/>
      <c r="ADI16" s="33"/>
      <c r="ADJ16" s="33"/>
      <c r="ADK16" s="33"/>
      <c r="ADL16" s="33"/>
      <c r="ADM16" s="33"/>
      <c r="ADN16" s="33"/>
      <c r="ADO16" s="33"/>
      <c r="ADP16" s="33"/>
      <c r="ADQ16" s="33"/>
      <c r="ADR16" s="33"/>
      <c r="ADS16" s="33"/>
      <c r="ADT16" s="33"/>
      <c r="ADU16" s="33"/>
      <c r="ADV16" s="33"/>
      <c r="ADW16" s="33"/>
      <c r="ADX16" s="33"/>
      <c r="ADY16" s="33"/>
      <c r="ADZ16" s="33"/>
      <c r="AEA16" s="33"/>
      <c r="AEB16" s="33"/>
      <c r="AEC16" s="33"/>
      <c r="AED16" s="33"/>
      <c r="AEE16" s="33"/>
      <c r="AEF16" s="33"/>
      <c r="AEG16" s="33"/>
      <c r="AEH16" s="33"/>
      <c r="AEI16" s="33"/>
      <c r="AEJ16" s="33"/>
      <c r="AEK16" s="33"/>
      <c r="AEL16" s="33"/>
      <c r="AEM16" s="33"/>
      <c r="AEN16" s="33"/>
      <c r="AEO16" s="33"/>
      <c r="AEP16" s="33"/>
      <c r="AEQ16" s="33"/>
      <c r="AER16" s="33"/>
      <c r="AES16" s="33"/>
      <c r="AET16" s="33"/>
      <c r="AEU16" s="33"/>
      <c r="AEV16" s="33"/>
      <c r="AEW16" s="33"/>
      <c r="AEX16" s="33"/>
      <c r="AEY16" s="33"/>
      <c r="AEZ16" s="33"/>
      <c r="AFA16" s="33"/>
      <c r="AFB16" s="33"/>
      <c r="AFC16" s="33"/>
      <c r="AFD16" s="33"/>
      <c r="AFE16" s="33"/>
      <c r="AFF16" s="33"/>
      <c r="AFG16" s="33"/>
      <c r="AFH16" s="33"/>
      <c r="AFI16" s="33"/>
      <c r="AFJ16" s="33"/>
      <c r="AFK16" s="33"/>
      <c r="AFL16" s="33"/>
      <c r="AFM16" s="33"/>
      <c r="AFN16" s="33"/>
      <c r="AFO16" s="33"/>
      <c r="AFP16" s="33"/>
      <c r="AFQ16" s="33"/>
      <c r="AFR16" s="33"/>
      <c r="AFS16" s="33"/>
      <c r="AFT16" s="33"/>
      <c r="AFU16" s="33"/>
      <c r="AFV16" s="33"/>
      <c r="AFW16" s="33"/>
      <c r="AFX16" s="33"/>
      <c r="AFY16" s="33"/>
      <c r="AFZ16" s="33"/>
      <c r="AGA16" s="33"/>
      <c r="AGB16" s="33"/>
      <c r="AGC16" s="33"/>
      <c r="AGD16" s="33"/>
      <c r="AGE16" s="33"/>
      <c r="AGF16" s="33"/>
      <c r="AGG16" s="33"/>
      <c r="AGH16" s="33"/>
      <c r="AGI16" s="33"/>
      <c r="AGJ16" s="33"/>
      <c r="AGK16" s="33"/>
      <c r="AGL16" s="33"/>
      <c r="AGM16" s="33"/>
      <c r="AGN16" s="33"/>
      <c r="AGO16" s="33"/>
      <c r="AGP16" s="33"/>
      <c r="AGQ16" s="33"/>
      <c r="AGR16" s="33"/>
      <c r="AGS16" s="33"/>
      <c r="AGT16" s="33"/>
      <c r="AGU16" s="33"/>
      <c r="AGV16" s="33"/>
      <c r="AGW16" s="33"/>
      <c r="AGX16" s="33"/>
      <c r="AGY16" s="33"/>
      <c r="AGZ16" s="33"/>
      <c r="AHA16" s="33"/>
      <c r="AHB16" s="33"/>
      <c r="AHC16" s="33"/>
      <c r="AHD16" s="33"/>
      <c r="AHE16" s="33"/>
      <c r="AHF16" s="33"/>
      <c r="AHG16" s="33"/>
      <c r="AHH16" s="33"/>
      <c r="AHI16" s="33"/>
      <c r="AHJ16" s="33"/>
      <c r="AHK16" s="33"/>
      <c r="AHL16" s="33"/>
      <c r="AHM16" s="33"/>
      <c r="AHN16" s="33"/>
      <c r="AHO16" s="33"/>
      <c r="AHP16" s="33"/>
      <c r="AHQ16" s="33"/>
      <c r="AHR16" s="33"/>
      <c r="AHS16" s="33"/>
      <c r="AHT16" s="33"/>
      <c r="AHU16" s="33"/>
      <c r="AHV16" s="33"/>
      <c r="AHW16" s="33"/>
      <c r="AHX16" s="33"/>
      <c r="AHY16" s="33"/>
      <c r="AHZ16" s="33"/>
      <c r="AIA16" s="33"/>
      <c r="AIB16" s="33"/>
      <c r="AIC16" s="33"/>
      <c r="AID16" s="33"/>
      <c r="AIE16" s="33"/>
      <c r="AIF16" s="33"/>
      <c r="AIG16" s="33"/>
      <c r="AIH16" s="33"/>
      <c r="AII16" s="33"/>
      <c r="AIJ16" s="33"/>
      <c r="AIK16" s="33"/>
      <c r="AIL16" s="33"/>
      <c r="AIM16" s="33"/>
      <c r="AIN16" s="33"/>
      <c r="AIO16" s="33"/>
      <c r="AIP16" s="33"/>
      <c r="AIQ16" s="33"/>
      <c r="AIR16" s="33"/>
      <c r="AIS16" s="33"/>
      <c r="AIT16" s="33"/>
      <c r="AIU16" s="33"/>
      <c r="AIV16" s="33"/>
      <c r="AIW16" s="33"/>
      <c r="AIX16" s="33"/>
      <c r="AIY16" s="33"/>
      <c r="AIZ16" s="33"/>
      <c r="AJA16" s="33"/>
      <c r="AJB16" s="33"/>
      <c r="AJC16" s="33"/>
      <c r="AJD16" s="33"/>
      <c r="AJE16" s="33"/>
      <c r="AJF16" s="33"/>
      <c r="AJG16" s="33"/>
      <c r="AJH16" s="33"/>
      <c r="AJI16" s="33"/>
      <c r="AJJ16" s="33"/>
      <c r="AJK16" s="33"/>
      <c r="AJL16" s="33"/>
      <c r="AJM16" s="33"/>
      <c r="AJN16" s="33"/>
      <c r="AJO16" s="33"/>
      <c r="AJP16" s="33"/>
      <c r="AJQ16" s="33"/>
      <c r="AJR16" s="33"/>
      <c r="AJS16" s="33"/>
      <c r="AJT16" s="33"/>
      <c r="AJU16" s="33"/>
      <c r="AJV16" s="33"/>
      <c r="AJW16" s="33"/>
      <c r="AJX16" s="33"/>
      <c r="AJY16" s="33"/>
      <c r="AJZ16" s="33"/>
      <c r="AKA16" s="33"/>
      <c r="AKB16" s="33"/>
      <c r="AKC16" s="33"/>
      <c r="AKD16" s="33"/>
      <c r="AKE16" s="33"/>
      <c r="AKF16" s="33"/>
      <c r="AKG16" s="33"/>
      <c r="AKH16" s="33"/>
      <c r="AKI16" s="33"/>
      <c r="AKJ16" s="33"/>
      <c r="AKK16" s="33"/>
      <c r="AKL16" s="33"/>
      <c r="AKM16" s="33"/>
      <c r="AKN16" s="33"/>
      <c r="AKO16" s="33"/>
      <c r="AKP16" s="33"/>
      <c r="AKQ16" s="33"/>
      <c r="AKR16" s="33"/>
      <c r="AKS16" s="33"/>
      <c r="AKT16" s="33"/>
      <c r="AKU16" s="33"/>
      <c r="AKV16" s="33"/>
      <c r="AKW16" s="33"/>
    </row>
    <row r="17" spans="1:985">
      <c r="A17" s="35" t="s">
        <v>718</v>
      </c>
      <c r="B17" s="35">
        <f>VLOOKUP(A17,'Initial Data Ctl v FeO2'!A15:V391,5,0)</f>
        <v>2</v>
      </c>
      <c r="C17" s="35">
        <v>190</v>
      </c>
      <c r="D17" s="35">
        <f>VLOOKUP(A17,'Initial Data Ctl v FeO2'!$A$1:$V$377,19,0)</f>
        <v>4714667.5</v>
      </c>
      <c r="E17" s="35">
        <f>VLOOKUP(A17,'Initial Data Ctl v FeO2'!$A$1:$V$377,20,0)</f>
        <v>3438834.1669999999</v>
      </c>
      <c r="F17" s="40">
        <f t="shared" si="0"/>
        <v>0.72939060220047325</v>
      </c>
      <c r="G17">
        <v>-4.8741945845777304</v>
      </c>
      <c r="H17" s="40">
        <f t="shared" si="1"/>
        <v>-0.31554588497836777</v>
      </c>
      <c r="I17" s="40">
        <f>VLOOKUP(A17,'Simple avearge'!$A$1:$C$1136,3,0)</f>
        <v>-1.07558900535992</v>
      </c>
      <c r="J17" s="64">
        <f t="shared" si="2"/>
        <v>1.6746544354368595</v>
      </c>
      <c r="K17" s="33">
        <f t="shared" si="5"/>
        <v>63.542918118957139</v>
      </c>
      <c r="L17" s="33">
        <f t="shared" si="3"/>
        <v>9.0259101380642193</v>
      </c>
      <c r="M17" s="33">
        <f t="shared" si="4"/>
        <v>-0.31554588497836777</v>
      </c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  <c r="JA17" s="33"/>
      <c r="JB17" s="33"/>
      <c r="JC17" s="33"/>
      <c r="JD17" s="33"/>
      <c r="JE17" s="33"/>
      <c r="JF17" s="33"/>
      <c r="JG17" s="33"/>
      <c r="JH17" s="33"/>
      <c r="JI17" s="33"/>
      <c r="JJ17" s="33"/>
      <c r="JK17" s="33"/>
      <c r="JL17" s="33"/>
      <c r="JM17" s="33"/>
      <c r="JN17" s="33"/>
      <c r="JO17" s="33"/>
      <c r="JP17" s="33"/>
      <c r="JQ17" s="33"/>
      <c r="JR17" s="33"/>
      <c r="JS17" s="33"/>
      <c r="JT17" s="33"/>
      <c r="JU17" s="33"/>
      <c r="JV17" s="33"/>
      <c r="JW17" s="33"/>
      <c r="JX17" s="33"/>
      <c r="JY17" s="33"/>
      <c r="JZ17" s="33"/>
      <c r="KA17" s="33"/>
      <c r="KB17" s="33"/>
      <c r="KC17" s="33"/>
      <c r="KD17" s="33"/>
      <c r="KE17" s="33"/>
      <c r="KF17" s="33"/>
      <c r="KG17" s="33"/>
      <c r="KH17" s="33"/>
      <c r="KI17" s="33"/>
      <c r="KJ17" s="33"/>
      <c r="KK17" s="33"/>
      <c r="KL17" s="33"/>
      <c r="KM17" s="33"/>
      <c r="KN17" s="33"/>
      <c r="KO17" s="33"/>
      <c r="KP17" s="33"/>
      <c r="KQ17" s="33"/>
      <c r="KR17" s="33"/>
      <c r="KS17" s="33"/>
      <c r="KT17" s="33"/>
      <c r="KU17" s="33"/>
      <c r="KV17" s="33"/>
      <c r="KW17" s="33"/>
      <c r="KX17" s="33"/>
      <c r="KY17" s="33"/>
      <c r="KZ17" s="33"/>
      <c r="LA17" s="33"/>
      <c r="LB17" s="33"/>
      <c r="LC17" s="33"/>
      <c r="LD17" s="33"/>
      <c r="LE17" s="33"/>
      <c r="LF17" s="33"/>
      <c r="LG17" s="33"/>
      <c r="LH17" s="33"/>
      <c r="LI17" s="33"/>
      <c r="LJ17" s="33"/>
      <c r="LK17" s="33"/>
      <c r="LL17" s="33"/>
      <c r="LM17" s="33"/>
      <c r="LN17" s="33"/>
      <c r="LO17" s="33"/>
      <c r="LP17" s="33"/>
      <c r="LQ17" s="33"/>
      <c r="LR17" s="33"/>
      <c r="LS17" s="33"/>
      <c r="LT17" s="33"/>
      <c r="LU17" s="33"/>
      <c r="LV17" s="33"/>
      <c r="LW17" s="33"/>
      <c r="LX17" s="33"/>
      <c r="LY17" s="33"/>
      <c r="LZ17" s="33"/>
      <c r="MA17" s="33"/>
      <c r="MB17" s="33"/>
      <c r="MC17" s="33"/>
      <c r="MD17" s="33"/>
      <c r="ME17" s="33"/>
      <c r="MF17" s="33"/>
      <c r="MG17" s="33"/>
      <c r="MH17" s="33"/>
      <c r="MI17" s="33"/>
      <c r="MJ17" s="33"/>
      <c r="MK17" s="33"/>
      <c r="ML17" s="33"/>
      <c r="MM17" s="33"/>
      <c r="MN17" s="33"/>
      <c r="MO17" s="33"/>
      <c r="MP17" s="33"/>
      <c r="MQ17" s="33"/>
      <c r="MR17" s="33"/>
      <c r="MS17" s="33"/>
      <c r="MT17" s="33"/>
      <c r="MU17" s="33"/>
      <c r="MV17" s="33"/>
      <c r="MW17" s="33"/>
      <c r="MX17" s="33"/>
      <c r="MY17" s="33"/>
      <c r="MZ17" s="33"/>
      <c r="NA17" s="33"/>
      <c r="NB17" s="33"/>
      <c r="NC17" s="33"/>
      <c r="ND17" s="33"/>
      <c r="NE17" s="33"/>
      <c r="NF17" s="33"/>
      <c r="NG17" s="33"/>
      <c r="NH17" s="33"/>
      <c r="NI17" s="33"/>
      <c r="NJ17" s="33"/>
      <c r="NK17" s="33"/>
      <c r="NL17" s="33"/>
      <c r="NM17" s="33"/>
      <c r="NN17" s="33"/>
      <c r="NO17" s="33"/>
      <c r="NP17" s="33"/>
      <c r="NQ17" s="33"/>
      <c r="NR17" s="33"/>
      <c r="NS17" s="33"/>
      <c r="NT17" s="33"/>
      <c r="NU17" s="33"/>
      <c r="NV17" s="33"/>
      <c r="NW17" s="33"/>
      <c r="NX17" s="33"/>
      <c r="NY17" s="33"/>
      <c r="NZ17" s="33"/>
      <c r="OA17" s="33"/>
      <c r="OB17" s="33"/>
      <c r="OC17" s="33"/>
      <c r="OD17" s="33"/>
      <c r="OE17" s="33"/>
      <c r="OF17" s="33"/>
      <c r="OG17" s="33"/>
      <c r="OH17" s="33"/>
      <c r="OI17" s="33"/>
      <c r="OJ17" s="33"/>
      <c r="OK17" s="33"/>
      <c r="OL17" s="33"/>
      <c r="OM17" s="33"/>
      <c r="ON17" s="33"/>
      <c r="OO17" s="33"/>
      <c r="OP17" s="33"/>
      <c r="OQ17" s="33"/>
      <c r="OR17" s="33"/>
      <c r="OS17" s="33"/>
      <c r="OT17" s="33"/>
      <c r="OU17" s="33"/>
      <c r="OV17" s="33"/>
      <c r="OW17" s="33"/>
      <c r="OX17" s="33"/>
      <c r="OY17" s="33"/>
      <c r="OZ17" s="33"/>
      <c r="PA17" s="33"/>
      <c r="PB17" s="33"/>
      <c r="PC17" s="33"/>
      <c r="PD17" s="33"/>
      <c r="PE17" s="33"/>
      <c r="PF17" s="33"/>
      <c r="PG17" s="33"/>
      <c r="PH17" s="33"/>
      <c r="PI17" s="33"/>
      <c r="PJ17" s="33"/>
      <c r="PK17" s="33"/>
      <c r="PL17" s="33"/>
      <c r="PM17" s="33"/>
      <c r="PN17" s="33"/>
      <c r="PO17" s="33"/>
      <c r="PP17" s="33"/>
      <c r="PQ17" s="33"/>
      <c r="PR17" s="33"/>
      <c r="PS17" s="33"/>
      <c r="PT17" s="33"/>
      <c r="PU17" s="33"/>
      <c r="PV17" s="33"/>
      <c r="PW17" s="33"/>
      <c r="PX17" s="33"/>
      <c r="PY17" s="33"/>
      <c r="PZ17" s="33"/>
      <c r="QA17" s="33"/>
      <c r="QB17" s="33"/>
      <c r="QC17" s="33"/>
      <c r="QD17" s="33"/>
      <c r="QE17" s="33"/>
      <c r="QF17" s="33"/>
      <c r="QG17" s="33"/>
      <c r="QH17" s="33"/>
      <c r="QI17" s="33"/>
      <c r="QJ17" s="33"/>
      <c r="QK17" s="33"/>
      <c r="QL17" s="33"/>
      <c r="QM17" s="33"/>
      <c r="QN17" s="33"/>
      <c r="QO17" s="33"/>
      <c r="QP17" s="33"/>
      <c r="QQ17" s="33"/>
      <c r="QR17" s="33"/>
      <c r="QS17" s="33"/>
      <c r="QT17" s="33"/>
      <c r="QU17" s="33"/>
      <c r="QV17" s="33"/>
      <c r="QW17" s="33"/>
      <c r="QX17" s="33"/>
      <c r="QY17" s="33"/>
      <c r="QZ17" s="33"/>
      <c r="RA17" s="33"/>
      <c r="RB17" s="33"/>
      <c r="RC17" s="33"/>
      <c r="RD17" s="33"/>
      <c r="RE17" s="33"/>
      <c r="RF17" s="33"/>
      <c r="RG17" s="33"/>
      <c r="RH17" s="33"/>
      <c r="RI17" s="33"/>
      <c r="RJ17" s="33"/>
      <c r="RK17" s="33"/>
      <c r="RL17" s="33"/>
      <c r="RM17" s="33"/>
      <c r="RN17" s="33"/>
      <c r="RO17" s="33"/>
      <c r="RP17" s="33"/>
      <c r="RQ17" s="33"/>
      <c r="RR17" s="33"/>
      <c r="RS17" s="33"/>
      <c r="RT17" s="33"/>
      <c r="RU17" s="33"/>
      <c r="RV17" s="33"/>
      <c r="RW17" s="33"/>
      <c r="RX17" s="33"/>
      <c r="RY17" s="33"/>
      <c r="RZ17" s="33"/>
      <c r="SA17" s="33"/>
      <c r="SB17" s="33"/>
      <c r="SC17" s="33"/>
      <c r="SD17" s="33"/>
      <c r="SE17" s="33"/>
      <c r="SF17" s="33"/>
      <c r="SG17" s="33"/>
      <c r="SH17" s="33"/>
      <c r="SI17" s="33"/>
      <c r="SJ17" s="33"/>
      <c r="SK17" s="33"/>
      <c r="SL17" s="33"/>
      <c r="SM17" s="33"/>
      <c r="SN17" s="33"/>
      <c r="SO17" s="33"/>
      <c r="SP17" s="33"/>
      <c r="SQ17" s="33"/>
      <c r="SR17" s="33"/>
      <c r="SS17" s="33"/>
      <c r="ST17" s="33"/>
      <c r="SU17" s="33"/>
      <c r="SV17" s="33"/>
      <c r="SW17" s="33"/>
      <c r="SX17" s="33"/>
      <c r="SY17" s="33"/>
      <c r="SZ17" s="33"/>
      <c r="TA17" s="33"/>
      <c r="TB17" s="33"/>
      <c r="TC17" s="33"/>
      <c r="TD17" s="33"/>
      <c r="TE17" s="33"/>
      <c r="TF17" s="33"/>
      <c r="TG17" s="33"/>
      <c r="TH17" s="33"/>
      <c r="TI17" s="33"/>
      <c r="TJ17" s="33"/>
      <c r="TK17" s="33"/>
      <c r="TL17" s="33"/>
      <c r="TM17" s="33"/>
      <c r="TN17" s="33"/>
      <c r="TO17" s="33"/>
      <c r="TP17" s="33"/>
      <c r="TQ17" s="33"/>
      <c r="TR17" s="33"/>
      <c r="TS17" s="33"/>
      <c r="TT17" s="33"/>
      <c r="TU17" s="33"/>
      <c r="TV17" s="33"/>
      <c r="TW17" s="33"/>
      <c r="TX17" s="33"/>
      <c r="TY17" s="33"/>
      <c r="TZ17" s="33"/>
      <c r="UA17" s="33"/>
      <c r="UB17" s="33"/>
      <c r="UC17" s="33"/>
      <c r="UD17" s="33"/>
      <c r="UE17" s="33"/>
      <c r="UF17" s="33"/>
      <c r="UG17" s="33"/>
      <c r="UH17" s="33"/>
      <c r="UI17" s="33"/>
      <c r="UJ17" s="33"/>
      <c r="UK17" s="33"/>
      <c r="UL17" s="33"/>
      <c r="UM17" s="33"/>
      <c r="UN17" s="33"/>
      <c r="UO17" s="33"/>
      <c r="UP17" s="33"/>
      <c r="UQ17" s="33"/>
      <c r="UR17" s="33"/>
      <c r="US17" s="33"/>
      <c r="UT17" s="33"/>
      <c r="UU17" s="33"/>
      <c r="UV17" s="33"/>
      <c r="UW17" s="33"/>
      <c r="UX17" s="33"/>
      <c r="UY17" s="33"/>
      <c r="UZ17" s="33"/>
      <c r="VA17" s="33"/>
      <c r="VB17" s="33"/>
      <c r="VC17" s="33"/>
      <c r="VD17" s="33"/>
      <c r="VE17" s="33"/>
      <c r="VF17" s="33"/>
      <c r="VG17" s="33"/>
      <c r="VH17" s="33"/>
      <c r="VI17" s="33"/>
      <c r="VJ17" s="33"/>
      <c r="VK17" s="33"/>
      <c r="VL17" s="33"/>
      <c r="VM17" s="33"/>
      <c r="VN17" s="33"/>
      <c r="VO17" s="33"/>
      <c r="VP17" s="33"/>
      <c r="VQ17" s="33"/>
      <c r="VR17" s="33"/>
      <c r="VS17" s="33"/>
      <c r="VT17" s="33"/>
      <c r="VU17" s="33"/>
      <c r="VV17" s="33"/>
      <c r="VW17" s="33"/>
      <c r="VX17" s="33"/>
      <c r="VY17" s="33"/>
      <c r="VZ17" s="33"/>
      <c r="WA17" s="33"/>
      <c r="WB17" s="33"/>
      <c r="WC17" s="33"/>
      <c r="WD17" s="33"/>
      <c r="WE17" s="33"/>
      <c r="WF17" s="33"/>
      <c r="WG17" s="33"/>
      <c r="WH17" s="33"/>
      <c r="WI17" s="33"/>
      <c r="WJ17" s="33"/>
      <c r="WK17" s="33"/>
      <c r="WL17" s="33"/>
      <c r="WM17" s="33"/>
      <c r="WN17" s="33"/>
      <c r="WO17" s="33"/>
      <c r="WP17" s="33"/>
      <c r="WQ17" s="33"/>
      <c r="WR17" s="33"/>
      <c r="WS17" s="33"/>
      <c r="WT17" s="33"/>
      <c r="WU17" s="33"/>
      <c r="WV17" s="33"/>
      <c r="WW17" s="33"/>
      <c r="WX17" s="33"/>
      <c r="WY17" s="33"/>
      <c r="WZ17" s="33"/>
      <c r="XA17" s="33"/>
      <c r="XB17" s="33"/>
      <c r="XC17" s="33"/>
      <c r="XD17" s="33"/>
      <c r="XE17" s="33"/>
      <c r="XF17" s="33"/>
      <c r="XG17" s="33"/>
      <c r="XH17" s="33"/>
      <c r="XI17" s="33"/>
      <c r="XJ17" s="33"/>
      <c r="XK17" s="33"/>
      <c r="XL17" s="33"/>
      <c r="XM17" s="33"/>
      <c r="XN17" s="33"/>
      <c r="XO17" s="33"/>
      <c r="XP17" s="33"/>
      <c r="XQ17" s="33"/>
      <c r="XR17" s="33"/>
      <c r="XS17" s="33"/>
      <c r="XT17" s="33"/>
      <c r="XU17" s="33"/>
      <c r="XV17" s="33"/>
      <c r="XW17" s="33"/>
      <c r="XX17" s="33"/>
      <c r="XY17" s="33"/>
      <c r="XZ17" s="33"/>
      <c r="YA17" s="33"/>
      <c r="YB17" s="33"/>
      <c r="YC17" s="33"/>
      <c r="YD17" s="33"/>
      <c r="YE17" s="33"/>
      <c r="YF17" s="33"/>
      <c r="YG17" s="33"/>
      <c r="YH17" s="33"/>
      <c r="YI17" s="33"/>
      <c r="YJ17" s="33"/>
      <c r="YK17" s="33"/>
      <c r="YL17" s="33"/>
      <c r="YM17" s="33"/>
      <c r="YN17" s="33"/>
      <c r="YO17" s="33"/>
      <c r="YP17" s="33"/>
      <c r="YQ17" s="33"/>
      <c r="YR17" s="33"/>
      <c r="YS17" s="33"/>
      <c r="YT17" s="33"/>
      <c r="YU17" s="33"/>
      <c r="YV17" s="33"/>
      <c r="YW17" s="33"/>
      <c r="YX17" s="33"/>
      <c r="YY17" s="33"/>
      <c r="YZ17" s="33"/>
      <c r="ZA17" s="33"/>
      <c r="ZB17" s="33"/>
      <c r="ZC17" s="33"/>
      <c r="ZD17" s="33"/>
      <c r="ZE17" s="33"/>
      <c r="ZF17" s="33"/>
      <c r="ZG17" s="33"/>
      <c r="ZH17" s="33"/>
      <c r="ZI17" s="33"/>
      <c r="ZJ17" s="33"/>
      <c r="ZK17" s="33"/>
      <c r="ZL17" s="33"/>
      <c r="ZM17" s="33"/>
      <c r="ZN17" s="33"/>
      <c r="ZO17" s="33"/>
      <c r="ZP17" s="33"/>
      <c r="ZQ17" s="33"/>
      <c r="ZR17" s="33"/>
      <c r="ZS17" s="33"/>
      <c r="ZT17" s="33"/>
      <c r="ZU17" s="33"/>
      <c r="ZV17" s="33"/>
      <c r="ZW17" s="33"/>
      <c r="ZX17" s="33"/>
      <c r="ZY17" s="33"/>
      <c r="ZZ17" s="33"/>
      <c r="AAA17" s="33"/>
      <c r="AAB17" s="33"/>
      <c r="AAC17" s="33"/>
      <c r="AAD17" s="33"/>
      <c r="AAE17" s="33"/>
      <c r="AAF17" s="33"/>
      <c r="AAG17" s="33"/>
      <c r="AAH17" s="33"/>
      <c r="AAI17" s="33"/>
      <c r="AAJ17" s="33"/>
      <c r="AAK17" s="33"/>
      <c r="AAL17" s="33"/>
      <c r="AAM17" s="33"/>
      <c r="AAN17" s="33"/>
      <c r="AAO17" s="33"/>
      <c r="AAP17" s="33"/>
      <c r="AAQ17" s="33"/>
      <c r="AAR17" s="33"/>
      <c r="AAS17" s="33"/>
      <c r="AAT17" s="33"/>
      <c r="AAU17" s="33"/>
      <c r="AAV17" s="33"/>
      <c r="AAW17" s="33"/>
      <c r="AAX17" s="33"/>
      <c r="AAY17" s="33"/>
      <c r="AAZ17" s="33"/>
      <c r="ABA17" s="33"/>
      <c r="ABB17" s="33"/>
      <c r="ABC17" s="33"/>
      <c r="ABD17" s="33"/>
      <c r="ABE17" s="33"/>
      <c r="ABF17" s="33"/>
      <c r="ABG17" s="33"/>
      <c r="ABH17" s="33"/>
      <c r="ABI17" s="33"/>
      <c r="ABJ17" s="33"/>
      <c r="ABK17" s="33"/>
      <c r="ABL17" s="33"/>
      <c r="ABM17" s="33"/>
      <c r="ABN17" s="33"/>
      <c r="ABO17" s="33"/>
      <c r="ABP17" s="33"/>
      <c r="ABQ17" s="33"/>
      <c r="ABR17" s="33"/>
      <c r="ABS17" s="33"/>
      <c r="ABT17" s="33"/>
      <c r="ABU17" s="33"/>
      <c r="ABV17" s="33"/>
      <c r="ABW17" s="33"/>
      <c r="ABX17" s="33"/>
      <c r="ABY17" s="33"/>
      <c r="ABZ17" s="33"/>
      <c r="ACA17" s="33"/>
      <c r="ACB17" s="33"/>
      <c r="ACC17" s="33"/>
      <c r="ACD17" s="33"/>
      <c r="ACE17" s="33"/>
      <c r="ACF17" s="33"/>
      <c r="ACG17" s="33"/>
      <c r="ACH17" s="33"/>
      <c r="ACI17" s="33"/>
      <c r="ACJ17" s="33"/>
      <c r="ACK17" s="33"/>
      <c r="ACL17" s="33"/>
      <c r="ACM17" s="33"/>
      <c r="ACN17" s="33"/>
      <c r="ACO17" s="33"/>
      <c r="ACP17" s="33"/>
      <c r="ACQ17" s="33"/>
      <c r="ACR17" s="33"/>
      <c r="ACS17" s="33"/>
      <c r="ACT17" s="33"/>
      <c r="ACU17" s="33"/>
      <c r="ACV17" s="33"/>
      <c r="ACW17" s="33"/>
      <c r="ACX17" s="33"/>
      <c r="ACY17" s="33"/>
      <c r="ACZ17" s="33"/>
      <c r="ADA17" s="33"/>
      <c r="ADB17" s="33"/>
      <c r="ADC17" s="33"/>
      <c r="ADD17" s="33"/>
      <c r="ADE17" s="33"/>
      <c r="ADF17" s="33"/>
      <c r="ADG17" s="33"/>
      <c r="ADH17" s="33"/>
      <c r="ADI17" s="33"/>
      <c r="ADJ17" s="33"/>
      <c r="ADK17" s="33"/>
      <c r="ADL17" s="33"/>
      <c r="ADM17" s="33"/>
      <c r="ADN17" s="33"/>
      <c r="ADO17" s="33"/>
      <c r="ADP17" s="33"/>
      <c r="ADQ17" s="33"/>
      <c r="ADR17" s="33"/>
      <c r="ADS17" s="33"/>
      <c r="ADT17" s="33"/>
      <c r="ADU17" s="33"/>
      <c r="ADV17" s="33"/>
      <c r="ADW17" s="33"/>
      <c r="ADX17" s="33"/>
      <c r="ADY17" s="33"/>
      <c r="ADZ17" s="33"/>
      <c r="AEA17" s="33"/>
      <c r="AEB17" s="33"/>
      <c r="AEC17" s="33"/>
      <c r="AED17" s="33"/>
      <c r="AEE17" s="33"/>
      <c r="AEF17" s="33"/>
      <c r="AEG17" s="33"/>
      <c r="AEH17" s="33"/>
      <c r="AEI17" s="33"/>
      <c r="AEJ17" s="33"/>
      <c r="AEK17" s="33"/>
      <c r="AEL17" s="33"/>
      <c r="AEM17" s="33"/>
      <c r="AEN17" s="33"/>
      <c r="AEO17" s="33"/>
      <c r="AEP17" s="33"/>
      <c r="AEQ17" s="33"/>
      <c r="AER17" s="33"/>
      <c r="AES17" s="33"/>
      <c r="AET17" s="33"/>
      <c r="AEU17" s="33"/>
      <c r="AEV17" s="33"/>
      <c r="AEW17" s="33"/>
      <c r="AEX17" s="33"/>
      <c r="AEY17" s="33"/>
      <c r="AEZ17" s="33"/>
      <c r="AFA17" s="33"/>
      <c r="AFB17" s="33"/>
      <c r="AFC17" s="33"/>
      <c r="AFD17" s="33"/>
      <c r="AFE17" s="33"/>
      <c r="AFF17" s="33"/>
      <c r="AFG17" s="33"/>
      <c r="AFH17" s="33"/>
      <c r="AFI17" s="33"/>
      <c r="AFJ17" s="33"/>
      <c r="AFK17" s="33"/>
      <c r="AFL17" s="33"/>
      <c r="AFM17" s="33"/>
      <c r="AFN17" s="33"/>
      <c r="AFO17" s="33"/>
      <c r="AFP17" s="33"/>
      <c r="AFQ17" s="33"/>
      <c r="AFR17" s="33"/>
      <c r="AFS17" s="33"/>
      <c r="AFT17" s="33"/>
      <c r="AFU17" s="33"/>
      <c r="AFV17" s="33"/>
      <c r="AFW17" s="33"/>
      <c r="AFX17" s="33"/>
      <c r="AFY17" s="33"/>
      <c r="AFZ17" s="33"/>
      <c r="AGA17" s="33"/>
      <c r="AGB17" s="33"/>
      <c r="AGC17" s="33"/>
      <c r="AGD17" s="33"/>
      <c r="AGE17" s="33"/>
      <c r="AGF17" s="33"/>
      <c r="AGG17" s="33"/>
      <c r="AGH17" s="33"/>
      <c r="AGI17" s="33"/>
      <c r="AGJ17" s="33"/>
      <c r="AGK17" s="33"/>
      <c r="AGL17" s="33"/>
      <c r="AGM17" s="33"/>
      <c r="AGN17" s="33"/>
      <c r="AGO17" s="33"/>
      <c r="AGP17" s="33"/>
      <c r="AGQ17" s="33"/>
      <c r="AGR17" s="33"/>
      <c r="AGS17" s="33"/>
      <c r="AGT17" s="33"/>
      <c r="AGU17" s="33"/>
      <c r="AGV17" s="33"/>
      <c r="AGW17" s="33"/>
      <c r="AGX17" s="33"/>
      <c r="AGY17" s="33"/>
      <c r="AGZ17" s="33"/>
      <c r="AHA17" s="33"/>
      <c r="AHB17" s="33"/>
      <c r="AHC17" s="33"/>
      <c r="AHD17" s="33"/>
      <c r="AHE17" s="33"/>
      <c r="AHF17" s="33"/>
      <c r="AHG17" s="33"/>
      <c r="AHH17" s="33"/>
      <c r="AHI17" s="33"/>
      <c r="AHJ17" s="33"/>
      <c r="AHK17" s="33"/>
      <c r="AHL17" s="33"/>
      <c r="AHM17" s="33"/>
      <c r="AHN17" s="33"/>
      <c r="AHO17" s="33"/>
      <c r="AHP17" s="33"/>
      <c r="AHQ17" s="33"/>
      <c r="AHR17" s="33"/>
      <c r="AHS17" s="33"/>
      <c r="AHT17" s="33"/>
      <c r="AHU17" s="33"/>
      <c r="AHV17" s="33"/>
      <c r="AHW17" s="33"/>
      <c r="AHX17" s="33"/>
      <c r="AHY17" s="33"/>
      <c r="AHZ17" s="33"/>
      <c r="AIA17" s="33"/>
      <c r="AIB17" s="33"/>
      <c r="AIC17" s="33"/>
      <c r="AID17" s="33"/>
      <c r="AIE17" s="33"/>
      <c r="AIF17" s="33"/>
      <c r="AIG17" s="33"/>
      <c r="AIH17" s="33"/>
      <c r="AII17" s="33"/>
      <c r="AIJ17" s="33"/>
      <c r="AIK17" s="33"/>
      <c r="AIL17" s="33"/>
      <c r="AIM17" s="33"/>
      <c r="AIN17" s="33"/>
      <c r="AIO17" s="33"/>
      <c r="AIP17" s="33"/>
      <c r="AIQ17" s="33"/>
      <c r="AIR17" s="33"/>
      <c r="AIS17" s="33"/>
      <c r="AIT17" s="33"/>
      <c r="AIU17" s="33"/>
      <c r="AIV17" s="33"/>
      <c r="AIW17" s="33"/>
      <c r="AIX17" s="33"/>
      <c r="AIY17" s="33"/>
      <c r="AIZ17" s="33"/>
      <c r="AJA17" s="33"/>
      <c r="AJB17" s="33"/>
      <c r="AJC17" s="33"/>
      <c r="AJD17" s="33"/>
      <c r="AJE17" s="33"/>
      <c r="AJF17" s="33"/>
      <c r="AJG17" s="33"/>
      <c r="AJH17" s="33"/>
      <c r="AJI17" s="33"/>
      <c r="AJJ17" s="33"/>
      <c r="AJK17" s="33"/>
      <c r="AJL17" s="33"/>
      <c r="AJM17" s="33"/>
      <c r="AJN17" s="33"/>
      <c r="AJO17" s="33"/>
      <c r="AJP17" s="33"/>
      <c r="AJQ17" s="33"/>
      <c r="AJR17" s="33"/>
      <c r="AJS17" s="33"/>
      <c r="AJT17" s="33"/>
      <c r="AJU17" s="33"/>
      <c r="AJV17" s="33"/>
      <c r="AJW17" s="33"/>
      <c r="AJX17" s="33"/>
      <c r="AJY17" s="33"/>
      <c r="AJZ17" s="33"/>
      <c r="AKA17" s="33"/>
      <c r="AKB17" s="33"/>
      <c r="AKC17" s="33"/>
      <c r="AKD17" s="33"/>
      <c r="AKE17" s="33"/>
      <c r="AKF17" s="33"/>
      <c r="AKG17" s="33"/>
      <c r="AKH17" s="33"/>
      <c r="AKI17" s="33"/>
      <c r="AKJ17" s="33"/>
      <c r="AKK17" s="33"/>
      <c r="AKL17" s="33"/>
      <c r="AKM17" s="33"/>
      <c r="AKN17" s="33"/>
      <c r="AKO17" s="33"/>
      <c r="AKP17" s="33"/>
      <c r="AKQ17" s="33"/>
      <c r="AKR17" s="33"/>
      <c r="AKS17" s="33"/>
      <c r="AKT17" s="33"/>
      <c r="AKU17" s="33"/>
      <c r="AKV17" s="33"/>
      <c r="AKW17" s="33"/>
    </row>
    <row r="18" spans="1:985" ht="16" customHeight="1">
      <c r="A18" s="35" t="s">
        <v>82</v>
      </c>
      <c r="B18" s="35">
        <f>VLOOKUP(A18,'Initial Data Ctl v FeO2'!A16:V392,5,0)</f>
        <v>6</v>
      </c>
      <c r="C18" s="35">
        <v>126</v>
      </c>
      <c r="D18" s="35">
        <f>VLOOKUP(A18,'Initial Data Ctl v FeO2'!$A$1:$V$377,19,0)</f>
        <v>14422883.33</v>
      </c>
      <c r="E18" s="35">
        <f>VLOOKUP(A18,'Initial Data Ctl v FeO2'!$A$1:$V$377,20,0)</f>
        <v>168176833.30000001</v>
      </c>
      <c r="F18" s="40">
        <f t="shared" si="0"/>
        <v>11.660416953535741</v>
      </c>
      <c r="G18">
        <v>-1.8846833357836901</v>
      </c>
      <c r="H18" s="40">
        <f t="shared" si="1"/>
        <v>2.4561999395913801</v>
      </c>
      <c r="I18" s="40">
        <f>VLOOKUP(A18,'Simple avearge'!$A$1:$C$1136,3,0)</f>
        <v>-0.15237771890228399</v>
      </c>
      <c r="J18" s="64">
        <f t="shared" si="2"/>
        <v>1.4180125235070238</v>
      </c>
      <c r="K18" s="33">
        <f t="shared" si="5"/>
        <v>81.940947004900025</v>
      </c>
      <c r="L18" s="33">
        <f t="shared" si="3"/>
        <v>6.2906821651324334</v>
      </c>
      <c r="M18" s="33">
        <f t="shared" si="4"/>
        <v>2.4561999395913801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  <c r="JA18" s="33"/>
      <c r="JB18" s="33"/>
      <c r="JC18" s="33"/>
      <c r="JD18" s="33"/>
      <c r="JE18" s="33"/>
      <c r="JF18" s="33"/>
      <c r="JG18" s="33"/>
      <c r="JH18" s="33"/>
      <c r="JI18" s="33"/>
      <c r="JJ18" s="33"/>
      <c r="JK18" s="33"/>
      <c r="JL18" s="33"/>
      <c r="JM18" s="33"/>
      <c r="JN18" s="33"/>
      <c r="JO18" s="33"/>
      <c r="JP18" s="33"/>
      <c r="JQ18" s="33"/>
      <c r="JR18" s="33"/>
      <c r="JS18" s="33"/>
      <c r="JT18" s="33"/>
      <c r="JU18" s="33"/>
      <c r="JV18" s="33"/>
      <c r="JW18" s="33"/>
      <c r="JX18" s="33"/>
      <c r="JY18" s="33"/>
      <c r="JZ18" s="33"/>
      <c r="KA18" s="33"/>
      <c r="KB18" s="33"/>
      <c r="KC18" s="33"/>
      <c r="KD18" s="33"/>
      <c r="KE18" s="33"/>
      <c r="KF18" s="33"/>
      <c r="KG18" s="33"/>
      <c r="KH18" s="33"/>
      <c r="KI18" s="33"/>
      <c r="KJ18" s="33"/>
      <c r="KK18" s="33"/>
      <c r="KL18" s="33"/>
      <c r="KM18" s="33"/>
      <c r="KN18" s="33"/>
      <c r="KO18" s="33"/>
      <c r="KP18" s="33"/>
      <c r="KQ18" s="33"/>
      <c r="KR18" s="33"/>
      <c r="KS18" s="33"/>
      <c r="KT18" s="33"/>
      <c r="KU18" s="33"/>
      <c r="KV18" s="33"/>
      <c r="KW18" s="33"/>
      <c r="KX18" s="33"/>
      <c r="KY18" s="33"/>
      <c r="KZ18" s="33"/>
      <c r="LA18" s="33"/>
      <c r="LB18" s="33"/>
      <c r="LC18" s="33"/>
      <c r="LD18" s="33"/>
      <c r="LE18" s="33"/>
      <c r="LF18" s="33"/>
      <c r="LG18" s="33"/>
      <c r="LH18" s="33"/>
      <c r="LI18" s="33"/>
      <c r="LJ18" s="33"/>
      <c r="LK18" s="33"/>
      <c r="LL18" s="33"/>
      <c r="LM18" s="33"/>
      <c r="LN18" s="33"/>
      <c r="LO18" s="33"/>
      <c r="LP18" s="33"/>
      <c r="LQ18" s="33"/>
      <c r="LR18" s="33"/>
      <c r="LS18" s="33"/>
      <c r="LT18" s="33"/>
      <c r="LU18" s="33"/>
      <c r="LV18" s="33"/>
      <c r="LW18" s="33"/>
      <c r="LX18" s="33"/>
      <c r="LY18" s="33"/>
      <c r="LZ18" s="33"/>
      <c r="MA18" s="33"/>
      <c r="MB18" s="33"/>
      <c r="MC18" s="33"/>
      <c r="MD18" s="33"/>
      <c r="ME18" s="33"/>
      <c r="MF18" s="33"/>
      <c r="MG18" s="33"/>
      <c r="MH18" s="33"/>
      <c r="MI18" s="33"/>
      <c r="MJ18" s="33"/>
      <c r="MK18" s="33"/>
      <c r="ML18" s="33"/>
      <c r="MM18" s="33"/>
      <c r="MN18" s="33"/>
      <c r="MO18" s="33"/>
      <c r="MP18" s="33"/>
      <c r="MQ18" s="33"/>
      <c r="MR18" s="33"/>
      <c r="MS18" s="33"/>
      <c r="MT18" s="33"/>
      <c r="MU18" s="33"/>
      <c r="MV18" s="33"/>
      <c r="MW18" s="33"/>
      <c r="MX18" s="33"/>
      <c r="MY18" s="33"/>
      <c r="MZ18" s="33"/>
      <c r="NA18" s="33"/>
      <c r="NB18" s="33"/>
      <c r="NC18" s="33"/>
      <c r="ND18" s="33"/>
      <c r="NE18" s="33"/>
      <c r="NF18" s="33"/>
      <c r="NG18" s="33"/>
      <c r="NH18" s="33"/>
      <c r="NI18" s="33"/>
      <c r="NJ18" s="33"/>
      <c r="NK18" s="33"/>
      <c r="NL18" s="33"/>
      <c r="NM18" s="33"/>
      <c r="NN18" s="33"/>
      <c r="NO18" s="33"/>
      <c r="NP18" s="33"/>
      <c r="NQ18" s="33"/>
      <c r="NR18" s="33"/>
      <c r="NS18" s="33"/>
      <c r="NT18" s="33"/>
      <c r="NU18" s="33"/>
      <c r="NV18" s="33"/>
      <c r="NW18" s="33"/>
      <c r="NX18" s="33"/>
      <c r="NY18" s="33"/>
      <c r="NZ18" s="33"/>
      <c r="OA18" s="33"/>
      <c r="OB18" s="33"/>
      <c r="OC18" s="33"/>
      <c r="OD18" s="33"/>
      <c r="OE18" s="33"/>
      <c r="OF18" s="33"/>
      <c r="OG18" s="33"/>
      <c r="OH18" s="33"/>
      <c r="OI18" s="33"/>
      <c r="OJ18" s="33"/>
      <c r="OK18" s="33"/>
      <c r="OL18" s="33"/>
      <c r="OM18" s="33"/>
      <c r="ON18" s="33"/>
      <c r="OO18" s="33"/>
      <c r="OP18" s="33"/>
      <c r="OQ18" s="33"/>
      <c r="OR18" s="33"/>
      <c r="OS18" s="33"/>
      <c r="OT18" s="33"/>
      <c r="OU18" s="33"/>
      <c r="OV18" s="33"/>
      <c r="OW18" s="33"/>
      <c r="OX18" s="33"/>
      <c r="OY18" s="33"/>
      <c r="OZ18" s="33"/>
      <c r="PA18" s="33"/>
      <c r="PB18" s="33"/>
      <c r="PC18" s="33"/>
      <c r="PD18" s="33"/>
      <c r="PE18" s="33"/>
      <c r="PF18" s="33"/>
      <c r="PG18" s="33"/>
      <c r="PH18" s="33"/>
      <c r="PI18" s="33"/>
      <c r="PJ18" s="33"/>
      <c r="PK18" s="33"/>
      <c r="PL18" s="33"/>
      <c r="PM18" s="33"/>
      <c r="PN18" s="33"/>
      <c r="PO18" s="33"/>
      <c r="PP18" s="33"/>
      <c r="PQ18" s="33"/>
      <c r="PR18" s="33"/>
      <c r="PS18" s="33"/>
      <c r="PT18" s="33"/>
      <c r="PU18" s="33"/>
      <c r="PV18" s="33"/>
      <c r="PW18" s="33"/>
      <c r="PX18" s="33"/>
      <c r="PY18" s="33"/>
      <c r="PZ18" s="33"/>
      <c r="QA18" s="33"/>
      <c r="QB18" s="33"/>
      <c r="QC18" s="33"/>
      <c r="QD18" s="33"/>
      <c r="QE18" s="33"/>
      <c r="QF18" s="33"/>
      <c r="QG18" s="33"/>
      <c r="QH18" s="33"/>
      <c r="QI18" s="33"/>
      <c r="QJ18" s="33"/>
      <c r="QK18" s="33"/>
      <c r="QL18" s="33"/>
      <c r="QM18" s="33"/>
      <c r="QN18" s="33"/>
      <c r="QO18" s="33"/>
      <c r="QP18" s="33"/>
      <c r="QQ18" s="33"/>
      <c r="QR18" s="33"/>
      <c r="QS18" s="33"/>
      <c r="QT18" s="33"/>
      <c r="QU18" s="33"/>
      <c r="QV18" s="33"/>
      <c r="QW18" s="33"/>
      <c r="QX18" s="33"/>
      <c r="QY18" s="33"/>
      <c r="QZ18" s="33"/>
      <c r="RA18" s="33"/>
      <c r="RB18" s="33"/>
      <c r="RC18" s="33"/>
      <c r="RD18" s="33"/>
      <c r="RE18" s="33"/>
      <c r="RF18" s="33"/>
      <c r="RG18" s="33"/>
      <c r="RH18" s="33"/>
      <c r="RI18" s="33"/>
      <c r="RJ18" s="33"/>
      <c r="RK18" s="33"/>
      <c r="RL18" s="33"/>
      <c r="RM18" s="33"/>
      <c r="RN18" s="33"/>
      <c r="RO18" s="33"/>
      <c r="RP18" s="33"/>
      <c r="RQ18" s="33"/>
      <c r="RR18" s="33"/>
      <c r="RS18" s="33"/>
      <c r="RT18" s="33"/>
      <c r="RU18" s="33"/>
      <c r="RV18" s="33"/>
      <c r="RW18" s="33"/>
      <c r="RX18" s="33"/>
      <c r="RY18" s="33"/>
      <c r="RZ18" s="33"/>
      <c r="SA18" s="33"/>
      <c r="SB18" s="33"/>
      <c r="SC18" s="33"/>
      <c r="SD18" s="33"/>
      <c r="SE18" s="33"/>
      <c r="SF18" s="33"/>
      <c r="SG18" s="33"/>
      <c r="SH18" s="33"/>
      <c r="SI18" s="33"/>
      <c r="SJ18" s="33"/>
      <c r="SK18" s="33"/>
      <c r="SL18" s="33"/>
      <c r="SM18" s="33"/>
      <c r="SN18" s="33"/>
      <c r="SO18" s="33"/>
      <c r="SP18" s="33"/>
      <c r="SQ18" s="33"/>
      <c r="SR18" s="33"/>
      <c r="SS18" s="33"/>
      <c r="ST18" s="33"/>
      <c r="SU18" s="33"/>
      <c r="SV18" s="33"/>
      <c r="SW18" s="33"/>
      <c r="SX18" s="33"/>
      <c r="SY18" s="33"/>
      <c r="SZ18" s="33"/>
      <c r="TA18" s="33"/>
      <c r="TB18" s="33"/>
      <c r="TC18" s="33"/>
      <c r="TD18" s="33"/>
      <c r="TE18" s="33"/>
      <c r="TF18" s="33"/>
      <c r="TG18" s="33"/>
      <c r="TH18" s="33"/>
      <c r="TI18" s="33"/>
      <c r="TJ18" s="33"/>
      <c r="TK18" s="33"/>
      <c r="TL18" s="33"/>
      <c r="TM18" s="33"/>
      <c r="TN18" s="33"/>
      <c r="TO18" s="33"/>
      <c r="TP18" s="33"/>
      <c r="TQ18" s="33"/>
      <c r="TR18" s="33"/>
      <c r="TS18" s="33"/>
      <c r="TT18" s="33"/>
      <c r="TU18" s="33"/>
      <c r="TV18" s="33"/>
      <c r="TW18" s="33"/>
      <c r="TX18" s="33"/>
      <c r="TY18" s="33"/>
      <c r="TZ18" s="33"/>
      <c r="UA18" s="33"/>
      <c r="UB18" s="33"/>
      <c r="UC18" s="33"/>
      <c r="UD18" s="33"/>
      <c r="UE18" s="33"/>
      <c r="UF18" s="33"/>
      <c r="UG18" s="33"/>
      <c r="UH18" s="33"/>
      <c r="UI18" s="33"/>
      <c r="UJ18" s="33"/>
      <c r="UK18" s="33"/>
      <c r="UL18" s="33"/>
      <c r="UM18" s="33"/>
      <c r="UN18" s="33"/>
      <c r="UO18" s="33"/>
      <c r="UP18" s="33"/>
      <c r="UQ18" s="33"/>
      <c r="UR18" s="33"/>
      <c r="US18" s="33"/>
      <c r="UT18" s="33"/>
      <c r="UU18" s="33"/>
      <c r="UV18" s="33"/>
      <c r="UW18" s="33"/>
      <c r="UX18" s="33"/>
      <c r="UY18" s="33"/>
      <c r="UZ18" s="33"/>
      <c r="VA18" s="33"/>
      <c r="VB18" s="33"/>
      <c r="VC18" s="33"/>
      <c r="VD18" s="33"/>
      <c r="VE18" s="33"/>
      <c r="VF18" s="33"/>
      <c r="VG18" s="33"/>
      <c r="VH18" s="33"/>
      <c r="VI18" s="33"/>
      <c r="VJ18" s="33"/>
      <c r="VK18" s="33"/>
      <c r="VL18" s="33"/>
      <c r="VM18" s="33"/>
      <c r="VN18" s="33"/>
      <c r="VO18" s="33"/>
      <c r="VP18" s="33"/>
      <c r="VQ18" s="33"/>
      <c r="VR18" s="33"/>
      <c r="VS18" s="33"/>
      <c r="VT18" s="33"/>
      <c r="VU18" s="33"/>
      <c r="VV18" s="33"/>
      <c r="VW18" s="33"/>
      <c r="VX18" s="33"/>
      <c r="VY18" s="33"/>
      <c r="VZ18" s="33"/>
      <c r="WA18" s="33"/>
      <c r="WB18" s="33"/>
      <c r="WC18" s="33"/>
      <c r="WD18" s="33"/>
      <c r="WE18" s="33"/>
      <c r="WF18" s="33"/>
      <c r="WG18" s="33"/>
      <c r="WH18" s="33"/>
      <c r="WI18" s="33"/>
      <c r="WJ18" s="33"/>
      <c r="WK18" s="33"/>
      <c r="WL18" s="33"/>
      <c r="WM18" s="33"/>
      <c r="WN18" s="33"/>
      <c r="WO18" s="33"/>
      <c r="WP18" s="33"/>
      <c r="WQ18" s="33"/>
      <c r="WR18" s="33"/>
      <c r="WS18" s="33"/>
      <c r="WT18" s="33"/>
      <c r="WU18" s="33"/>
      <c r="WV18" s="33"/>
      <c r="WW18" s="33"/>
      <c r="WX18" s="33"/>
      <c r="WY18" s="33"/>
      <c r="WZ18" s="33"/>
      <c r="XA18" s="33"/>
      <c r="XB18" s="33"/>
      <c r="XC18" s="33"/>
      <c r="XD18" s="33"/>
      <c r="XE18" s="33"/>
      <c r="XF18" s="33"/>
      <c r="XG18" s="33"/>
      <c r="XH18" s="33"/>
      <c r="XI18" s="33"/>
      <c r="XJ18" s="33"/>
      <c r="XK18" s="33"/>
      <c r="XL18" s="33"/>
      <c r="XM18" s="33"/>
      <c r="XN18" s="33"/>
      <c r="XO18" s="33"/>
      <c r="XP18" s="33"/>
      <c r="XQ18" s="33"/>
      <c r="XR18" s="33"/>
      <c r="XS18" s="33"/>
      <c r="XT18" s="33"/>
      <c r="XU18" s="33"/>
      <c r="XV18" s="33"/>
      <c r="XW18" s="33"/>
      <c r="XX18" s="33"/>
      <c r="XY18" s="33"/>
      <c r="XZ18" s="33"/>
      <c r="YA18" s="33"/>
      <c r="YB18" s="33"/>
      <c r="YC18" s="33"/>
      <c r="YD18" s="33"/>
      <c r="YE18" s="33"/>
      <c r="YF18" s="33"/>
      <c r="YG18" s="33"/>
      <c r="YH18" s="33"/>
      <c r="YI18" s="33"/>
      <c r="YJ18" s="33"/>
      <c r="YK18" s="33"/>
      <c r="YL18" s="33"/>
      <c r="YM18" s="33"/>
      <c r="YN18" s="33"/>
      <c r="YO18" s="33"/>
      <c r="YP18" s="33"/>
      <c r="YQ18" s="33"/>
      <c r="YR18" s="33"/>
      <c r="YS18" s="33"/>
      <c r="YT18" s="33"/>
      <c r="YU18" s="33"/>
      <c r="YV18" s="33"/>
      <c r="YW18" s="33"/>
      <c r="YX18" s="33"/>
      <c r="YY18" s="33"/>
      <c r="YZ18" s="33"/>
      <c r="ZA18" s="33"/>
      <c r="ZB18" s="33"/>
      <c r="ZC18" s="33"/>
      <c r="ZD18" s="33"/>
      <c r="ZE18" s="33"/>
      <c r="ZF18" s="33"/>
      <c r="ZG18" s="33"/>
      <c r="ZH18" s="33"/>
      <c r="ZI18" s="33"/>
      <c r="ZJ18" s="33"/>
      <c r="ZK18" s="33"/>
      <c r="ZL18" s="33"/>
      <c r="ZM18" s="33"/>
      <c r="ZN18" s="33"/>
      <c r="ZO18" s="33"/>
      <c r="ZP18" s="33"/>
      <c r="ZQ18" s="33"/>
      <c r="ZR18" s="33"/>
      <c r="ZS18" s="33"/>
      <c r="ZT18" s="33"/>
      <c r="ZU18" s="33"/>
      <c r="ZV18" s="33"/>
      <c r="ZW18" s="33"/>
      <c r="ZX18" s="33"/>
      <c r="ZY18" s="33"/>
      <c r="ZZ18" s="33"/>
      <c r="AAA18" s="33"/>
      <c r="AAB18" s="33"/>
      <c r="AAC18" s="33"/>
      <c r="AAD18" s="33"/>
      <c r="AAE18" s="33"/>
      <c r="AAF18" s="33"/>
      <c r="AAG18" s="33"/>
      <c r="AAH18" s="33"/>
      <c r="AAI18" s="33"/>
      <c r="AAJ18" s="33"/>
      <c r="AAK18" s="33"/>
      <c r="AAL18" s="33"/>
      <c r="AAM18" s="33"/>
      <c r="AAN18" s="33"/>
      <c r="AAO18" s="33"/>
      <c r="AAP18" s="33"/>
      <c r="AAQ18" s="33"/>
      <c r="AAR18" s="33"/>
      <c r="AAS18" s="33"/>
      <c r="AAT18" s="33"/>
      <c r="AAU18" s="33"/>
      <c r="AAV18" s="33"/>
      <c r="AAW18" s="33"/>
      <c r="AAX18" s="33"/>
      <c r="AAY18" s="33"/>
      <c r="AAZ18" s="33"/>
      <c r="ABA18" s="33"/>
      <c r="ABB18" s="33"/>
      <c r="ABC18" s="33"/>
      <c r="ABD18" s="33"/>
      <c r="ABE18" s="33"/>
      <c r="ABF18" s="33"/>
      <c r="ABG18" s="33"/>
      <c r="ABH18" s="33"/>
      <c r="ABI18" s="33"/>
      <c r="ABJ18" s="33"/>
      <c r="ABK18" s="33"/>
      <c r="ABL18" s="33"/>
      <c r="ABM18" s="33"/>
      <c r="ABN18" s="33"/>
      <c r="ABO18" s="33"/>
      <c r="ABP18" s="33"/>
      <c r="ABQ18" s="33"/>
      <c r="ABR18" s="33"/>
      <c r="ABS18" s="33"/>
      <c r="ABT18" s="33"/>
      <c r="ABU18" s="33"/>
      <c r="ABV18" s="33"/>
      <c r="ABW18" s="33"/>
      <c r="ABX18" s="33"/>
      <c r="ABY18" s="33"/>
      <c r="ABZ18" s="33"/>
      <c r="ACA18" s="33"/>
      <c r="ACB18" s="33"/>
      <c r="ACC18" s="33"/>
      <c r="ACD18" s="33"/>
      <c r="ACE18" s="33"/>
      <c r="ACF18" s="33"/>
      <c r="ACG18" s="33"/>
      <c r="ACH18" s="33"/>
      <c r="ACI18" s="33"/>
      <c r="ACJ18" s="33"/>
      <c r="ACK18" s="33"/>
      <c r="ACL18" s="33"/>
      <c r="ACM18" s="33"/>
      <c r="ACN18" s="33"/>
      <c r="ACO18" s="33"/>
      <c r="ACP18" s="33"/>
      <c r="ACQ18" s="33"/>
      <c r="ACR18" s="33"/>
      <c r="ACS18" s="33"/>
      <c r="ACT18" s="33"/>
      <c r="ACU18" s="33"/>
      <c r="ACV18" s="33"/>
      <c r="ACW18" s="33"/>
      <c r="ACX18" s="33"/>
      <c r="ACY18" s="33"/>
      <c r="ACZ18" s="33"/>
      <c r="ADA18" s="33"/>
      <c r="ADB18" s="33"/>
      <c r="ADC18" s="33"/>
      <c r="ADD18" s="33"/>
      <c r="ADE18" s="33"/>
      <c r="ADF18" s="33"/>
      <c r="ADG18" s="33"/>
      <c r="ADH18" s="33"/>
      <c r="ADI18" s="33"/>
      <c r="ADJ18" s="33"/>
      <c r="ADK18" s="33"/>
      <c r="ADL18" s="33"/>
      <c r="ADM18" s="33"/>
      <c r="ADN18" s="33"/>
      <c r="ADO18" s="33"/>
      <c r="ADP18" s="33"/>
      <c r="ADQ18" s="33"/>
      <c r="ADR18" s="33"/>
      <c r="ADS18" s="33"/>
      <c r="ADT18" s="33"/>
      <c r="ADU18" s="33"/>
      <c r="ADV18" s="33"/>
      <c r="ADW18" s="33"/>
      <c r="ADX18" s="33"/>
      <c r="ADY18" s="33"/>
      <c r="ADZ18" s="33"/>
      <c r="AEA18" s="33"/>
      <c r="AEB18" s="33"/>
      <c r="AEC18" s="33"/>
      <c r="AED18" s="33"/>
      <c r="AEE18" s="33"/>
      <c r="AEF18" s="33"/>
      <c r="AEG18" s="33"/>
      <c r="AEH18" s="33"/>
      <c r="AEI18" s="33"/>
      <c r="AEJ18" s="33"/>
      <c r="AEK18" s="33"/>
      <c r="AEL18" s="33"/>
      <c r="AEM18" s="33"/>
      <c r="AEN18" s="33"/>
      <c r="AEO18" s="33"/>
      <c r="AEP18" s="33"/>
      <c r="AEQ18" s="33"/>
      <c r="AER18" s="33"/>
      <c r="AES18" s="33"/>
      <c r="AET18" s="33"/>
      <c r="AEU18" s="33"/>
      <c r="AEV18" s="33"/>
      <c r="AEW18" s="33"/>
      <c r="AEX18" s="33"/>
      <c r="AEY18" s="33"/>
      <c r="AEZ18" s="33"/>
      <c r="AFA18" s="33"/>
      <c r="AFB18" s="33"/>
      <c r="AFC18" s="33"/>
      <c r="AFD18" s="33"/>
      <c r="AFE18" s="33"/>
      <c r="AFF18" s="33"/>
      <c r="AFG18" s="33"/>
      <c r="AFH18" s="33"/>
      <c r="AFI18" s="33"/>
      <c r="AFJ18" s="33"/>
      <c r="AFK18" s="33"/>
      <c r="AFL18" s="33"/>
      <c r="AFM18" s="33"/>
      <c r="AFN18" s="33"/>
      <c r="AFO18" s="33"/>
      <c r="AFP18" s="33"/>
      <c r="AFQ18" s="33"/>
      <c r="AFR18" s="33"/>
      <c r="AFS18" s="33"/>
      <c r="AFT18" s="33"/>
      <c r="AFU18" s="33"/>
      <c r="AFV18" s="33"/>
      <c r="AFW18" s="33"/>
      <c r="AFX18" s="33"/>
      <c r="AFY18" s="33"/>
      <c r="AFZ18" s="33"/>
      <c r="AGA18" s="33"/>
      <c r="AGB18" s="33"/>
      <c r="AGC18" s="33"/>
      <c r="AGD18" s="33"/>
      <c r="AGE18" s="33"/>
      <c r="AGF18" s="33"/>
      <c r="AGG18" s="33"/>
      <c r="AGH18" s="33"/>
      <c r="AGI18" s="33"/>
      <c r="AGJ18" s="33"/>
      <c r="AGK18" s="33"/>
      <c r="AGL18" s="33"/>
      <c r="AGM18" s="33"/>
      <c r="AGN18" s="33"/>
      <c r="AGO18" s="33"/>
      <c r="AGP18" s="33"/>
      <c r="AGQ18" s="33"/>
      <c r="AGR18" s="33"/>
      <c r="AGS18" s="33"/>
      <c r="AGT18" s="33"/>
      <c r="AGU18" s="33"/>
      <c r="AGV18" s="33"/>
      <c r="AGW18" s="33"/>
      <c r="AGX18" s="33"/>
      <c r="AGY18" s="33"/>
      <c r="AGZ18" s="33"/>
      <c r="AHA18" s="33"/>
      <c r="AHB18" s="33"/>
      <c r="AHC18" s="33"/>
      <c r="AHD18" s="33"/>
      <c r="AHE18" s="33"/>
      <c r="AHF18" s="33"/>
      <c r="AHG18" s="33"/>
      <c r="AHH18" s="33"/>
      <c r="AHI18" s="33"/>
      <c r="AHJ18" s="33"/>
      <c r="AHK18" s="33"/>
      <c r="AHL18" s="33"/>
      <c r="AHM18" s="33"/>
      <c r="AHN18" s="33"/>
      <c r="AHO18" s="33"/>
      <c r="AHP18" s="33"/>
      <c r="AHQ18" s="33"/>
      <c r="AHR18" s="33"/>
      <c r="AHS18" s="33"/>
      <c r="AHT18" s="33"/>
      <c r="AHU18" s="33"/>
      <c r="AHV18" s="33"/>
      <c r="AHW18" s="33"/>
      <c r="AHX18" s="33"/>
      <c r="AHY18" s="33"/>
      <c r="AHZ18" s="33"/>
      <c r="AIA18" s="33"/>
      <c r="AIB18" s="33"/>
      <c r="AIC18" s="33"/>
      <c r="AID18" s="33"/>
      <c r="AIE18" s="33"/>
      <c r="AIF18" s="33"/>
      <c r="AIG18" s="33"/>
      <c r="AIH18" s="33"/>
      <c r="AII18" s="33"/>
      <c r="AIJ18" s="33"/>
      <c r="AIK18" s="33"/>
      <c r="AIL18" s="33"/>
      <c r="AIM18" s="33"/>
      <c r="AIN18" s="33"/>
      <c r="AIO18" s="33"/>
      <c r="AIP18" s="33"/>
      <c r="AIQ18" s="33"/>
      <c r="AIR18" s="33"/>
      <c r="AIS18" s="33"/>
      <c r="AIT18" s="33"/>
      <c r="AIU18" s="33"/>
      <c r="AIV18" s="33"/>
      <c r="AIW18" s="33"/>
      <c r="AIX18" s="33"/>
      <c r="AIY18" s="33"/>
      <c r="AIZ18" s="33"/>
      <c r="AJA18" s="33"/>
      <c r="AJB18" s="33"/>
      <c r="AJC18" s="33"/>
      <c r="AJD18" s="33"/>
      <c r="AJE18" s="33"/>
      <c r="AJF18" s="33"/>
      <c r="AJG18" s="33"/>
      <c r="AJH18" s="33"/>
      <c r="AJI18" s="33"/>
      <c r="AJJ18" s="33"/>
      <c r="AJK18" s="33"/>
      <c r="AJL18" s="33"/>
      <c r="AJM18" s="33"/>
      <c r="AJN18" s="33"/>
      <c r="AJO18" s="33"/>
      <c r="AJP18" s="33"/>
      <c r="AJQ18" s="33"/>
      <c r="AJR18" s="33"/>
      <c r="AJS18" s="33"/>
      <c r="AJT18" s="33"/>
      <c r="AJU18" s="33"/>
      <c r="AJV18" s="33"/>
      <c r="AJW18" s="33"/>
      <c r="AJX18" s="33"/>
      <c r="AJY18" s="33"/>
      <c r="AJZ18" s="33"/>
      <c r="AKA18" s="33"/>
      <c r="AKB18" s="33"/>
      <c r="AKC18" s="33"/>
      <c r="AKD18" s="33"/>
      <c r="AKE18" s="33"/>
      <c r="AKF18" s="33"/>
      <c r="AKG18" s="33"/>
      <c r="AKH18" s="33"/>
      <c r="AKI18" s="33"/>
      <c r="AKJ18" s="33"/>
      <c r="AKK18" s="33"/>
      <c r="AKL18" s="33"/>
      <c r="AKM18" s="33"/>
      <c r="AKN18" s="33"/>
      <c r="AKO18" s="33"/>
      <c r="AKP18" s="33"/>
      <c r="AKQ18" s="33"/>
      <c r="AKR18" s="33"/>
      <c r="AKS18" s="33"/>
      <c r="AKT18" s="33"/>
      <c r="AKU18" s="33"/>
      <c r="AKV18" s="33"/>
      <c r="AKW18" s="33"/>
    </row>
    <row r="19" spans="1:985">
      <c r="A19" s="35" t="s">
        <v>1445</v>
      </c>
      <c r="B19" s="35">
        <f>VLOOKUP(A19,'Initial Data Ctl v FeO2'!A17:V393,5,0)</f>
        <v>1</v>
      </c>
      <c r="C19" s="35">
        <v>343</v>
      </c>
      <c r="D19" s="35">
        <f>VLOOKUP(A19,'Initial Data Ctl v FeO2'!$A$1:$V$377,19,0)</f>
        <v>72092.5</v>
      </c>
      <c r="E19" s="35">
        <f>VLOOKUP(A19,'Initial Data Ctl v FeO2'!$A$1:$V$377,20,0)</f>
        <v>33794.166669999999</v>
      </c>
      <c r="F19" s="40">
        <f t="shared" si="0"/>
        <v>0.46876119804417932</v>
      </c>
      <c r="G19">
        <v>-3.66311053969791</v>
      </c>
      <c r="H19" s="40">
        <f t="shared" si="1"/>
        <v>-0.75766181282194212</v>
      </c>
      <c r="I19" s="40">
        <f>VLOOKUP(A19,'Simple avearge'!$A$1:$C$1136,3,0)</f>
        <v>-0.77816373416093898</v>
      </c>
      <c r="J19" s="64">
        <f t="shared" si="2"/>
        <v>2.1272773415510033</v>
      </c>
      <c r="K19" s="33">
        <f t="shared" si="5"/>
        <v>44.901317069850258</v>
      </c>
      <c r="L19" s="33">
        <f t="shared" si="3"/>
        <v>7.46757766742014</v>
      </c>
      <c r="M19" s="33">
        <f t="shared" si="4"/>
        <v>-0.75766181282194212</v>
      </c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  <c r="JA19" s="33"/>
      <c r="JB19" s="33"/>
      <c r="JC19" s="33"/>
      <c r="JD19" s="33"/>
      <c r="JE19" s="33"/>
      <c r="JF19" s="33"/>
      <c r="JG19" s="33"/>
      <c r="JH19" s="33"/>
      <c r="JI19" s="33"/>
      <c r="JJ19" s="33"/>
      <c r="JK19" s="33"/>
      <c r="JL19" s="33"/>
      <c r="JM19" s="33"/>
      <c r="JN19" s="33"/>
      <c r="JO19" s="33"/>
      <c r="JP19" s="33"/>
      <c r="JQ19" s="33"/>
      <c r="JR19" s="33"/>
      <c r="JS19" s="33"/>
      <c r="JT19" s="33"/>
      <c r="JU19" s="33"/>
      <c r="JV19" s="33"/>
      <c r="JW19" s="33"/>
      <c r="JX19" s="33"/>
      <c r="JY19" s="33"/>
      <c r="JZ19" s="33"/>
      <c r="KA19" s="33"/>
      <c r="KB19" s="33"/>
      <c r="KC19" s="33"/>
      <c r="KD19" s="33"/>
      <c r="KE19" s="33"/>
      <c r="KF19" s="33"/>
      <c r="KG19" s="33"/>
      <c r="KH19" s="33"/>
      <c r="KI19" s="33"/>
      <c r="KJ19" s="33"/>
      <c r="KK19" s="33"/>
      <c r="KL19" s="33"/>
      <c r="KM19" s="33"/>
      <c r="KN19" s="33"/>
      <c r="KO19" s="33"/>
      <c r="KP19" s="33"/>
      <c r="KQ19" s="33"/>
      <c r="KR19" s="33"/>
      <c r="KS19" s="33"/>
      <c r="KT19" s="33"/>
      <c r="KU19" s="33"/>
      <c r="KV19" s="33"/>
      <c r="KW19" s="33"/>
      <c r="KX19" s="33"/>
      <c r="KY19" s="33"/>
      <c r="KZ19" s="33"/>
      <c r="LA19" s="33"/>
      <c r="LB19" s="33"/>
      <c r="LC19" s="33"/>
      <c r="LD19" s="33"/>
      <c r="LE19" s="33"/>
      <c r="LF19" s="33"/>
      <c r="LG19" s="33"/>
      <c r="LH19" s="33"/>
      <c r="LI19" s="33"/>
      <c r="LJ19" s="33"/>
      <c r="LK19" s="33"/>
      <c r="LL19" s="33"/>
      <c r="LM19" s="33"/>
      <c r="LN19" s="33"/>
      <c r="LO19" s="33"/>
      <c r="LP19" s="33"/>
      <c r="LQ19" s="33"/>
      <c r="LR19" s="33"/>
      <c r="LS19" s="33"/>
      <c r="LT19" s="33"/>
      <c r="LU19" s="33"/>
      <c r="LV19" s="33"/>
      <c r="LW19" s="33"/>
      <c r="LX19" s="33"/>
      <c r="LY19" s="33"/>
      <c r="LZ19" s="33"/>
      <c r="MA19" s="33"/>
      <c r="MB19" s="33"/>
      <c r="MC19" s="33"/>
      <c r="MD19" s="33"/>
      <c r="ME19" s="33"/>
      <c r="MF19" s="33"/>
      <c r="MG19" s="33"/>
      <c r="MH19" s="33"/>
      <c r="MI19" s="33"/>
      <c r="MJ19" s="33"/>
      <c r="MK19" s="33"/>
      <c r="ML19" s="33"/>
      <c r="MM19" s="33"/>
      <c r="MN19" s="33"/>
      <c r="MO19" s="33"/>
      <c r="MP19" s="33"/>
      <c r="MQ19" s="33"/>
      <c r="MR19" s="33"/>
      <c r="MS19" s="33"/>
      <c r="MT19" s="33"/>
      <c r="MU19" s="33"/>
      <c r="MV19" s="33"/>
      <c r="MW19" s="33"/>
      <c r="MX19" s="33"/>
      <c r="MY19" s="33"/>
      <c r="MZ19" s="33"/>
      <c r="NA19" s="33"/>
      <c r="NB19" s="33"/>
      <c r="NC19" s="33"/>
      <c r="ND19" s="33"/>
      <c r="NE19" s="33"/>
      <c r="NF19" s="33"/>
      <c r="NG19" s="33"/>
      <c r="NH19" s="33"/>
      <c r="NI19" s="33"/>
      <c r="NJ19" s="33"/>
      <c r="NK19" s="33"/>
      <c r="NL19" s="33"/>
      <c r="NM19" s="33"/>
      <c r="NN19" s="33"/>
      <c r="NO19" s="33"/>
      <c r="NP19" s="33"/>
      <c r="NQ19" s="33"/>
      <c r="NR19" s="33"/>
      <c r="NS19" s="33"/>
      <c r="NT19" s="33"/>
      <c r="NU19" s="33"/>
      <c r="NV19" s="33"/>
      <c r="NW19" s="33"/>
      <c r="NX19" s="33"/>
      <c r="NY19" s="33"/>
      <c r="NZ19" s="33"/>
      <c r="OA19" s="33"/>
      <c r="OB19" s="33"/>
      <c r="OC19" s="33"/>
      <c r="OD19" s="33"/>
      <c r="OE19" s="33"/>
      <c r="OF19" s="33"/>
      <c r="OG19" s="33"/>
      <c r="OH19" s="33"/>
      <c r="OI19" s="33"/>
      <c r="OJ19" s="33"/>
      <c r="OK19" s="33"/>
      <c r="OL19" s="33"/>
      <c r="OM19" s="33"/>
      <c r="ON19" s="33"/>
      <c r="OO19" s="33"/>
      <c r="OP19" s="33"/>
      <c r="OQ19" s="33"/>
      <c r="OR19" s="33"/>
      <c r="OS19" s="33"/>
      <c r="OT19" s="33"/>
      <c r="OU19" s="33"/>
      <c r="OV19" s="33"/>
      <c r="OW19" s="33"/>
      <c r="OX19" s="33"/>
      <c r="OY19" s="33"/>
      <c r="OZ19" s="33"/>
      <c r="PA19" s="33"/>
      <c r="PB19" s="33"/>
      <c r="PC19" s="33"/>
      <c r="PD19" s="33"/>
      <c r="PE19" s="33"/>
      <c r="PF19" s="33"/>
      <c r="PG19" s="33"/>
      <c r="PH19" s="33"/>
      <c r="PI19" s="33"/>
      <c r="PJ19" s="33"/>
      <c r="PK19" s="33"/>
      <c r="PL19" s="33"/>
      <c r="PM19" s="33"/>
      <c r="PN19" s="33"/>
      <c r="PO19" s="33"/>
      <c r="PP19" s="33"/>
      <c r="PQ19" s="33"/>
      <c r="PR19" s="33"/>
      <c r="PS19" s="33"/>
      <c r="PT19" s="33"/>
      <c r="PU19" s="33"/>
      <c r="PV19" s="33"/>
      <c r="PW19" s="33"/>
      <c r="PX19" s="33"/>
      <c r="PY19" s="33"/>
      <c r="PZ19" s="33"/>
      <c r="QA19" s="33"/>
      <c r="QB19" s="33"/>
      <c r="QC19" s="33"/>
      <c r="QD19" s="33"/>
      <c r="QE19" s="33"/>
      <c r="QF19" s="33"/>
      <c r="QG19" s="33"/>
      <c r="QH19" s="33"/>
      <c r="QI19" s="33"/>
      <c r="QJ19" s="33"/>
      <c r="QK19" s="33"/>
      <c r="QL19" s="33"/>
      <c r="QM19" s="33"/>
      <c r="QN19" s="33"/>
      <c r="QO19" s="33"/>
      <c r="QP19" s="33"/>
      <c r="QQ19" s="33"/>
      <c r="QR19" s="33"/>
      <c r="QS19" s="33"/>
      <c r="QT19" s="33"/>
      <c r="QU19" s="33"/>
      <c r="QV19" s="33"/>
      <c r="QW19" s="33"/>
      <c r="QX19" s="33"/>
      <c r="QY19" s="33"/>
      <c r="QZ19" s="33"/>
      <c r="RA19" s="33"/>
      <c r="RB19" s="33"/>
      <c r="RC19" s="33"/>
      <c r="RD19" s="33"/>
      <c r="RE19" s="33"/>
      <c r="RF19" s="33"/>
      <c r="RG19" s="33"/>
      <c r="RH19" s="33"/>
      <c r="RI19" s="33"/>
      <c r="RJ19" s="33"/>
      <c r="RK19" s="33"/>
      <c r="RL19" s="33"/>
      <c r="RM19" s="33"/>
      <c r="RN19" s="33"/>
      <c r="RO19" s="33"/>
      <c r="RP19" s="33"/>
      <c r="RQ19" s="33"/>
      <c r="RR19" s="33"/>
      <c r="RS19" s="33"/>
      <c r="RT19" s="33"/>
      <c r="RU19" s="33"/>
      <c r="RV19" s="33"/>
      <c r="RW19" s="33"/>
      <c r="RX19" s="33"/>
      <c r="RY19" s="33"/>
      <c r="RZ19" s="33"/>
      <c r="SA19" s="33"/>
      <c r="SB19" s="33"/>
      <c r="SC19" s="33"/>
      <c r="SD19" s="33"/>
      <c r="SE19" s="33"/>
      <c r="SF19" s="33"/>
      <c r="SG19" s="33"/>
      <c r="SH19" s="33"/>
      <c r="SI19" s="33"/>
      <c r="SJ19" s="33"/>
      <c r="SK19" s="33"/>
      <c r="SL19" s="33"/>
      <c r="SM19" s="33"/>
      <c r="SN19" s="33"/>
      <c r="SO19" s="33"/>
      <c r="SP19" s="33"/>
      <c r="SQ19" s="33"/>
      <c r="SR19" s="33"/>
      <c r="SS19" s="33"/>
      <c r="ST19" s="33"/>
      <c r="SU19" s="33"/>
      <c r="SV19" s="33"/>
      <c r="SW19" s="33"/>
      <c r="SX19" s="33"/>
      <c r="SY19" s="33"/>
      <c r="SZ19" s="33"/>
      <c r="TA19" s="33"/>
      <c r="TB19" s="33"/>
      <c r="TC19" s="33"/>
      <c r="TD19" s="33"/>
      <c r="TE19" s="33"/>
      <c r="TF19" s="33"/>
      <c r="TG19" s="33"/>
      <c r="TH19" s="33"/>
      <c r="TI19" s="33"/>
      <c r="TJ19" s="33"/>
      <c r="TK19" s="33"/>
      <c r="TL19" s="33"/>
      <c r="TM19" s="33"/>
      <c r="TN19" s="33"/>
      <c r="TO19" s="33"/>
      <c r="TP19" s="33"/>
      <c r="TQ19" s="33"/>
      <c r="TR19" s="33"/>
      <c r="TS19" s="33"/>
      <c r="TT19" s="33"/>
      <c r="TU19" s="33"/>
      <c r="TV19" s="33"/>
      <c r="TW19" s="33"/>
      <c r="TX19" s="33"/>
      <c r="TY19" s="33"/>
      <c r="TZ19" s="33"/>
      <c r="UA19" s="33"/>
      <c r="UB19" s="33"/>
      <c r="UC19" s="33"/>
      <c r="UD19" s="33"/>
      <c r="UE19" s="33"/>
      <c r="UF19" s="33"/>
      <c r="UG19" s="33"/>
      <c r="UH19" s="33"/>
      <c r="UI19" s="33"/>
      <c r="UJ19" s="33"/>
      <c r="UK19" s="33"/>
      <c r="UL19" s="33"/>
      <c r="UM19" s="33"/>
      <c r="UN19" s="33"/>
      <c r="UO19" s="33"/>
      <c r="UP19" s="33"/>
      <c r="UQ19" s="33"/>
      <c r="UR19" s="33"/>
      <c r="US19" s="33"/>
      <c r="UT19" s="33"/>
      <c r="UU19" s="33"/>
      <c r="UV19" s="33"/>
      <c r="UW19" s="33"/>
      <c r="UX19" s="33"/>
      <c r="UY19" s="33"/>
      <c r="UZ19" s="33"/>
      <c r="VA19" s="33"/>
      <c r="VB19" s="33"/>
      <c r="VC19" s="33"/>
      <c r="VD19" s="33"/>
      <c r="VE19" s="33"/>
      <c r="VF19" s="33"/>
      <c r="VG19" s="33"/>
      <c r="VH19" s="33"/>
      <c r="VI19" s="33"/>
      <c r="VJ19" s="33"/>
      <c r="VK19" s="33"/>
      <c r="VL19" s="33"/>
      <c r="VM19" s="33"/>
      <c r="VN19" s="33"/>
      <c r="VO19" s="33"/>
      <c r="VP19" s="33"/>
      <c r="VQ19" s="33"/>
      <c r="VR19" s="33"/>
      <c r="VS19" s="33"/>
      <c r="VT19" s="33"/>
      <c r="VU19" s="33"/>
      <c r="VV19" s="33"/>
      <c r="VW19" s="33"/>
      <c r="VX19" s="33"/>
      <c r="VY19" s="33"/>
      <c r="VZ19" s="33"/>
      <c r="WA19" s="33"/>
      <c r="WB19" s="33"/>
      <c r="WC19" s="33"/>
      <c r="WD19" s="33"/>
      <c r="WE19" s="33"/>
      <c r="WF19" s="33"/>
      <c r="WG19" s="33"/>
      <c r="WH19" s="33"/>
      <c r="WI19" s="33"/>
      <c r="WJ19" s="33"/>
      <c r="WK19" s="33"/>
      <c r="WL19" s="33"/>
      <c r="WM19" s="33"/>
      <c r="WN19" s="33"/>
      <c r="WO19" s="33"/>
      <c r="WP19" s="33"/>
      <c r="WQ19" s="33"/>
      <c r="WR19" s="33"/>
      <c r="WS19" s="33"/>
      <c r="WT19" s="33"/>
      <c r="WU19" s="33"/>
      <c r="WV19" s="33"/>
      <c r="WW19" s="33"/>
      <c r="WX19" s="33"/>
      <c r="WY19" s="33"/>
      <c r="WZ19" s="33"/>
      <c r="XA19" s="33"/>
      <c r="XB19" s="33"/>
      <c r="XC19" s="33"/>
      <c r="XD19" s="33"/>
      <c r="XE19" s="33"/>
      <c r="XF19" s="33"/>
      <c r="XG19" s="33"/>
      <c r="XH19" s="33"/>
      <c r="XI19" s="33"/>
      <c r="XJ19" s="33"/>
      <c r="XK19" s="33"/>
      <c r="XL19" s="33"/>
      <c r="XM19" s="33"/>
      <c r="XN19" s="33"/>
      <c r="XO19" s="33"/>
      <c r="XP19" s="33"/>
      <c r="XQ19" s="33"/>
      <c r="XR19" s="33"/>
      <c r="XS19" s="33"/>
      <c r="XT19" s="33"/>
      <c r="XU19" s="33"/>
      <c r="XV19" s="33"/>
      <c r="XW19" s="33"/>
      <c r="XX19" s="33"/>
      <c r="XY19" s="33"/>
      <c r="XZ19" s="33"/>
      <c r="YA19" s="33"/>
      <c r="YB19" s="33"/>
      <c r="YC19" s="33"/>
      <c r="YD19" s="33"/>
      <c r="YE19" s="33"/>
      <c r="YF19" s="33"/>
      <c r="YG19" s="33"/>
      <c r="YH19" s="33"/>
      <c r="YI19" s="33"/>
      <c r="YJ19" s="33"/>
      <c r="YK19" s="33"/>
      <c r="YL19" s="33"/>
      <c r="YM19" s="33"/>
      <c r="YN19" s="33"/>
      <c r="YO19" s="33"/>
      <c r="YP19" s="33"/>
      <c r="YQ19" s="33"/>
      <c r="YR19" s="33"/>
      <c r="YS19" s="33"/>
      <c r="YT19" s="33"/>
      <c r="YU19" s="33"/>
      <c r="YV19" s="33"/>
      <c r="YW19" s="33"/>
      <c r="YX19" s="33"/>
      <c r="YY19" s="33"/>
      <c r="YZ19" s="33"/>
      <c r="ZA19" s="33"/>
      <c r="ZB19" s="33"/>
      <c r="ZC19" s="33"/>
      <c r="ZD19" s="33"/>
      <c r="ZE19" s="33"/>
      <c r="ZF19" s="33"/>
      <c r="ZG19" s="33"/>
      <c r="ZH19" s="33"/>
      <c r="ZI19" s="33"/>
      <c r="ZJ19" s="33"/>
      <c r="ZK19" s="33"/>
      <c r="ZL19" s="33"/>
      <c r="ZM19" s="33"/>
      <c r="ZN19" s="33"/>
      <c r="ZO19" s="33"/>
      <c r="ZP19" s="33"/>
      <c r="ZQ19" s="33"/>
      <c r="ZR19" s="33"/>
      <c r="ZS19" s="33"/>
      <c r="ZT19" s="33"/>
      <c r="ZU19" s="33"/>
      <c r="ZV19" s="33"/>
      <c r="ZW19" s="33"/>
      <c r="ZX19" s="33"/>
      <c r="ZY19" s="33"/>
      <c r="ZZ19" s="33"/>
      <c r="AAA19" s="33"/>
      <c r="AAB19" s="33"/>
      <c r="AAC19" s="33"/>
      <c r="AAD19" s="33"/>
      <c r="AAE19" s="33"/>
      <c r="AAF19" s="33"/>
      <c r="AAG19" s="33"/>
      <c r="AAH19" s="33"/>
      <c r="AAI19" s="33"/>
      <c r="AAJ19" s="33"/>
      <c r="AAK19" s="33"/>
      <c r="AAL19" s="33"/>
      <c r="AAM19" s="33"/>
      <c r="AAN19" s="33"/>
      <c r="AAO19" s="33"/>
      <c r="AAP19" s="33"/>
      <c r="AAQ19" s="33"/>
      <c r="AAR19" s="33"/>
      <c r="AAS19" s="33"/>
      <c r="AAT19" s="33"/>
      <c r="AAU19" s="33"/>
      <c r="AAV19" s="33"/>
      <c r="AAW19" s="33"/>
      <c r="AAX19" s="33"/>
      <c r="AAY19" s="33"/>
      <c r="AAZ19" s="33"/>
      <c r="ABA19" s="33"/>
      <c r="ABB19" s="33"/>
      <c r="ABC19" s="33"/>
      <c r="ABD19" s="33"/>
      <c r="ABE19" s="33"/>
      <c r="ABF19" s="33"/>
      <c r="ABG19" s="33"/>
      <c r="ABH19" s="33"/>
      <c r="ABI19" s="33"/>
      <c r="ABJ19" s="33"/>
      <c r="ABK19" s="33"/>
      <c r="ABL19" s="33"/>
      <c r="ABM19" s="33"/>
      <c r="ABN19" s="33"/>
      <c r="ABO19" s="33"/>
      <c r="ABP19" s="33"/>
      <c r="ABQ19" s="33"/>
      <c r="ABR19" s="33"/>
      <c r="ABS19" s="33"/>
      <c r="ABT19" s="33"/>
      <c r="ABU19" s="33"/>
      <c r="ABV19" s="33"/>
      <c r="ABW19" s="33"/>
      <c r="ABX19" s="33"/>
      <c r="ABY19" s="33"/>
      <c r="ABZ19" s="33"/>
      <c r="ACA19" s="33"/>
      <c r="ACB19" s="33"/>
      <c r="ACC19" s="33"/>
      <c r="ACD19" s="33"/>
      <c r="ACE19" s="33"/>
      <c r="ACF19" s="33"/>
      <c r="ACG19" s="33"/>
      <c r="ACH19" s="33"/>
      <c r="ACI19" s="33"/>
      <c r="ACJ19" s="33"/>
      <c r="ACK19" s="33"/>
      <c r="ACL19" s="33"/>
      <c r="ACM19" s="33"/>
      <c r="ACN19" s="33"/>
      <c r="ACO19" s="33"/>
      <c r="ACP19" s="33"/>
      <c r="ACQ19" s="33"/>
      <c r="ACR19" s="33"/>
      <c r="ACS19" s="33"/>
      <c r="ACT19" s="33"/>
      <c r="ACU19" s="33"/>
      <c r="ACV19" s="33"/>
      <c r="ACW19" s="33"/>
      <c r="ACX19" s="33"/>
      <c r="ACY19" s="33"/>
      <c r="ACZ19" s="33"/>
      <c r="ADA19" s="33"/>
      <c r="ADB19" s="33"/>
      <c r="ADC19" s="33"/>
      <c r="ADD19" s="33"/>
      <c r="ADE19" s="33"/>
      <c r="ADF19" s="33"/>
      <c r="ADG19" s="33"/>
      <c r="ADH19" s="33"/>
      <c r="ADI19" s="33"/>
      <c r="ADJ19" s="33"/>
      <c r="ADK19" s="33"/>
      <c r="ADL19" s="33"/>
      <c r="ADM19" s="33"/>
      <c r="ADN19" s="33"/>
      <c r="ADO19" s="33"/>
      <c r="ADP19" s="33"/>
      <c r="ADQ19" s="33"/>
      <c r="ADR19" s="33"/>
      <c r="ADS19" s="33"/>
      <c r="ADT19" s="33"/>
      <c r="ADU19" s="33"/>
      <c r="ADV19" s="33"/>
      <c r="ADW19" s="33"/>
      <c r="ADX19" s="33"/>
      <c r="ADY19" s="33"/>
      <c r="ADZ19" s="33"/>
      <c r="AEA19" s="33"/>
      <c r="AEB19" s="33"/>
      <c r="AEC19" s="33"/>
      <c r="AED19" s="33"/>
      <c r="AEE19" s="33"/>
      <c r="AEF19" s="33"/>
      <c r="AEG19" s="33"/>
      <c r="AEH19" s="33"/>
      <c r="AEI19" s="33"/>
      <c r="AEJ19" s="33"/>
      <c r="AEK19" s="33"/>
      <c r="AEL19" s="33"/>
      <c r="AEM19" s="33"/>
      <c r="AEN19" s="33"/>
      <c r="AEO19" s="33"/>
      <c r="AEP19" s="33"/>
      <c r="AEQ19" s="33"/>
      <c r="AER19" s="33"/>
      <c r="AES19" s="33"/>
      <c r="AET19" s="33"/>
      <c r="AEU19" s="33"/>
      <c r="AEV19" s="33"/>
      <c r="AEW19" s="33"/>
      <c r="AEX19" s="33"/>
      <c r="AEY19" s="33"/>
      <c r="AEZ19" s="33"/>
      <c r="AFA19" s="33"/>
      <c r="AFB19" s="33"/>
      <c r="AFC19" s="33"/>
      <c r="AFD19" s="33"/>
      <c r="AFE19" s="33"/>
      <c r="AFF19" s="33"/>
      <c r="AFG19" s="33"/>
      <c r="AFH19" s="33"/>
      <c r="AFI19" s="33"/>
      <c r="AFJ19" s="33"/>
      <c r="AFK19" s="33"/>
      <c r="AFL19" s="33"/>
      <c r="AFM19" s="33"/>
      <c r="AFN19" s="33"/>
      <c r="AFO19" s="33"/>
      <c r="AFP19" s="33"/>
      <c r="AFQ19" s="33"/>
      <c r="AFR19" s="33"/>
      <c r="AFS19" s="33"/>
      <c r="AFT19" s="33"/>
      <c r="AFU19" s="33"/>
      <c r="AFV19" s="33"/>
      <c r="AFW19" s="33"/>
      <c r="AFX19" s="33"/>
      <c r="AFY19" s="33"/>
      <c r="AFZ19" s="33"/>
      <c r="AGA19" s="33"/>
      <c r="AGB19" s="33"/>
      <c r="AGC19" s="33"/>
      <c r="AGD19" s="33"/>
      <c r="AGE19" s="33"/>
      <c r="AGF19" s="33"/>
      <c r="AGG19" s="33"/>
      <c r="AGH19" s="33"/>
      <c r="AGI19" s="33"/>
      <c r="AGJ19" s="33"/>
      <c r="AGK19" s="33"/>
      <c r="AGL19" s="33"/>
      <c r="AGM19" s="33"/>
      <c r="AGN19" s="33"/>
      <c r="AGO19" s="33"/>
      <c r="AGP19" s="33"/>
      <c r="AGQ19" s="33"/>
      <c r="AGR19" s="33"/>
      <c r="AGS19" s="33"/>
      <c r="AGT19" s="33"/>
      <c r="AGU19" s="33"/>
      <c r="AGV19" s="33"/>
      <c r="AGW19" s="33"/>
      <c r="AGX19" s="33"/>
      <c r="AGY19" s="33"/>
      <c r="AGZ19" s="33"/>
      <c r="AHA19" s="33"/>
      <c r="AHB19" s="33"/>
      <c r="AHC19" s="33"/>
      <c r="AHD19" s="33"/>
      <c r="AHE19" s="33"/>
      <c r="AHF19" s="33"/>
      <c r="AHG19" s="33"/>
      <c r="AHH19" s="33"/>
      <c r="AHI19" s="33"/>
      <c r="AHJ19" s="33"/>
      <c r="AHK19" s="33"/>
      <c r="AHL19" s="33"/>
      <c r="AHM19" s="33"/>
      <c r="AHN19" s="33"/>
      <c r="AHO19" s="33"/>
      <c r="AHP19" s="33"/>
      <c r="AHQ19" s="33"/>
      <c r="AHR19" s="33"/>
      <c r="AHS19" s="33"/>
      <c r="AHT19" s="33"/>
      <c r="AHU19" s="33"/>
      <c r="AHV19" s="33"/>
      <c r="AHW19" s="33"/>
      <c r="AHX19" s="33"/>
      <c r="AHY19" s="33"/>
      <c r="AHZ19" s="33"/>
      <c r="AIA19" s="33"/>
      <c r="AIB19" s="33"/>
      <c r="AIC19" s="33"/>
      <c r="AID19" s="33"/>
      <c r="AIE19" s="33"/>
      <c r="AIF19" s="33"/>
      <c r="AIG19" s="33"/>
      <c r="AIH19" s="33"/>
      <c r="AII19" s="33"/>
      <c r="AIJ19" s="33"/>
      <c r="AIK19" s="33"/>
      <c r="AIL19" s="33"/>
      <c r="AIM19" s="33"/>
      <c r="AIN19" s="33"/>
      <c r="AIO19" s="33"/>
      <c r="AIP19" s="33"/>
      <c r="AIQ19" s="33"/>
      <c r="AIR19" s="33"/>
      <c r="AIS19" s="33"/>
      <c r="AIT19" s="33"/>
      <c r="AIU19" s="33"/>
      <c r="AIV19" s="33"/>
      <c r="AIW19" s="33"/>
      <c r="AIX19" s="33"/>
      <c r="AIY19" s="33"/>
      <c r="AIZ19" s="33"/>
      <c r="AJA19" s="33"/>
      <c r="AJB19" s="33"/>
      <c r="AJC19" s="33"/>
      <c r="AJD19" s="33"/>
      <c r="AJE19" s="33"/>
      <c r="AJF19" s="33"/>
      <c r="AJG19" s="33"/>
      <c r="AJH19" s="33"/>
      <c r="AJI19" s="33"/>
      <c r="AJJ19" s="33"/>
      <c r="AJK19" s="33"/>
      <c r="AJL19" s="33"/>
      <c r="AJM19" s="33"/>
      <c r="AJN19" s="33"/>
      <c r="AJO19" s="33"/>
      <c r="AJP19" s="33"/>
      <c r="AJQ19" s="33"/>
      <c r="AJR19" s="33"/>
      <c r="AJS19" s="33"/>
      <c r="AJT19" s="33"/>
      <c r="AJU19" s="33"/>
      <c r="AJV19" s="33"/>
      <c r="AJW19" s="33"/>
      <c r="AJX19" s="33"/>
      <c r="AJY19" s="33"/>
      <c r="AJZ19" s="33"/>
      <c r="AKA19" s="33"/>
      <c r="AKB19" s="33"/>
      <c r="AKC19" s="33"/>
      <c r="AKD19" s="33"/>
      <c r="AKE19" s="33"/>
      <c r="AKF19" s="33"/>
      <c r="AKG19" s="33"/>
      <c r="AKH19" s="33"/>
      <c r="AKI19" s="33"/>
      <c r="AKJ19" s="33"/>
      <c r="AKK19" s="33"/>
      <c r="AKL19" s="33"/>
      <c r="AKM19" s="33"/>
      <c r="AKN19" s="33"/>
      <c r="AKO19" s="33"/>
      <c r="AKP19" s="33"/>
      <c r="AKQ19" s="33"/>
      <c r="AKR19" s="33"/>
      <c r="AKS19" s="33"/>
      <c r="AKT19" s="33"/>
      <c r="AKU19" s="33"/>
      <c r="AKV19" s="33"/>
      <c r="AKW19" s="33"/>
    </row>
    <row r="20" spans="1:985">
      <c r="A20" s="35" t="s">
        <v>72</v>
      </c>
      <c r="B20" s="35">
        <f>VLOOKUP(A20,'Initial Data Ctl v FeO2'!A18:V394,5,0)</f>
        <v>3</v>
      </c>
      <c r="C20" s="35">
        <v>136</v>
      </c>
      <c r="D20" s="35">
        <f>VLOOKUP(A20,'Initial Data Ctl v FeO2'!$A$1:$V$377,19,0)</f>
        <v>7517300</v>
      </c>
      <c r="E20" s="35">
        <f>VLOOKUP(A20,'Initial Data Ctl v FeO2'!$A$1:$V$377,20,0)</f>
        <v>70543000</v>
      </c>
      <c r="F20" s="40">
        <f t="shared" si="0"/>
        <v>9.3840873717957241</v>
      </c>
      <c r="G20">
        <v>-0.94235015484057905</v>
      </c>
      <c r="H20" s="40">
        <f t="shared" si="1"/>
        <v>2.2390154220277494</v>
      </c>
      <c r="I20" s="40">
        <f>VLOOKUP(A20,'Simple avearge'!$A$1:$C$1136,3,0)</f>
        <v>-0.17002203867492299</v>
      </c>
      <c r="J20" s="64">
        <f t="shared" si="2"/>
        <v>1.4625585248124588</v>
      </c>
      <c r="K20" s="33">
        <f t="shared" si="5"/>
        <v>78.098458587608576</v>
      </c>
      <c r="L20" s="33">
        <f t="shared" si="3"/>
        <v>5.3003204750971973</v>
      </c>
      <c r="M20" s="33">
        <f t="shared" si="4"/>
        <v>2.2390154220277494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  <c r="JB20" s="33"/>
      <c r="JC20" s="33"/>
      <c r="JD20" s="33"/>
      <c r="JE20" s="33"/>
      <c r="JF20" s="33"/>
      <c r="JG20" s="33"/>
      <c r="JH20" s="33"/>
      <c r="JI20" s="33"/>
      <c r="JJ20" s="33"/>
      <c r="JK20" s="33"/>
      <c r="JL20" s="33"/>
      <c r="JM20" s="33"/>
      <c r="JN20" s="33"/>
      <c r="JO20" s="33"/>
      <c r="JP20" s="33"/>
      <c r="JQ20" s="33"/>
      <c r="JR20" s="33"/>
      <c r="JS20" s="33"/>
      <c r="JT20" s="33"/>
      <c r="JU20" s="33"/>
      <c r="JV20" s="33"/>
      <c r="JW20" s="33"/>
      <c r="JX20" s="33"/>
      <c r="JY20" s="33"/>
      <c r="JZ20" s="33"/>
      <c r="KA20" s="33"/>
      <c r="KB20" s="33"/>
      <c r="KC20" s="33"/>
      <c r="KD20" s="33"/>
      <c r="KE20" s="33"/>
      <c r="KF20" s="33"/>
      <c r="KG20" s="33"/>
      <c r="KH20" s="33"/>
      <c r="KI20" s="33"/>
      <c r="KJ20" s="33"/>
      <c r="KK20" s="33"/>
      <c r="KL20" s="33"/>
      <c r="KM20" s="33"/>
      <c r="KN20" s="33"/>
      <c r="KO20" s="33"/>
      <c r="KP20" s="33"/>
      <c r="KQ20" s="33"/>
      <c r="KR20" s="33"/>
      <c r="KS20" s="33"/>
      <c r="KT20" s="33"/>
      <c r="KU20" s="33"/>
      <c r="KV20" s="33"/>
      <c r="KW20" s="33"/>
      <c r="KX20" s="33"/>
      <c r="KY20" s="33"/>
      <c r="KZ20" s="33"/>
      <c r="LA20" s="33"/>
      <c r="LB20" s="33"/>
      <c r="LC20" s="33"/>
      <c r="LD20" s="33"/>
      <c r="LE20" s="33"/>
      <c r="LF20" s="33"/>
      <c r="LG20" s="33"/>
      <c r="LH20" s="33"/>
      <c r="LI20" s="33"/>
      <c r="LJ20" s="33"/>
      <c r="LK20" s="33"/>
      <c r="LL20" s="33"/>
      <c r="LM20" s="33"/>
      <c r="LN20" s="33"/>
      <c r="LO20" s="33"/>
      <c r="LP20" s="33"/>
      <c r="LQ20" s="33"/>
      <c r="LR20" s="33"/>
      <c r="LS20" s="33"/>
      <c r="LT20" s="33"/>
      <c r="LU20" s="33"/>
      <c r="LV20" s="33"/>
      <c r="LW20" s="33"/>
      <c r="LX20" s="33"/>
      <c r="LY20" s="33"/>
      <c r="LZ20" s="33"/>
      <c r="MA20" s="33"/>
      <c r="MB20" s="33"/>
      <c r="MC20" s="33"/>
      <c r="MD20" s="33"/>
      <c r="ME20" s="33"/>
      <c r="MF20" s="33"/>
      <c r="MG20" s="33"/>
      <c r="MH20" s="33"/>
      <c r="MI20" s="33"/>
      <c r="MJ20" s="33"/>
      <c r="MK20" s="33"/>
      <c r="ML20" s="33"/>
      <c r="MM20" s="33"/>
      <c r="MN20" s="33"/>
      <c r="MO20" s="33"/>
      <c r="MP20" s="33"/>
      <c r="MQ20" s="33"/>
      <c r="MR20" s="33"/>
      <c r="MS20" s="33"/>
      <c r="MT20" s="33"/>
      <c r="MU20" s="33"/>
      <c r="MV20" s="33"/>
      <c r="MW20" s="33"/>
      <c r="MX20" s="33"/>
      <c r="MY20" s="33"/>
      <c r="MZ20" s="33"/>
      <c r="NA20" s="33"/>
      <c r="NB20" s="33"/>
      <c r="NC20" s="33"/>
      <c r="ND20" s="33"/>
      <c r="NE20" s="33"/>
      <c r="NF20" s="33"/>
      <c r="NG20" s="33"/>
      <c r="NH20" s="33"/>
      <c r="NI20" s="33"/>
      <c r="NJ20" s="33"/>
      <c r="NK20" s="33"/>
      <c r="NL20" s="33"/>
      <c r="NM20" s="33"/>
      <c r="NN20" s="33"/>
      <c r="NO20" s="33"/>
      <c r="NP20" s="33"/>
      <c r="NQ20" s="33"/>
      <c r="NR20" s="33"/>
      <c r="NS20" s="33"/>
      <c r="NT20" s="33"/>
      <c r="NU20" s="33"/>
      <c r="NV20" s="33"/>
      <c r="NW20" s="33"/>
      <c r="NX20" s="33"/>
      <c r="NY20" s="33"/>
      <c r="NZ20" s="33"/>
      <c r="OA20" s="33"/>
      <c r="OB20" s="33"/>
      <c r="OC20" s="33"/>
      <c r="OD20" s="33"/>
      <c r="OE20" s="33"/>
      <c r="OF20" s="33"/>
      <c r="OG20" s="33"/>
      <c r="OH20" s="33"/>
      <c r="OI20" s="33"/>
      <c r="OJ20" s="33"/>
      <c r="OK20" s="33"/>
      <c r="OL20" s="33"/>
      <c r="OM20" s="33"/>
      <c r="ON20" s="33"/>
      <c r="OO20" s="33"/>
      <c r="OP20" s="33"/>
      <c r="OQ20" s="33"/>
      <c r="OR20" s="33"/>
      <c r="OS20" s="33"/>
      <c r="OT20" s="33"/>
      <c r="OU20" s="33"/>
      <c r="OV20" s="33"/>
      <c r="OW20" s="33"/>
      <c r="OX20" s="33"/>
      <c r="OY20" s="33"/>
      <c r="OZ20" s="33"/>
      <c r="PA20" s="33"/>
      <c r="PB20" s="33"/>
      <c r="PC20" s="33"/>
      <c r="PD20" s="33"/>
      <c r="PE20" s="33"/>
      <c r="PF20" s="33"/>
      <c r="PG20" s="33"/>
      <c r="PH20" s="33"/>
      <c r="PI20" s="33"/>
      <c r="PJ20" s="33"/>
      <c r="PK20" s="33"/>
      <c r="PL20" s="33"/>
      <c r="PM20" s="33"/>
      <c r="PN20" s="33"/>
      <c r="PO20" s="33"/>
      <c r="PP20" s="33"/>
      <c r="PQ20" s="33"/>
      <c r="PR20" s="33"/>
      <c r="PS20" s="33"/>
      <c r="PT20" s="33"/>
      <c r="PU20" s="33"/>
      <c r="PV20" s="33"/>
      <c r="PW20" s="33"/>
      <c r="PX20" s="33"/>
      <c r="PY20" s="33"/>
      <c r="PZ20" s="33"/>
      <c r="QA20" s="33"/>
      <c r="QB20" s="33"/>
      <c r="QC20" s="33"/>
      <c r="QD20" s="33"/>
      <c r="QE20" s="33"/>
      <c r="QF20" s="33"/>
      <c r="QG20" s="33"/>
      <c r="QH20" s="33"/>
      <c r="QI20" s="33"/>
      <c r="QJ20" s="33"/>
      <c r="QK20" s="33"/>
      <c r="QL20" s="33"/>
      <c r="QM20" s="33"/>
      <c r="QN20" s="33"/>
      <c r="QO20" s="33"/>
      <c r="QP20" s="33"/>
      <c r="QQ20" s="33"/>
      <c r="QR20" s="33"/>
      <c r="QS20" s="33"/>
      <c r="QT20" s="33"/>
      <c r="QU20" s="33"/>
      <c r="QV20" s="33"/>
      <c r="QW20" s="33"/>
      <c r="QX20" s="33"/>
      <c r="QY20" s="33"/>
      <c r="QZ20" s="33"/>
      <c r="RA20" s="33"/>
      <c r="RB20" s="33"/>
      <c r="RC20" s="33"/>
      <c r="RD20" s="33"/>
      <c r="RE20" s="33"/>
      <c r="RF20" s="33"/>
      <c r="RG20" s="33"/>
      <c r="RH20" s="33"/>
      <c r="RI20" s="33"/>
      <c r="RJ20" s="33"/>
      <c r="RK20" s="33"/>
      <c r="RL20" s="33"/>
      <c r="RM20" s="33"/>
      <c r="RN20" s="33"/>
      <c r="RO20" s="33"/>
      <c r="RP20" s="33"/>
      <c r="RQ20" s="33"/>
      <c r="RR20" s="33"/>
      <c r="RS20" s="33"/>
      <c r="RT20" s="33"/>
      <c r="RU20" s="33"/>
      <c r="RV20" s="33"/>
      <c r="RW20" s="33"/>
      <c r="RX20" s="33"/>
      <c r="RY20" s="33"/>
      <c r="RZ20" s="33"/>
      <c r="SA20" s="33"/>
      <c r="SB20" s="33"/>
      <c r="SC20" s="33"/>
      <c r="SD20" s="33"/>
      <c r="SE20" s="33"/>
      <c r="SF20" s="33"/>
      <c r="SG20" s="33"/>
      <c r="SH20" s="33"/>
      <c r="SI20" s="33"/>
      <c r="SJ20" s="33"/>
      <c r="SK20" s="33"/>
      <c r="SL20" s="33"/>
      <c r="SM20" s="33"/>
      <c r="SN20" s="33"/>
      <c r="SO20" s="33"/>
      <c r="SP20" s="33"/>
      <c r="SQ20" s="33"/>
      <c r="SR20" s="33"/>
      <c r="SS20" s="33"/>
      <c r="ST20" s="33"/>
      <c r="SU20" s="33"/>
      <c r="SV20" s="33"/>
      <c r="SW20" s="33"/>
      <c r="SX20" s="33"/>
      <c r="SY20" s="33"/>
      <c r="SZ20" s="33"/>
      <c r="TA20" s="33"/>
      <c r="TB20" s="33"/>
      <c r="TC20" s="33"/>
      <c r="TD20" s="33"/>
      <c r="TE20" s="33"/>
      <c r="TF20" s="33"/>
      <c r="TG20" s="33"/>
      <c r="TH20" s="33"/>
      <c r="TI20" s="33"/>
      <c r="TJ20" s="33"/>
      <c r="TK20" s="33"/>
      <c r="TL20" s="33"/>
      <c r="TM20" s="33"/>
      <c r="TN20" s="33"/>
      <c r="TO20" s="33"/>
      <c r="TP20" s="33"/>
      <c r="TQ20" s="33"/>
      <c r="TR20" s="33"/>
      <c r="TS20" s="33"/>
      <c r="TT20" s="33"/>
      <c r="TU20" s="33"/>
      <c r="TV20" s="33"/>
      <c r="TW20" s="33"/>
      <c r="TX20" s="33"/>
      <c r="TY20" s="33"/>
      <c r="TZ20" s="33"/>
      <c r="UA20" s="33"/>
      <c r="UB20" s="33"/>
      <c r="UC20" s="33"/>
      <c r="UD20" s="33"/>
      <c r="UE20" s="33"/>
      <c r="UF20" s="33"/>
      <c r="UG20" s="33"/>
      <c r="UH20" s="33"/>
      <c r="UI20" s="33"/>
      <c r="UJ20" s="33"/>
      <c r="UK20" s="33"/>
      <c r="UL20" s="33"/>
      <c r="UM20" s="33"/>
      <c r="UN20" s="33"/>
      <c r="UO20" s="33"/>
      <c r="UP20" s="33"/>
      <c r="UQ20" s="33"/>
      <c r="UR20" s="33"/>
      <c r="US20" s="33"/>
      <c r="UT20" s="33"/>
      <c r="UU20" s="33"/>
      <c r="UV20" s="33"/>
      <c r="UW20" s="33"/>
      <c r="UX20" s="33"/>
      <c r="UY20" s="33"/>
      <c r="UZ20" s="33"/>
      <c r="VA20" s="33"/>
      <c r="VB20" s="33"/>
      <c r="VC20" s="33"/>
      <c r="VD20" s="33"/>
      <c r="VE20" s="33"/>
      <c r="VF20" s="33"/>
      <c r="VG20" s="33"/>
      <c r="VH20" s="33"/>
      <c r="VI20" s="33"/>
      <c r="VJ20" s="33"/>
      <c r="VK20" s="33"/>
      <c r="VL20" s="33"/>
      <c r="VM20" s="33"/>
      <c r="VN20" s="33"/>
      <c r="VO20" s="33"/>
      <c r="VP20" s="33"/>
      <c r="VQ20" s="33"/>
      <c r="VR20" s="33"/>
      <c r="VS20" s="33"/>
      <c r="VT20" s="33"/>
      <c r="VU20" s="33"/>
      <c r="VV20" s="33"/>
      <c r="VW20" s="33"/>
      <c r="VX20" s="33"/>
      <c r="VY20" s="33"/>
      <c r="VZ20" s="33"/>
      <c r="WA20" s="33"/>
      <c r="WB20" s="33"/>
      <c r="WC20" s="33"/>
      <c r="WD20" s="33"/>
      <c r="WE20" s="33"/>
      <c r="WF20" s="33"/>
      <c r="WG20" s="33"/>
      <c r="WH20" s="33"/>
      <c r="WI20" s="33"/>
      <c r="WJ20" s="33"/>
      <c r="WK20" s="33"/>
      <c r="WL20" s="33"/>
      <c r="WM20" s="33"/>
      <c r="WN20" s="33"/>
      <c r="WO20" s="33"/>
      <c r="WP20" s="33"/>
      <c r="WQ20" s="33"/>
      <c r="WR20" s="33"/>
      <c r="WS20" s="33"/>
      <c r="WT20" s="33"/>
      <c r="WU20" s="33"/>
      <c r="WV20" s="33"/>
      <c r="WW20" s="33"/>
      <c r="WX20" s="33"/>
      <c r="WY20" s="33"/>
      <c r="WZ20" s="33"/>
      <c r="XA20" s="33"/>
      <c r="XB20" s="33"/>
      <c r="XC20" s="33"/>
      <c r="XD20" s="33"/>
      <c r="XE20" s="33"/>
      <c r="XF20" s="33"/>
      <c r="XG20" s="33"/>
      <c r="XH20" s="33"/>
      <c r="XI20" s="33"/>
      <c r="XJ20" s="33"/>
      <c r="XK20" s="33"/>
      <c r="XL20" s="33"/>
      <c r="XM20" s="33"/>
      <c r="XN20" s="33"/>
      <c r="XO20" s="33"/>
      <c r="XP20" s="33"/>
      <c r="XQ20" s="33"/>
      <c r="XR20" s="33"/>
      <c r="XS20" s="33"/>
      <c r="XT20" s="33"/>
      <c r="XU20" s="33"/>
      <c r="XV20" s="33"/>
      <c r="XW20" s="33"/>
      <c r="XX20" s="33"/>
      <c r="XY20" s="33"/>
      <c r="XZ20" s="33"/>
      <c r="YA20" s="33"/>
      <c r="YB20" s="33"/>
      <c r="YC20" s="33"/>
      <c r="YD20" s="33"/>
      <c r="YE20" s="33"/>
      <c r="YF20" s="33"/>
      <c r="YG20" s="33"/>
      <c r="YH20" s="33"/>
      <c r="YI20" s="33"/>
      <c r="YJ20" s="33"/>
      <c r="YK20" s="33"/>
      <c r="YL20" s="33"/>
      <c r="YM20" s="33"/>
      <c r="YN20" s="33"/>
      <c r="YO20" s="33"/>
      <c r="YP20" s="33"/>
      <c r="YQ20" s="33"/>
      <c r="YR20" s="33"/>
      <c r="YS20" s="33"/>
      <c r="YT20" s="33"/>
      <c r="YU20" s="33"/>
      <c r="YV20" s="33"/>
      <c r="YW20" s="33"/>
      <c r="YX20" s="33"/>
      <c r="YY20" s="33"/>
      <c r="YZ20" s="33"/>
      <c r="ZA20" s="33"/>
      <c r="ZB20" s="33"/>
      <c r="ZC20" s="33"/>
      <c r="ZD20" s="33"/>
      <c r="ZE20" s="33"/>
      <c r="ZF20" s="33"/>
      <c r="ZG20" s="33"/>
      <c r="ZH20" s="33"/>
      <c r="ZI20" s="33"/>
      <c r="ZJ20" s="33"/>
      <c r="ZK20" s="33"/>
      <c r="ZL20" s="33"/>
      <c r="ZM20" s="33"/>
      <c r="ZN20" s="33"/>
      <c r="ZO20" s="33"/>
      <c r="ZP20" s="33"/>
      <c r="ZQ20" s="33"/>
      <c r="ZR20" s="33"/>
      <c r="ZS20" s="33"/>
      <c r="ZT20" s="33"/>
      <c r="ZU20" s="33"/>
      <c r="ZV20" s="33"/>
      <c r="ZW20" s="33"/>
      <c r="ZX20" s="33"/>
      <c r="ZY20" s="33"/>
      <c r="ZZ20" s="33"/>
      <c r="AAA20" s="33"/>
      <c r="AAB20" s="33"/>
      <c r="AAC20" s="33"/>
      <c r="AAD20" s="33"/>
      <c r="AAE20" s="33"/>
      <c r="AAF20" s="33"/>
      <c r="AAG20" s="33"/>
      <c r="AAH20" s="33"/>
      <c r="AAI20" s="33"/>
      <c r="AAJ20" s="33"/>
      <c r="AAK20" s="33"/>
      <c r="AAL20" s="33"/>
      <c r="AAM20" s="33"/>
      <c r="AAN20" s="33"/>
      <c r="AAO20" s="33"/>
      <c r="AAP20" s="33"/>
      <c r="AAQ20" s="33"/>
      <c r="AAR20" s="33"/>
      <c r="AAS20" s="33"/>
      <c r="AAT20" s="33"/>
      <c r="AAU20" s="33"/>
      <c r="AAV20" s="33"/>
      <c r="AAW20" s="33"/>
      <c r="AAX20" s="33"/>
      <c r="AAY20" s="33"/>
      <c r="AAZ20" s="33"/>
      <c r="ABA20" s="33"/>
      <c r="ABB20" s="33"/>
      <c r="ABC20" s="33"/>
      <c r="ABD20" s="33"/>
      <c r="ABE20" s="33"/>
      <c r="ABF20" s="33"/>
      <c r="ABG20" s="33"/>
      <c r="ABH20" s="33"/>
      <c r="ABI20" s="33"/>
      <c r="ABJ20" s="33"/>
      <c r="ABK20" s="33"/>
      <c r="ABL20" s="33"/>
      <c r="ABM20" s="33"/>
      <c r="ABN20" s="33"/>
      <c r="ABO20" s="33"/>
      <c r="ABP20" s="33"/>
      <c r="ABQ20" s="33"/>
      <c r="ABR20" s="33"/>
      <c r="ABS20" s="33"/>
      <c r="ABT20" s="33"/>
      <c r="ABU20" s="33"/>
      <c r="ABV20" s="33"/>
      <c r="ABW20" s="33"/>
      <c r="ABX20" s="33"/>
      <c r="ABY20" s="33"/>
      <c r="ABZ20" s="33"/>
      <c r="ACA20" s="33"/>
      <c r="ACB20" s="33"/>
      <c r="ACC20" s="33"/>
      <c r="ACD20" s="33"/>
      <c r="ACE20" s="33"/>
      <c r="ACF20" s="33"/>
      <c r="ACG20" s="33"/>
      <c r="ACH20" s="33"/>
      <c r="ACI20" s="33"/>
      <c r="ACJ20" s="33"/>
      <c r="ACK20" s="33"/>
      <c r="ACL20" s="33"/>
      <c r="ACM20" s="33"/>
      <c r="ACN20" s="33"/>
      <c r="ACO20" s="33"/>
      <c r="ACP20" s="33"/>
      <c r="ACQ20" s="33"/>
      <c r="ACR20" s="33"/>
      <c r="ACS20" s="33"/>
      <c r="ACT20" s="33"/>
      <c r="ACU20" s="33"/>
      <c r="ACV20" s="33"/>
      <c r="ACW20" s="33"/>
      <c r="ACX20" s="33"/>
      <c r="ACY20" s="33"/>
      <c r="ACZ20" s="33"/>
      <c r="ADA20" s="33"/>
      <c r="ADB20" s="33"/>
      <c r="ADC20" s="33"/>
      <c r="ADD20" s="33"/>
      <c r="ADE20" s="33"/>
      <c r="ADF20" s="33"/>
      <c r="ADG20" s="33"/>
      <c r="ADH20" s="33"/>
      <c r="ADI20" s="33"/>
      <c r="ADJ20" s="33"/>
      <c r="ADK20" s="33"/>
      <c r="ADL20" s="33"/>
      <c r="ADM20" s="33"/>
      <c r="ADN20" s="33"/>
      <c r="ADO20" s="33"/>
      <c r="ADP20" s="33"/>
      <c r="ADQ20" s="33"/>
      <c r="ADR20" s="33"/>
      <c r="ADS20" s="33"/>
      <c r="ADT20" s="33"/>
      <c r="ADU20" s="33"/>
      <c r="ADV20" s="33"/>
      <c r="ADW20" s="33"/>
      <c r="ADX20" s="33"/>
      <c r="ADY20" s="33"/>
      <c r="ADZ20" s="33"/>
      <c r="AEA20" s="33"/>
      <c r="AEB20" s="33"/>
      <c r="AEC20" s="33"/>
      <c r="AED20" s="33"/>
      <c r="AEE20" s="33"/>
      <c r="AEF20" s="33"/>
      <c r="AEG20" s="33"/>
      <c r="AEH20" s="33"/>
      <c r="AEI20" s="33"/>
      <c r="AEJ20" s="33"/>
      <c r="AEK20" s="33"/>
      <c r="AEL20" s="33"/>
      <c r="AEM20" s="33"/>
      <c r="AEN20" s="33"/>
      <c r="AEO20" s="33"/>
      <c r="AEP20" s="33"/>
      <c r="AEQ20" s="33"/>
      <c r="AER20" s="33"/>
      <c r="AES20" s="33"/>
      <c r="AET20" s="33"/>
      <c r="AEU20" s="33"/>
      <c r="AEV20" s="33"/>
      <c r="AEW20" s="33"/>
      <c r="AEX20" s="33"/>
      <c r="AEY20" s="33"/>
      <c r="AEZ20" s="33"/>
      <c r="AFA20" s="33"/>
      <c r="AFB20" s="33"/>
      <c r="AFC20" s="33"/>
      <c r="AFD20" s="33"/>
      <c r="AFE20" s="33"/>
      <c r="AFF20" s="33"/>
      <c r="AFG20" s="33"/>
      <c r="AFH20" s="33"/>
      <c r="AFI20" s="33"/>
      <c r="AFJ20" s="33"/>
      <c r="AFK20" s="33"/>
      <c r="AFL20" s="33"/>
      <c r="AFM20" s="33"/>
      <c r="AFN20" s="33"/>
      <c r="AFO20" s="33"/>
      <c r="AFP20" s="33"/>
      <c r="AFQ20" s="33"/>
      <c r="AFR20" s="33"/>
      <c r="AFS20" s="33"/>
      <c r="AFT20" s="33"/>
      <c r="AFU20" s="33"/>
      <c r="AFV20" s="33"/>
      <c r="AFW20" s="33"/>
      <c r="AFX20" s="33"/>
      <c r="AFY20" s="33"/>
      <c r="AFZ20" s="33"/>
      <c r="AGA20" s="33"/>
      <c r="AGB20" s="33"/>
      <c r="AGC20" s="33"/>
      <c r="AGD20" s="33"/>
      <c r="AGE20" s="33"/>
      <c r="AGF20" s="33"/>
      <c r="AGG20" s="33"/>
      <c r="AGH20" s="33"/>
      <c r="AGI20" s="33"/>
      <c r="AGJ20" s="33"/>
      <c r="AGK20" s="33"/>
      <c r="AGL20" s="33"/>
      <c r="AGM20" s="33"/>
      <c r="AGN20" s="33"/>
      <c r="AGO20" s="33"/>
      <c r="AGP20" s="33"/>
      <c r="AGQ20" s="33"/>
      <c r="AGR20" s="33"/>
      <c r="AGS20" s="33"/>
      <c r="AGT20" s="33"/>
      <c r="AGU20" s="33"/>
      <c r="AGV20" s="33"/>
      <c r="AGW20" s="33"/>
      <c r="AGX20" s="33"/>
      <c r="AGY20" s="33"/>
      <c r="AGZ20" s="33"/>
      <c r="AHA20" s="33"/>
      <c r="AHB20" s="33"/>
      <c r="AHC20" s="33"/>
      <c r="AHD20" s="33"/>
      <c r="AHE20" s="33"/>
      <c r="AHF20" s="33"/>
      <c r="AHG20" s="33"/>
      <c r="AHH20" s="33"/>
      <c r="AHI20" s="33"/>
      <c r="AHJ20" s="33"/>
      <c r="AHK20" s="33"/>
      <c r="AHL20" s="33"/>
      <c r="AHM20" s="33"/>
      <c r="AHN20" s="33"/>
      <c r="AHO20" s="33"/>
      <c r="AHP20" s="33"/>
      <c r="AHQ20" s="33"/>
      <c r="AHR20" s="33"/>
      <c r="AHS20" s="33"/>
      <c r="AHT20" s="33"/>
      <c r="AHU20" s="33"/>
      <c r="AHV20" s="33"/>
      <c r="AHW20" s="33"/>
      <c r="AHX20" s="33"/>
      <c r="AHY20" s="33"/>
      <c r="AHZ20" s="33"/>
      <c r="AIA20" s="33"/>
      <c r="AIB20" s="33"/>
      <c r="AIC20" s="33"/>
      <c r="AID20" s="33"/>
      <c r="AIE20" s="33"/>
      <c r="AIF20" s="33"/>
      <c r="AIG20" s="33"/>
      <c r="AIH20" s="33"/>
      <c r="AII20" s="33"/>
      <c r="AIJ20" s="33"/>
      <c r="AIK20" s="33"/>
      <c r="AIL20" s="33"/>
      <c r="AIM20" s="33"/>
      <c r="AIN20" s="33"/>
      <c r="AIO20" s="33"/>
      <c r="AIP20" s="33"/>
      <c r="AIQ20" s="33"/>
      <c r="AIR20" s="33"/>
      <c r="AIS20" s="33"/>
      <c r="AIT20" s="33"/>
      <c r="AIU20" s="33"/>
      <c r="AIV20" s="33"/>
      <c r="AIW20" s="33"/>
      <c r="AIX20" s="33"/>
      <c r="AIY20" s="33"/>
      <c r="AIZ20" s="33"/>
      <c r="AJA20" s="33"/>
      <c r="AJB20" s="33"/>
      <c r="AJC20" s="33"/>
      <c r="AJD20" s="33"/>
      <c r="AJE20" s="33"/>
      <c r="AJF20" s="33"/>
      <c r="AJG20" s="33"/>
      <c r="AJH20" s="33"/>
      <c r="AJI20" s="33"/>
      <c r="AJJ20" s="33"/>
      <c r="AJK20" s="33"/>
      <c r="AJL20" s="33"/>
      <c r="AJM20" s="33"/>
      <c r="AJN20" s="33"/>
      <c r="AJO20" s="33"/>
      <c r="AJP20" s="33"/>
      <c r="AJQ20" s="33"/>
      <c r="AJR20" s="33"/>
      <c r="AJS20" s="33"/>
      <c r="AJT20" s="33"/>
      <c r="AJU20" s="33"/>
      <c r="AJV20" s="33"/>
      <c r="AJW20" s="33"/>
      <c r="AJX20" s="33"/>
      <c r="AJY20" s="33"/>
      <c r="AJZ20" s="33"/>
      <c r="AKA20" s="33"/>
      <c r="AKB20" s="33"/>
      <c r="AKC20" s="33"/>
      <c r="AKD20" s="33"/>
      <c r="AKE20" s="33"/>
      <c r="AKF20" s="33"/>
      <c r="AKG20" s="33"/>
      <c r="AKH20" s="33"/>
      <c r="AKI20" s="33"/>
      <c r="AKJ20" s="33"/>
      <c r="AKK20" s="33"/>
      <c r="AKL20" s="33"/>
      <c r="AKM20" s="33"/>
      <c r="AKN20" s="33"/>
      <c r="AKO20" s="33"/>
      <c r="AKP20" s="33"/>
      <c r="AKQ20" s="33"/>
      <c r="AKR20" s="33"/>
      <c r="AKS20" s="33"/>
      <c r="AKT20" s="33"/>
      <c r="AKU20" s="33"/>
      <c r="AKV20" s="33"/>
      <c r="AKW20" s="33"/>
    </row>
    <row r="21" spans="1:985">
      <c r="A21" s="35" t="s">
        <v>536</v>
      </c>
      <c r="B21" s="35">
        <f>VLOOKUP(A21,'Initial Data Ctl v FeO2'!A19:V395,5,0)</f>
        <v>3</v>
      </c>
      <c r="C21" s="35">
        <v>468</v>
      </c>
      <c r="D21" s="35">
        <f>VLOOKUP(A21,'Initial Data Ctl v FeO2'!$A$1:$V$377,19,0)</f>
        <v>15492166.83</v>
      </c>
      <c r="E21" s="35">
        <f>VLOOKUP(A21,'Initial Data Ctl v FeO2'!$A$1:$V$377,20,0)</f>
        <v>13083900</v>
      </c>
      <c r="F21" s="40">
        <f t="shared" si="0"/>
        <v>0.84454938702722449</v>
      </c>
      <c r="G21">
        <v>-4.6852100397304399</v>
      </c>
      <c r="H21" s="40">
        <f t="shared" si="1"/>
        <v>-0.16895206365413476</v>
      </c>
      <c r="I21" s="40">
        <f>VLOOKUP(A21,'Simple avearge'!$A$1:$C$1136,3,0)</f>
        <v>-1.16932613153314</v>
      </c>
      <c r="J21" s="64">
        <f t="shared" si="2"/>
        <v>2.4125680170092756</v>
      </c>
      <c r="K21" s="33">
        <f t="shared" si="5"/>
        <v>37.760543957731741</v>
      </c>
      <c r="L21" s="33">
        <f t="shared" si="3"/>
        <v>8.3164747865642479</v>
      </c>
      <c r="M21" s="33">
        <f t="shared" si="4"/>
        <v>-0.16895206365413476</v>
      </c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  <c r="JB21" s="33"/>
      <c r="JC21" s="33"/>
      <c r="JD21" s="33"/>
      <c r="JE21" s="33"/>
      <c r="JF21" s="33"/>
      <c r="JG21" s="33"/>
      <c r="JH21" s="33"/>
      <c r="JI21" s="33"/>
      <c r="JJ21" s="33"/>
      <c r="JK21" s="33"/>
      <c r="JL21" s="33"/>
      <c r="JM21" s="33"/>
      <c r="JN21" s="33"/>
      <c r="JO21" s="33"/>
      <c r="JP21" s="33"/>
      <c r="JQ21" s="33"/>
      <c r="JR21" s="33"/>
      <c r="JS21" s="33"/>
      <c r="JT21" s="33"/>
      <c r="JU21" s="33"/>
      <c r="JV21" s="33"/>
      <c r="JW21" s="33"/>
      <c r="JX21" s="33"/>
      <c r="JY21" s="33"/>
      <c r="JZ21" s="33"/>
      <c r="KA21" s="33"/>
      <c r="KB21" s="33"/>
      <c r="KC21" s="33"/>
      <c r="KD21" s="33"/>
      <c r="KE21" s="33"/>
      <c r="KF21" s="33"/>
      <c r="KG21" s="33"/>
      <c r="KH21" s="33"/>
      <c r="KI21" s="33"/>
      <c r="KJ21" s="33"/>
      <c r="KK21" s="33"/>
      <c r="KL21" s="33"/>
      <c r="KM21" s="33"/>
      <c r="KN21" s="33"/>
      <c r="KO21" s="33"/>
      <c r="KP21" s="33"/>
      <c r="KQ21" s="33"/>
      <c r="KR21" s="33"/>
      <c r="KS21" s="33"/>
      <c r="KT21" s="33"/>
      <c r="KU21" s="33"/>
      <c r="KV21" s="33"/>
      <c r="KW21" s="33"/>
      <c r="KX21" s="33"/>
      <c r="KY21" s="33"/>
      <c r="KZ21" s="33"/>
      <c r="LA21" s="33"/>
      <c r="LB21" s="33"/>
      <c r="LC21" s="33"/>
      <c r="LD21" s="33"/>
      <c r="LE21" s="33"/>
      <c r="LF21" s="33"/>
      <c r="LG21" s="33"/>
      <c r="LH21" s="33"/>
      <c r="LI21" s="33"/>
      <c r="LJ21" s="33"/>
      <c r="LK21" s="33"/>
      <c r="LL21" s="33"/>
      <c r="LM21" s="33"/>
      <c r="LN21" s="33"/>
      <c r="LO21" s="33"/>
      <c r="LP21" s="33"/>
      <c r="LQ21" s="33"/>
      <c r="LR21" s="33"/>
      <c r="LS21" s="33"/>
      <c r="LT21" s="33"/>
      <c r="LU21" s="33"/>
      <c r="LV21" s="33"/>
      <c r="LW21" s="33"/>
      <c r="LX21" s="33"/>
      <c r="LY21" s="33"/>
      <c r="LZ21" s="33"/>
      <c r="MA21" s="33"/>
      <c r="MB21" s="33"/>
      <c r="MC21" s="33"/>
      <c r="MD21" s="33"/>
      <c r="ME21" s="33"/>
      <c r="MF21" s="33"/>
      <c r="MG21" s="33"/>
      <c r="MH21" s="33"/>
      <c r="MI21" s="33"/>
      <c r="MJ21" s="33"/>
      <c r="MK21" s="33"/>
      <c r="ML21" s="33"/>
      <c r="MM21" s="33"/>
      <c r="MN21" s="33"/>
      <c r="MO21" s="33"/>
      <c r="MP21" s="33"/>
      <c r="MQ21" s="33"/>
      <c r="MR21" s="33"/>
      <c r="MS21" s="33"/>
      <c r="MT21" s="33"/>
      <c r="MU21" s="33"/>
      <c r="MV21" s="33"/>
      <c r="MW21" s="33"/>
      <c r="MX21" s="33"/>
      <c r="MY21" s="33"/>
      <c r="MZ21" s="33"/>
      <c r="NA21" s="33"/>
      <c r="NB21" s="33"/>
      <c r="NC21" s="33"/>
      <c r="ND21" s="33"/>
      <c r="NE21" s="33"/>
      <c r="NF21" s="33"/>
      <c r="NG21" s="33"/>
      <c r="NH21" s="33"/>
      <c r="NI21" s="33"/>
      <c r="NJ21" s="33"/>
      <c r="NK21" s="33"/>
      <c r="NL21" s="33"/>
      <c r="NM21" s="33"/>
      <c r="NN21" s="33"/>
      <c r="NO21" s="33"/>
      <c r="NP21" s="33"/>
      <c r="NQ21" s="33"/>
      <c r="NR21" s="33"/>
      <c r="NS21" s="33"/>
      <c r="NT21" s="33"/>
      <c r="NU21" s="33"/>
      <c r="NV21" s="33"/>
      <c r="NW21" s="33"/>
      <c r="NX21" s="33"/>
      <c r="NY21" s="33"/>
      <c r="NZ21" s="33"/>
      <c r="OA21" s="33"/>
      <c r="OB21" s="33"/>
      <c r="OC21" s="33"/>
      <c r="OD21" s="33"/>
      <c r="OE21" s="33"/>
      <c r="OF21" s="33"/>
      <c r="OG21" s="33"/>
      <c r="OH21" s="33"/>
      <c r="OI21" s="33"/>
      <c r="OJ21" s="33"/>
      <c r="OK21" s="33"/>
      <c r="OL21" s="33"/>
      <c r="OM21" s="33"/>
      <c r="ON21" s="33"/>
      <c r="OO21" s="33"/>
      <c r="OP21" s="33"/>
      <c r="OQ21" s="33"/>
      <c r="OR21" s="33"/>
      <c r="OS21" s="33"/>
      <c r="OT21" s="33"/>
      <c r="OU21" s="33"/>
      <c r="OV21" s="33"/>
      <c r="OW21" s="33"/>
      <c r="OX21" s="33"/>
      <c r="OY21" s="33"/>
      <c r="OZ21" s="33"/>
      <c r="PA21" s="33"/>
      <c r="PB21" s="33"/>
      <c r="PC21" s="33"/>
      <c r="PD21" s="33"/>
      <c r="PE21" s="33"/>
      <c r="PF21" s="33"/>
      <c r="PG21" s="33"/>
      <c r="PH21" s="33"/>
      <c r="PI21" s="33"/>
      <c r="PJ21" s="33"/>
      <c r="PK21" s="33"/>
      <c r="PL21" s="33"/>
      <c r="PM21" s="33"/>
      <c r="PN21" s="33"/>
      <c r="PO21" s="33"/>
      <c r="PP21" s="33"/>
      <c r="PQ21" s="33"/>
      <c r="PR21" s="33"/>
      <c r="PS21" s="33"/>
      <c r="PT21" s="33"/>
      <c r="PU21" s="33"/>
      <c r="PV21" s="33"/>
      <c r="PW21" s="33"/>
      <c r="PX21" s="33"/>
      <c r="PY21" s="33"/>
      <c r="PZ21" s="33"/>
      <c r="QA21" s="33"/>
      <c r="QB21" s="33"/>
      <c r="QC21" s="33"/>
      <c r="QD21" s="33"/>
      <c r="QE21" s="33"/>
      <c r="QF21" s="33"/>
      <c r="QG21" s="33"/>
      <c r="QH21" s="33"/>
      <c r="QI21" s="33"/>
      <c r="QJ21" s="33"/>
      <c r="QK21" s="33"/>
      <c r="QL21" s="33"/>
      <c r="QM21" s="33"/>
      <c r="QN21" s="33"/>
      <c r="QO21" s="33"/>
      <c r="QP21" s="33"/>
      <c r="QQ21" s="33"/>
      <c r="QR21" s="33"/>
      <c r="QS21" s="33"/>
      <c r="QT21" s="33"/>
      <c r="QU21" s="33"/>
      <c r="QV21" s="33"/>
      <c r="QW21" s="33"/>
      <c r="QX21" s="33"/>
      <c r="QY21" s="33"/>
      <c r="QZ21" s="33"/>
      <c r="RA21" s="33"/>
      <c r="RB21" s="33"/>
      <c r="RC21" s="33"/>
      <c r="RD21" s="33"/>
      <c r="RE21" s="33"/>
      <c r="RF21" s="33"/>
      <c r="RG21" s="33"/>
      <c r="RH21" s="33"/>
      <c r="RI21" s="33"/>
      <c r="RJ21" s="33"/>
      <c r="RK21" s="33"/>
      <c r="RL21" s="33"/>
      <c r="RM21" s="33"/>
      <c r="RN21" s="33"/>
      <c r="RO21" s="33"/>
      <c r="RP21" s="33"/>
      <c r="RQ21" s="33"/>
      <c r="RR21" s="33"/>
      <c r="RS21" s="33"/>
      <c r="RT21" s="33"/>
      <c r="RU21" s="33"/>
      <c r="RV21" s="33"/>
      <c r="RW21" s="33"/>
      <c r="RX21" s="33"/>
      <c r="RY21" s="33"/>
      <c r="RZ21" s="33"/>
      <c r="SA21" s="33"/>
      <c r="SB21" s="33"/>
      <c r="SC21" s="33"/>
      <c r="SD21" s="33"/>
      <c r="SE21" s="33"/>
      <c r="SF21" s="33"/>
      <c r="SG21" s="33"/>
      <c r="SH21" s="33"/>
      <c r="SI21" s="33"/>
      <c r="SJ21" s="33"/>
      <c r="SK21" s="33"/>
      <c r="SL21" s="33"/>
      <c r="SM21" s="33"/>
      <c r="SN21" s="33"/>
      <c r="SO21" s="33"/>
      <c r="SP21" s="33"/>
      <c r="SQ21" s="33"/>
      <c r="SR21" s="33"/>
      <c r="SS21" s="33"/>
      <c r="ST21" s="33"/>
      <c r="SU21" s="33"/>
      <c r="SV21" s="33"/>
      <c r="SW21" s="33"/>
      <c r="SX21" s="33"/>
      <c r="SY21" s="33"/>
      <c r="SZ21" s="33"/>
      <c r="TA21" s="33"/>
      <c r="TB21" s="33"/>
      <c r="TC21" s="33"/>
      <c r="TD21" s="33"/>
      <c r="TE21" s="33"/>
      <c r="TF21" s="33"/>
      <c r="TG21" s="33"/>
      <c r="TH21" s="33"/>
      <c r="TI21" s="33"/>
      <c r="TJ21" s="33"/>
      <c r="TK21" s="33"/>
      <c r="TL21" s="33"/>
      <c r="TM21" s="33"/>
      <c r="TN21" s="33"/>
      <c r="TO21" s="33"/>
      <c r="TP21" s="33"/>
      <c r="TQ21" s="33"/>
      <c r="TR21" s="33"/>
      <c r="TS21" s="33"/>
      <c r="TT21" s="33"/>
      <c r="TU21" s="33"/>
      <c r="TV21" s="33"/>
      <c r="TW21" s="33"/>
      <c r="TX21" s="33"/>
      <c r="TY21" s="33"/>
      <c r="TZ21" s="33"/>
      <c r="UA21" s="33"/>
      <c r="UB21" s="33"/>
      <c r="UC21" s="33"/>
      <c r="UD21" s="33"/>
      <c r="UE21" s="33"/>
      <c r="UF21" s="33"/>
      <c r="UG21" s="33"/>
      <c r="UH21" s="33"/>
      <c r="UI21" s="33"/>
      <c r="UJ21" s="33"/>
      <c r="UK21" s="33"/>
      <c r="UL21" s="33"/>
      <c r="UM21" s="33"/>
      <c r="UN21" s="33"/>
      <c r="UO21" s="33"/>
      <c r="UP21" s="33"/>
      <c r="UQ21" s="33"/>
      <c r="UR21" s="33"/>
      <c r="US21" s="33"/>
      <c r="UT21" s="33"/>
      <c r="UU21" s="33"/>
      <c r="UV21" s="33"/>
      <c r="UW21" s="33"/>
      <c r="UX21" s="33"/>
      <c r="UY21" s="33"/>
      <c r="UZ21" s="33"/>
      <c r="VA21" s="33"/>
      <c r="VB21" s="33"/>
      <c r="VC21" s="33"/>
      <c r="VD21" s="33"/>
      <c r="VE21" s="33"/>
      <c r="VF21" s="33"/>
      <c r="VG21" s="33"/>
      <c r="VH21" s="33"/>
      <c r="VI21" s="33"/>
      <c r="VJ21" s="33"/>
      <c r="VK21" s="33"/>
      <c r="VL21" s="33"/>
      <c r="VM21" s="33"/>
      <c r="VN21" s="33"/>
      <c r="VO21" s="33"/>
      <c r="VP21" s="33"/>
      <c r="VQ21" s="33"/>
      <c r="VR21" s="33"/>
      <c r="VS21" s="33"/>
      <c r="VT21" s="33"/>
      <c r="VU21" s="33"/>
      <c r="VV21" s="33"/>
      <c r="VW21" s="33"/>
      <c r="VX21" s="33"/>
      <c r="VY21" s="33"/>
      <c r="VZ21" s="33"/>
      <c r="WA21" s="33"/>
      <c r="WB21" s="33"/>
      <c r="WC21" s="33"/>
      <c r="WD21" s="33"/>
      <c r="WE21" s="33"/>
      <c r="WF21" s="33"/>
      <c r="WG21" s="33"/>
      <c r="WH21" s="33"/>
      <c r="WI21" s="33"/>
      <c r="WJ21" s="33"/>
      <c r="WK21" s="33"/>
      <c r="WL21" s="33"/>
      <c r="WM21" s="33"/>
      <c r="WN21" s="33"/>
      <c r="WO21" s="33"/>
      <c r="WP21" s="33"/>
      <c r="WQ21" s="33"/>
      <c r="WR21" s="33"/>
      <c r="WS21" s="33"/>
      <c r="WT21" s="33"/>
      <c r="WU21" s="33"/>
      <c r="WV21" s="33"/>
      <c r="WW21" s="33"/>
      <c r="WX21" s="33"/>
      <c r="WY21" s="33"/>
      <c r="WZ21" s="33"/>
      <c r="XA21" s="33"/>
      <c r="XB21" s="33"/>
      <c r="XC21" s="33"/>
      <c r="XD21" s="33"/>
      <c r="XE21" s="33"/>
      <c r="XF21" s="33"/>
      <c r="XG21" s="33"/>
      <c r="XH21" s="33"/>
      <c r="XI21" s="33"/>
      <c r="XJ21" s="33"/>
      <c r="XK21" s="33"/>
      <c r="XL21" s="33"/>
      <c r="XM21" s="33"/>
      <c r="XN21" s="33"/>
      <c r="XO21" s="33"/>
      <c r="XP21" s="33"/>
      <c r="XQ21" s="33"/>
      <c r="XR21" s="33"/>
      <c r="XS21" s="33"/>
      <c r="XT21" s="33"/>
      <c r="XU21" s="33"/>
      <c r="XV21" s="33"/>
      <c r="XW21" s="33"/>
      <c r="XX21" s="33"/>
      <c r="XY21" s="33"/>
      <c r="XZ21" s="33"/>
      <c r="YA21" s="33"/>
      <c r="YB21" s="33"/>
      <c r="YC21" s="33"/>
      <c r="YD21" s="33"/>
      <c r="YE21" s="33"/>
      <c r="YF21" s="33"/>
      <c r="YG21" s="33"/>
      <c r="YH21" s="33"/>
      <c r="YI21" s="33"/>
      <c r="YJ21" s="33"/>
      <c r="YK21" s="33"/>
      <c r="YL21" s="33"/>
      <c r="YM21" s="33"/>
      <c r="YN21" s="33"/>
      <c r="YO21" s="33"/>
      <c r="YP21" s="33"/>
      <c r="YQ21" s="33"/>
      <c r="YR21" s="33"/>
      <c r="YS21" s="33"/>
      <c r="YT21" s="33"/>
      <c r="YU21" s="33"/>
      <c r="YV21" s="33"/>
      <c r="YW21" s="33"/>
      <c r="YX21" s="33"/>
      <c r="YY21" s="33"/>
      <c r="YZ21" s="33"/>
      <c r="ZA21" s="33"/>
      <c r="ZB21" s="33"/>
      <c r="ZC21" s="33"/>
      <c r="ZD21" s="33"/>
      <c r="ZE21" s="33"/>
      <c r="ZF21" s="33"/>
      <c r="ZG21" s="33"/>
      <c r="ZH21" s="33"/>
      <c r="ZI21" s="33"/>
      <c r="ZJ21" s="33"/>
      <c r="ZK21" s="33"/>
      <c r="ZL21" s="33"/>
      <c r="ZM21" s="33"/>
      <c r="ZN21" s="33"/>
      <c r="ZO21" s="33"/>
      <c r="ZP21" s="33"/>
      <c r="ZQ21" s="33"/>
      <c r="ZR21" s="33"/>
      <c r="ZS21" s="33"/>
      <c r="ZT21" s="33"/>
      <c r="ZU21" s="33"/>
      <c r="ZV21" s="33"/>
      <c r="ZW21" s="33"/>
      <c r="ZX21" s="33"/>
      <c r="ZY21" s="33"/>
      <c r="ZZ21" s="33"/>
      <c r="AAA21" s="33"/>
      <c r="AAB21" s="33"/>
      <c r="AAC21" s="33"/>
      <c r="AAD21" s="33"/>
      <c r="AAE21" s="33"/>
      <c r="AAF21" s="33"/>
      <c r="AAG21" s="33"/>
      <c r="AAH21" s="33"/>
      <c r="AAI21" s="33"/>
      <c r="AAJ21" s="33"/>
      <c r="AAK21" s="33"/>
      <c r="AAL21" s="33"/>
      <c r="AAM21" s="33"/>
      <c r="AAN21" s="33"/>
      <c r="AAO21" s="33"/>
      <c r="AAP21" s="33"/>
      <c r="AAQ21" s="33"/>
      <c r="AAR21" s="33"/>
      <c r="AAS21" s="33"/>
      <c r="AAT21" s="33"/>
      <c r="AAU21" s="33"/>
      <c r="AAV21" s="33"/>
      <c r="AAW21" s="33"/>
      <c r="AAX21" s="33"/>
      <c r="AAY21" s="33"/>
      <c r="AAZ21" s="33"/>
      <c r="ABA21" s="33"/>
      <c r="ABB21" s="33"/>
      <c r="ABC21" s="33"/>
      <c r="ABD21" s="33"/>
      <c r="ABE21" s="33"/>
      <c r="ABF21" s="33"/>
      <c r="ABG21" s="33"/>
      <c r="ABH21" s="33"/>
      <c r="ABI21" s="33"/>
      <c r="ABJ21" s="33"/>
      <c r="ABK21" s="33"/>
      <c r="ABL21" s="33"/>
      <c r="ABM21" s="33"/>
      <c r="ABN21" s="33"/>
      <c r="ABO21" s="33"/>
      <c r="ABP21" s="33"/>
      <c r="ABQ21" s="33"/>
      <c r="ABR21" s="33"/>
      <c r="ABS21" s="33"/>
      <c r="ABT21" s="33"/>
      <c r="ABU21" s="33"/>
      <c r="ABV21" s="33"/>
      <c r="ABW21" s="33"/>
      <c r="ABX21" s="33"/>
      <c r="ABY21" s="33"/>
      <c r="ABZ21" s="33"/>
      <c r="ACA21" s="33"/>
      <c r="ACB21" s="33"/>
      <c r="ACC21" s="33"/>
      <c r="ACD21" s="33"/>
      <c r="ACE21" s="33"/>
      <c r="ACF21" s="33"/>
      <c r="ACG21" s="33"/>
      <c r="ACH21" s="33"/>
      <c r="ACI21" s="33"/>
      <c r="ACJ21" s="33"/>
      <c r="ACK21" s="33"/>
      <c r="ACL21" s="33"/>
      <c r="ACM21" s="33"/>
      <c r="ACN21" s="33"/>
      <c r="ACO21" s="33"/>
      <c r="ACP21" s="33"/>
      <c r="ACQ21" s="33"/>
      <c r="ACR21" s="33"/>
      <c r="ACS21" s="33"/>
      <c r="ACT21" s="33"/>
      <c r="ACU21" s="33"/>
      <c r="ACV21" s="33"/>
      <c r="ACW21" s="33"/>
      <c r="ACX21" s="33"/>
      <c r="ACY21" s="33"/>
      <c r="ACZ21" s="33"/>
      <c r="ADA21" s="33"/>
      <c r="ADB21" s="33"/>
      <c r="ADC21" s="33"/>
      <c r="ADD21" s="33"/>
      <c r="ADE21" s="33"/>
      <c r="ADF21" s="33"/>
      <c r="ADG21" s="33"/>
      <c r="ADH21" s="33"/>
      <c r="ADI21" s="33"/>
      <c r="ADJ21" s="33"/>
      <c r="ADK21" s="33"/>
      <c r="ADL21" s="33"/>
      <c r="ADM21" s="33"/>
      <c r="ADN21" s="33"/>
      <c r="ADO21" s="33"/>
      <c r="ADP21" s="33"/>
      <c r="ADQ21" s="33"/>
      <c r="ADR21" s="33"/>
      <c r="ADS21" s="33"/>
      <c r="ADT21" s="33"/>
      <c r="ADU21" s="33"/>
      <c r="ADV21" s="33"/>
      <c r="ADW21" s="33"/>
      <c r="ADX21" s="33"/>
      <c r="ADY21" s="33"/>
      <c r="ADZ21" s="33"/>
      <c r="AEA21" s="33"/>
      <c r="AEB21" s="33"/>
      <c r="AEC21" s="33"/>
      <c r="AED21" s="33"/>
      <c r="AEE21" s="33"/>
      <c r="AEF21" s="33"/>
      <c r="AEG21" s="33"/>
      <c r="AEH21" s="33"/>
      <c r="AEI21" s="33"/>
      <c r="AEJ21" s="33"/>
      <c r="AEK21" s="33"/>
      <c r="AEL21" s="33"/>
      <c r="AEM21" s="33"/>
      <c r="AEN21" s="33"/>
      <c r="AEO21" s="33"/>
      <c r="AEP21" s="33"/>
      <c r="AEQ21" s="33"/>
      <c r="AER21" s="33"/>
      <c r="AES21" s="33"/>
      <c r="AET21" s="33"/>
      <c r="AEU21" s="33"/>
      <c r="AEV21" s="33"/>
      <c r="AEW21" s="33"/>
      <c r="AEX21" s="33"/>
      <c r="AEY21" s="33"/>
      <c r="AEZ21" s="33"/>
      <c r="AFA21" s="33"/>
      <c r="AFB21" s="33"/>
      <c r="AFC21" s="33"/>
      <c r="AFD21" s="33"/>
      <c r="AFE21" s="33"/>
      <c r="AFF21" s="33"/>
      <c r="AFG21" s="33"/>
      <c r="AFH21" s="33"/>
      <c r="AFI21" s="33"/>
      <c r="AFJ21" s="33"/>
      <c r="AFK21" s="33"/>
      <c r="AFL21" s="33"/>
      <c r="AFM21" s="33"/>
      <c r="AFN21" s="33"/>
      <c r="AFO21" s="33"/>
      <c r="AFP21" s="33"/>
      <c r="AFQ21" s="33"/>
      <c r="AFR21" s="33"/>
      <c r="AFS21" s="33"/>
      <c r="AFT21" s="33"/>
      <c r="AFU21" s="33"/>
      <c r="AFV21" s="33"/>
      <c r="AFW21" s="33"/>
      <c r="AFX21" s="33"/>
      <c r="AFY21" s="33"/>
      <c r="AFZ21" s="33"/>
      <c r="AGA21" s="33"/>
      <c r="AGB21" s="33"/>
      <c r="AGC21" s="33"/>
      <c r="AGD21" s="33"/>
      <c r="AGE21" s="33"/>
      <c r="AGF21" s="33"/>
      <c r="AGG21" s="33"/>
      <c r="AGH21" s="33"/>
      <c r="AGI21" s="33"/>
      <c r="AGJ21" s="33"/>
      <c r="AGK21" s="33"/>
      <c r="AGL21" s="33"/>
      <c r="AGM21" s="33"/>
      <c r="AGN21" s="33"/>
      <c r="AGO21" s="33"/>
      <c r="AGP21" s="33"/>
      <c r="AGQ21" s="33"/>
      <c r="AGR21" s="33"/>
      <c r="AGS21" s="33"/>
      <c r="AGT21" s="33"/>
      <c r="AGU21" s="33"/>
      <c r="AGV21" s="33"/>
      <c r="AGW21" s="33"/>
      <c r="AGX21" s="33"/>
      <c r="AGY21" s="33"/>
      <c r="AGZ21" s="33"/>
      <c r="AHA21" s="33"/>
      <c r="AHB21" s="33"/>
      <c r="AHC21" s="33"/>
      <c r="AHD21" s="33"/>
      <c r="AHE21" s="33"/>
      <c r="AHF21" s="33"/>
      <c r="AHG21" s="33"/>
      <c r="AHH21" s="33"/>
      <c r="AHI21" s="33"/>
      <c r="AHJ21" s="33"/>
      <c r="AHK21" s="33"/>
      <c r="AHL21" s="33"/>
      <c r="AHM21" s="33"/>
      <c r="AHN21" s="33"/>
      <c r="AHO21" s="33"/>
      <c r="AHP21" s="33"/>
      <c r="AHQ21" s="33"/>
      <c r="AHR21" s="33"/>
      <c r="AHS21" s="33"/>
      <c r="AHT21" s="33"/>
      <c r="AHU21" s="33"/>
      <c r="AHV21" s="33"/>
      <c r="AHW21" s="33"/>
      <c r="AHX21" s="33"/>
      <c r="AHY21" s="33"/>
      <c r="AHZ21" s="33"/>
      <c r="AIA21" s="33"/>
      <c r="AIB21" s="33"/>
      <c r="AIC21" s="33"/>
      <c r="AID21" s="33"/>
      <c r="AIE21" s="33"/>
      <c r="AIF21" s="33"/>
      <c r="AIG21" s="33"/>
      <c r="AIH21" s="33"/>
      <c r="AII21" s="33"/>
      <c r="AIJ21" s="33"/>
      <c r="AIK21" s="33"/>
      <c r="AIL21" s="33"/>
      <c r="AIM21" s="33"/>
      <c r="AIN21" s="33"/>
      <c r="AIO21" s="33"/>
      <c r="AIP21" s="33"/>
      <c r="AIQ21" s="33"/>
      <c r="AIR21" s="33"/>
      <c r="AIS21" s="33"/>
      <c r="AIT21" s="33"/>
      <c r="AIU21" s="33"/>
      <c r="AIV21" s="33"/>
      <c r="AIW21" s="33"/>
      <c r="AIX21" s="33"/>
      <c r="AIY21" s="33"/>
      <c r="AIZ21" s="33"/>
      <c r="AJA21" s="33"/>
      <c r="AJB21" s="33"/>
      <c r="AJC21" s="33"/>
      <c r="AJD21" s="33"/>
      <c r="AJE21" s="33"/>
      <c r="AJF21" s="33"/>
      <c r="AJG21" s="33"/>
      <c r="AJH21" s="33"/>
      <c r="AJI21" s="33"/>
      <c r="AJJ21" s="33"/>
      <c r="AJK21" s="33"/>
      <c r="AJL21" s="33"/>
      <c r="AJM21" s="33"/>
      <c r="AJN21" s="33"/>
      <c r="AJO21" s="33"/>
      <c r="AJP21" s="33"/>
      <c r="AJQ21" s="33"/>
      <c r="AJR21" s="33"/>
      <c r="AJS21" s="33"/>
      <c r="AJT21" s="33"/>
      <c r="AJU21" s="33"/>
      <c r="AJV21" s="33"/>
      <c r="AJW21" s="33"/>
      <c r="AJX21" s="33"/>
      <c r="AJY21" s="33"/>
      <c r="AJZ21" s="33"/>
      <c r="AKA21" s="33"/>
      <c r="AKB21" s="33"/>
      <c r="AKC21" s="33"/>
      <c r="AKD21" s="33"/>
      <c r="AKE21" s="33"/>
      <c r="AKF21" s="33"/>
      <c r="AKG21" s="33"/>
      <c r="AKH21" s="33"/>
      <c r="AKI21" s="33"/>
      <c r="AKJ21" s="33"/>
      <c r="AKK21" s="33"/>
      <c r="AKL21" s="33"/>
      <c r="AKM21" s="33"/>
      <c r="AKN21" s="33"/>
      <c r="AKO21" s="33"/>
      <c r="AKP21" s="33"/>
      <c r="AKQ21" s="33"/>
      <c r="AKR21" s="33"/>
      <c r="AKS21" s="33"/>
      <c r="AKT21" s="33"/>
      <c r="AKU21" s="33"/>
      <c r="AKV21" s="33"/>
      <c r="AKW21" s="33"/>
    </row>
    <row r="22" spans="1:985">
      <c r="A22" s="44" t="s">
        <v>318</v>
      </c>
      <c r="B22" s="35">
        <f>VLOOKUP(A22,'Initial Data Ctl v FeO2'!A20:V396,5,0)</f>
        <v>3</v>
      </c>
      <c r="C22" s="35">
        <v>295</v>
      </c>
      <c r="D22" s="35">
        <f>VLOOKUP(A22,'Initial Data Ctl v FeO2'!$A$1:$V$377,19,0)</f>
        <v>2208967</v>
      </c>
      <c r="E22" s="35">
        <f>VLOOKUP(A22,'Initial Data Ctl v FeO2'!$A$1:$V$377,20,0)</f>
        <v>3357816.8330000001</v>
      </c>
      <c r="F22" s="40">
        <f t="shared" si="0"/>
        <v>1.5200846517852009</v>
      </c>
      <c r="G22">
        <v>-2.5083854422440899</v>
      </c>
      <c r="H22" s="40">
        <f t="shared" si="1"/>
        <v>0.41876602527139312</v>
      </c>
      <c r="I22" s="40">
        <f>VLOOKUP(A22,'Simple avearge'!$A$1:$C$1136,3,0)</f>
        <v>-0.75212676189384198</v>
      </c>
      <c r="J22" s="64">
        <f t="shared" si="2"/>
        <v>2.0012802622402281</v>
      </c>
      <c r="K22" s="33">
        <f t="shared" si="5"/>
        <v>48.955229718085562</v>
      </c>
      <c r="L22" s="33">
        <f t="shared" si="3"/>
        <v>6.3992916434726883</v>
      </c>
      <c r="M22" s="33">
        <f t="shared" si="4"/>
        <v>0.41876602527139312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  <c r="JB22" s="33"/>
      <c r="JC22" s="33"/>
      <c r="JD22" s="33"/>
      <c r="JE22" s="33"/>
      <c r="JF22" s="33"/>
      <c r="JG22" s="33"/>
      <c r="JH22" s="33"/>
      <c r="JI22" s="33"/>
      <c r="JJ22" s="33"/>
      <c r="JK22" s="33"/>
      <c r="JL22" s="33"/>
      <c r="JM22" s="33"/>
      <c r="JN22" s="33"/>
      <c r="JO22" s="33"/>
      <c r="JP22" s="33"/>
      <c r="JQ22" s="33"/>
      <c r="JR22" s="33"/>
      <c r="JS22" s="33"/>
      <c r="JT22" s="33"/>
      <c r="JU22" s="33"/>
      <c r="JV22" s="33"/>
      <c r="JW22" s="33"/>
      <c r="JX22" s="33"/>
      <c r="JY22" s="33"/>
      <c r="JZ22" s="33"/>
      <c r="KA22" s="33"/>
      <c r="KB22" s="33"/>
      <c r="KC22" s="33"/>
      <c r="KD22" s="33"/>
      <c r="KE22" s="33"/>
      <c r="KF22" s="33"/>
      <c r="KG22" s="33"/>
      <c r="KH22" s="33"/>
      <c r="KI22" s="33"/>
      <c r="KJ22" s="33"/>
      <c r="KK22" s="33"/>
      <c r="KL22" s="33"/>
      <c r="KM22" s="33"/>
      <c r="KN22" s="33"/>
      <c r="KO22" s="33"/>
      <c r="KP22" s="33"/>
      <c r="KQ22" s="33"/>
      <c r="KR22" s="33"/>
      <c r="KS22" s="33"/>
      <c r="KT22" s="33"/>
      <c r="KU22" s="33"/>
      <c r="KV22" s="33"/>
      <c r="KW22" s="33"/>
      <c r="KX22" s="33"/>
      <c r="KY22" s="33"/>
      <c r="KZ22" s="33"/>
      <c r="LA22" s="33"/>
      <c r="LB22" s="33"/>
      <c r="LC22" s="33"/>
      <c r="LD22" s="33"/>
      <c r="LE22" s="33"/>
      <c r="LF22" s="33"/>
      <c r="LG22" s="33"/>
      <c r="LH22" s="33"/>
      <c r="LI22" s="33"/>
      <c r="LJ22" s="33"/>
      <c r="LK22" s="33"/>
      <c r="LL22" s="33"/>
      <c r="LM22" s="33"/>
      <c r="LN22" s="33"/>
      <c r="LO22" s="33"/>
      <c r="LP22" s="33"/>
      <c r="LQ22" s="33"/>
      <c r="LR22" s="33"/>
      <c r="LS22" s="33"/>
      <c r="LT22" s="33"/>
      <c r="LU22" s="33"/>
      <c r="LV22" s="33"/>
      <c r="LW22" s="33"/>
      <c r="LX22" s="33"/>
      <c r="LY22" s="33"/>
      <c r="LZ22" s="33"/>
      <c r="MA22" s="33"/>
      <c r="MB22" s="33"/>
      <c r="MC22" s="33"/>
      <c r="MD22" s="33"/>
      <c r="ME22" s="33"/>
      <c r="MF22" s="33"/>
      <c r="MG22" s="33"/>
      <c r="MH22" s="33"/>
      <c r="MI22" s="33"/>
      <c r="MJ22" s="33"/>
      <c r="MK22" s="33"/>
      <c r="ML22" s="33"/>
      <c r="MM22" s="33"/>
      <c r="MN22" s="33"/>
      <c r="MO22" s="33"/>
      <c r="MP22" s="33"/>
      <c r="MQ22" s="33"/>
      <c r="MR22" s="33"/>
      <c r="MS22" s="33"/>
      <c r="MT22" s="33"/>
      <c r="MU22" s="33"/>
      <c r="MV22" s="33"/>
      <c r="MW22" s="33"/>
      <c r="MX22" s="33"/>
      <c r="MY22" s="33"/>
      <c r="MZ22" s="33"/>
      <c r="NA22" s="33"/>
      <c r="NB22" s="33"/>
      <c r="NC22" s="33"/>
      <c r="ND22" s="33"/>
      <c r="NE22" s="33"/>
      <c r="NF22" s="33"/>
      <c r="NG22" s="33"/>
      <c r="NH22" s="33"/>
      <c r="NI22" s="33"/>
      <c r="NJ22" s="33"/>
      <c r="NK22" s="33"/>
      <c r="NL22" s="33"/>
      <c r="NM22" s="33"/>
      <c r="NN22" s="33"/>
      <c r="NO22" s="33"/>
      <c r="NP22" s="33"/>
      <c r="NQ22" s="33"/>
      <c r="NR22" s="33"/>
      <c r="NS22" s="33"/>
      <c r="NT22" s="33"/>
      <c r="NU22" s="33"/>
      <c r="NV22" s="33"/>
      <c r="NW22" s="33"/>
      <c r="NX22" s="33"/>
      <c r="NY22" s="33"/>
      <c r="NZ22" s="33"/>
      <c r="OA22" s="33"/>
      <c r="OB22" s="33"/>
      <c r="OC22" s="33"/>
      <c r="OD22" s="33"/>
      <c r="OE22" s="33"/>
      <c r="OF22" s="33"/>
      <c r="OG22" s="33"/>
      <c r="OH22" s="33"/>
      <c r="OI22" s="33"/>
      <c r="OJ22" s="33"/>
      <c r="OK22" s="33"/>
      <c r="OL22" s="33"/>
      <c r="OM22" s="33"/>
      <c r="ON22" s="33"/>
      <c r="OO22" s="33"/>
      <c r="OP22" s="33"/>
      <c r="OQ22" s="33"/>
      <c r="OR22" s="33"/>
      <c r="OS22" s="33"/>
      <c r="OT22" s="33"/>
      <c r="OU22" s="33"/>
      <c r="OV22" s="33"/>
      <c r="OW22" s="33"/>
      <c r="OX22" s="33"/>
      <c r="OY22" s="33"/>
      <c r="OZ22" s="33"/>
      <c r="PA22" s="33"/>
      <c r="PB22" s="33"/>
      <c r="PC22" s="33"/>
      <c r="PD22" s="33"/>
      <c r="PE22" s="33"/>
      <c r="PF22" s="33"/>
      <c r="PG22" s="33"/>
      <c r="PH22" s="33"/>
      <c r="PI22" s="33"/>
      <c r="PJ22" s="33"/>
      <c r="PK22" s="33"/>
      <c r="PL22" s="33"/>
      <c r="PM22" s="33"/>
      <c r="PN22" s="33"/>
      <c r="PO22" s="33"/>
      <c r="PP22" s="33"/>
      <c r="PQ22" s="33"/>
      <c r="PR22" s="33"/>
      <c r="PS22" s="33"/>
      <c r="PT22" s="33"/>
      <c r="PU22" s="33"/>
      <c r="PV22" s="33"/>
      <c r="PW22" s="33"/>
      <c r="PX22" s="33"/>
      <c r="PY22" s="33"/>
      <c r="PZ22" s="33"/>
      <c r="QA22" s="33"/>
      <c r="QB22" s="33"/>
      <c r="QC22" s="33"/>
      <c r="QD22" s="33"/>
      <c r="QE22" s="33"/>
      <c r="QF22" s="33"/>
      <c r="QG22" s="33"/>
      <c r="QH22" s="33"/>
      <c r="QI22" s="33"/>
      <c r="QJ22" s="33"/>
      <c r="QK22" s="33"/>
      <c r="QL22" s="33"/>
      <c r="QM22" s="33"/>
      <c r="QN22" s="33"/>
      <c r="QO22" s="33"/>
      <c r="QP22" s="33"/>
      <c r="QQ22" s="33"/>
      <c r="QR22" s="33"/>
      <c r="QS22" s="33"/>
      <c r="QT22" s="33"/>
      <c r="QU22" s="33"/>
      <c r="QV22" s="33"/>
      <c r="QW22" s="33"/>
      <c r="QX22" s="33"/>
      <c r="QY22" s="33"/>
      <c r="QZ22" s="33"/>
      <c r="RA22" s="33"/>
      <c r="RB22" s="33"/>
      <c r="RC22" s="33"/>
      <c r="RD22" s="33"/>
      <c r="RE22" s="33"/>
      <c r="RF22" s="33"/>
      <c r="RG22" s="33"/>
      <c r="RH22" s="33"/>
      <c r="RI22" s="33"/>
      <c r="RJ22" s="33"/>
      <c r="RK22" s="33"/>
      <c r="RL22" s="33"/>
      <c r="RM22" s="33"/>
      <c r="RN22" s="33"/>
      <c r="RO22" s="33"/>
      <c r="RP22" s="33"/>
      <c r="RQ22" s="33"/>
      <c r="RR22" s="33"/>
      <c r="RS22" s="33"/>
      <c r="RT22" s="33"/>
      <c r="RU22" s="33"/>
      <c r="RV22" s="33"/>
      <c r="RW22" s="33"/>
      <c r="RX22" s="33"/>
      <c r="RY22" s="33"/>
      <c r="RZ22" s="33"/>
      <c r="SA22" s="33"/>
      <c r="SB22" s="33"/>
      <c r="SC22" s="33"/>
      <c r="SD22" s="33"/>
      <c r="SE22" s="33"/>
      <c r="SF22" s="33"/>
      <c r="SG22" s="33"/>
      <c r="SH22" s="33"/>
      <c r="SI22" s="33"/>
      <c r="SJ22" s="33"/>
      <c r="SK22" s="33"/>
      <c r="SL22" s="33"/>
      <c r="SM22" s="33"/>
      <c r="SN22" s="33"/>
      <c r="SO22" s="33"/>
      <c r="SP22" s="33"/>
      <c r="SQ22" s="33"/>
      <c r="SR22" s="33"/>
      <c r="SS22" s="33"/>
      <c r="ST22" s="33"/>
      <c r="SU22" s="33"/>
      <c r="SV22" s="33"/>
      <c r="SW22" s="33"/>
      <c r="SX22" s="33"/>
      <c r="SY22" s="33"/>
      <c r="SZ22" s="33"/>
      <c r="TA22" s="33"/>
      <c r="TB22" s="33"/>
      <c r="TC22" s="33"/>
      <c r="TD22" s="33"/>
      <c r="TE22" s="33"/>
      <c r="TF22" s="33"/>
      <c r="TG22" s="33"/>
      <c r="TH22" s="33"/>
      <c r="TI22" s="33"/>
      <c r="TJ22" s="33"/>
      <c r="TK22" s="33"/>
      <c r="TL22" s="33"/>
      <c r="TM22" s="33"/>
      <c r="TN22" s="33"/>
      <c r="TO22" s="33"/>
      <c r="TP22" s="33"/>
      <c r="TQ22" s="33"/>
      <c r="TR22" s="33"/>
      <c r="TS22" s="33"/>
      <c r="TT22" s="33"/>
      <c r="TU22" s="33"/>
      <c r="TV22" s="33"/>
      <c r="TW22" s="33"/>
      <c r="TX22" s="33"/>
      <c r="TY22" s="33"/>
      <c r="TZ22" s="33"/>
      <c r="UA22" s="33"/>
      <c r="UB22" s="33"/>
      <c r="UC22" s="33"/>
      <c r="UD22" s="33"/>
      <c r="UE22" s="33"/>
      <c r="UF22" s="33"/>
      <c r="UG22" s="33"/>
      <c r="UH22" s="33"/>
      <c r="UI22" s="33"/>
      <c r="UJ22" s="33"/>
      <c r="UK22" s="33"/>
      <c r="UL22" s="33"/>
      <c r="UM22" s="33"/>
      <c r="UN22" s="33"/>
      <c r="UO22" s="33"/>
      <c r="UP22" s="33"/>
      <c r="UQ22" s="33"/>
      <c r="UR22" s="33"/>
      <c r="US22" s="33"/>
      <c r="UT22" s="33"/>
      <c r="UU22" s="33"/>
      <c r="UV22" s="33"/>
      <c r="UW22" s="33"/>
      <c r="UX22" s="33"/>
      <c r="UY22" s="33"/>
      <c r="UZ22" s="33"/>
      <c r="VA22" s="33"/>
      <c r="VB22" s="33"/>
      <c r="VC22" s="33"/>
      <c r="VD22" s="33"/>
      <c r="VE22" s="33"/>
      <c r="VF22" s="33"/>
      <c r="VG22" s="33"/>
      <c r="VH22" s="33"/>
      <c r="VI22" s="33"/>
      <c r="VJ22" s="33"/>
      <c r="VK22" s="33"/>
      <c r="VL22" s="33"/>
      <c r="VM22" s="33"/>
      <c r="VN22" s="33"/>
      <c r="VO22" s="33"/>
      <c r="VP22" s="33"/>
      <c r="VQ22" s="33"/>
      <c r="VR22" s="33"/>
      <c r="VS22" s="33"/>
      <c r="VT22" s="33"/>
      <c r="VU22" s="33"/>
      <c r="VV22" s="33"/>
      <c r="VW22" s="33"/>
      <c r="VX22" s="33"/>
      <c r="VY22" s="33"/>
      <c r="VZ22" s="33"/>
      <c r="WA22" s="33"/>
      <c r="WB22" s="33"/>
      <c r="WC22" s="33"/>
      <c r="WD22" s="33"/>
      <c r="WE22" s="33"/>
      <c r="WF22" s="33"/>
      <c r="WG22" s="33"/>
      <c r="WH22" s="33"/>
      <c r="WI22" s="33"/>
      <c r="WJ22" s="33"/>
      <c r="WK22" s="33"/>
      <c r="WL22" s="33"/>
      <c r="WM22" s="33"/>
      <c r="WN22" s="33"/>
      <c r="WO22" s="33"/>
      <c r="WP22" s="33"/>
      <c r="WQ22" s="33"/>
      <c r="WR22" s="33"/>
      <c r="WS22" s="33"/>
      <c r="WT22" s="33"/>
      <c r="WU22" s="33"/>
      <c r="WV22" s="33"/>
      <c r="WW22" s="33"/>
      <c r="WX22" s="33"/>
      <c r="WY22" s="33"/>
      <c r="WZ22" s="33"/>
      <c r="XA22" s="33"/>
      <c r="XB22" s="33"/>
      <c r="XC22" s="33"/>
      <c r="XD22" s="33"/>
      <c r="XE22" s="33"/>
      <c r="XF22" s="33"/>
      <c r="XG22" s="33"/>
      <c r="XH22" s="33"/>
      <c r="XI22" s="33"/>
      <c r="XJ22" s="33"/>
      <c r="XK22" s="33"/>
      <c r="XL22" s="33"/>
      <c r="XM22" s="33"/>
      <c r="XN22" s="33"/>
      <c r="XO22" s="33"/>
      <c r="XP22" s="33"/>
      <c r="XQ22" s="33"/>
      <c r="XR22" s="33"/>
      <c r="XS22" s="33"/>
      <c r="XT22" s="33"/>
      <c r="XU22" s="33"/>
      <c r="XV22" s="33"/>
      <c r="XW22" s="33"/>
      <c r="XX22" s="33"/>
      <c r="XY22" s="33"/>
      <c r="XZ22" s="33"/>
      <c r="YA22" s="33"/>
      <c r="YB22" s="33"/>
      <c r="YC22" s="33"/>
      <c r="YD22" s="33"/>
      <c r="YE22" s="33"/>
      <c r="YF22" s="33"/>
      <c r="YG22" s="33"/>
      <c r="YH22" s="33"/>
      <c r="YI22" s="33"/>
      <c r="YJ22" s="33"/>
      <c r="YK22" s="33"/>
      <c r="YL22" s="33"/>
      <c r="YM22" s="33"/>
      <c r="YN22" s="33"/>
      <c r="YO22" s="33"/>
      <c r="YP22" s="33"/>
      <c r="YQ22" s="33"/>
      <c r="YR22" s="33"/>
      <c r="YS22" s="33"/>
      <c r="YT22" s="33"/>
      <c r="YU22" s="33"/>
      <c r="YV22" s="33"/>
      <c r="YW22" s="33"/>
      <c r="YX22" s="33"/>
      <c r="YY22" s="33"/>
      <c r="YZ22" s="33"/>
      <c r="ZA22" s="33"/>
      <c r="ZB22" s="33"/>
      <c r="ZC22" s="33"/>
      <c r="ZD22" s="33"/>
      <c r="ZE22" s="33"/>
      <c r="ZF22" s="33"/>
      <c r="ZG22" s="33"/>
      <c r="ZH22" s="33"/>
      <c r="ZI22" s="33"/>
      <c r="ZJ22" s="33"/>
      <c r="ZK22" s="33"/>
      <c r="ZL22" s="33"/>
      <c r="ZM22" s="33"/>
      <c r="ZN22" s="33"/>
      <c r="ZO22" s="33"/>
      <c r="ZP22" s="33"/>
      <c r="ZQ22" s="33"/>
      <c r="ZR22" s="33"/>
      <c r="ZS22" s="33"/>
      <c r="ZT22" s="33"/>
      <c r="ZU22" s="33"/>
      <c r="ZV22" s="33"/>
      <c r="ZW22" s="33"/>
      <c r="ZX22" s="33"/>
      <c r="ZY22" s="33"/>
      <c r="ZZ22" s="33"/>
      <c r="AAA22" s="33"/>
      <c r="AAB22" s="33"/>
      <c r="AAC22" s="33"/>
      <c r="AAD22" s="33"/>
      <c r="AAE22" s="33"/>
      <c r="AAF22" s="33"/>
      <c r="AAG22" s="33"/>
      <c r="AAH22" s="33"/>
      <c r="AAI22" s="33"/>
      <c r="AAJ22" s="33"/>
      <c r="AAK22" s="33"/>
      <c r="AAL22" s="33"/>
      <c r="AAM22" s="33"/>
      <c r="AAN22" s="33"/>
      <c r="AAO22" s="33"/>
      <c r="AAP22" s="33"/>
      <c r="AAQ22" s="33"/>
      <c r="AAR22" s="33"/>
      <c r="AAS22" s="33"/>
      <c r="AAT22" s="33"/>
      <c r="AAU22" s="33"/>
      <c r="AAV22" s="33"/>
      <c r="AAW22" s="33"/>
      <c r="AAX22" s="33"/>
      <c r="AAY22" s="33"/>
      <c r="AAZ22" s="33"/>
      <c r="ABA22" s="33"/>
      <c r="ABB22" s="33"/>
      <c r="ABC22" s="33"/>
      <c r="ABD22" s="33"/>
      <c r="ABE22" s="33"/>
      <c r="ABF22" s="33"/>
      <c r="ABG22" s="33"/>
      <c r="ABH22" s="33"/>
      <c r="ABI22" s="33"/>
      <c r="ABJ22" s="33"/>
      <c r="ABK22" s="33"/>
      <c r="ABL22" s="33"/>
      <c r="ABM22" s="33"/>
      <c r="ABN22" s="33"/>
      <c r="ABO22" s="33"/>
      <c r="ABP22" s="33"/>
      <c r="ABQ22" s="33"/>
      <c r="ABR22" s="33"/>
      <c r="ABS22" s="33"/>
      <c r="ABT22" s="33"/>
      <c r="ABU22" s="33"/>
      <c r="ABV22" s="33"/>
      <c r="ABW22" s="33"/>
      <c r="ABX22" s="33"/>
      <c r="ABY22" s="33"/>
      <c r="ABZ22" s="33"/>
      <c r="ACA22" s="33"/>
      <c r="ACB22" s="33"/>
      <c r="ACC22" s="33"/>
      <c r="ACD22" s="33"/>
      <c r="ACE22" s="33"/>
      <c r="ACF22" s="33"/>
      <c r="ACG22" s="33"/>
      <c r="ACH22" s="33"/>
      <c r="ACI22" s="33"/>
      <c r="ACJ22" s="33"/>
      <c r="ACK22" s="33"/>
      <c r="ACL22" s="33"/>
      <c r="ACM22" s="33"/>
      <c r="ACN22" s="33"/>
      <c r="ACO22" s="33"/>
      <c r="ACP22" s="33"/>
      <c r="ACQ22" s="33"/>
      <c r="ACR22" s="33"/>
      <c r="ACS22" s="33"/>
      <c r="ACT22" s="33"/>
      <c r="ACU22" s="33"/>
      <c r="ACV22" s="33"/>
      <c r="ACW22" s="33"/>
      <c r="ACX22" s="33"/>
      <c r="ACY22" s="33"/>
      <c r="ACZ22" s="33"/>
      <c r="ADA22" s="33"/>
      <c r="ADB22" s="33"/>
      <c r="ADC22" s="33"/>
      <c r="ADD22" s="33"/>
      <c r="ADE22" s="33"/>
      <c r="ADF22" s="33"/>
      <c r="ADG22" s="33"/>
      <c r="ADH22" s="33"/>
      <c r="ADI22" s="33"/>
      <c r="ADJ22" s="33"/>
      <c r="ADK22" s="33"/>
      <c r="ADL22" s="33"/>
      <c r="ADM22" s="33"/>
      <c r="ADN22" s="33"/>
      <c r="ADO22" s="33"/>
      <c r="ADP22" s="33"/>
      <c r="ADQ22" s="33"/>
      <c r="ADR22" s="33"/>
      <c r="ADS22" s="33"/>
      <c r="ADT22" s="33"/>
      <c r="ADU22" s="33"/>
      <c r="ADV22" s="33"/>
      <c r="ADW22" s="33"/>
      <c r="ADX22" s="33"/>
      <c r="ADY22" s="33"/>
      <c r="ADZ22" s="33"/>
      <c r="AEA22" s="33"/>
      <c r="AEB22" s="33"/>
      <c r="AEC22" s="33"/>
      <c r="AED22" s="33"/>
      <c r="AEE22" s="33"/>
      <c r="AEF22" s="33"/>
      <c r="AEG22" s="33"/>
      <c r="AEH22" s="33"/>
      <c r="AEI22" s="33"/>
      <c r="AEJ22" s="33"/>
      <c r="AEK22" s="33"/>
      <c r="AEL22" s="33"/>
      <c r="AEM22" s="33"/>
      <c r="AEN22" s="33"/>
      <c r="AEO22" s="33"/>
      <c r="AEP22" s="33"/>
      <c r="AEQ22" s="33"/>
      <c r="AER22" s="33"/>
      <c r="AES22" s="33"/>
      <c r="AET22" s="33"/>
      <c r="AEU22" s="33"/>
      <c r="AEV22" s="33"/>
      <c r="AEW22" s="33"/>
      <c r="AEX22" s="33"/>
      <c r="AEY22" s="33"/>
      <c r="AEZ22" s="33"/>
      <c r="AFA22" s="33"/>
      <c r="AFB22" s="33"/>
      <c r="AFC22" s="33"/>
      <c r="AFD22" s="33"/>
      <c r="AFE22" s="33"/>
      <c r="AFF22" s="33"/>
      <c r="AFG22" s="33"/>
      <c r="AFH22" s="33"/>
      <c r="AFI22" s="33"/>
      <c r="AFJ22" s="33"/>
      <c r="AFK22" s="33"/>
      <c r="AFL22" s="33"/>
      <c r="AFM22" s="33"/>
      <c r="AFN22" s="33"/>
      <c r="AFO22" s="33"/>
      <c r="AFP22" s="33"/>
      <c r="AFQ22" s="33"/>
      <c r="AFR22" s="33"/>
      <c r="AFS22" s="33"/>
      <c r="AFT22" s="33"/>
      <c r="AFU22" s="33"/>
      <c r="AFV22" s="33"/>
      <c r="AFW22" s="33"/>
      <c r="AFX22" s="33"/>
      <c r="AFY22" s="33"/>
      <c r="AFZ22" s="33"/>
      <c r="AGA22" s="33"/>
      <c r="AGB22" s="33"/>
      <c r="AGC22" s="33"/>
      <c r="AGD22" s="33"/>
      <c r="AGE22" s="33"/>
      <c r="AGF22" s="33"/>
      <c r="AGG22" s="33"/>
      <c r="AGH22" s="33"/>
      <c r="AGI22" s="33"/>
      <c r="AGJ22" s="33"/>
      <c r="AGK22" s="33"/>
      <c r="AGL22" s="33"/>
      <c r="AGM22" s="33"/>
      <c r="AGN22" s="33"/>
      <c r="AGO22" s="33"/>
      <c r="AGP22" s="33"/>
      <c r="AGQ22" s="33"/>
      <c r="AGR22" s="33"/>
      <c r="AGS22" s="33"/>
      <c r="AGT22" s="33"/>
      <c r="AGU22" s="33"/>
      <c r="AGV22" s="33"/>
      <c r="AGW22" s="33"/>
      <c r="AGX22" s="33"/>
      <c r="AGY22" s="33"/>
      <c r="AGZ22" s="33"/>
      <c r="AHA22" s="33"/>
      <c r="AHB22" s="33"/>
      <c r="AHC22" s="33"/>
      <c r="AHD22" s="33"/>
      <c r="AHE22" s="33"/>
      <c r="AHF22" s="33"/>
      <c r="AHG22" s="33"/>
      <c r="AHH22" s="33"/>
      <c r="AHI22" s="33"/>
      <c r="AHJ22" s="33"/>
      <c r="AHK22" s="33"/>
      <c r="AHL22" s="33"/>
      <c r="AHM22" s="33"/>
      <c r="AHN22" s="33"/>
      <c r="AHO22" s="33"/>
      <c r="AHP22" s="33"/>
      <c r="AHQ22" s="33"/>
      <c r="AHR22" s="33"/>
      <c r="AHS22" s="33"/>
      <c r="AHT22" s="33"/>
      <c r="AHU22" s="33"/>
      <c r="AHV22" s="33"/>
      <c r="AHW22" s="33"/>
      <c r="AHX22" s="33"/>
      <c r="AHY22" s="33"/>
      <c r="AHZ22" s="33"/>
      <c r="AIA22" s="33"/>
      <c r="AIB22" s="33"/>
      <c r="AIC22" s="33"/>
      <c r="AID22" s="33"/>
      <c r="AIE22" s="33"/>
      <c r="AIF22" s="33"/>
      <c r="AIG22" s="33"/>
      <c r="AIH22" s="33"/>
      <c r="AII22" s="33"/>
      <c r="AIJ22" s="33"/>
      <c r="AIK22" s="33"/>
      <c r="AIL22" s="33"/>
      <c r="AIM22" s="33"/>
      <c r="AIN22" s="33"/>
      <c r="AIO22" s="33"/>
      <c r="AIP22" s="33"/>
      <c r="AIQ22" s="33"/>
      <c r="AIR22" s="33"/>
      <c r="AIS22" s="33"/>
      <c r="AIT22" s="33"/>
      <c r="AIU22" s="33"/>
      <c r="AIV22" s="33"/>
      <c r="AIW22" s="33"/>
      <c r="AIX22" s="33"/>
      <c r="AIY22" s="33"/>
      <c r="AIZ22" s="33"/>
      <c r="AJA22" s="33"/>
      <c r="AJB22" s="33"/>
      <c r="AJC22" s="33"/>
      <c r="AJD22" s="33"/>
      <c r="AJE22" s="33"/>
      <c r="AJF22" s="33"/>
      <c r="AJG22" s="33"/>
      <c r="AJH22" s="33"/>
      <c r="AJI22" s="33"/>
      <c r="AJJ22" s="33"/>
      <c r="AJK22" s="33"/>
      <c r="AJL22" s="33"/>
      <c r="AJM22" s="33"/>
      <c r="AJN22" s="33"/>
      <c r="AJO22" s="33"/>
      <c r="AJP22" s="33"/>
      <c r="AJQ22" s="33"/>
      <c r="AJR22" s="33"/>
      <c r="AJS22" s="33"/>
      <c r="AJT22" s="33"/>
      <c r="AJU22" s="33"/>
      <c r="AJV22" s="33"/>
      <c r="AJW22" s="33"/>
      <c r="AJX22" s="33"/>
      <c r="AJY22" s="33"/>
      <c r="AJZ22" s="33"/>
      <c r="AKA22" s="33"/>
      <c r="AKB22" s="33"/>
      <c r="AKC22" s="33"/>
      <c r="AKD22" s="33"/>
      <c r="AKE22" s="33"/>
      <c r="AKF22" s="33"/>
      <c r="AKG22" s="33"/>
      <c r="AKH22" s="33"/>
      <c r="AKI22" s="33"/>
      <c r="AKJ22" s="33"/>
      <c r="AKK22" s="33"/>
      <c r="AKL22" s="33"/>
      <c r="AKM22" s="33"/>
      <c r="AKN22" s="33"/>
      <c r="AKO22" s="33"/>
      <c r="AKP22" s="33"/>
      <c r="AKQ22" s="33"/>
      <c r="AKR22" s="33"/>
      <c r="AKS22" s="33"/>
      <c r="AKT22" s="33"/>
      <c r="AKU22" s="33"/>
      <c r="AKV22" s="33"/>
      <c r="AKW22" s="33"/>
    </row>
    <row r="23" spans="1:985">
      <c r="A23" s="27" t="s">
        <v>1486</v>
      </c>
      <c r="B23" s="35">
        <f>VLOOKUP(A23,'Initial Data Ctl v FeO2'!A54:V430,5,0)</f>
        <v>4</v>
      </c>
      <c r="C23" s="68">
        <v>1433</v>
      </c>
      <c r="D23" s="35">
        <f>VLOOKUP(A23,'Initial Data Ctl v FeO2'!$A$1:$V$377,19,0)</f>
        <v>1634533.5</v>
      </c>
      <c r="E23" s="35">
        <f>VLOOKUP(A23,'Initial Data Ctl v FeO2'!$A$1:$V$377,20,0)</f>
        <v>1774733.3330000001</v>
      </c>
      <c r="F23" s="40">
        <f t="shared" si="0"/>
        <v>1.0857736063531278</v>
      </c>
      <c r="G23" s="67">
        <v>-5.2763506588485702</v>
      </c>
      <c r="H23" s="40">
        <f t="shared" si="1"/>
        <v>8.2292734174914506E-2</v>
      </c>
      <c r="I23" s="40">
        <f>VLOOKUP(A23,'Simple avearge'!$A$1:$C$1136,3,0)</f>
        <v>-0.89686211135623595</v>
      </c>
      <c r="J23" s="64">
        <f t="shared" si="2"/>
        <v>3.7958557740563759</v>
      </c>
      <c r="K23" s="33">
        <f t="shared" si="5"/>
        <v>21.478145741562269</v>
      </c>
      <c r="L23" s="33">
        <f t="shared" si="3"/>
        <v>8.3433865998823133</v>
      </c>
      <c r="M23" s="33">
        <f t="shared" si="4"/>
        <v>8.2292734174914506E-2</v>
      </c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  <c r="JB23" s="33"/>
      <c r="JC23" s="33"/>
      <c r="JD23" s="33"/>
      <c r="JE23" s="33"/>
      <c r="JF23" s="33"/>
      <c r="JG23" s="33"/>
      <c r="JH23" s="33"/>
      <c r="JI23" s="33"/>
      <c r="JJ23" s="33"/>
      <c r="JK23" s="33"/>
      <c r="JL23" s="33"/>
      <c r="JM23" s="33"/>
      <c r="JN23" s="33"/>
      <c r="JO23" s="33"/>
      <c r="JP23" s="33"/>
      <c r="JQ23" s="33"/>
      <c r="JR23" s="33"/>
      <c r="JS23" s="33"/>
      <c r="JT23" s="33"/>
      <c r="JU23" s="33"/>
      <c r="JV23" s="33"/>
      <c r="JW23" s="33"/>
      <c r="JX23" s="33"/>
      <c r="JY23" s="33"/>
      <c r="JZ23" s="33"/>
      <c r="KA23" s="33"/>
      <c r="KB23" s="33"/>
      <c r="KC23" s="33"/>
      <c r="KD23" s="33"/>
      <c r="KE23" s="33"/>
      <c r="KF23" s="33"/>
      <c r="KG23" s="33"/>
      <c r="KH23" s="33"/>
      <c r="KI23" s="33"/>
      <c r="KJ23" s="33"/>
      <c r="KK23" s="33"/>
      <c r="KL23" s="33"/>
      <c r="KM23" s="33"/>
      <c r="KN23" s="33"/>
      <c r="KO23" s="33"/>
      <c r="KP23" s="33"/>
      <c r="KQ23" s="33"/>
      <c r="KR23" s="33"/>
      <c r="KS23" s="33"/>
      <c r="KT23" s="33"/>
      <c r="KU23" s="33"/>
      <c r="KV23" s="33"/>
      <c r="KW23" s="33"/>
      <c r="KX23" s="33"/>
      <c r="KY23" s="33"/>
      <c r="KZ23" s="33"/>
      <c r="LA23" s="33"/>
      <c r="LB23" s="33"/>
      <c r="LC23" s="33"/>
      <c r="LD23" s="33"/>
      <c r="LE23" s="33"/>
      <c r="LF23" s="33"/>
      <c r="LG23" s="33"/>
      <c r="LH23" s="33"/>
      <c r="LI23" s="33"/>
      <c r="LJ23" s="33"/>
      <c r="LK23" s="33"/>
      <c r="LL23" s="33"/>
      <c r="LM23" s="33"/>
      <c r="LN23" s="33"/>
      <c r="LO23" s="33"/>
      <c r="LP23" s="33"/>
      <c r="LQ23" s="33"/>
      <c r="LR23" s="33"/>
      <c r="LS23" s="33"/>
      <c r="LT23" s="33"/>
      <c r="LU23" s="33"/>
      <c r="LV23" s="33"/>
      <c r="LW23" s="33"/>
      <c r="LX23" s="33"/>
      <c r="LY23" s="33"/>
      <c r="LZ23" s="33"/>
      <c r="MA23" s="33"/>
      <c r="MB23" s="33"/>
      <c r="MC23" s="33"/>
      <c r="MD23" s="33"/>
      <c r="ME23" s="33"/>
      <c r="MF23" s="33"/>
      <c r="MG23" s="33"/>
      <c r="MH23" s="33"/>
      <c r="MI23" s="33"/>
      <c r="MJ23" s="33"/>
      <c r="MK23" s="33"/>
      <c r="ML23" s="33"/>
      <c r="MM23" s="33"/>
      <c r="MN23" s="33"/>
      <c r="MO23" s="33"/>
      <c r="MP23" s="33"/>
      <c r="MQ23" s="33"/>
      <c r="MR23" s="33"/>
      <c r="MS23" s="33"/>
      <c r="MT23" s="33"/>
      <c r="MU23" s="33"/>
      <c r="MV23" s="33"/>
      <c r="MW23" s="33"/>
      <c r="MX23" s="33"/>
      <c r="MY23" s="33"/>
      <c r="MZ23" s="33"/>
      <c r="NA23" s="33"/>
      <c r="NB23" s="33"/>
      <c r="NC23" s="33"/>
      <c r="ND23" s="33"/>
      <c r="NE23" s="33"/>
      <c r="NF23" s="33"/>
      <c r="NG23" s="33"/>
      <c r="NH23" s="33"/>
      <c r="NI23" s="33"/>
      <c r="NJ23" s="33"/>
      <c r="NK23" s="33"/>
      <c r="NL23" s="33"/>
      <c r="NM23" s="33"/>
      <c r="NN23" s="33"/>
      <c r="NO23" s="33"/>
      <c r="NP23" s="33"/>
      <c r="NQ23" s="33"/>
      <c r="NR23" s="33"/>
      <c r="NS23" s="33"/>
      <c r="NT23" s="33"/>
      <c r="NU23" s="33"/>
      <c r="NV23" s="33"/>
      <c r="NW23" s="33"/>
      <c r="NX23" s="33"/>
      <c r="NY23" s="33"/>
      <c r="NZ23" s="33"/>
      <c r="OA23" s="33"/>
      <c r="OB23" s="33"/>
      <c r="OC23" s="33"/>
      <c r="OD23" s="33"/>
      <c r="OE23" s="33"/>
      <c r="OF23" s="33"/>
      <c r="OG23" s="33"/>
      <c r="OH23" s="33"/>
      <c r="OI23" s="33"/>
      <c r="OJ23" s="33"/>
      <c r="OK23" s="33"/>
      <c r="OL23" s="33"/>
      <c r="OM23" s="33"/>
      <c r="ON23" s="33"/>
      <c r="OO23" s="33"/>
      <c r="OP23" s="33"/>
      <c r="OQ23" s="33"/>
      <c r="OR23" s="33"/>
      <c r="OS23" s="33"/>
      <c r="OT23" s="33"/>
      <c r="OU23" s="33"/>
      <c r="OV23" s="33"/>
      <c r="OW23" s="33"/>
      <c r="OX23" s="33"/>
      <c r="OY23" s="33"/>
      <c r="OZ23" s="33"/>
      <c r="PA23" s="33"/>
      <c r="PB23" s="33"/>
      <c r="PC23" s="33"/>
      <c r="PD23" s="33"/>
      <c r="PE23" s="33"/>
      <c r="PF23" s="33"/>
      <c r="PG23" s="33"/>
      <c r="PH23" s="33"/>
      <c r="PI23" s="33"/>
      <c r="PJ23" s="33"/>
      <c r="PK23" s="33"/>
      <c r="PL23" s="33"/>
      <c r="PM23" s="33"/>
      <c r="PN23" s="33"/>
      <c r="PO23" s="33"/>
      <c r="PP23" s="33"/>
      <c r="PQ23" s="33"/>
      <c r="PR23" s="33"/>
      <c r="PS23" s="33"/>
      <c r="PT23" s="33"/>
      <c r="PU23" s="33"/>
      <c r="PV23" s="33"/>
      <c r="PW23" s="33"/>
      <c r="PX23" s="33"/>
      <c r="PY23" s="33"/>
      <c r="PZ23" s="33"/>
      <c r="QA23" s="33"/>
      <c r="QB23" s="33"/>
      <c r="QC23" s="33"/>
      <c r="QD23" s="33"/>
      <c r="QE23" s="33"/>
      <c r="QF23" s="33"/>
      <c r="QG23" s="33"/>
      <c r="QH23" s="33"/>
      <c r="QI23" s="33"/>
      <c r="QJ23" s="33"/>
      <c r="QK23" s="33"/>
      <c r="QL23" s="33"/>
      <c r="QM23" s="33"/>
      <c r="QN23" s="33"/>
      <c r="QO23" s="33"/>
      <c r="QP23" s="33"/>
      <c r="QQ23" s="33"/>
      <c r="QR23" s="33"/>
      <c r="QS23" s="33"/>
      <c r="QT23" s="33"/>
      <c r="QU23" s="33"/>
      <c r="QV23" s="33"/>
      <c r="QW23" s="33"/>
      <c r="QX23" s="33"/>
      <c r="QY23" s="33"/>
      <c r="QZ23" s="33"/>
      <c r="RA23" s="33"/>
      <c r="RB23" s="33"/>
      <c r="RC23" s="33"/>
      <c r="RD23" s="33"/>
      <c r="RE23" s="33"/>
      <c r="RF23" s="33"/>
      <c r="RG23" s="33"/>
      <c r="RH23" s="33"/>
      <c r="RI23" s="33"/>
      <c r="RJ23" s="33"/>
      <c r="RK23" s="33"/>
      <c r="RL23" s="33"/>
      <c r="RM23" s="33"/>
      <c r="RN23" s="33"/>
      <c r="RO23" s="33"/>
      <c r="RP23" s="33"/>
      <c r="RQ23" s="33"/>
      <c r="RR23" s="33"/>
      <c r="RS23" s="33"/>
      <c r="RT23" s="33"/>
      <c r="RU23" s="33"/>
      <c r="RV23" s="33"/>
      <c r="RW23" s="33"/>
      <c r="RX23" s="33"/>
      <c r="RY23" s="33"/>
      <c r="RZ23" s="33"/>
      <c r="SA23" s="33"/>
      <c r="SB23" s="33"/>
      <c r="SC23" s="33"/>
      <c r="SD23" s="33"/>
      <c r="SE23" s="33"/>
      <c r="SF23" s="33"/>
      <c r="SG23" s="33"/>
      <c r="SH23" s="33"/>
      <c r="SI23" s="33"/>
      <c r="SJ23" s="33"/>
      <c r="SK23" s="33"/>
      <c r="SL23" s="33"/>
      <c r="SM23" s="33"/>
      <c r="SN23" s="33"/>
      <c r="SO23" s="33"/>
      <c r="SP23" s="33"/>
      <c r="SQ23" s="33"/>
      <c r="SR23" s="33"/>
      <c r="SS23" s="33"/>
      <c r="ST23" s="33"/>
      <c r="SU23" s="33"/>
      <c r="SV23" s="33"/>
      <c r="SW23" s="33"/>
      <c r="SX23" s="33"/>
      <c r="SY23" s="33"/>
      <c r="SZ23" s="33"/>
      <c r="TA23" s="33"/>
      <c r="TB23" s="33"/>
      <c r="TC23" s="33"/>
      <c r="TD23" s="33"/>
      <c r="TE23" s="33"/>
      <c r="TF23" s="33"/>
      <c r="TG23" s="33"/>
      <c r="TH23" s="33"/>
      <c r="TI23" s="33"/>
      <c r="TJ23" s="33"/>
      <c r="TK23" s="33"/>
      <c r="TL23" s="33"/>
      <c r="TM23" s="33"/>
      <c r="TN23" s="33"/>
      <c r="TO23" s="33"/>
      <c r="TP23" s="33"/>
      <c r="TQ23" s="33"/>
      <c r="TR23" s="33"/>
      <c r="TS23" s="33"/>
      <c r="TT23" s="33"/>
      <c r="TU23" s="33"/>
      <c r="TV23" s="33"/>
      <c r="TW23" s="33"/>
      <c r="TX23" s="33"/>
      <c r="TY23" s="33"/>
      <c r="TZ23" s="33"/>
      <c r="UA23" s="33"/>
      <c r="UB23" s="33"/>
      <c r="UC23" s="33"/>
      <c r="UD23" s="33"/>
      <c r="UE23" s="33"/>
      <c r="UF23" s="33"/>
      <c r="UG23" s="33"/>
      <c r="UH23" s="33"/>
      <c r="UI23" s="33"/>
      <c r="UJ23" s="33"/>
      <c r="UK23" s="33"/>
      <c r="UL23" s="33"/>
      <c r="UM23" s="33"/>
      <c r="UN23" s="33"/>
      <c r="UO23" s="33"/>
      <c r="UP23" s="33"/>
      <c r="UQ23" s="33"/>
      <c r="UR23" s="33"/>
      <c r="US23" s="33"/>
      <c r="UT23" s="33"/>
      <c r="UU23" s="33"/>
      <c r="UV23" s="33"/>
      <c r="UW23" s="33"/>
      <c r="UX23" s="33"/>
      <c r="UY23" s="33"/>
      <c r="UZ23" s="33"/>
      <c r="VA23" s="33"/>
      <c r="VB23" s="33"/>
      <c r="VC23" s="33"/>
      <c r="VD23" s="33"/>
      <c r="VE23" s="33"/>
      <c r="VF23" s="33"/>
      <c r="VG23" s="33"/>
      <c r="VH23" s="33"/>
      <c r="VI23" s="33"/>
      <c r="VJ23" s="33"/>
      <c r="VK23" s="33"/>
      <c r="VL23" s="33"/>
      <c r="VM23" s="33"/>
      <c r="VN23" s="33"/>
      <c r="VO23" s="33"/>
      <c r="VP23" s="33"/>
      <c r="VQ23" s="33"/>
      <c r="VR23" s="33"/>
      <c r="VS23" s="33"/>
      <c r="VT23" s="33"/>
      <c r="VU23" s="33"/>
      <c r="VV23" s="33"/>
      <c r="VW23" s="33"/>
      <c r="VX23" s="33"/>
      <c r="VY23" s="33"/>
      <c r="VZ23" s="33"/>
      <c r="WA23" s="33"/>
      <c r="WB23" s="33"/>
      <c r="WC23" s="33"/>
      <c r="WD23" s="33"/>
      <c r="WE23" s="33"/>
      <c r="WF23" s="33"/>
      <c r="WG23" s="33"/>
      <c r="WH23" s="33"/>
      <c r="WI23" s="33"/>
      <c r="WJ23" s="33"/>
      <c r="WK23" s="33"/>
      <c r="WL23" s="33"/>
      <c r="WM23" s="33"/>
      <c r="WN23" s="33"/>
      <c r="WO23" s="33"/>
      <c r="WP23" s="33"/>
      <c r="WQ23" s="33"/>
      <c r="WR23" s="33"/>
      <c r="WS23" s="33"/>
      <c r="WT23" s="33"/>
      <c r="WU23" s="33"/>
      <c r="WV23" s="33"/>
      <c r="WW23" s="33"/>
      <c r="WX23" s="33"/>
      <c r="WY23" s="33"/>
      <c r="WZ23" s="33"/>
      <c r="XA23" s="33"/>
      <c r="XB23" s="33"/>
      <c r="XC23" s="33"/>
      <c r="XD23" s="33"/>
      <c r="XE23" s="33"/>
      <c r="XF23" s="33"/>
      <c r="XG23" s="33"/>
      <c r="XH23" s="33"/>
      <c r="XI23" s="33"/>
      <c r="XJ23" s="33"/>
      <c r="XK23" s="33"/>
      <c r="XL23" s="33"/>
      <c r="XM23" s="33"/>
      <c r="XN23" s="33"/>
      <c r="XO23" s="33"/>
      <c r="XP23" s="33"/>
      <c r="XQ23" s="33"/>
      <c r="XR23" s="33"/>
      <c r="XS23" s="33"/>
      <c r="XT23" s="33"/>
      <c r="XU23" s="33"/>
      <c r="XV23" s="33"/>
      <c r="XW23" s="33"/>
      <c r="XX23" s="33"/>
      <c r="XY23" s="33"/>
      <c r="XZ23" s="33"/>
      <c r="YA23" s="33"/>
      <c r="YB23" s="33"/>
      <c r="YC23" s="33"/>
      <c r="YD23" s="33"/>
      <c r="YE23" s="33"/>
      <c r="YF23" s="33"/>
      <c r="YG23" s="33"/>
      <c r="YH23" s="33"/>
      <c r="YI23" s="33"/>
      <c r="YJ23" s="33"/>
      <c r="YK23" s="33"/>
      <c r="YL23" s="33"/>
      <c r="YM23" s="33"/>
      <c r="YN23" s="33"/>
      <c r="YO23" s="33"/>
      <c r="YP23" s="33"/>
      <c r="YQ23" s="33"/>
      <c r="YR23" s="33"/>
      <c r="YS23" s="33"/>
      <c r="YT23" s="33"/>
      <c r="YU23" s="33"/>
      <c r="YV23" s="33"/>
      <c r="YW23" s="33"/>
      <c r="YX23" s="33"/>
      <c r="YY23" s="33"/>
      <c r="YZ23" s="33"/>
      <c r="ZA23" s="33"/>
      <c r="ZB23" s="33"/>
      <c r="ZC23" s="33"/>
      <c r="ZD23" s="33"/>
      <c r="ZE23" s="33"/>
      <c r="ZF23" s="33"/>
      <c r="ZG23" s="33"/>
      <c r="ZH23" s="33"/>
      <c r="ZI23" s="33"/>
      <c r="ZJ23" s="33"/>
      <c r="ZK23" s="33"/>
      <c r="ZL23" s="33"/>
      <c r="ZM23" s="33"/>
      <c r="ZN23" s="33"/>
      <c r="ZO23" s="33"/>
      <c r="ZP23" s="33"/>
      <c r="ZQ23" s="33"/>
      <c r="ZR23" s="33"/>
      <c r="ZS23" s="33"/>
      <c r="ZT23" s="33"/>
      <c r="ZU23" s="33"/>
      <c r="ZV23" s="33"/>
      <c r="ZW23" s="33"/>
      <c r="ZX23" s="33"/>
      <c r="ZY23" s="33"/>
      <c r="ZZ23" s="33"/>
      <c r="AAA23" s="33"/>
      <c r="AAB23" s="33"/>
      <c r="AAC23" s="33"/>
      <c r="AAD23" s="33"/>
      <c r="AAE23" s="33"/>
      <c r="AAF23" s="33"/>
      <c r="AAG23" s="33"/>
      <c r="AAH23" s="33"/>
      <c r="AAI23" s="33"/>
      <c r="AAJ23" s="33"/>
      <c r="AAK23" s="33"/>
      <c r="AAL23" s="33"/>
      <c r="AAM23" s="33"/>
      <c r="AAN23" s="33"/>
      <c r="AAO23" s="33"/>
      <c r="AAP23" s="33"/>
      <c r="AAQ23" s="33"/>
      <c r="AAR23" s="33"/>
      <c r="AAS23" s="33"/>
      <c r="AAT23" s="33"/>
      <c r="AAU23" s="33"/>
      <c r="AAV23" s="33"/>
      <c r="AAW23" s="33"/>
      <c r="AAX23" s="33"/>
      <c r="AAY23" s="33"/>
      <c r="AAZ23" s="33"/>
      <c r="ABA23" s="33"/>
      <c r="ABB23" s="33"/>
      <c r="ABC23" s="33"/>
      <c r="ABD23" s="33"/>
      <c r="ABE23" s="33"/>
      <c r="ABF23" s="33"/>
      <c r="ABG23" s="33"/>
      <c r="ABH23" s="33"/>
      <c r="ABI23" s="33"/>
      <c r="ABJ23" s="33"/>
      <c r="ABK23" s="33"/>
      <c r="ABL23" s="33"/>
      <c r="ABM23" s="33"/>
      <c r="ABN23" s="33"/>
      <c r="ABO23" s="33"/>
      <c r="ABP23" s="33"/>
      <c r="ABQ23" s="33"/>
      <c r="ABR23" s="33"/>
      <c r="ABS23" s="33"/>
      <c r="ABT23" s="33"/>
      <c r="ABU23" s="33"/>
      <c r="ABV23" s="33"/>
      <c r="ABW23" s="33"/>
      <c r="ABX23" s="33"/>
      <c r="ABY23" s="33"/>
      <c r="ABZ23" s="33"/>
      <c r="ACA23" s="33"/>
      <c r="ACB23" s="33"/>
      <c r="ACC23" s="33"/>
      <c r="ACD23" s="33"/>
      <c r="ACE23" s="33"/>
      <c r="ACF23" s="33"/>
      <c r="ACG23" s="33"/>
      <c r="ACH23" s="33"/>
      <c r="ACI23" s="33"/>
      <c r="ACJ23" s="33"/>
      <c r="ACK23" s="33"/>
      <c r="ACL23" s="33"/>
      <c r="ACM23" s="33"/>
      <c r="ACN23" s="33"/>
      <c r="ACO23" s="33"/>
      <c r="ACP23" s="33"/>
      <c r="ACQ23" s="33"/>
      <c r="ACR23" s="33"/>
      <c r="ACS23" s="33"/>
      <c r="ACT23" s="33"/>
      <c r="ACU23" s="33"/>
      <c r="ACV23" s="33"/>
      <c r="ACW23" s="33"/>
      <c r="ACX23" s="33"/>
      <c r="ACY23" s="33"/>
      <c r="ACZ23" s="33"/>
      <c r="ADA23" s="33"/>
      <c r="ADB23" s="33"/>
      <c r="ADC23" s="33"/>
      <c r="ADD23" s="33"/>
      <c r="ADE23" s="33"/>
      <c r="ADF23" s="33"/>
      <c r="ADG23" s="33"/>
      <c r="ADH23" s="33"/>
      <c r="ADI23" s="33"/>
      <c r="ADJ23" s="33"/>
      <c r="ADK23" s="33"/>
      <c r="ADL23" s="33"/>
      <c r="ADM23" s="33"/>
      <c r="ADN23" s="33"/>
      <c r="ADO23" s="33"/>
      <c r="ADP23" s="33"/>
      <c r="ADQ23" s="33"/>
      <c r="ADR23" s="33"/>
      <c r="ADS23" s="33"/>
      <c r="ADT23" s="33"/>
      <c r="ADU23" s="33"/>
      <c r="ADV23" s="33"/>
      <c r="ADW23" s="33"/>
      <c r="ADX23" s="33"/>
      <c r="ADY23" s="33"/>
      <c r="ADZ23" s="33"/>
      <c r="AEA23" s="33"/>
      <c r="AEB23" s="33"/>
      <c r="AEC23" s="33"/>
      <c r="AED23" s="33"/>
      <c r="AEE23" s="33"/>
      <c r="AEF23" s="33"/>
      <c r="AEG23" s="33"/>
      <c r="AEH23" s="33"/>
      <c r="AEI23" s="33"/>
      <c r="AEJ23" s="33"/>
      <c r="AEK23" s="33"/>
      <c r="AEL23" s="33"/>
      <c r="AEM23" s="33"/>
      <c r="AEN23" s="33"/>
      <c r="AEO23" s="33"/>
      <c r="AEP23" s="33"/>
      <c r="AEQ23" s="33"/>
      <c r="AER23" s="33"/>
      <c r="AES23" s="33"/>
      <c r="AET23" s="33"/>
      <c r="AEU23" s="33"/>
      <c r="AEV23" s="33"/>
      <c r="AEW23" s="33"/>
      <c r="AEX23" s="33"/>
      <c r="AEY23" s="33"/>
      <c r="AEZ23" s="33"/>
      <c r="AFA23" s="33"/>
      <c r="AFB23" s="33"/>
      <c r="AFC23" s="33"/>
      <c r="AFD23" s="33"/>
      <c r="AFE23" s="33"/>
      <c r="AFF23" s="33"/>
      <c r="AFG23" s="33"/>
      <c r="AFH23" s="33"/>
      <c r="AFI23" s="33"/>
      <c r="AFJ23" s="33"/>
      <c r="AFK23" s="33"/>
      <c r="AFL23" s="33"/>
      <c r="AFM23" s="33"/>
      <c r="AFN23" s="33"/>
      <c r="AFO23" s="33"/>
      <c r="AFP23" s="33"/>
      <c r="AFQ23" s="33"/>
      <c r="AFR23" s="33"/>
      <c r="AFS23" s="33"/>
      <c r="AFT23" s="33"/>
      <c r="AFU23" s="33"/>
      <c r="AFV23" s="33"/>
      <c r="AFW23" s="33"/>
      <c r="AFX23" s="33"/>
      <c r="AFY23" s="33"/>
      <c r="AFZ23" s="33"/>
      <c r="AGA23" s="33"/>
      <c r="AGB23" s="33"/>
      <c r="AGC23" s="33"/>
      <c r="AGD23" s="33"/>
      <c r="AGE23" s="33"/>
      <c r="AGF23" s="33"/>
      <c r="AGG23" s="33"/>
      <c r="AGH23" s="33"/>
      <c r="AGI23" s="33"/>
      <c r="AGJ23" s="33"/>
      <c r="AGK23" s="33"/>
      <c r="AGL23" s="33"/>
      <c r="AGM23" s="33"/>
      <c r="AGN23" s="33"/>
      <c r="AGO23" s="33"/>
      <c r="AGP23" s="33"/>
      <c r="AGQ23" s="33"/>
      <c r="AGR23" s="33"/>
      <c r="AGS23" s="33"/>
      <c r="AGT23" s="33"/>
      <c r="AGU23" s="33"/>
      <c r="AGV23" s="33"/>
      <c r="AGW23" s="33"/>
      <c r="AGX23" s="33"/>
      <c r="AGY23" s="33"/>
      <c r="AGZ23" s="33"/>
      <c r="AHA23" s="33"/>
      <c r="AHB23" s="33"/>
      <c r="AHC23" s="33"/>
      <c r="AHD23" s="33"/>
      <c r="AHE23" s="33"/>
      <c r="AHF23" s="33"/>
      <c r="AHG23" s="33"/>
      <c r="AHH23" s="33"/>
      <c r="AHI23" s="33"/>
      <c r="AHJ23" s="33"/>
      <c r="AHK23" s="33"/>
      <c r="AHL23" s="33"/>
      <c r="AHM23" s="33"/>
      <c r="AHN23" s="33"/>
      <c r="AHO23" s="33"/>
      <c r="AHP23" s="33"/>
      <c r="AHQ23" s="33"/>
      <c r="AHR23" s="33"/>
      <c r="AHS23" s="33"/>
      <c r="AHT23" s="33"/>
      <c r="AHU23" s="33"/>
      <c r="AHV23" s="33"/>
      <c r="AHW23" s="33"/>
      <c r="AHX23" s="33"/>
      <c r="AHY23" s="33"/>
      <c r="AHZ23" s="33"/>
      <c r="AIA23" s="33"/>
      <c r="AIB23" s="33"/>
      <c r="AIC23" s="33"/>
      <c r="AID23" s="33"/>
      <c r="AIE23" s="33"/>
      <c r="AIF23" s="33"/>
      <c r="AIG23" s="33"/>
      <c r="AIH23" s="33"/>
      <c r="AII23" s="33"/>
      <c r="AIJ23" s="33"/>
      <c r="AIK23" s="33"/>
      <c r="AIL23" s="33"/>
      <c r="AIM23" s="33"/>
      <c r="AIN23" s="33"/>
      <c r="AIO23" s="33"/>
      <c r="AIP23" s="33"/>
      <c r="AIQ23" s="33"/>
      <c r="AIR23" s="33"/>
      <c r="AIS23" s="33"/>
      <c r="AIT23" s="33"/>
      <c r="AIU23" s="33"/>
      <c r="AIV23" s="33"/>
      <c r="AIW23" s="33"/>
      <c r="AIX23" s="33"/>
      <c r="AIY23" s="33"/>
      <c r="AIZ23" s="33"/>
      <c r="AJA23" s="33"/>
      <c r="AJB23" s="33"/>
      <c r="AJC23" s="33"/>
      <c r="AJD23" s="33"/>
      <c r="AJE23" s="33"/>
      <c r="AJF23" s="33"/>
      <c r="AJG23" s="33"/>
      <c r="AJH23" s="33"/>
      <c r="AJI23" s="33"/>
      <c r="AJJ23" s="33"/>
      <c r="AJK23" s="33"/>
      <c r="AJL23" s="33"/>
      <c r="AJM23" s="33"/>
      <c r="AJN23" s="33"/>
      <c r="AJO23" s="33"/>
      <c r="AJP23" s="33"/>
      <c r="AJQ23" s="33"/>
      <c r="AJR23" s="33"/>
      <c r="AJS23" s="33"/>
      <c r="AJT23" s="33"/>
      <c r="AJU23" s="33"/>
      <c r="AJV23" s="33"/>
      <c r="AJW23" s="33"/>
      <c r="AJX23" s="33"/>
      <c r="AJY23" s="33"/>
      <c r="AJZ23" s="33"/>
      <c r="AKA23" s="33"/>
      <c r="AKB23" s="33"/>
      <c r="AKC23" s="33"/>
      <c r="AKD23" s="33"/>
      <c r="AKE23" s="33"/>
      <c r="AKF23" s="33"/>
      <c r="AKG23" s="33"/>
      <c r="AKH23" s="33"/>
      <c r="AKI23" s="33"/>
      <c r="AKJ23" s="33"/>
      <c r="AKK23" s="33"/>
      <c r="AKL23" s="33"/>
      <c r="AKM23" s="33"/>
      <c r="AKN23" s="33"/>
      <c r="AKO23" s="33"/>
      <c r="AKP23" s="33"/>
      <c r="AKQ23" s="33"/>
      <c r="AKR23" s="33"/>
      <c r="AKS23" s="33"/>
      <c r="AKT23" s="33"/>
      <c r="AKU23" s="33"/>
      <c r="AKV23" s="33"/>
      <c r="AKW23" s="33"/>
    </row>
    <row r="24" spans="1:985">
      <c r="A24" s="27" t="s">
        <v>1488</v>
      </c>
      <c r="B24" s="35">
        <f>VLOOKUP(A24,'Initial Data Ctl v FeO2'!A55:V431,5,0)</f>
        <v>1</v>
      </c>
      <c r="C24" s="68">
        <v>608</v>
      </c>
      <c r="D24" s="35">
        <f>VLOOKUP(A24,'Initial Data Ctl v FeO2'!$A$1:$V$377,19,0)</f>
        <v>716934.16669999994</v>
      </c>
      <c r="E24" s="35">
        <f>VLOOKUP(A24,'Initial Data Ctl v FeO2'!$A$1:$V$377,20,0)</f>
        <v>485200.8333</v>
      </c>
      <c r="F24" s="40">
        <f t="shared" si="0"/>
        <v>0.67677180951404092</v>
      </c>
      <c r="G24" s="67">
        <v>-5.5358377308643396</v>
      </c>
      <c r="H24" s="40">
        <f t="shared" si="1"/>
        <v>-0.39042112416689512</v>
      </c>
      <c r="I24" s="40">
        <f>VLOOKUP(A24,'Simple avearge'!$A$1:$C$1136,3,0)</f>
        <v>-1.0210384082762101</v>
      </c>
      <c r="J24" s="64">
        <f t="shared" si="2"/>
        <v>2.6823222077520761</v>
      </c>
      <c r="K24" s="33">
        <f t="shared" si="5"/>
        <v>32.811277289750706</v>
      </c>
      <c r="L24" s="33">
        <f t="shared" si="3"/>
        <v>9.0266100069714241</v>
      </c>
      <c r="M24" s="33">
        <f t="shared" si="4"/>
        <v>-0.39042112416689512</v>
      </c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  <c r="JB24" s="33"/>
      <c r="JC24" s="33"/>
      <c r="JD24" s="33"/>
      <c r="JE24" s="33"/>
      <c r="JF24" s="33"/>
      <c r="JG24" s="33"/>
      <c r="JH24" s="33"/>
      <c r="JI24" s="33"/>
      <c r="JJ24" s="33"/>
      <c r="JK24" s="33"/>
      <c r="JL24" s="33"/>
      <c r="JM24" s="33"/>
      <c r="JN24" s="33"/>
      <c r="JO24" s="33"/>
      <c r="JP24" s="33"/>
      <c r="JQ24" s="33"/>
      <c r="JR24" s="33"/>
      <c r="JS24" s="33"/>
      <c r="JT24" s="33"/>
      <c r="JU24" s="33"/>
      <c r="JV24" s="33"/>
      <c r="JW24" s="33"/>
      <c r="JX24" s="33"/>
      <c r="JY24" s="33"/>
      <c r="JZ24" s="33"/>
      <c r="KA24" s="33"/>
      <c r="KB24" s="33"/>
      <c r="KC24" s="33"/>
      <c r="KD24" s="33"/>
      <c r="KE24" s="33"/>
      <c r="KF24" s="33"/>
      <c r="KG24" s="33"/>
      <c r="KH24" s="33"/>
      <c r="KI24" s="33"/>
      <c r="KJ24" s="33"/>
      <c r="KK24" s="33"/>
      <c r="KL24" s="33"/>
      <c r="KM24" s="33"/>
      <c r="KN24" s="33"/>
      <c r="KO24" s="33"/>
      <c r="KP24" s="33"/>
      <c r="KQ24" s="33"/>
      <c r="KR24" s="33"/>
      <c r="KS24" s="33"/>
      <c r="KT24" s="33"/>
      <c r="KU24" s="33"/>
      <c r="KV24" s="33"/>
      <c r="KW24" s="33"/>
      <c r="KX24" s="33"/>
      <c r="KY24" s="33"/>
      <c r="KZ24" s="33"/>
      <c r="LA24" s="33"/>
      <c r="LB24" s="33"/>
      <c r="LC24" s="33"/>
      <c r="LD24" s="33"/>
      <c r="LE24" s="33"/>
      <c r="LF24" s="33"/>
      <c r="LG24" s="33"/>
      <c r="LH24" s="33"/>
      <c r="LI24" s="33"/>
      <c r="LJ24" s="33"/>
      <c r="LK24" s="33"/>
      <c r="LL24" s="33"/>
      <c r="LM24" s="33"/>
      <c r="LN24" s="33"/>
      <c r="LO24" s="33"/>
      <c r="LP24" s="33"/>
      <c r="LQ24" s="33"/>
      <c r="LR24" s="33"/>
      <c r="LS24" s="33"/>
      <c r="LT24" s="33"/>
      <c r="LU24" s="33"/>
      <c r="LV24" s="33"/>
      <c r="LW24" s="33"/>
      <c r="LX24" s="33"/>
      <c r="LY24" s="33"/>
      <c r="LZ24" s="33"/>
      <c r="MA24" s="33"/>
      <c r="MB24" s="33"/>
      <c r="MC24" s="33"/>
      <c r="MD24" s="33"/>
      <c r="ME24" s="33"/>
      <c r="MF24" s="33"/>
      <c r="MG24" s="33"/>
      <c r="MH24" s="33"/>
      <c r="MI24" s="33"/>
      <c r="MJ24" s="33"/>
      <c r="MK24" s="33"/>
      <c r="ML24" s="33"/>
      <c r="MM24" s="33"/>
      <c r="MN24" s="33"/>
      <c r="MO24" s="33"/>
      <c r="MP24" s="33"/>
      <c r="MQ24" s="33"/>
      <c r="MR24" s="33"/>
      <c r="MS24" s="33"/>
      <c r="MT24" s="33"/>
      <c r="MU24" s="33"/>
      <c r="MV24" s="33"/>
      <c r="MW24" s="33"/>
      <c r="MX24" s="33"/>
      <c r="MY24" s="33"/>
      <c r="MZ24" s="33"/>
      <c r="NA24" s="33"/>
      <c r="NB24" s="33"/>
      <c r="NC24" s="33"/>
      <c r="ND24" s="33"/>
      <c r="NE24" s="33"/>
      <c r="NF24" s="33"/>
      <c r="NG24" s="33"/>
      <c r="NH24" s="33"/>
      <c r="NI24" s="33"/>
      <c r="NJ24" s="33"/>
      <c r="NK24" s="33"/>
      <c r="NL24" s="33"/>
      <c r="NM24" s="33"/>
      <c r="NN24" s="33"/>
      <c r="NO24" s="33"/>
      <c r="NP24" s="33"/>
      <c r="NQ24" s="33"/>
      <c r="NR24" s="33"/>
      <c r="NS24" s="33"/>
      <c r="NT24" s="33"/>
      <c r="NU24" s="33"/>
      <c r="NV24" s="33"/>
      <c r="NW24" s="33"/>
      <c r="NX24" s="33"/>
      <c r="NY24" s="33"/>
      <c r="NZ24" s="33"/>
      <c r="OA24" s="33"/>
      <c r="OB24" s="33"/>
      <c r="OC24" s="33"/>
      <c r="OD24" s="33"/>
      <c r="OE24" s="33"/>
      <c r="OF24" s="33"/>
      <c r="OG24" s="33"/>
      <c r="OH24" s="33"/>
      <c r="OI24" s="33"/>
      <c r="OJ24" s="33"/>
      <c r="OK24" s="33"/>
      <c r="OL24" s="33"/>
      <c r="OM24" s="33"/>
      <c r="ON24" s="33"/>
      <c r="OO24" s="33"/>
      <c r="OP24" s="33"/>
      <c r="OQ24" s="33"/>
      <c r="OR24" s="33"/>
      <c r="OS24" s="33"/>
      <c r="OT24" s="33"/>
      <c r="OU24" s="33"/>
      <c r="OV24" s="33"/>
      <c r="OW24" s="33"/>
      <c r="OX24" s="33"/>
      <c r="OY24" s="33"/>
      <c r="OZ24" s="33"/>
      <c r="PA24" s="33"/>
      <c r="PB24" s="33"/>
      <c r="PC24" s="33"/>
      <c r="PD24" s="33"/>
      <c r="PE24" s="33"/>
      <c r="PF24" s="33"/>
      <c r="PG24" s="33"/>
      <c r="PH24" s="33"/>
      <c r="PI24" s="33"/>
      <c r="PJ24" s="33"/>
      <c r="PK24" s="33"/>
      <c r="PL24" s="33"/>
      <c r="PM24" s="33"/>
      <c r="PN24" s="33"/>
      <c r="PO24" s="33"/>
      <c r="PP24" s="33"/>
      <c r="PQ24" s="33"/>
      <c r="PR24" s="33"/>
      <c r="PS24" s="33"/>
      <c r="PT24" s="33"/>
      <c r="PU24" s="33"/>
      <c r="PV24" s="33"/>
      <c r="PW24" s="33"/>
      <c r="PX24" s="33"/>
      <c r="PY24" s="33"/>
      <c r="PZ24" s="33"/>
      <c r="QA24" s="33"/>
      <c r="QB24" s="33"/>
      <c r="QC24" s="33"/>
      <c r="QD24" s="33"/>
      <c r="QE24" s="33"/>
      <c r="QF24" s="33"/>
      <c r="QG24" s="33"/>
      <c r="QH24" s="33"/>
      <c r="QI24" s="33"/>
      <c r="QJ24" s="33"/>
      <c r="QK24" s="33"/>
      <c r="QL24" s="33"/>
      <c r="QM24" s="33"/>
      <c r="QN24" s="33"/>
      <c r="QO24" s="33"/>
      <c r="QP24" s="33"/>
      <c r="QQ24" s="33"/>
      <c r="QR24" s="33"/>
      <c r="QS24" s="33"/>
      <c r="QT24" s="33"/>
      <c r="QU24" s="33"/>
      <c r="QV24" s="33"/>
      <c r="QW24" s="33"/>
      <c r="QX24" s="33"/>
      <c r="QY24" s="33"/>
      <c r="QZ24" s="33"/>
      <c r="RA24" s="33"/>
      <c r="RB24" s="33"/>
      <c r="RC24" s="33"/>
      <c r="RD24" s="33"/>
      <c r="RE24" s="33"/>
      <c r="RF24" s="33"/>
      <c r="RG24" s="33"/>
      <c r="RH24" s="33"/>
      <c r="RI24" s="33"/>
      <c r="RJ24" s="33"/>
      <c r="RK24" s="33"/>
      <c r="RL24" s="33"/>
      <c r="RM24" s="33"/>
      <c r="RN24" s="33"/>
      <c r="RO24" s="33"/>
      <c r="RP24" s="33"/>
      <c r="RQ24" s="33"/>
      <c r="RR24" s="33"/>
      <c r="RS24" s="33"/>
      <c r="RT24" s="33"/>
      <c r="RU24" s="33"/>
      <c r="RV24" s="33"/>
      <c r="RW24" s="33"/>
      <c r="RX24" s="33"/>
      <c r="RY24" s="33"/>
      <c r="RZ24" s="33"/>
      <c r="SA24" s="33"/>
      <c r="SB24" s="33"/>
      <c r="SC24" s="33"/>
      <c r="SD24" s="33"/>
      <c r="SE24" s="33"/>
      <c r="SF24" s="33"/>
      <c r="SG24" s="33"/>
      <c r="SH24" s="33"/>
      <c r="SI24" s="33"/>
      <c r="SJ24" s="33"/>
      <c r="SK24" s="33"/>
      <c r="SL24" s="33"/>
      <c r="SM24" s="33"/>
      <c r="SN24" s="33"/>
      <c r="SO24" s="33"/>
      <c r="SP24" s="33"/>
      <c r="SQ24" s="33"/>
      <c r="SR24" s="33"/>
      <c r="SS24" s="33"/>
      <c r="ST24" s="33"/>
      <c r="SU24" s="33"/>
      <c r="SV24" s="33"/>
      <c r="SW24" s="33"/>
      <c r="SX24" s="33"/>
      <c r="SY24" s="33"/>
      <c r="SZ24" s="33"/>
      <c r="TA24" s="33"/>
      <c r="TB24" s="33"/>
      <c r="TC24" s="33"/>
      <c r="TD24" s="33"/>
      <c r="TE24" s="33"/>
      <c r="TF24" s="33"/>
      <c r="TG24" s="33"/>
      <c r="TH24" s="33"/>
      <c r="TI24" s="33"/>
      <c r="TJ24" s="33"/>
      <c r="TK24" s="33"/>
      <c r="TL24" s="33"/>
      <c r="TM24" s="33"/>
      <c r="TN24" s="33"/>
      <c r="TO24" s="33"/>
      <c r="TP24" s="33"/>
      <c r="TQ24" s="33"/>
      <c r="TR24" s="33"/>
      <c r="TS24" s="33"/>
      <c r="TT24" s="33"/>
      <c r="TU24" s="33"/>
      <c r="TV24" s="33"/>
      <c r="TW24" s="33"/>
      <c r="TX24" s="33"/>
      <c r="TY24" s="33"/>
      <c r="TZ24" s="33"/>
      <c r="UA24" s="33"/>
      <c r="UB24" s="33"/>
      <c r="UC24" s="33"/>
      <c r="UD24" s="33"/>
      <c r="UE24" s="33"/>
      <c r="UF24" s="33"/>
      <c r="UG24" s="33"/>
      <c r="UH24" s="33"/>
      <c r="UI24" s="33"/>
      <c r="UJ24" s="33"/>
      <c r="UK24" s="33"/>
      <c r="UL24" s="33"/>
      <c r="UM24" s="33"/>
      <c r="UN24" s="33"/>
      <c r="UO24" s="33"/>
      <c r="UP24" s="33"/>
      <c r="UQ24" s="33"/>
      <c r="UR24" s="33"/>
      <c r="US24" s="33"/>
      <c r="UT24" s="33"/>
      <c r="UU24" s="33"/>
      <c r="UV24" s="33"/>
      <c r="UW24" s="33"/>
      <c r="UX24" s="33"/>
      <c r="UY24" s="33"/>
      <c r="UZ24" s="33"/>
      <c r="VA24" s="33"/>
      <c r="VB24" s="33"/>
      <c r="VC24" s="33"/>
      <c r="VD24" s="33"/>
      <c r="VE24" s="33"/>
      <c r="VF24" s="33"/>
      <c r="VG24" s="33"/>
      <c r="VH24" s="33"/>
      <c r="VI24" s="33"/>
      <c r="VJ24" s="33"/>
      <c r="VK24" s="33"/>
      <c r="VL24" s="33"/>
      <c r="VM24" s="33"/>
      <c r="VN24" s="33"/>
      <c r="VO24" s="33"/>
      <c r="VP24" s="33"/>
      <c r="VQ24" s="33"/>
      <c r="VR24" s="33"/>
      <c r="VS24" s="33"/>
      <c r="VT24" s="33"/>
      <c r="VU24" s="33"/>
      <c r="VV24" s="33"/>
      <c r="VW24" s="33"/>
      <c r="VX24" s="33"/>
      <c r="VY24" s="33"/>
      <c r="VZ24" s="33"/>
      <c r="WA24" s="33"/>
      <c r="WB24" s="33"/>
      <c r="WC24" s="33"/>
      <c r="WD24" s="33"/>
      <c r="WE24" s="33"/>
      <c r="WF24" s="33"/>
      <c r="WG24" s="33"/>
      <c r="WH24" s="33"/>
      <c r="WI24" s="33"/>
      <c r="WJ24" s="33"/>
      <c r="WK24" s="33"/>
      <c r="WL24" s="33"/>
      <c r="WM24" s="33"/>
      <c r="WN24" s="33"/>
      <c r="WO24" s="33"/>
      <c r="WP24" s="33"/>
      <c r="WQ24" s="33"/>
      <c r="WR24" s="33"/>
      <c r="WS24" s="33"/>
      <c r="WT24" s="33"/>
      <c r="WU24" s="33"/>
      <c r="WV24" s="33"/>
      <c r="WW24" s="33"/>
      <c r="WX24" s="33"/>
      <c r="WY24" s="33"/>
      <c r="WZ24" s="33"/>
      <c r="XA24" s="33"/>
      <c r="XB24" s="33"/>
      <c r="XC24" s="33"/>
      <c r="XD24" s="33"/>
      <c r="XE24" s="33"/>
      <c r="XF24" s="33"/>
      <c r="XG24" s="33"/>
      <c r="XH24" s="33"/>
      <c r="XI24" s="33"/>
      <c r="XJ24" s="33"/>
      <c r="XK24" s="33"/>
      <c r="XL24" s="33"/>
      <c r="XM24" s="33"/>
      <c r="XN24" s="33"/>
      <c r="XO24" s="33"/>
      <c r="XP24" s="33"/>
      <c r="XQ24" s="33"/>
      <c r="XR24" s="33"/>
      <c r="XS24" s="33"/>
      <c r="XT24" s="33"/>
      <c r="XU24" s="33"/>
      <c r="XV24" s="33"/>
      <c r="XW24" s="33"/>
      <c r="XX24" s="33"/>
      <c r="XY24" s="33"/>
      <c r="XZ24" s="33"/>
      <c r="YA24" s="33"/>
      <c r="YB24" s="33"/>
      <c r="YC24" s="33"/>
      <c r="YD24" s="33"/>
      <c r="YE24" s="33"/>
      <c r="YF24" s="33"/>
      <c r="YG24" s="33"/>
      <c r="YH24" s="33"/>
      <c r="YI24" s="33"/>
      <c r="YJ24" s="33"/>
      <c r="YK24" s="33"/>
      <c r="YL24" s="33"/>
      <c r="YM24" s="33"/>
      <c r="YN24" s="33"/>
      <c r="YO24" s="33"/>
      <c r="YP24" s="33"/>
      <c r="YQ24" s="33"/>
      <c r="YR24" s="33"/>
      <c r="YS24" s="33"/>
      <c r="YT24" s="33"/>
      <c r="YU24" s="33"/>
      <c r="YV24" s="33"/>
      <c r="YW24" s="33"/>
      <c r="YX24" s="33"/>
      <c r="YY24" s="33"/>
      <c r="YZ24" s="33"/>
      <c r="ZA24" s="33"/>
      <c r="ZB24" s="33"/>
      <c r="ZC24" s="33"/>
      <c r="ZD24" s="33"/>
      <c r="ZE24" s="33"/>
      <c r="ZF24" s="33"/>
      <c r="ZG24" s="33"/>
      <c r="ZH24" s="33"/>
      <c r="ZI24" s="33"/>
      <c r="ZJ24" s="33"/>
      <c r="ZK24" s="33"/>
      <c r="ZL24" s="33"/>
      <c r="ZM24" s="33"/>
      <c r="ZN24" s="33"/>
      <c r="ZO24" s="33"/>
      <c r="ZP24" s="33"/>
      <c r="ZQ24" s="33"/>
      <c r="ZR24" s="33"/>
      <c r="ZS24" s="33"/>
      <c r="ZT24" s="33"/>
      <c r="ZU24" s="33"/>
      <c r="ZV24" s="33"/>
      <c r="ZW24" s="33"/>
      <c r="ZX24" s="33"/>
      <c r="ZY24" s="33"/>
      <c r="ZZ24" s="33"/>
      <c r="AAA24" s="33"/>
      <c r="AAB24" s="33"/>
      <c r="AAC24" s="33"/>
      <c r="AAD24" s="33"/>
      <c r="AAE24" s="33"/>
      <c r="AAF24" s="33"/>
      <c r="AAG24" s="33"/>
      <c r="AAH24" s="33"/>
      <c r="AAI24" s="33"/>
      <c r="AAJ24" s="33"/>
      <c r="AAK24" s="33"/>
      <c r="AAL24" s="33"/>
      <c r="AAM24" s="33"/>
      <c r="AAN24" s="33"/>
      <c r="AAO24" s="33"/>
      <c r="AAP24" s="33"/>
      <c r="AAQ24" s="33"/>
      <c r="AAR24" s="33"/>
      <c r="AAS24" s="33"/>
      <c r="AAT24" s="33"/>
      <c r="AAU24" s="33"/>
      <c r="AAV24" s="33"/>
      <c r="AAW24" s="33"/>
      <c r="AAX24" s="33"/>
      <c r="AAY24" s="33"/>
      <c r="AAZ24" s="33"/>
      <c r="ABA24" s="33"/>
      <c r="ABB24" s="33"/>
      <c r="ABC24" s="33"/>
      <c r="ABD24" s="33"/>
      <c r="ABE24" s="33"/>
      <c r="ABF24" s="33"/>
      <c r="ABG24" s="33"/>
      <c r="ABH24" s="33"/>
      <c r="ABI24" s="33"/>
      <c r="ABJ24" s="33"/>
      <c r="ABK24" s="33"/>
      <c r="ABL24" s="33"/>
      <c r="ABM24" s="33"/>
      <c r="ABN24" s="33"/>
      <c r="ABO24" s="33"/>
      <c r="ABP24" s="33"/>
      <c r="ABQ24" s="33"/>
      <c r="ABR24" s="33"/>
      <c r="ABS24" s="33"/>
      <c r="ABT24" s="33"/>
      <c r="ABU24" s="33"/>
      <c r="ABV24" s="33"/>
      <c r="ABW24" s="33"/>
      <c r="ABX24" s="33"/>
      <c r="ABY24" s="33"/>
      <c r="ABZ24" s="33"/>
      <c r="ACA24" s="33"/>
      <c r="ACB24" s="33"/>
      <c r="ACC24" s="33"/>
      <c r="ACD24" s="33"/>
      <c r="ACE24" s="33"/>
      <c r="ACF24" s="33"/>
      <c r="ACG24" s="33"/>
      <c r="ACH24" s="33"/>
      <c r="ACI24" s="33"/>
      <c r="ACJ24" s="33"/>
      <c r="ACK24" s="33"/>
      <c r="ACL24" s="33"/>
      <c r="ACM24" s="33"/>
      <c r="ACN24" s="33"/>
      <c r="ACO24" s="33"/>
      <c r="ACP24" s="33"/>
      <c r="ACQ24" s="33"/>
      <c r="ACR24" s="33"/>
      <c r="ACS24" s="33"/>
      <c r="ACT24" s="33"/>
      <c r="ACU24" s="33"/>
      <c r="ACV24" s="33"/>
      <c r="ACW24" s="33"/>
      <c r="ACX24" s="33"/>
      <c r="ACY24" s="33"/>
      <c r="ACZ24" s="33"/>
      <c r="ADA24" s="33"/>
      <c r="ADB24" s="33"/>
      <c r="ADC24" s="33"/>
      <c r="ADD24" s="33"/>
      <c r="ADE24" s="33"/>
      <c r="ADF24" s="33"/>
      <c r="ADG24" s="33"/>
      <c r="ADH24" s="33"/>
      <c r="ADI24" s="33"/>
      <c r="ADJ24" s="33"/>
      <c r="ADK24" s="33"/>
      <c r="ADL24" s="33"/>
      <c r="ADM24" s="33"/>
      <c r="ADN24" s="33"/>
      <c r="ADO24" s="33"/>
      <c r="ADP24" s="33"/>
      <c r="ADQ24" s="33"/>
      <c r="ADR24" s="33"/>
      <c r="ADS24" s="33"/>
      <c r="ADT24" s="33"/>
      <c r="ADU24" s="33"/>
      <c r="ADV24" s="33"/>
      <c r="ADW24" s="33"/>
      <c r="ADX24" s="33"/>
      <c r="ADY24" s="33"/>
      <c r="ADZ24" s="33"/>
      <c r="AEA24" s="33"/>
      <c r="AEB24" s="33"/>
      <c r="AEC24" s="33"/>
      <c r="AED24" s="33"/>
      <c r="AEE24" s="33"/>
      <c r="AEF24" s="33"/>
      <c r="AEG24" s="33"/>
      <c r="AEH24" s="33"/>
      <c r="AEI24" s="33"/>
      <c r="AEJ24" s="33"/>
      <c r="AEK24" s="33"/>
      <c r="AEL24" s="33"/>
      <c r="AEM24" s="33"/>
      <c r="AEN24" s="33"/>
      <c r="AEO24" s="33"/>
      <c r="AEP24" s="33"/>
      <c r="AEQ24" s="33"/>
      <c r="AER24" s="33"/>
      <c r="AES24" s="33"/>
      <c r="AET24" s="33"/>
      <c r="AEU24" s="33"/>
      <c r="AEV24" s="33"/>
      <c r="AEW24" s="33"/>
      <c r="AEX24" s="33"/>
      <c r="AEY24" s="33"/>
      <c r="AEZ24" s="33"/>
      <c r="AFA24" s="33"/>
      <c r="AFB24" s="33"/>
      <c r="AFC24" s="33"/>
      <c r="AFD24" s="33"/>
      <c r="AFE24" s="33"/>
      <c r="AFF24" s="33"/>
      <c r="AFG24" s="33"/>
      <c r="AFH24" s="33"/>
      <c r="AFI24" s="33"/>
      <c r="AFJ24" s="33"/>
      <c r="AFK24" s="33"/>
      <c r="AFL24" s="33"/>
      <c r="AFM24" s="33"/>
      <c r="AFN24" s="33"/>
      <c r="AFO24" s="33"/>
      <c r="AFP24" s="33"/>
      <c r="AFQ24" s="33"/>
      <c r="AFR24" s="33"/>
      <c r="AFS24" s="33"/>
      <c r="AFT24" s="33"/>
      <c r="AFU24" s="33"/>
      <c r="AFV24" s="33"/>
      <c r="AFW24" s="33"/>
      <c r="AFX24" s="33"/>
      <c r="AFY24" s="33"/>
      <c r="AFZ24" s="33"/>
      <c r="AGA24" s="33"/>
      <c r="AGB24" s="33"/>
      <c r="AGC24" s="33"/>
      <c r="AGD24" s="33"/>
      <c r="AGE24" s="33"/>
      <c r="AGF24" s="33"/>
      <c r="AGG24" s="33"/>
      <c r="AGH24" s="33"/>
      <c r="AGI24" s="33"/>
      <c r="AGJ24" s="33"/>
      <c r="AGK24" s="33"/>
      <c r="AGL24" s="33"/>
      <c r="AGM24" s="33"/>
      <c r="AGN24" s="33"/>
      <c r="AGO24" s="33"/>
      <c r="AGP24" s="33"/>
      <c r="AGQ24" s="33"/>
      <c r="AGR24" s="33"/>
      <c r="AGS24" s="33"/>
      <c r="AGT24" s="33"/>
      <c r="AGU24" s="33"/>
      <c r="AGV24" s="33"/>
      <c r="AGW24" s="33"/>
      <c r="AGX24" s="33"/>
      <c r="AGY24" s="33"/>
      <c r="AGZ24" s="33"/>
      <c r="AHA24" s="33"/>
      <c r="AHB24" s="33"/>
      <c r="AHC24" s="33"/>
      <c r="AHD24" s="33"/>
      <c r="AHE24" s="33"/>
      <c r="AHF24" s="33"/>
      <c r="AHG24" s="33"/>
      <c r="AHH24" s="33"/>
      <c r="AHI24" s="33"/>
      <c r="AHJ24" s="33"/>
      <c r="AHK24" s="33"/>
      <c r="AHL24" s="33"/>
      <c r="AHM24" s="33"/>
      <c r="AHN24" s="33"/>
      <c r="AHO24" s="33"/>
      <c r="AHP24" s="33"/>
      <c r="AHQ24" s="33"/>
      <c r="AHR24" s="33"/>
      <c r="AHS24" s="33"/>
      <c r="AHT24" s="33"/>
      <c r="AHU24" s="33"/>
      <c r="AHV24" s="33"/>
      <c r="AHW24" s="33"/>
      <c r="AHX24" s="33"/>
      <c r="AHY24" s="33"/>
      <c r="AHZ24" s="33"/>
      <c r="AIA24" s="33"/>
      <c r="AIB24" s="33"/>
      <c r="AIC24" s="33"/>
      <c r="AID24" s="33"/>
      <c r="AIE24" s="33"/>
      <c r="AIF24" s="33"/>
      <c r="AIG24" s="33"/>
      <c r="AIH24" s="33"/>
      <c r="AII24" s="33"/>
      <c r="AIJ24" s="33"/>
      <c r="AIK24" s="33"/>
      <c r="AIL24" s="33"/>
      <c r="AIM24" s="33"/>
      <c r="AIN24" s="33"/>
      <c r="AIO24" s="33"/>
      <c r="AIP24" s="33"/>
      <c r="AIQ24" s="33"/>
      <c r="AIR24" s="33"/>
      <c r="AIS24" s="33"/>
      <c r="AIT24" s="33"/>
      <c r="AIU24" s="33"/>
      <c r="AIV24" s="33"/>
      <c r="AIW24" s="33"/>
      <c r="AIX24" s="33"/>
      <c r="AIY24" s="33"/>
      <c r="AIZ24" s="33"/>
      <c r="AJA24" s="33"/>
      <c r="AJB24" s="33"/>
      <c r="AJC24" s="33"/>
      <c r="AJD24" s="33"/>
      <c r="AJE24" s="33"/>
      <c r="AJF24" s="33"/>
      <c r="AJG24" s="33"/>
      <c r="AJH24" s="33"/>
      <c r="AJI24" s="33"/>
      <c r="AJJ24" s="33"/>
      <c r="AJK24" s="33"/>
      <c r="AJL24" s="33"/>
      <c r="AJM24" s="33"/>
      <c r="AJN24" s="33"/>
      <c r="AJO24" s="33"/>
      <c r="AJP24" s="33"/>
      <c r="AJQ24" s="33"/>
      <c r="AJR24" s="33"/>
      <c r="AJS24" s="33"/>
      <c r="AJT24" s="33"/>
      <c r="AJU24" s="33"/>
      <c r="AJV24" s="33"/>
      <c r="AJW24" s="33"/>
      <c r="AJX24" s="33"/>
      <c r="AJY24" s="33"/>
      <c r="AJZ24" s="33"/>
      <c r="AKA24" s="33"/>
      <c r="AKB24" s="33"/>
      <c r="AKC24" s="33"/>
      <c r="AKD24" s="33"/>
      <c r="AKE24" s="33"/>
      <c r="AKF24" s="33"/>
      <c r="AKG24" s="33"/>
      <c r="AKH24" s="33"/>
      <c r="AKI24" s="33"/>
      <c r="AKJ24" s="33"/>
      <c r="AKK24" s="33"/>
      <c r="AKL24" s="33"/>
      <c r="AKM24" s="33"/>
      <c r="AKN24" s="33"/>
      <c r="AKO24" s="33"/>
      <c r="AKP24" s="33"/>
      <c r="AKQ24" s="33"/>
      <c r="AKR24" s="33"/>
      <c r="AKS24" s="33"/>
      <c r="AKT24" s="33"/>
      <c r="AKU24" s="33"/>
      <c r="AKV24" s="33"/>
      <c r="AKW24" s="33"/>
    </row>
    <row r="25" spans="1:985">
      <c r="A25" s="27" t="s">
        <v>1490</v>
      </c>
      <c r="B25" s="35">
        <f>VLOOKUP(A25,'Initial Data Ctl v FeO2'!A56:V432,5,0)</f>
        <v>2</v>
      </c>
      <c r="C25" s="68">
        <v>608</v>
      </c>
      <c r="D25" s="35">
        <f>VLOOKUP(A25,'Initial Data Ctl v FeO2'!$A$1:$V$377,19,0)</f>
        <v>9674967.1669999994</v>
      </c>
      <c r="E25" s="35">
        <f>VLOOKUP(A25,'Initial Data Ctl v FeO2'!$A$1:$V$377,20,0)</f>
        <v>3449008.3330000001</v>
      </c>
      <c r="F25" s="40">
        <f t="shared" si="0"/>
        <v>0.35648785917993597</v>
      </c>
      <c r="G25" s="67">
        <v>-3.4585486929243001</v>
      </c>
      <c r="H25" s="40">
        <f t="shared" si="1"/>
        <v>-1.0314550953039439</v>
      </c>
      <c r="I25" s="40">
        <f>VLOOKUP(A25,'Simple avearge'!$A$1:$C$1136,3,0)</f>
        <v>-0.83737117409656703</v>
      </c>
      <c r="J25" s="64">
        <f t="shared" si="2"/>
        <v>2.6823222077520761</v>
      </c>
      <c r="K25" s="33">
        <f t="shared" si="5"/>
        <v>32.811277289750706</v>
      </c>
      <c r="L25" s="33">
        <f t="shared" si="3"/>
        <v>6.9493209690313851</v>
      </c>
      <c r="M25" s="33">
        <f t="shared" si="4"/>
        <v>-1.0314550953039439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  <c r="JA25" s="33"/>
      <c r="JB25" s="33"/>
      <c r="JC25" s="33"/>
      <c r="JD25" s="33"/>
      <c r="JE25" s="33"/>
      <c r="JF25" s="33"/>
      <c r="JG25" s="33"/>
      <c r="JH25" s="33"/>
      <c r="JI25" s="33"/>
      <c r="JJ25" s="33"/>
      <c r="JK25" s="33"/>
      <c r="JL25" s="33"/>
      <c r="JM25" s="33"/>
      <c r="JN25" s="33"/>
      <c r="JO25" s="33"/>
      <c r="JP25" s="33"/>
      <c r="JQ25" s="33"/>
      <c r="JR25" s="33"/>
      <c r="JS25" s="33"/>
      <c r="JT25" s="33"/>
      <c r="JU25" s="33"/>
      <c r="JV25" s="33"/>
      <c r="JW25" s="33"/>
      <c r="JX25" s="33"/>
      <c r="JY25" s="33"/>
      <c r="JZ25" s="33"/>
      <c r="KA25" s="33"/>
      <c r="KB25" s="33"/>
      <c r="KC25" s="33"/>
      <c r="KD25" s="33"/>
      <c r="KE25" s="33"/>
      <c r="KF25" s="33"/>
      <c r="KG25" s="33"/>
      <c r="KH25" s="33"/>
      <c r="KI25" s="33"/>
      <c r="KJ25" s="33"/>
      <c r="KK25" s="33"/>
      <c r="KL25" s="33"/>
      <c r="KM25" s="33"/>
      <c r="KN25" s="33"/>
      <c r="KO25" s="33"/>
      <c r="KP25" s="33"/>
      <c r="KQ25" s="33"/>
      <c r="KR25" s="33"/>
      <c r="KS25" s="33"/>
      <c r="KT25" s="33"/>
      <c r="KU25" s="33"/>
      <c r="KV25" s="33"/>
      <c r="KW25" s="33"/>
      <c r="KX25" s="33"/>
      <c r="KY25" s="33"/>
      <c r="KZ25" s="33"/>
      <c r="LA25" s="33"/>
      <c r="LB25" s="33"/>
      <c r="LC25" s="33"/>
      <c r="LD25" s="33"/>
      <c r="LE25" s="33"/>
      <c r="LF25" s="33"/>
      <c r="LG25" s="33"/>
      <c r="LH25" s="33"/>
      <c r="LI25" s="33"/>
      <c r="LJ25" s="33"/>
      <c r="LK25" s="33"/>
      <c r="LL25" s="33"/>
      <c r="LM25" s="33"/>
      <c r="LN25" s="33"/>
      <c r="LO25" s="33"/>
      <c r="LP25" s="33"/>
      <c r="LQ25" s="33"/>
      <c r="LR25" s="33"/>
      <c r="LS25" s="33"/>
      <c r="LT25" s="33"/>
      <c r="LU25" s="33"/>
      <c r="LV25" s="33"/>
      <c r="LW25" s="33"/>
      <c r="LX25" s="33"/>
      <c r="LY25" s="33"/>
      <c r="LZ25" s="33"/>
      <c r="MA25" s="33"/>
      <c r="MB25" s="33"/>
      <c r="MC25" s="33"/>
      <c r="MD25" s="33"/>
      <c r="ME25" s="33"/>
      <c r="MF25" s="33"/>
      <c r="MG25" s="33"/>
      <c r="MH25" s="33"/>
      <c r="MI25" s="33"/>
      <c r="MJ25" s="33"/>
      <c r="MK25" s="33"/>
      <c r="ML25" s="33"/>
      <c r="MM25" s="33"/>
      <c r="MN25" s="33"/>
      <c r="MO25" s="33"/>
      <c r="MP25" s="33"/>
      <c r="MQ25" s="33"/>
      <c r="MR25" s="33"/>
      <c r="MS25" s="33"/>
      <c r="MT25" s="33"/>
      <c r="MU25" s="33"/>
      <c r="MV25" s="33"/>
      <c r="MW25" s="33"/>
      <c r="MX25" s="33"/>
      <c r="MY25" s="33"/>
      <c r="MZ25" s="33"/>
      <c r="NA25" s="33"/>
      <c r="NB25" s="33"/>
      <c r="NC25" s="33"/>
      <c r="ND25" s="33"/>
      <c r="NE25" s="33"/>
      <c r="NF25" s="33"/>
      <c r="NG25" s="33"/>
      <c r="NH25" s="33"/>
      <c r="NI25" s="33"/>
      <c r="NJ25" s="33"/>
      <c r="NK25" s="33"/>
      <c r="NL25" s="33"/>
      <c r="NM25" s="33"/>
      <c r="NN25" s="33"/>
      <c r="NO25" s="33"/>
      <c r="NP25" s="33"/>
      <c r="NQ25" s="33"/>
      <c r="NR25" s="33"/>
      <c r="NS25" s="33"/>
      <c r="NT25" s="33"/>
      <c r="NU25" s="33"/>
      <c r="NV25" s="33"/>
      <c r="NW25" s="33"/>
      <c r="NX25" s="33"/>
      <c r="NY25" s="33"/>
      <c r="NZ25" s="33"/>
      <c r="OA25" s="33"/>
      <c r="OB25" s="33"/>
      <c r="OC25" s="33"/>
      <c r="OD25" s="33"/>
      <c r="OE25" s="33"/>
      <c r="OF25" s="33"/>
      <c r="OG25" s="33"/>
      <c r="OH25" s="33"/>
      <c r="OI25" s="33"/>
      <c r="OJ25" s="33"/>
      <c r="OK25" s="33"/>
      <c r="OL25" s="33"/>
      <c r="OM25" s="33"/>
      <c r="ON25" s="33"/>
      <c r="OO25" s="33"/>
      <c r="OP25" s="33"/>
      <c r="OQ25" s="33"/>
      <c r="OR25" s="33"/>
      <c r="OS25" s="33"/>
      <c r="OT25" s="33"/>
      <c r="OU25" s="33"/>
      <c r="OV25" s="33"/>
      <c r="OW25" s="33"/>
      <c r="OX25" s="33"/>
      <c r="OY25" s="33"/>
      <c r="OZ25" s="33"/>
      <c r="PA25" s="33"/>
      <c r="PB25" s="33"/>
      <c r="PC25" s="33"/>
      <c r="PD25" s="33"/>
      <c r="PE25" s="33"/>
      <c r="PF25" s="33"/>
      <c r="PG25" s="33"/>
      <c r="PH25" s="33"/>
      <c r="PI25" s="33"/>
      <c r="PJ25" s="33"/>
      <c r="PK25" s="33"/>
      <c r="PL25" s="33"/>
      <c r="PM25" s="33"/>
      <c r="PN25" s="33"/>
      <c r="PO25" s="33"/>
      <c r="PP25" s="33"/>
      <c r="PQ25" s="33"/>
      <c r="PR25" s="33"/>
      <c r="PS25" s="33"/>
      <c r="PT25" s="33"/>
      <c r="PU25" s="33"/>
      <c r="PV25" s="33"/>
      <c r="PW25" s="33"/>
      <c r="PX25" s="33"/>
      <c r="PY25" s="33"/>
      <c r="PZ25" s="33"/>
      <c r="QA25" s="33"/>
      <c r="QB25" s="33"/>
      <c r="QC25" s="33"/>
      <c r="QD25" s="33"/>
      <c r="QE25" s="33"/>
      <c r="QF25" s="33"/>
      <c r="QG25" s="33"/>
      <c r="QH25" s="33"/>
      <c r="QI25" s="33"/>
      <c r="QJ25" s="33"/>
      <c r="QK25" s="33"/>
      <c r="QL25" s="33"/>
      <c r="QM25" s="33"/>
      <c r="QN25" s="33"/>
      <c r="QO25" s="33"/>
      <c r="QP25" s="33"/>
      <c r="QQ25" s="33"/>
      <c r="QR25" s="33"/>
      <c r="QS25" s="33"/>
      <c r="QT25" s="33"/>
      <c r="QU25" s="33"/>
      <c r="QV25" s="33"/>
      <c r="QW25" s="33"/>
      <c r="QX25" s="33"/>
      <c r="QY25" s="33"/>
      <c r="QZ25" s="33"/>
      <c r="RA25" s="33"/>
      <c r="RB25" s="33"/>
      <c r="RC25" s="33"/>
      <c r="RD25" s="33"/>
      <c r="RE25" s="33"/>
      <c r="RF25" s="33"/>
      <c r="RG25" s="33"/>
      <c r="RH25" s="33"/>
      <c r="RI25" s="33"/>
      <c r="RJ25" s="33"/>
      <c r="RK25" s="33"/>
      <c r="RL25" s="33"/>
      <c r="RM25" s="33"/>
      <c r="RN25" s="33"/>
      <c r="RO25" s="33"/>
      <c r="RP25" s="33"/>
      <c r="RQ25" s="33"/>
      <c r="RR25" s="33"/>
      <c r="RS25" s="33"/>
      <c r="RT25" s="33"/>
      <c r="RU25" s="33"/>
      <c r="RV25" s="33"/>
      <c r="RW25" s="33"/>
      <c r="RX25" s="33"/>
      <c r="RY25" s="33"/>
      <c r="RZ25" s="33"/>
      <c r="SA25" s="33"/>
      <c r="SB25" s="33"/>
      <c r="SC25" s="33"/>
      <c r="SD25" s="33"/>
      <c r="SE25" s="33"/>
      <c r="SF25" s="33"/>
      <c r="SG25" s="33"/>
      <c r="SH25" s="33"/>
      <c r="SI25" s="33"/>
      <c r="SJ25" s="33"/>
      <c r="SK25" s="33"/>
      <c r="SL25" s="33"/>
      <c r="SM25" s="33"/>
      <c r="SN25" s="33"/>
      <c r="SO25" s="33"/>
      <c r="SP25" s="33"/>
      <c r="SQ25" s="33"/>
      <c r="SR25" s="33"/>
      <c r="SS25" s="33"/>
      <c r="ST25" s="33"/>
      <c r="SU25" s="33"/>
      <c r="SV25" s="33"/>
      <c r="SW25" s="33"/>
      <c r="SX25" s="33"/>
      <c r="SY25" s="33"/>
      <c r="SZ25" s="33"/>
      <c r="TA25" s="33"/>
      <c r="TB25" s="33"/>
      <c r="TC25" s="33"/>
      <c r="TD25" s="33"/>
      <c r="TE25" s="33"/>
      <c r="TF25" s="33"/>
      <c r="TG25" s="33"/>
      <c r="TH25" s="33"/>
      <c r="TI25" s="33"/>
      <c r="TJ25" s="33"/>
      <c r="TK25" s="33"/>
      <c r="TL25" s="33"/>
      <c r="TM25" s="33"/>
      <c r="TN25" s="33"/>
      <c r="TO25" s="33"/>
      <c r="TP25" s="33"/>
      <c r="TQ25" s="33"/>
      <c r="TR25" s="33"/>
      <c r="TS25" s="33"/>
      <c r="TT25" s="33"/>
      <c r="TU25" s="33"/>
      <c r="TV25" s="33"/>
      <c r="TW25" s="33"/>
      <c r="TX25" s="33"/>
      <c r="TY25" s="33"/>
      <c r="TZ25" s="33"/>
      <c r="UA25" s="33"/>
      <c r="UB25" s="33"/>
      <c r="UC25" s="33"/>
      <c r="UD25" s="33"/>
      <c r="UE25" s="33"/>
      <c r="UF25" s="33"/>
      <c r="UG25" s="33"/>
      <c r="UH25" s="33"/>
      <c r="UI25" s="33"/>
      <c r="UJ25" s="33"/>
      <c r="UK25" s="33"/>
      <c r="UL25" s="33"/>
      <c r="UM25" s="33"/>
      <c r="UN25" s="33"/>
      <c r="UO25" s="33"/>
      <c r="UP25" s="33"/>
      <c r="UQ25" s="33"/>
      <c r="UR25" s="33"/>
      <c r="US25" s="33"/>
      <c r="UT25" s="33"/>
      <c r="UU25" s="33"/>
      <c r="UV25" s="33"/>
      <c r="UW25" s="33"/>
      <c r="UX25" s="33"/>
      <c r="UY25" s="33"/>
      <c r="UZ25" s="33"/>
      <c r="VA25" s="33"/>
      <c r="VB25" s="33"/>
      <c r="VC25" s="33"/>
      <c r="VD25" s="33"/>
      <c r="VE25" s="33"/>
      <c r="VF25" s="33"/>
      <c r="VG25" s="33"/>
      <c r="VH25" s="33"/>
      <c r="VI25" s="33"/>
      <c r="VJ25" s="33"/>
      <c r="VK25" s="33"/>
      <c r="VL25" s="33"/>
      <c r="VM25" s="33"/>
      <c r="VN25" s="33"/>
      <c r="VO25" s="33"/>
      <c r="VP25" s="33"/>
      <c r="VQ25" s="33"/>
      <c r="VR25" s="33"/>
      <c r="VS25" s="33"/>
      <c r="VT25" s="33"/>
      <c r="VU25" s="33"/>
      <c r="VV25" s="33"/>
      <c r="VW25" s="33"/>
      <c r="VX25" s="33"/>
      <c r="VY25" s="33"/>
      <c r="VZ25" s="33"/>
      <c r="WA25" s="33"/>
      <c r="WB25" s="33"/>
      <c r="WC25" s="33"/>
      <c r="WD25" s="33"/>
      <c r="WE25" s="33"/>
      <c r="WF25" s="33"/>
      <c r="WG25" s="33"/>
      <c r="WH25" s="33"/>
      <c r="WI25" s="33"/>
      <c r="WJ25" s="33"/>
      <c r="WK25" s="33"/>
      <c r="WL25" s="33"/>
      <c r="WM25" s="33"/>
      <c r="WN25" s="33"/>
      <c r="WO25" s="33"/>
      <c r="WP25" s="33"/>
      <c r="WQ25" s="33"/>
      <c r="WR25" s="33"/>
      <c r="WS25" s="33"/>
      <c r="WT25" s="33"/>
      <c r="WU25" s="33"/>
      <c r="WV25" s="33"/>
      <c r="WW25" s="33"/>
      <c r="WX25" s="33"/>
      <c r="WY25" s="33"/>
      <c r="WZ25" s="33"/>
      <c r="XA25" s="33"/>
      <c r="XB25" s="33"/>
      <c r="XC25" s="33"/>
      <c r="XD25" s="33"/>
      <c r="XE25" s="33"/>
      <c r="XF25" s="33"/>
      <c r="XG25" s="33"/>
      <c r="XH25" s="33"/>
      <c r="XI25" s="33"/>
      <c r="XJ25" s="33"/>
      <c r="XK25" s="33"/>
      <c r="XL25" s="33"/>
      <c r="XM25" s="33"/>
      <c r="XN25" s="33"/>
      <c r="XO25" s="33"/>
      <c r="XP25" s="33"/>
      <c r="XQ25" s="33"/>
      <c r="XR25" s="33"/>
      <c r="XS25" s="33"/>
      <c r="XT25" s="33"/>
      <c r="XU25" s="33"/>
      <c r="XV25" s="33"/>
      <c r="XW25" s="33"/>
      <c r="XX25" s="33"/>
      <c r="XY25" s="33"/>
      <c r="XZ25" s="33"/>
      <c r="YA25" s="33"/>
      <c r="YB25" s="33"/>
      <c r="YC25" s="33"/>
      <c r="YD25" s="33"/>
      <c r="YE25" s="33"/>
      <c r="YF25" s="33"/>
      <c r="YG25" s="33"/>
      <c r="YH25" s="33"/>
      <c r="YI25" s="33"/>
      <c r="YJ25" s="33"/>
      <c r="YK25" s="33"/>
      <c r="YL25" s="33"/>
      <c r="YM25" s="33"/>
      <c r="YN25" s="33"/>
      <c r="YO25" s="33"/>
      <c r="YP25" s="33"/>
      <c r="YQ25" s="33"/>
      <c r="YR25" s="33"/>
      <c r="YS25" s="33"/>
      <c r="YT25" s="33"/>
      <c r="YU25" s="33"/>
      <c r="YV25" s="33"/>
      <c r="YW25" s="33"/>
      <c r="YX25" s="33"/>
      <c r="YY25" s="33"/>
      <c r="YZ25" s="33"/>
      <c r="ZA25" s="33"/>
      <c r="ZB25" s="33"/>
      <c r="ZC25" s="33"/>
      <c r="ZD25" s="33"/>
      <c r="ZE25" s="33"/>
      <c r="ZF25" s="33"/>
      <c r="ZG25" s="33"/>
      <c r="ZH25" s="33"/>
      <c r="ZI25" s="33"/>
      <c r="ZJ25" s="33"/>
      <c r="ZK25" s="33"/>
      <c r="ZL25" s="33"/>
      <c r="ZM25" s="33"/>
      <c r="ZN25" s="33"/>
      <c r="ZO25" s="33"/>
      <c r="ZP25" s="33"/>
      <c r="ZQ25" s="33"/>
      <c r="ZR25" s="33"/>
      <c r="ZS25" s="33"/>
      <c r="ZT25" s="33"/>
      <c r="ZU25" s="33"/>
      <c r="ZV25" s="33"/>
      <c r="ZW25" s="33"/>
      <c r="ZX25" s="33"/>
      <c r="ZY25" s="33"/>
      <c r="ZZ25" s="33"/>
      <c r="AAA25" s="33"/>
      <c r="AAB25" s="33"/>
      <c r="AAC25" s="33"/>
      <c r="AAD25" s="33"/>
      <c r="AAE25" s="33"/>
      <c r="AAF25" s="33"/>
      <c r="AAG25" s="33"/>
      <c r="AAH25" s="33"/>
      <c r="AAI25" s="33"/>
      <c r="AAJ25" s="33"/>
      <c r="AAK25" s="33"/>
      <c r="AAL25" s="33"/>
      <c r="AAM25" s="33"/>
      <c r="AAN25" s="33"/>
      <c r="AAO25" s="33"/>
      <c r="AAP25" s="33"/>
      <c r="AAQ25" s="33"/>
      <c r="AAR25" s="33"/>
      <c r="AAS25" s="33"/>
      <c r="AAT25" s="33"/>
      <c r="AAU25" s="33"/>
      <c r="AAV25" s="33"/>
      <c r="AAW25" s="33"/>
      <c r="AAX25" s="33"/>
      <c r="AAY25" s="33"/>
      <c r="AAZ25" s="33"/>
      <c r="ABA25" s="33"/>
      <c r="ABB25" s="33"/>
      <c r="ABC25" s="33"/>
      <c r="ABD25" s="33"/>
      <c r="ABE25" s="33"/>
      <c r="ABF25" s="33"/>
      <c r="ABG25" s="33"/>
      <c r="ABH25" s="33"/>
      <c r="ABI25" s="33"/>
      <c r="ABJ25" s="33"/>
      <c r="ABK25" s="33"/>
      <c r="ABL25" s="33"/>
      <c r="ABM25" s="33"/>
      <c r="ABN25" s="33"/>
      <c r="ABO25" s="33"/>
      <c r="ABP25" s="33"/>
      <c r="ABQ25" s="33"/>
      <c r="ABR25" s="33"/>
      <c r="ABS25" s="33"/>
      <c r="ABT25" s="33"/>
      <c r="ABU25" s="33"/>
      <c r="ABV25" s="33"/>
      <c r="ABW25" s="33"/>
      <c r="ABX25" s="33"/>
      <c r="ABY25" s="33"/>
      <c r="ABZ25" s="33"/>
      <c r="ACA25" s="33"/>
      <c r="ACB25" s="33"/>
      <c r="ACC25" s="33"/>
      <c r="ACD25" s="33"/>
      <c r="ACE25" s="33"/>
      <c r="ACF25" s="33"/>
      <c r="ACG25" s="33"/>
      <c r="ACH25" s="33"/>
      <c r="ACI25" s="33"/>
      <c r="ACJ25" s="33"/>
      <c r="ACK25" s="33"/>
      <c r="ACL25" s="33"/>
      <c r="ACM25" s="33"/>
      <c r="ACN25" s="33"/>
      <c r="ACO25" s="33"/>
      <c r="ACP25" s="33"/>
      <c r="ACQ25" s="33"/>
      <c r="ACR25" s="33"/>
      <c r="ACS25" s="33"/>
      <c r="ACT25" s="33"/>
      <c r="ACU25" s="33"/>
      <c r="ACV25" s="33"/>
      <c r="ACW25" s="33"/>
      <c r="ACX25" s="33"/>
      <c r="ACY25" s="33"/>
      <c r="ACZ25" s="33"/>
      <c r="ADA25" s="33"/>
      <c r="ADB25" s="33"/>
      <c r="ADC25" s="33"/>
      <c r="ADD25" s="33"/>
      <c r="ADE25" s="33"/>
      <c r="ADF25" s="33"/>
      <c r="ADG25" s="33"/>
      <c r="ADH25" s="33"/>
      <c r="ADI25" s="33"/>
      <c r="ADJ25" s="33"/>
      <c r="ADK25" s="33"/>
      <c r="ADL25" s="33"/>
      <c r="ADM25" s="33"/>
      <c r="ADN25" s="33"/>
      <c r="ADO25" s="33"/>
      <c r="ADP25" s="33"/>
      <c r="ADQ25" s="33"/>
      <c r="ADR25" s="33"/>
      <c r="ADS25" s="33"/>
      <c r="ADT25" s="33"/>
      <c r="ADU25" s="33"/>
      <c r="ADV25" s="33"/>
      <c r="ADW25" s="33"/>
      <c r="ADX25" s="33"/>
      <c r="ADY25" s="33"/>
      <c r="ADZ25" s="33"/>
      <c r="AEA25" s="33"/>
      <c r="AEB25" s="33"/>
      <c r="AEC25" s="33"/>
      <c r="AED25" s="33"/>
      <c r="AEE25" s="33"/>
      <c r="AEF25" s="33"/>
      <c r="AEG25" s="33"/>
      <c r="AEH25" s="33"/>
      <c r="AEI25" s="33"/>
      <c r="AEJ25" s="33"/>
      <c r="AEK25" s="33"/>
      <c r="AEL25" s="33"/>
      <c r="AEM25" s="33"/>
      <c r="AEN25" s="33"/>
      <c r="AEO25" s="33"/>
      <c r="AEP25" s="33"/>
      <c r="AEQ25" s="33"/>
      <c r="AER25" s="33"/>
      <c r="AES25" s="33"/>
      <c r="AET25" s="33"/>
      <c r="AEU25" s="33"/>
      <c r="AEV25" s="33"/>
      <c r="AEW25" s="33"/>
      <c r="AEX25" s="33"/>
      <c r="AEY25" s="33"/>
      <c r="AEZ25" s="33"/>
      <c r="AFA25" s="33"/>
      <c r="AFB25" s="33"/>
      <c r="AFC25" s="33"/>
      <c r="AFD25" s="33"/>
      <c r="AFE25" s="33"/>
      <c r="AFF25" s="33"/>
      <c r="AFG25" s="33"/>
      <c r="AFH25" s="33"/>
      <c r="AFI25" s="33"/>
      <c r="AFJ25" s="33"/>
      <c r="AFK25" s="33"/>
      <c r="AFL25" s="33"/>
      <c r="AFM25" s="33"/>
      <c r="AFN25" s="33"/>
      <c r="AFO25" s="33"/>
      <c r="AFP25" s="33"/>
      <c r="AFQ25" s="33"/>
      <c r="AFR25" s="33"/>
      <c r="AFS25" s="33"/>
      <c r="AFT25" s="33"/>
      <c r="AFU25" s="33"/>
      <c r="AFV25" s="33"/>
      <c r="AFW25" s="33"/>
      <c r="AFX25" s="33"/>
      <c r="AFY25" s="33"/>
      <c r="AFZ25" s="33"/>
      <c r="AGA25" s="33"/>
      <c r="AGB25" s="33"/>
      <c r="AGC25" s="33"/>
      <c r="AGD25" s="33"/>
      <c r="AGE25" s="33"/>
      <c r="AGF25" s="33"/>
      <c r="AGG25" s="33"/>
      <c r="AGH25" s="33"/>
      <c r="AGI25" s="33"/>
      <c r="AGJ25" s="33"/>
      <c r="AGK25" s="33"/>
      <c r="AGL25" s="33"/>
      <c r="AGM25" s="33"/>
      <c r="AGN25" s="33"/>
      <c r="AGO25" s="33"/>
      <c r="AGP25" s="33"/>
      <c r="AGQ25" s="33"/>
      <c r="AGR25" s="33"/>
      <c r="AGS25" s="33"/>
      <c r="AGT25" s="33"/>
      <c r="AGU25" s="33"/>
      <c r="AGV25" s="33"/>
      <c r="AGW25" s="33"/>
      <c r="AGX25" s="33"/>
      <c r="AGY25" s="33"/>
      <c r="AGZ25" s="33"/>
      <c r="AHA25" s="33"/>
      <c r="AHB25" s="33"/>
      <c r="AHC25" s="33"/>
      <c r="AHD25" s="33"/>
      <c r="AHE25" s="33"/>
      <c r="AHF25" s="33"/>
      <c r="AHG25" s="33"/>
      <c r="AHH25" s="33"/>
      <c r="AHI25" s="33"/>
      <c r="AHJ25" s="33"/>
      <c r="AHK25" s="33"/>
      <c r="AHL25" s="33"/>
      <c r="AHM25" s="33"/>
      <c r="AHN25" s="33"/>
      <c r="AHO25" s="33"/>
      <c r="AHP25" s="33"/>
      <c r="AHQ25" s="33"/>
      <c r="AHR25" s="33"/>
      <c r="AHS25" s="33"/>
      <c r="AHT25" s="33"/>
      <c r="AHU25" s="33"/>
      <c r="AHV25" s="33"/>
      <c r="AHW25" s="33"/>
      <c r="AHX25" s="33"/>
      <c r="AHY25" s="33"/>
      <c r="AHZ25" s="33"/>
      <c r="AIA25" s="33"/>
      <c r="AIB25" s="33"/>
      <c r="AIC25" s="33"/>
      <c r="AID25" s="33"/>
      <c r="AIE25" s="33"/>
      <c r="AIF25" s="33"/>
      <c r="AIG25" s="33"/>
      <c r="AIH25" s="33"/>
      <c r="AII25" s="33"/>
      <c r="AIJ25" s="33"/>
      <c r="AIK25" s="33"/>
      <c r="AIL25" s="33"/>
      <c r="AIM25" s="33"/>
      <c r="AIN25" s="33"/>
      <c r="AIO25" s="33"/>
      <c r="AIP25" s="33"/>
      <c r="AIQ25" s="33"/>
      <c r="AIR25" s="33"/>
      <c r="AIS25" s="33"/>
      <c r="AIT25" s="33"/>
      <c r="AIU25" s="33"/>
      <c r="AIV25" s="33"/>
      <c r="AIW25" s="33"/>
      <c r="AIX25" s="33"/>
      <c r="AIY25" s="33"/>
      <c r="AIZ25" s="33"/>
      <c r="AJA25" s="33"/>
      <c r="AJB25" s="33"/>
      <c r="AJC25" s="33"/>
      <c r="AJD25" s="33"/>
      <c r="AJE25" s="33"/>
      <c r="AJF25" s="33"/>
      <c r="AJG25" s="33"/>
      <c r="AJH25" s="33"/>
      <c r="AJI25" s="33"/>
      <c r="AJJ25" s="33"/>
      <c r="AJK25" s="33"/>
      <c r="AJL25" s="33"/>
      <c r="AJM25" s="33"/>
      <c r="AJN25" s="33"/>
      <c r="AJO25" s="33"/>
      <c r="AJP25" s="33"/>
      <c r="AJQ25" s="33"/>
      <c r="AJR25" s="33"/>
      <c r="AJS25" s="33"/>
      <c r="AJT25" s="33"/>
      <c r="AJU25" s="33"/>
      <c r="AJV25" s="33"/>
      <c r="AJW25" s="33"/>
      <c r="AJX25" s="33"/>
      <c r="AJY25" s="33"/>
      <c r="AJZ25" s="33"/>
      <c r="AKA25" s="33"/>
      <c r="AKB25" s="33"/>
      <c r="AKC25" s="33"/>
      <c r="AKD25" s="33"/>
      <c r="AKE25" s="33"/>
      <c r="AKF25" s="33"/>
      <c r="AKG25" s="33"/>
      <c r="AKH25" s="33"/>
      <c r="AKI25" s="33"/>
      <c r="AKJ25" s="33"/>
      <c r="AKK25" s="33"/>
      <c r="AKL25" s="33"/>
      <c r="AKM25" s="33"/>
      <c r="AKN25" s="33"/>
      <c r="AKO25" s="33"/>
      <c r="AKP25" s="33"/>
      <c r="AKQ25" s="33"/>
      <c r="AKR25" s="33"/>
      <c r="AKS25" s="33"/>
      <c r="AKT25" s="33"/>
      <c r="AKU25" s="33"/>
      <c r="AKV25" s="33"/>
      <c r="AKW25" s="33"/>
    </row>
    <row r="26" spans="1:985">
      <c r="A26" s="66" t="s">
        <v>540</v>
      </c>
      <c r="B26" s="35">
        <f>VLOOKUP(A26,'Initial Data Ctl v FeO2'!A74:V450,5,0)</f>
        <v>3</v>
      </c>
      <c r="C26" s="68">
        <v>916</v>
      </c>
      <c r="D26" s="35">
        <f>VLOOKUP(A26,'Initial Data Ctl v FeO2'!$A$1:$V$377,19,0)</f>
        <v>203481666.69999999</v>
      </c>
      <c r="E26" s="35">
        <f>VLOOKUP(A26,'Initial Data Ctl v FeO2'!$A$1:$V$377,20,0)</f>
        <v>153503333.30000001</v>
      </c>
      <c r="F26" s="40">
        <f t="shared" si="0"/>
        <v>0.75438409655998762</v>
      </c>
      <c r="G26">
        <v>-3.4816542477755799</v>
      </c>
      <c r="H26" s="40">
        <f t="shared" si="1"/>
        <v>-0.2818536287970943</v>
      </c>
      <c r="I26" s="40">
        <f>VLOOKUP(A26,'Simple avearge'!$A$1:$C$1136,3,0)</f>
        <v>-1.14882204550605</v>
      </c>
      <c r="J26" s="64">
        <f t="shared" si="2"/>
        <v>3.1666324836995305</v>
      </c>
      <c r="K26" s="33">
        <f t="shared" si="5"/>
        <v>26.604229768795431</v>
      </c>
      <c r="L26" s="33">
        <f t="shared" si="3"/>
        <v>6.7627244647863591</v>
      </c>
      <c r="M26" s="33">
        <f t="shared" si="4"/>
        <v>-0.2818536287970943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  <c r="JA26" s="33"/>
      <c r="JB26" s="33"/>
      <c r="JC26" s="33"/>
      <c r="JD26" s="33"/>
      <c r="JE26" s="33"/>
      <c r="JF26" s="33"/>
      <c r="JG26" s="33"/>
      <c r="JH26" s="33"/>
      <c r="JI26" s="33"/>
      <c r="JJ26" s="33"/>
      <c r="JK26" s="33"/>
      <c r="JL26" s="33"/>
      <c r="JM26" s="33"/>
      <c r="JN26" s="33"/>
      <c r="JO26" s="33"/>
      <c r="JP26" s="33"/>
      <c r="JQ26" s="33"/>
      <c r="JR26" s="33"/>
      <c r="JS26" s="33"/>
      <c r="JT26" s="33"/>
      <c r="JU26" s="33"/>
      <c r="JV26" s="33"/>
      <c r="JW26" s="33"/>
      <c r="JX26" s="33"/>
      <c r="JY26" s="33"/>
      <c r="JZ26" s="33"/>
      <c r="KA26" s="33"/>
      <c r="KB26" s="33"/>
      <c r="KC26" s="33"/>
      <c r="KD26" s="33"/>
      <c r="KE26" s="33"/>
      <c r="KF26" s="33"/>
      <c r="KG26" s="33"/>
      <c r="KH26" s="33"/>
      <c r="KI26" s="33"/>
      <c r="KJ26" s="33"/>
      <c r="KK26" s="33"/>
      <c r="KL26" s="33"/>
      <c r="KM26" s="33"/>
      <c r="KN26" s="33"/>
      <c r="KO26" s="33"/>
      <c r="KP26" s="33"/>
      <c r="KQ26" s="33"/>
      <c r="KR26" s="33"/>
      <c r="KS26" s="33"/>
      <c r="KT26" s="33"/>
      <c r="KU26" s="33"/>
      <c r="KV26" s="33"/>
      <c r="KW26" s="33"/>
      <c r="KX26" s="33"/>
      <c r="KY26" s="33"/>
      <c r="KZ26" s="33"/>
      <c r="LA26" s="33"/>
      <c r="LB26" s="33"/>
      <c r="LC26" s="33"/>
      <c r="LD26" s="33"/>
      <c r="LE26" s="33"/>
      <c r="LF26" s="33"/>
      <c r="LG26" s="33"/>
      <c r="LH26" s="33"/>
      <c r="LI26" s="33"/>
      <c r="LJ26" s="33"/>
      <c r="LK26" s="33"/>
      <c r="LL26" s="33"/>
      <c r="LM26" s="33"/>
      <c r="LN26" s="33"/>
      <c r="LO26" s="33"/>
      <c r="LP26" s="33"/>
      <c r="LQ26" s="33"/>
      <c r="LR26" s="33"/>
      <c r="LS26" s="33"/>
      <c r="LT26" s="33"/>
      <c r="LU26" s="33"/>
      <c r="LV26" s="33"/>
      <c r="LW26" s="33"/>
      <c r="LX26" s="33"/>
      <c r="LY26" s="33"/>
      <c r="LZ26" s="33"/>
      <c r="MA26" s="33"/>
      <c r="MB26" s="33"/>
      <c r="MC26" s="33"/>
      <c r="MD26" s="33"/>
      <c r="ME26" s="33"/>
      <c r="MF26" s="33"/>
      <c r="MG26" s="33"/>
      <c r="MH26" s="33"/>
      <c r="MI26" s="33"/>
      <c r="MJ26" s="33"/>
      <c r="MK26" s="33"/>
      <c r="ML26" s="33"/>
      <c r="MM26" s="33"/>
      <c r="MN26" s="33"/>
      <c r="MO26" s="33"/>
      <c r="MP26" s="33"/>
      <c r="MQ26" s="33"/>
      <c r="MR26" s="33"/>
      <c r="MS26" s="33"/>
      <c r="MT26" s="33"/>
      <c r="MU26" s="33"/>
      <c r="MV26" s="33"/>
      <c r="MW26" s="33"/>
      <c r="MX26" s="33"/>
      <c r="MY26" s="33"/>
      <c r="MZ26" s="33"/>
      <c r="NA26" s="33"/>
      <c r="NB26" s="33"/>
      <c r="NC26" s="33"/>
      <c r="ND26" s="33"/>
      <c r="NE26" s="33"/>
      <c r="NF26" s="33"/>
      <c r="NG26" s="33"/>
      <c r="NH26" s="33"/>
      <c r="NI26" s="33"/>
      <c r="NJ26" s="33"/>
      <c r="NK26" s="33"/>
      <c r="NL26" s="33"/>
      <c r="NM26" s="33"/>
      <c r="NN26" s="33"/>
      <c r="NO26" s="33"/>
      <c r="NP26" s="33"/>
      <c r="NQ26" s="33"/>
      <c r="NR26" s="33"/>
      <c r="NS26" s="33"/>
      <c r="NT26" s="33"/>
      <c r="NU26" s="33"/>
      <c r="NV26" s="33"/>
      <c r="NW26" s="33"/>
      <c r="NX26" s="33"/>
      <c r="NY26" s="33"/>
      <c r="NZ26" s="33"/>
      <c r="OA26" s="33"/>
      <c r="OB26" s="33"/>
      <c r="OC26" s="33"/>
      <c r="OD26" s="33"/>
      <c r="OE26" s="33"/>
      <c r="OF26" s="33"/>
      <c r="OG26" s="33"/>
      <c r="OH26" s="33"/>
      <c r="OI26" s="33"/>
      <c r="OJ26" s="33"/>
      <c r="OK26" s="33"/>
      <c r="OL26" s="33"/>
      <c r="OM26" s="33"/>
      <c r="ON26" s="33"/>
      <c r="OO26" s="33"/>
      <c r="OP26" s="33"/>
      <c r="OQ26" s="33"/>
      <c r="OR26" s="33"/>
      <c r="OS26" s="33"/>
      <c r="OT26" s="33"/>
      <c r="OU26" s="33"/>
      <c r="OV26" s="33"/>
      <c r="OW26" s="33"/>
      <c r="OX26" s="33"/>
      <c r="OY26" s="33"/>
      <c r="OZ26" s="33"/>
      <c r="PA26" s="33"/>
      <c r="PB26" s="33"/>
      <c r="PC26" s="33"/>
      <c r="PD26" s="33"/>
      <c r="PE26" s="33"/>
      <c r="PF26" s="33"/>
      <c r="PG26" s="33"/>
      <c r="PH26" s="33"/>
      <c r="PI26" s="33"/>
      <c r="PJ26" s="33"/>
      <c r="PK26" s="33"/>
      <c r="PL26" s="33"/>
      <c r="PM26" s="33"/>
      <c r="PN26" s="33"/>
      <c r="PO26" s="33"/>
      <c r="PP26" s="33"/>
      <c r="PQ26" s="33"/>
      <c r="PR26" s="33"/>
      <c r="PS26" s="33"/>
      <c r="PT26" s="33"/>
      <c r="PU26" s="33"/>
      <c r="PV26" s="33"/>
      <c r="PW26" s="33"/>
      <c r="PX26" s="33"/>
      <c r="PY26" s="33"/>
      <c r="PZ26" s="33"/>
      <c r="QA26" s="33"/>
      <c r="QB26" s="33"/>
      <c r="QC26" s="33"/>
      <c r="QD26" s="33"/>
      <c r="QE26" s="33"/>
      <c r="QF26" s="33"/>
      <c r="QG26" s="33"/>
      <c r="QH26" s="33"/>
      <c r="QI26" s="33"/>
      <c r="QJ26" s="33"/>
      <c r="QK26" s="33"/>
      <c r="QL26" s="33"/>
      <c r="QM26" s="33"/>
      <c r="QN26" s="33"/>
      <c r="QO26" s="33"/>
      <c r="QP26" s="33"/>
      <c r="QQ26" s="33"/>
      <c r="QR26" s="33"/>
      <c r="QS26" s="33"/>
      <c r="QT26" s="33"/>
      <c r="QU26" s="33"/>
      <c r="QV26" s="33"/>
      <c r="QW26" s="33"/>
      <c r="QX26" s="33"/>
      <c r="QY26" s="33"/>
      <c r="QZ26" s="33"/>
      <c r="RA26" s="33"/>
      <c r="RB26" s="33"/>
      <c r="RC26" s="33"/>
      <c r="RD26" s="33"/>
      <c r="RE26" s="33"/>
      <c r="RF26" s="33"/>
      <c r="RG26" s="33"/>
      <c r="RH26" s="33"/>
      <c r="RI26" s="33"/>
      <c r="RJ26" s="33"/>
      <c r="RK26" s="33"/>
      <c r="RL26" s="33"/>
      <c r="RM26" s="33"/>
      <c r="RN26" s="33"/>
      <c r="RO26" s="33"/>
      <c r="RP26" s="33"/>
      <c r="RQ26" s="33"/>
      <c r="RR26" s="33"/>
      <c r="RS26" s="33"/>
      <c r="RT26" s="33"/>
      <c r="RU26" s="33"/>
      <c r="RV26" s="33"/>
      <c r="RW26" s="33"/>
      <c r="RX26" s="33"/>
      <c r="RY26" s="33"/>
      <c r="RZ26" s="33"/>
      <c r="SA26" s="33"/>
      <c r="SB26" s="33"/>
      <c r="SC26" s="33"/>
      <c r="SD26" s="33"/>
      <c r="SE26" s="33"/>
      <c r="SF26" s="33"/>
      <c r="SG26" s="33"/>
      <c r="SH26" s="33"/>
      <c r="SI26" s="33"/>
      <c r="SJ26" s="33"/>
      <c r="SK26" s="33"/>
      <c r="SL26" s="33"/>
      <c r="SM26" s="33"/>
      <c r="SN26" s="33"/>
      <c r="SO26" s="33"/>
      <c r="SP26" s="33"/>
      <c r="SQ26" s="33"/>
      <c r="SR26" s="33"/>
      <c r="SS26" s="33"/>
      <c r="ST26" s="33"/>
      <c r="SU26" s="33"/>
      <c r="SV26" s="33"/>
      <c r="SW26" s="33"/>
      <c r="SX26" s="33"/>
      <c r="SY26" s="33"/>
      <c r="SZ26" s="33"/>
      <c r="TA26" s="33"/>
      <c r="TB26" s="33"/>
      <c r="TC26" s="33"/>
      <c r="TD26" s="33"/>
      <c r="TE26" s="33"/>
      <c r="TF26" s="33"/>
      <c r="TG26" s="33"/>
      <c r="TH26" s="33"/>
      <c r="TI26" s="33"/>
      <c r="TJ26" s="33"/>
      <c r="TK26" s="33"/>
      <c r="TL26" s="33"/>
      <c r="TM26" s="33"/>
      <c r="TN26" s="33"/>
      <c r="TO26" s="33"/>
      <c r="TP26" s="33"/>
      <c r="TQ26" s="33"/>
      <c r="TR26" s="33"/>
      <c r="TS26" s="33"/>
      <c r="TT26" s="33"/>
      <c r="TU26" s="33"/>
      <c r="TV26" s="33"/>
      <c r="TW26" s="33"/>
      <c r="TX26" s="33"/>
      <c r="TY26" s="33"/>
      <c r="TZ26" s="33"/>
      <c r="UA26" s="33"/>
      <c r="UB26" s="33"/>
      <c r="UC26" s="33"/>
      <c r="UD26" s="33"/>
      <c r="UE26" s="33"/>
      <c r="UF26" s="33"/>
      <c r="UG26" s="33"/>
      <c r="UH26" s="33"/>
      <c r="UI26" s="33"/>
      <c r="UJ26" s="33"/>
      <c r="UK26" s="33"/>
      <c r="UL26" s="33"/>
      <c r="UM26" s="33"/>
      <c r="UN26" s="33"/>
      <c r="UO26" s="33"/>
      <c r="UP26" s="33"/>
      <c r="UQ26" s="33"/>
      <c r="UR26" s="33"/>
      <c r="US26" s="33"/>
      <c r="UT26" s="33"/>
      <c r="UU26" s="33"/>
      <c r="UV26" s="33"/>
      <c r="UW26" s="33"/>
      <c r="UX26" s="33"/>
      <c r="UY26" s="33"/>
      <c r="UZ26" s="33"/>
      <c r="VA26" s="33"/>
      <c r="VB26" s="33"/>
      <c r="VC26" s="33"/>
      <c r="VD26" s="33"/>
      <c r="VE26" s="33"/>
      <c r="VF26" s="33"/>
      <c r="VG26" s="33"/>
      <c r="VH26" s="33"/>
      <c r="VI26" s="33"/>
      <c r="VJ26" s="33"/>
      <c r="VK26" s="33"/>
      <c r="VL26" s="33"/>
      <c r="VM26" s="33"/>
      <c r="VN26" s="33"/>
      <c r="VO26" s="33"/>
      <c r="VP26" s="33"/>
      <c r="VQ26" s="33"/>
      <c r="VR26" s="33"/>
      <c r="VS26" s="33"/>
      <c r="VT26" s="33"/>
      <c r="VU26" s="33"/>
      <c r="VV26" s="33"/>
      <c r="VW26" s="33"/>
      <c r="VX26" s="33"/>
      <c r="VY26" s="33"/>
      <c r="VZ26" s="33"/>
      <c r="WA26" s="33"/>
      <c r="WB26" s="33"/>
      <c r="WC26" s="33"/>
      <c r="WD26" s="33"/>
      <c r="WE26" s="33"/>
      <c r="WF26" s="33"/>
      <c r="WG26" s="33"/>
      <c r="WH26" s="33"/>
      <c r="WI26" s="33"/>
      <c r="WJ26" s="33"/>
      <c r="WK26" s="33"/>
      <c r="WL26" s="33"/>
      <c r="WM26" s="33"/>
      <c r="WN26" s="33"/>
      <c r="WO26" s="33"/>
      <c r="WP26" s="33"/>
      <c r="WQ26" s="33"/>
      <c r="WR26" s="33"/>
      <c r="WS26" s="33"/>
      <c r="WT26" s="33"/>
      <c r="WU26" s="33"/>
      <c r="WV26" s="33"/>
      <c r="WW26" s="33"/>
      <c r="WX26" s="33"/>
      <c r="WY26" s="33"/>
      <c r="WZ26" s="33"/>
      <c r="XA26" s="33"/>
      <c r="XB26" s="33"/>
      <c r="XC26" s="33"/>
      <c r="XD26" s="33"/>
      <c r="XE26" s="33"/>
      <c r="XF26" s="33"/>
      <c r="XG26" s="33"/>
      <c r="XH26" s="33"/>
      <c r="XI26" s="33"/>
      <c r="XJ26" s="33"/>
      <c r="XK26" s="33"/>
      <c r="XL26" s="33"/>
      <c r="XM26" s="33"/>
      <c r="XN26" s="33"/>
      <c r="XO26" s="33"/>
      <c r="XP26" s="33"/>
      <c r="XQ26" s="33"/>
      <c r="XR26" s="33"/>
      <c r="XS26" s="33"/>
      <c r="XT26" s="33"/>
      <c r="XU26" s="33"/>
      <c r="XV26" s="33"/>
      <c r="XW26" s="33"/>
      <c r="XX26" s="33"/>
      <c r="XY26" s="33"/>
      <c r="XZ26" s="33"/>
      <c r="YA26" s="33"/>
      <c r="YB26" s="33"/>
      <c r="YC26" s="33"/>
      <c r="YD26" s="33"/>
      <c r="YE26" s="33"/>
      <c r="YF26" s="33"/>
      <c r="YG26" s="33"/>
      <c r="YH26" s="33"/>
      <c r="YI26" s="33"/>
      <c r="YJ26" s="33"/>
      <c r="YK26" s="33"/>
      <c r="YL26" s="33"/>
      <c r="YM26" s="33"/>
      <c r="YN26" s="33"/>
      <c r="YO26" s="33"/>
      <c r="YP26" s="33"/>
      <c r="YQ26" s="33"/>
      <c r="YR26" s="33"/>
      <c r="YS26" s="33"/>
      <c r="YT26" s="33"/>
      <c r="YU26" s="33"/>
      <c r="YV26" s="33"/>
      <c r="YW26" s="33"/>
      <c r="YX26" s="33"/>
      <c r="YY26" s="33"/>
      <c r="YZ26" s="33"/>
      <c r="ZA26" s="33"/>
      <c r="ZB26" s="33"/>
      <c r="ZC26" s="33"/>
      <c r="ZD26" s="33"/>
      <c r="ZE26" s="33"/>
      <c r="ZF26" s="33"/>
      <c r="ZG26" s="33"/>
      <c r="ZH26" s="33"/>
      <c r="ZI26" s="33"/>
      <c r="ZJ26" s="33"/>
      <c r="ZK26" s="33"/>
      <c r="ZL26" s="33"/>
      <c r="ZM26" s="33"/>
      <c r="ZN26" s="33"/>
      <c r="ZO26" s="33"/>
      <c r="ZP26" s="33"/>
      <c r="ZQ26" s="33"/>
      <c r="ZR26" s="33"/>
      <c r="ZS26" s="33"/>
      <c r="ZT26" s="33"/>
      <c r="ZU26" s="33"/>
      <c r="ZV26" s="33"/>
      <c r="ZW26" s="33"/>
      <c r="ZX26" s="33"/>
      <c r="ZY26" s="33"/>
      <c r="ZZ26" s="33"/>
      <c r="AAA26" s="33"/>
      <c r="AAB26" s="33"/>
      <c r="AAC26" s="33"/>
      <c r="AAD26" s="33"/>
      <c r="AAE26" s="33"/>
      <c r="AAF26" s="33"/>
      <c r="AAG26" s="33"/>
      <c r="AAH26" s="33"/>
      <c r="AAI26" s="33"/>
      <c r="AAJ26" s="33"/>
      <c r="AAK26" s="33"/>
      <c r="AAL26" s="33"/>
      <c r="AAM26" s="33"/>
      <c r="AAN26" s="33"/>
      <c r="AAO26" s="33"/>
      <c r="AAP26" s="33"/>
      <c r="AAQ26" s="33"/>
      <c r="AAR26" s="33"/>
      <c r="AAS26" s="33"/>
      <c r="AAT26" s="33"/>
      <c r="AAU26" s="33"/>
      <c r="AAV26" s="33"/>
      <c r="AAW26" s="33"/>
      <c r="AAX26" s="33"/>
      <c r="AAY26" s="33"/>
      <c r="AAZ26" s="33"/>
      <c r="ABA26" s="33"/>
      <c r="ABB26" s="33"/>
      <c r="ABC26" s="33"/>
      <c r="ABD26" s="33"/>
      <c r="ABE26" s="33"/>
      <c r="ABF26" s="33"/>
      <c r="ABG26" s="33"/>
      <c r="ABH26" s="33"/>
      <c r="ABI26" s="33"/>
      <c r="ABJ26" s="33"/>
      <c r="ABK26" s="33"/>
      <c r="ABL26" s="33"/>
      <c r="ABM26" s="33"/>
      <c r="ABN26" s="33"/>
      <c r="ABO26" s="33"/>
      <c r="ABP26" s="33"/>
      <c r="ABQ26" s="33"/>
      <c r="ABR26" s="33"/>
      <c r="ABS26" s="33"/>
      <c r="ABT26" s="33"/>
      <c r="ABU26" s="33"/>
      <c r="ABV26" s="33"/>
      <c r="ABW26" s="33"/>
      <c r="ABX26" s="33"/>
      <c r="ABY26" s="33"/>
      <c r="ABZ26" s="33"/>
      <c r="ACA26" s="33"/>
      <c r="ACB26" s="33"/>
      <c r="ACC26" s="33"/>
      <c r="ACD26" s="33"/>
      <c r="ACE26" s="33"/>
      <c r="ACF26" s="33"/>
      <c r="ACG26" s="33"/>
      <c r="ACH26" s="33"/>
      <c r="ACI26" s="33"/>
      <c r="ACJ26" s="33"/>
      <c r="ACK26" s="33"/>
      <c r="ACL26" s="33"/>
      <c r="ACM26" s="33"/>
      <c r="ACN26" s="33"/>
      <c r="ACO26" s="33"/>
      <c r="ACP26" s="33"/>
      <c r="ACQ26" s="33"/>
      <c r="ACR26" s="33"/>
      <c r="ACS26" s="33"/>
      <c r="ACT26" s="33"/>
      <c r="ACU26" s="33"/>
      <c r="ACV26" s="33"/>
      <c r="ACW26" s="33"/>
      <c r="ACX26" s="33"/>
      <c r="ACY26" s="33"/>
      <c r="ACZ26" s="33"/>
      <c r="ADA26" s="33"/>
      <c r="ADB26" s="33"/>
      <c r="ADC26" s="33"/>
      <c r="ADD26" s="33"/>
      <c r="ADE26" s="33"/>
      <c r="ADF26" s="33"/>
      <c r="ADG26" s="33"/>
      <c r="ADH26" s="33"/>
      <c r="ADI26" s="33"/>
      <c r="ADJ26" s="33"/>
      <c r="ADK26" s="33"/>
      <c r="ADL26" s="33"/>
      <c r="ADM26" s="33"/>
      <c r="ADN26" s="33"/>
      <c r="ADO26" s="33"/>
      <c r="ADP26" s="33"/>
      <c r="ADQ26" s="33"/>
      <c r="ADR26" s="33"/>
      <c r="ADS26" s="33"/>
      <c r="ADT26" s="33"/>
      <c r="ADU26" s="33"/>
      <c r="ADV26" s="33"/>
      <c r="ADW26" s="33"/>
      <c r="ADX26" s="33"/>
      <c r="ADY26" s="33"/>
      <c r="ADZ26" s="33"/>
      <c r="AEA26" s="33"/>
      <c r="AEB26" s="33"/>
      <c r="AEC26" s="33"/>
      <c r="AED26" s="33"/>
      <c r="AEE26" s="33"/>
      <c r="AEF26" s="33"/>
      <c r="AEG26" s="33"/>
      <c r="AEH26" s="33"/>
      <c r="AEI26" s="33"/>
      <c r="AEJ26" s="33"/>
      <c r="AEK26" s="33"/>
      <c r="AEL26" s="33"/>
      <c r="AEM26" s="33"/>
      <c r="AEN26" s="33"/>
      <c r="AEO26" s="33"/>
      <c r="AEP26" s="33"/>
      <c r="AEQ26" s="33"/>
      <c r="AER26" s="33"/>
      <c r="AES26" s="33"/>
      <c r="AET26" s="33"/>
      <c r="AEU26" s="33"/>
      <c r="AEV26" s="33"/>
      <c r="AEW26" s="33"/>
      <c r="AEX26" s="33"/>
      <c r="AEY26" s="33"/>
      <c r="AEZ26" s="33"/>
      <c r="AFA26" s="33"/>
      <c r="AFB26" s="33"/>
      <c r="AFC26" s="33"/>
      <c r="AFD26" s="33"/>
      <c r="AFE26" s="33"/>
      <c r="AFF26" s="33"/>
      <c r="AFG26" s="33"/>
      <c r="AFH26" s="33"/>
      <c r="AFI26" s="33"/>
      <c r="AFJ26" s="33"/>
      <c r="AFK26" s="33"/>
      <c r="AFL26" s="33"/>
      <c r="AFM26" s="33"/>
      <c r="AFN26" s="33"/>
      <c r="AFO26" s="33"/>
      <c r="AFP26" s="33"/>
      <c r="AFQ26" s="33"/>
      <c r="AFR26" s="33"/>
      <c r="AFS26" s="33"/>
      <c r="AFT26" s="33"/>
      <c r="AFU26" s="33"/>
      <c r="AFV26" s="33"/>
      <c r="AFW26" s="33"/>
      <c r="AFX26" s="33"/>
      <c r="AFY26" s="33"/>
      <c r="AFZ26" s="33"/>
      <c r="AGA26" s="33"/>
      <c r="AGB26" s="33"/>
      <c r="AGC26" s="33"/>
      <c r="AGD26" s="33"/>
      <c r="AGE26" s="33"/>
      <c r="AGF26" s="33"/>
      <c r="AGG26" s="33"/>
      <c r="AGH26" s="33"/>
      <c r="AGI26" s="33"/>
      <c r="AGJ26" s="33"/>
      <c r="AGK26" s="33"/>
      <c r="AGL26" s="33"/>
      <c r="AGM26" s="33"/>
      <c r="AGN26" s="33"/>
      <c r="AGO26" s="33"/>
      <c r="AGP26" s="33"/>
      <c r="AGQ26" s="33"/>
      <c r="AGR26" s="33"/>
      <c r="AGS26" s="33"/>
      <c r="AGT26" s="33"/>
      <c r="AGU26" s="33"/>
      <c r="AGV26" s="33"/>
      <c r="AGW26" s="33"/>
      <c r="AGX26" s="33"/>
      <c r="AGY26" s="33"/>
      <c r="AGZ26" s="33"/>
      <c r="AHA26" s="33"/>
      <c r="AHB26" s="33"/>
      <c r="AHC26" s="33"/>
      <c r="AHD26" s="33"/>
      <c r="AHE26" s="33"/>
      <c r="AHF26" s="33"/>
      <c r="AHG26" s="33"/>
      <c r="AHH26" s="33"/>
      <c r="AHI26" s="33"/>
      <c r="AHJ26" s="33"/>
      <c r="AHK26" s="33"/>
      <c r="AHL26" s="33"/>
      <c r="AHM26" s="33"/>
      <c r="AHN26" s="33"/>
      <c r="AHO26" s="33"/>
      <c r="AHP26" s="33"/>
      <c r="AHQ26" s="33"/>
      <c r="AHR26" s="33"/>
      <c r="AHS26" s="33"/>
      <c r="AHT26" s="33"/>
      <c r="AHU26" s="33"/>
      <c r="AHV26" s="33"/>
      <c r="AHW26" s="33"/>
      <c r="AHX26" s="33"/>
      <c r="AHY26" s="33"/>
      <c r="AHZ26" s="33"/>
      <c r="AIA26" s="33"/>
      <c r="AIB26" s="33"/>
      <c r="AIC26" s="33"/>
      <c r="AID26" s="33"/>
      <c r="AIE26" s="33"/>
      <c r="AIF26" s="33"/>
      <c r="AIG26" s="33"/>
      <c r="AIH26" s="33"/>
      <c r="AII26" s="33"/>
      <c r="AIJ26" s="33"/>
      <c r="AIK26" s="33"/>
      <c r="AIL26" s="33"/>
      <c r="AIM26" s="33"/>
      <c r="AIN26" s="33"/>
      <c r="AIO26" s="33"/>
      <c r="AIP26" s="33"/>
      <c r="AIQ26" s="33"/>
      <c r="AIR26" s="33"/>
      <c r="AIS26" s="33"/>
      <c r="AIT26" s="33"/>
      <c r="AIU26" s="33"/>
      <c r="AIV26" s="33"/>
      <c r="AIW26" s="33"/>
      <c r="AIX26" s="33"/>
      <c r="AIY26" s="33"/>
      <c r="AIZ26" s="33"/>
      <c r="AJA26" s="33"/>
      <c r="AJB26" s="33"/>
      <c r="AJC26" s="33"/>
      <c r="AJD26" s="33"/>
      <c r="AJE26" s="33"/>
      <c r="AJF26" s="33"/>
      <c r="AJG26" s="33"/>
      <c r="AJH26" s="33"/>
      <c r="AJI26" s="33"/>
      <c r="AJJ26" s="33"/>
      <c r="AJK26" s="33"/>
      <c r="AJL26" s="33"/>
      <c r="AJM26" s="33"/>
      <c r="AJN26" s="33"/>
      <c r="AJO26" s="33"/>
      <c r="AJP26" s="33"/>
      <c r="AJQ26" s="33"/>
      <c r="AJR26" s="33"/>
      <c r="AJS26" s="33"/>
      <c r="AJT26" s="33"/>
      <c r="AJU26" s="33"/>
      <c r="AJV26" s="33"/>
      <c r="AJW26" s="33"/>
      <c r="AJX26" s="33"/>
      <c r="AJY26" s="33"/>
      <c r="AJZ26" s="33"/>
      <c r="AKA26" s="33"/>
      <c r="AKB26" s="33"/>
      <c r="AKC26" s="33"/>
      <c r="AKD26" s="33"/>
      <c r="AKE26" s="33"/>
      <c r="AKF26" s="33"/>
      <c r="AKG26" s="33"/>
      <c r="AKH26" s="33"/>
      <c r="AKI26" s="33"/>
      <c r="AKJ26" s="33"/>
      <c r="AKK26" s="33"/>
      <c r="AKL26" s="33"/>
      <c r="AKM26" s="33"/>
      <c r="AKN26" s="33"/>
      <c r="AKO26" s="33"/>
      <c r="AKP26" s="33"/>
      <c r="AKQ26" s="33"/>
      <c r="AKR26" s="33"/>
      <c r="AKS26" s="33"/>
      <c r="AKT26" s="33"/>
      <c r="AKU26" s="33"/>
      <c r="AKV26" s="33"/>
      <c r="AKW26" s="33"/>
    </row>
    <row r="27" spans="1:985">
      <c r="A27" s="44" t="s">
        <v>283</v>
      </c>
      <c r="B27" s="35">
        <f>VLOOKUP(A27,'Initial Data Ctl v FeO2'!A21:V397,5,0)</f>
        <v>4</v>
      </c>
      <c r="C27" s="35">
        <v>482</v>
      </c>
      <c r="D27" s="35">
        <f>VLOOKUP(A27,'Initial Data Ctl v FeO2'!$A$1:$V$377,19,0)</f>
        <v>21251666.670000002</v>
      </c>
      <c r="E27" s="35">
        <f>VLOOKUP(A27,'Initial Data Ctl v FeO2'!$A$1:$V$377,20,0)</f>
        <v>15063533.33</v>
      </c>
      <c r="F27" s="40">
        <f t="shared" si="0"/>
        <v>0.70881656313876296</v>
      </c>
      <c r="G27">
        <v>-2.1374543478830201</v>
      </c>
      <c r="H27" s="40">
        <f t="shared" si="1"/>
        <v>-0.34415851210486148</v>
      </c>
      <c r="I27" s="40">
        <f>VLOOKUP(A27,'Simple avearge'!$A$1:$C$1136,3,0)</f>
        <v>-0.41650277741360198</v>
      </c>
      <c r="J27" s="64">
        <f t="shared" si="2"/>
        <v>2.4415411377582532</v>
      </c>
      <c r="K27" s="33">
        <f t="shared" si="5"/>
        <v>37.158457103984361</v>
      </c>
      <c r="L27" s="33">
        <f t="shared" si="3"/>
        <v>5.7526457406217872</v>
      </c>
      <c r="M27" s="33">
        <f t="shared" si="4"/>
        <v>-0.34415851210486148</v>
      </c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  <c r="JA27" s="33"/>
      <c r="JB27" s="33"/>
      <c r="JC27" s="33"/>
      <c r="JD27" s="33"/>
      <c r="JE27" s="33"/>
      <c r="JF27" s="33"/>
      <c r="JG27" s="33"/>
      <c r="JH27" s="33"/>
      <c r="JI27" s="33"/>
      <c r="JJ27" s="33"/>
      <c r="JK27" s="33"/>
      <c r="JL27" s="33"/>
      <c r="JM27" s="33"/>
      <c r="JN27" s="33"/>
      <c r="JO27" s="33"/>
      <c r="JP27" s="33"/>
      <c r="JQ27" s="33"/>
      <c r="JR27" s="33"/>
      <c r="JS27" s="33"/>
      <c r="JT27" s="33"/>
      <c r="JU27" s="33"/>
      <c r="JV27" s="33"/>
      <c r="JW27" s="33"/>
      <c r="JX27" s="33"/>
      <c r="JY27" s="33"/>
      <c r="JZ27" s="33"/>
      <c r="KA27" s="33"/>
      <c r="KB27" s="33"/>
      <c r="KC27" s="33"/>
      <c r="KD27" s="33"/>
      <c r="KE27" s="33"/>
      <c r="KF27" s="33"/>
      <c r="KG27" s="33"/>
      <c r="KH27" s="33"/>
      <c r="KI27" s="33"/>
      <c r="KJ27" s="33"/>
      <c r="KK27" s="33"/>
      <c r="KL27" s="33"/>
      <c r="KM27" s="33"/>
      <c r="KN27" s="33"/>
      <c r="KO27" s="33"/>
      <c r="KP27" s="33"/>
      <c r="KQ27" s="33"/>
      <c r="KR27" s="33"/>
      <c r="KS27" s="33"/>
      <c r="KT27" s="33"/>
      <c r="KU27" s="33"/>
      <c r="KV27" s="33"/>
      <c r="KW27" s="33"/>
      <c r="KX27" s="33"/>
      <c r="KY27" s="33"/>
      <c r="KZ27" s="33"/>
      <c r="LA27" s="33"/>
      <c r="LB27" s="33"/>
      <c r="LC27" s="33"/>
      <c r="LD27" s="33"/>
      <c r="LE27" s="33"/>
      <c r="LF27" s="33"/>
      <c r="LG27" s="33"/>
      <c r="LH27" s="33"/>
      <c r="LI27" s="33"/>
      <c r="LJ27" s="33"/>
      <c r="LK27" s="33"/>
      <c r="LL27" s="33"/>
      <c r="LM27" s="33"/>
      <c r="LN27" s="33"/>
      <c r="LO27" s="33"/>
      <c r="LP27" s="33"/>
      <c r="LQ27" s="33"/>
      <c r="LR27" s="33"/>
      <c r="LS27" s="33"/>
      <c r="LT27" s="33"/>
      <c r="LU27" s="33"/>
      <c r="LV27" s="33"/>
      <c r="LW27" s="33"/>
      <c r="LX27" s="33"/>
      <c r="LY27" s="33"/>
      <c r="LZ27" s="33"/>
      <c r="MA27" s="33"/>
      <c r="MB27" s="33"/>
      <c r="MC27" s="33"/>
      <c r="MD27" s="33"/>
      <c r="ME27" s="33"/>
      <c r="MF27" s="33"/>
      <c r="MG27" s="33"/>
      <c r="MH27" s="33"/>
      <c r="MI27" s="33"/>
      <c r="MJ27" s="33"/>
      <c r="MK27" s="33"/>
      <c r="ML27" s="33"/>
      <c r="MM27" s="33"/>
      <c r="MN27" s="33"/>
      <c r="MO27" s="33"/>
      <c r="MP27" s="33"/>
      <c r="MQ27" s="33"/>
      <c r="MR27" s="33"/>
      <c r="MS27" s="33"/>
      <c r="MT27" s="33"/>
      <c r="MU27" s="33"/>
      <c r="MV27" s="33"/>
      <c r="MW27" s="33"/>
      <c r="MX27" s="33"/>
      <c r="MY27" s="33"/>
      <c r="MZ27" s="33"/>
      <c r="NA27" s="33"/>
      <c r="NB27" s="33"/>
      <c r="NC27" s="33"/>
      <c r="ND27" s="33"/>
      <c r="NE27" s="33"/>
      <c r="NF27" s="33"/>
      <c r="NG27" s="33"/>
      <c r="NH27" s="33"/>
      <c r="NI27" s="33"/>
      <c r="NJ27" s="33"/>
      <c r="NK27" s="33"/>
      <c r="NL27" s="33"/>
      <c r="NM27" s="33"/>
      <c r="NN27" s="33"/>
      <c r="NO27" s="33"/>
      <c r="NP27" s="33"/>
      <c r="NQ27" s="33"/>
      <c r="NR27" s="33"/>
      <c r="NS27" s="33"/>
      <c r="NT27" s="33"/>
      <c r="NU27" s="33"/>
      <c r="NV27" s="33"/>
      <c r="NW27" s="33"/>
      <c r="NX27" s="33"/>
      <c r="NY27" s="33"/>
      <c r="NZ27" s="33"/>
      <c r="OA27" s="33"/>
      <c r="OB27" s="33"/>
      <c r="OC27" s="33"/>
      <c r="OD27" s="33"/>
      <c r="OE27" s="33"/>
      <c r="OF27" s="33"/>
      <c r="OG27" s="33"/>
      <c r="OH27" s="33"/>
      <c r="OI27" s="33"/>
      <c r="OJ27" s="33"/>
      <c r="OK27" s="33"/>
      <c r="OL27" s="33"/>
      <c r="OM27" s="33"/>
      <c r="ON27" s="33"/>
      <c r="OO27" s="33"/>
      <c r="OP27" s="33"/>
      <c r="OQ27" s="33"/>
      <c r="OR27" s="33"/>
      <c r="OS27" s="33"/>
      <c r="OT27" s="33"/>
      <c r="OU27" s="33"/>
      <c r="OV27" s="33"/>
      <c r="OW27" s="33"/>
      <c r="OX27" s="33"/>
      <c r="OY27" s="33"/>
      <c r="OZ27" s="33"/>
      <c r="PA27" s="33"/>
      <c r="PB27" s="33"/>
      <c r="PC27" s="33"/>
      <c r="PD27" s="33"/>
      <c r="PE27" s="33"/>
      <c r="PF27" s="33"/>
      <c r="PG27" s="33"/>
      <c r="PH27" s="33"/>
      <c r="PI27" s="33"/>
      <c r="PJ27" s="33"/>
      <c r="PK27" s="33"/>
      <c r="PL27" s="33"/>
      <c r="PM27" s="33"/>
      <c r="PN27" s="33"/>
      <c r="PO27" s="33"/>
      <c r="PP27" s="33"/>
      <c r="PQ27" s="33"/>
      <c r="PR27" s="33"/>
      <c r="PS27" s="33"/>
      <c r="PT27" s="33"/>
      <c r="PU27" s="33"/>
      <c r="PV27" s="33"/>
      <c r="PW27" s="33"/>
      <c r="PX27" s="33"/>
      <c r="PY27" s="33"/>
      <c r="PZ27" s="33"/>
      <c r="QA27" s="33"/>
      <c r="QB27" s="33"/>
      <c r="QC27" s="33"/>
      <c r="QD27" s="33"/>
      <c r="QE27" s="33"/>
      <c r="QF27" s="33"/>
      <c r="QG27" s="33"/>
      <c r="QH27" s="33"/>
      <c r="QI27" s="33"/>
      <c r="QJ27" s="33"/>
      <c r="QK27" s="33"/>
      <c r="QL27" s="33"/>
      <c r="QM27" s="33"/>
      <c r="QN27" s="33"/>
      <c r="QO27" s="33"/>
      <c r="QP27" s="33"/>
      <c r="QQ27" s="33"/>
      <c r="QR27" s="33"/>
      <c r="QS27" s="33"/>
      <c r="QT27" s="33"/>
      <c r="QU27" s="33"/>
      <c r="QV27" s="33"/>
      <c r="QW27" s="33"/>
      <c r="QX27" s="33"/>
      <c r="QY27" s="33"/>
      <c r="QZ27" s="33"/>
      <c r="RA27" s="33"/>
      <c r="RB27" s="33"/>
      <c r="RC27" s="33"/>
      <c r="RD27" s="33"/>
      <c r="RE27" s="33"/>
      <c r="RF27" s="33"/>
      <c r="RG27" s="33"/>
      <c r="RH27" s="33"/>
      <c r="RI27" s="33"/>
      <c r="RJ27" s="33"/>
      <c r="RK27" s="33"/>
      <c r="RL27" s="33"/>
      <c r="RM27" s="33"/>
      <c r="RN27" s="33"/>
      <c r="RO27" s="33"/>
      <c r="RP27" s="33"/>
      <c r="RQ27" s="33"/>
      <c r="RR27" s="33"/>
      <c r="RS27" s="33"/>
      <c r="RT27" s="33"/>
      <c r="RU27" s="33"/>
      <c r="RV27" s="33"/>
      <c r="RW27" s="33"/>
      <c r="RX27" s="33"/>
      <c r="RY27" s="33"/>
      <c r="RZ27" s="33"/>
      <c r="SA27" s="33"/>
      <c r="SB27" s="33"/>
      <c r="SC27" s="33"/>
      <c r="SD27" s="33"/>
      <c r="SE27" s="33"/>
      <c r="SF27" s="33"/>
      <c r="SG27" s="33"/>
      <c r="SH27" s="33"/>
      <c r="SI27" s="33"/>
      <c r="SJ27" s="33"/>
      <c r="SK27" s="33"/>
      <c r="SL27" s="33"/>
      <c r="SM27" s="33"/>
      <c r="SN27" s="33"/>
      <c r="SO27" s="33"/>
      <c r="SP27" s="33"/>
      <c r="SQ27" s="33"/>
      <c r="SR27" s="33"/>
      <c r="SS27" s="33"/>
      <c r="ST27" s="33"/>
      <c r="SU27" s="33"/>
      <c r="SV27" s="33"/>
      <c r="SW27" s="33"/>
      <c r="SX27" s="33"/>
      <c r="SY27" s="33"/>
      <c r="SZ27" s="33"/>
      <c r="TA27" s="33"/>
      <c r="TB27" s="33"/>
      <c r="TC27" s="33"/>
      <c r="TD27" s="33"/>
      <c r="TE27" s="33"/>
      <c r="TF27" s="33"/>
      <c r="TG27" s="33"/>
      <c r="TH27" s="33"/>
      <c r="TI27" s="33"/>
      <c r="TJ27" s="33"/>
      <c r="TK27" s="33"/>
      <c r="TL27" s="33"/>
      <c r="TM27" s="33"/>
      <c r="TN27" s="33"/>
      <c r="TO27" s="33"/>
      <c r="TP27" s="33"/>
      <c r="TQ27" s="33"/>
      <c r="TR27" s="33"/>
      <c r="TS27" s="33"/>
      <c r="TT27" s="33"/>
      <c r="TU27" s="33"/>
      <c r="TV27" s="33"/>
      <c r="TW27" s="33"/>
      <c r="TX27" s="33"/>
      <c r="TY27" s="33"/>
      <c r="TZ27" s="33"/>
      <c r="UA27" s="33"/>
      <c r="UB27" s="33"/>
      <c r="UC27" s="33"/>
      <c r="UD27" s="33"/>
      <c r="UE27" s="33"/>
      <c r="UF27" s="33"/>
      <c r="UG27" s="33"/>
      <c r="UH27" s="33"/>
      <c r="UI27" s="33"/>
      <c r="UJ27" s="33"/>
      <c r="UK27" s="33"/>
      <c r="UL27" s="33"/>
      <c r="UM27" s="33"/>
      <c r="UN27" s="33"/>
      <c r="UO27" s="33"/>
      <c r="UP27" s="33"/>
      <c r="UQ27" s="33"/>
      <c r="UR27" s="33"/>
      <c r="US27" s="33"/>
      <c r="UT27" s="33"/>
      <c r="UU27" s="33"/>
      <c r="UV27" s="33"/>
      <c r="UW27" s="33"/>
      <c r="UX27" s="33"/>
      <c r="UY27" s="33"/>
      <c r="UZ27" s="33"/>
      <c r="VA27" s="33"/>
      <c r="VB27" s="33"/>
      <c r="VC27" s="33"/>
      <c r="VD27" s="33"/>
      <c r="VE27" s="33"/>
      <c r="VF27" s="33"/>
      <c r="VG27" s="33"/>
      <c r="VH27" s="33"/>
      <c r="VI27" s="33"/>
      <c r="VJ27" s="33"/>
      <c r="VK27" s="33"/>
      <c r="VL27" s="33"/>
      <c r="VM27" s="33"/>
      <c r="VN27" s="33"/>
      <c r="VO27" s="33"/>
      <c r="VP27" s="33"/>
      <c r="VQ27" s="33"/>
      <c r="VR27" s="33"/>
      <c r="VS27" s="33"/>
      <c r="VT27" s="33"/>
      <c r="VU27" s="33"/>
      <c r="VV27" s="33"/>
      <c r="VW27" s="33"/>
      <c r="VX27" s="33"/>
      <c r="VY27" s="33"/>
      <c r="VZ27" s="33"/>
      <c r="WA27" s="33"/>
      <c r="WB27" s="33"/>
      <c r="WC27" s="33"/>
      <c r="WD27" s="33"/>
      <c r="WE27" s="33"/>
      <c r="WF27" s="33"/>
      <c r="WG27" s="33"/>
      <c r="WH27" s="33"/>
      <c r="WI27" s="33"/>
      <c r="WJ27" s="33"/>
      <c r="WK27" s="33"/>
      <c r="WL27" s="33"/>
      <c r="WM27" s="33"/>
      <c r="WN27" s="33"/>
      <c r="WO27" s="33"/>
      <c r="WP27" s="33"/>
      <c r="WQ27" s="33"/>
      <c r="WR27" s="33"/>
      <c r="WS27" s="33"/>
      <c r="WT27" s="33"/>
      <c r="WU27" s="33"/>
      <c r="WV27" s="33"/>
      <c r="WW27" s="33"/>
      <c r="WX27" s="33"/>
      <c r="WY27" s="33"/>
      <c r="WZ27" s="33"/>
      <c r="XA27" s="33"/>
      <c r="XB27" s="33"/>
      <c r="XC27" s="33"/>
      <c r="XD27" s="33"/>
      <c r="XE27" s="33"/>
      <c r="XF27" s="33"/>
      <c r="XG27" s="33"/>
      <c r="XH27" s="33"/>
      <c r="XI27" s="33"/>
      <c r="XJ27" s="33"/>
      <c r="XK27" s="33"/>
      <c r="XL27" s="33"/>
      <c r="XM27" s="33"/>
      <c r="XN27" s="33"/>
      <c r="XO27" s="33"/>
      <c r="XP27" s="33"/>
      <c r="XQ27" s="33"/>
      <c r="XR27" s="33"/>
      <c r="XS27" s="33"/>
      <c r="XT27" s="33"/>
      <c r="XU27" s="33"/>
      <c r="XV27" s="33"/>
      <c r="XW27" s="33"/>
      <c r="XX27" s="33"/>
      <c r="XY27" s="33"/>
      <c r="XZ27" s="33"/>
      <c r="YA27" s="33"/>
      <c r="YB27" s="33"/>
      <c r="YC27" s="33"/>
      <c r="YD27" s="33"/>
      <c r="YE27" s="33"/>
      <c r="YF27" s="33"/>
      <c r="YG27" s="33"/>
      <c r="YH27" s="33"/>
      <c r="YI27" s="33"/>
      <c r="YJ27" s="33"/>
      <c r="YK27" s="33"/>
      <c r="YL27" s="33"/>
      <c r="YM27" s="33"/>
      <c r="YN27" s="33"/>
      <c r="YO27" s="33"/>
      <c r="YP27" s="33"/>
      <c r="YQ27" s="33"/>
      <c r="YR27" s="33"/>
      <c r="YS27" s="33"/>
      <c r="YT27" s="33"/>
      <c r="YU27" s="33"/>
      <c r="YV27" s="33"/>
      <c r="YW27" s="33"/>
      <c r="YX27" s="33"/>
      <c r="YY27" s="33"/>
      <c r="YZ27" s="33"/>
      <c r="ZA27" s="33"/>
      <c r="ZB27" s="33"/>
      <c r="ZC27" s="33"/>
      <c r="ZD27" s="33"/>
      <c r="ZE27" s="33"/>
      <c r="ZF27" s="33"/>
      <c r="ZG27" s="33"/>
      <c r="ZH27" s="33"/>
      <c r="ZI27" s="33"/>
      <c r="ZJ27" s="33"/>
      <c r="ZK27" s="33"/>
      <c r="ZL27" s="33"/>
      <c r="ZM27" s="33"/>
      <c r="ZN27" s="33"/>
      <c r="ZO27" s="33"/>
      <c r="ZP27" s="33"/>
      <c r="ZQ27" s="33"/>
      <c r="ZR27" s="33"/>
      <c r="ZS27" s="33"/>
      <c r="ZT27" s="33"/>
      <c r="ZU27" s="33"/>
      <c r="ZV27" s="33"/>
      <c r="ZW27" s="33"/>
      <c r="ZX27" s="33"/>
      <c r="ZY27" s="33"/>
      <c r="ZZ27" s="33"/>
      <c r="AAA27" s="33"/>
      <c r="AAB27" s="33"/>
      <c r="AAC27" s="33"/>
      <c r="AAD27" s="33"/>
      <c r="AAE27" s="33"/>
      <c r="AAF27" s="33"/>
      <c r="AAG27" s="33"/>
      <c r="AAH27" s="33"/>
      <c r="AAI27" s="33"/>
      <c r="AAJ27" s="33"/>
      <c r="AAK27" s="33"/>
      <c r="AAL27" s="33"/>
      <c r="AAM27" s="33"/>
      <c r="AAN27" s="33"/>
      <c r="AAO27" s="33"/>
      <c r="AAP27" s="33"/>
      <c r="AAQ27" s="33"/>
      <c r="AAR27" s="33"/>
      <c r="AAS27" s="33"/>
      <c r="AAT27" s="33"/>
      <c r="AAU27" s="33"/>
      <c r="AAV27" s="33"/>
      <c r="AAW27" s="33"/>
      <c r="AAX27" s="33"/>
      <c r="AAY27" s="33"/>
      <c r="AAZ27" s="33"/>
      <c r="ABA27" s="33"/>
      <c r="ABB27" s="33"/>
      <c r="ABC27" s="33"/>
      <c r="ABD27" s="33"/>
      <c r="ABE27" s="33"/>
      <c r="ABF27" s="33"/>
      <c r="ABG27" s="33"/>
      <c r="ABH27" s="33"/>
      <c r="ABI27" s="33"/>
      <c r="ABJ27" s="33"/>
      <c r="ABK27" s="33"/>
      <c r="ABL27" s="33"/>
      <c r="ABM27" s="33"/>
      <c r="ABN27" s="33"/>
      <c r="ABO27" s="33"/>
      <c r="ABP27" s="33"/>
      <c r="ABQ27" s="33"/>
      <c r="ABR27" s="33"/>
      <c r="ABS27" s="33"/>
      <c r="ABT27" s="33"/>
      <c r="ABU27" s="33"/>
      <c r="ABV27" s="33"/>
      <c r="ABW27" s="33"/>
      <c r="ABX27" s="33"/>
      <c r="ABY27" s="33"/>
      <c r="ABZ27" s="33"/>
      <c r="ACA27" s="33"/>
      <c r="ACB27" s="33"/>
      <c r="ACC27" s="33"/>
      <c r="ACD27" s="33"/>
      <c r="ACE27" s="33"/>
      <c r="ACF27" s="33"/>
      <c r="ACG27" s="33"/>
      <c r="ACH27" s="33"/>
      <c r="ACI27" s="33"/>
      <c r="ACJ27" s="33"/>
      <c r="ACK27" s="33"/>
      <c r="ACL27" s="33"/>
      <c r="ACM27" s="33"/>
      <c r="ACN27" s="33"/>
      <c r="ACO27" s="33"/>
      <c r="ACP27" s="33"/>
      <c r="ACQ27" s="33"/>
      <c r="ACR27" s="33"/>
      <c r="ACS27" s="33"/>
      <c r="ACT27" s="33"/>
      <c r="ACU27" s="33"/>
      <c r="ACV27" s="33"/>
      <c r="ACW27" s="33"/>
      <c r="ACX27" s="33"/>
      <c r="ACY27" s="33"/>
      <c r="ACZ27" s="33"/>
      <c r="ADA27" s="33"/>
      <c r="ADB27" s="33"/>
      <c r="ADC27" s="33"/>
      <c r="ADD27" s="33"/>
      <c r="ADE27" s="33"/>
      <c r="ADF27" s="33"/>
      <c r="ADG27" s="33"/>
      <c r="ADH27" s="33"/>
      <c r="ADI27" s="33"/>
      <c r="ADJ27" s="33"/>
      <c r="ADK27" s="33"/>
      <c r="ADL27" s="33"/>
      <c r="ADM27" s="33"/>
      <c r="ADN27" s="33"/>
      <c r="ADO27" s="33"/>
      <c r="ADP27" s="33"/>
      <c r="ADQ27" s="33"/>
      <c r="ADR27" s="33"/>
      <c r="ADS27" s="33"/>
      <c r="ADT27" s="33"/>
      <c r="ADU27" s="33"/>
      <c r="ADV27" s="33"/>
      <c r="ADW27" s="33"/>
      <c r="ADX27" s="33"/>
      <c r="ADY27" s="33"/>
      <c r="ADZ27" s="33"/>
      <c r="AEA27" s="33"/>
      <c r="AEB27" s="33"/>
      <c r="AEC27" s="33"/>
      <c r="AED27" s="33"/>
      <c r="AEE27" s="33"/>
      <c r="AEF27" s="33"/>
      <c r="AEG27" s="33"/>
      <c r="AEH27" s="33"/>
      <c r="AEI27" s="33"/>
      <c r="AEJ27" s="33"/>
      <c r="AEK27" s="33"/>
      <c r="AEL27" s="33"/>
      <c r="AEM27" s="33"/>
      <c r="AEN27" s="33"/>
      <c r="AEO27" s="33"/>
      <c r="AEP27" s="33"/>
      <c r="AEQ27" s="33"/>
      <c r="AER27" s="33"/>
      <c r="AES27" s="33"/>
      <c r="AET27" s="33"/>
      <c r="AEU27" s="33"/>
      <c r="AEV27" s="33"/>
      <c r="AEW27" s="33"/>
      <c r="AEX27" s="33"/>
      <c r="AEY27" s="33"/>
      <c r="AEZ27" s="33"/>
      <c r="AFA27" s="33"/>
      <c r="AFB27" s="33"/>
      <c r="AFC27" s="33"/>
      <c r="AFD27" s="33"/>
      <c r="AFE27" s="33"/>
      <c r="AFF27" s="33"/>
      <c r="AFG27" s="33"/>
      <c r="AFH27" s="33"/>
      <c r="AFI27" s="33"/>
      <c r="AFJ27" s="33"/>
      <c r="AFK27" s="33"/>
      <c r="AFL27" s="33"/>
      <c r="AFM27" s="33"/>
      <c r="AFN27" s="33"/>
      <c r="AFO27" s="33"/>
      <c r="AFP27" s="33"/>
      <c r="AFQ27" s="33"/>
      <c r="AFR27" s="33"/>
      <c r="AFS27" s="33"/>
      <c r="AFT27" s="33"/>
      <c r="AFU27" s="33"/>
      <c r="AFV27" s="33"/>
      <c r="AFW27" s="33"/>
      <c r="AFX27" s="33"/>
      <c r="AFY27" s="33"/>
      <c r="AFZ27" s="33"/>
      <c r="AGA27" s="33"/>
      <c r="AGB27" s="33"/>
      <c r="AGC27" s="33"/>
      <c r="AGD27" s="33"/>
      <c r="AGE27" s="33"/>
      <c r="AGF27" s="33"/>
      <c r="AGG27" s="33"/>
      <c r="AGH27" s="33"/>
      <c r="AGI27" s="33"/>
      <c r="AGJ27" s="33"/>
      <c r="AGK27" s="33"/>
      <c r="AGL27" s="33"/>
      <c r="AGM27" s="33"/>
      <c r="AGN27" s="33"/>
      <c r="AGO27" s="33"/>
      <c r="AGP27" s="33"/>
      <c r="AGQ27" s="33"/>
      <c r="AGR27" s="33"/>
      <c r="AGS27" s="33"/>
      <c r="AGT27" s="33"/>
      <c r="AGU27" s="33"/>
      <c r="AGV27" s="33"/>
      <c r="AGW27" s="33"/>
      <c r="AGX27" s="33"/>
      <c r="AGY27" s="33"/>
      <c r="AGZ27" s="33"/>
      <c r="AHA27" s="33"/>
      <c r="AHB27" s="33"/>
      <c r="AHC27" s="33"/>
      <c r="AHD27" s="33"/>
      <c r="AHE27" s="33"/>
      <c r="AHF27" s="33"/>
      <c r="AHG27" s="33"/>
      <c r="AHH27" s="33"/>
      <c r="AHI27" s="33"/>
      <c r="AHJ27" s="33"/>
      <c r="AHK27" s="33"/>
      <c r="AHL27" s="33"/>
      <c r="AHM27" s="33"/>
      <c r="AHN27" s="33"/>
      <c r="AHO27" s="33"/>
      <c r="AHP27" s="33"/>
      <c r="AHQ27" s="33"/>
      <c r="AHR27" s="33"/>
      <c r="AHS27" s="33"/>
      <c r="AHT27" s="33"/>
      <c r="AHU27" s="33"/>
      <c r="AHV27" s="33"/>
      <c r="AHW27" s="33"/>
      <c r="AHX27" s="33"/>
      <c r="AHY27" s="33"/>
      <c r="AHZ27" s="33"/>
      <c r="AIA27" s="33"/>
      <c r="AIB27" s="33"/>
      <c r="AIC27" s="33"/>
      <c r="AID27" s="33"/>
      <c r="AIE27" s="33"/>
      <c r="AIF27" s="33"/>
      <c r="AIG27" s="33"/>
      <c r="AIH27" s="33"/>
      <c r="AII27" s="33"/>
      <c r="AIJ27" s="33"/>
      <c r="AIK27" s="33"/>
      <c r="AIL27" s="33"/>
      <c r="AIM27" s="33"/>
      <c r="AIN27" s="33"/>
      <c r="AIO27" s="33"/>
      <c r="AIP27" s="33"/>
      <c r="AIQ27" s="33"/>
      <c r="AIR27" s="33"/>
      <c r="AIS27" s="33"/>
      <c r="AIT27" s="33"/>
      <c r="AIU27" s="33"/>
      <c r="AIV27" s="33"/>
      <c r="AIW27" s="33"/>
      <c r="AIX27" s="33"/>
      <c r="AIY27" s="33"/>
      <c r="AIZ27" s="33"/>
      <c r="AJA27" s="33"/>
      <c r="AJB27" s="33"/>
      <c r="AJC27" s="33"/>
      <c r="AJD27" s="33"/>
      <c r="AJE27" s="33"/>
      <c r="AJF27" s="33"/>
      <c r="AJG27" s="33"/>
      <c r="AJH27" s="33"/>
      <c r="AJI27" s="33"/>
      <c r="AJJ27" s="33"/>
      <c r="AJK27" s="33"/>
      <c r="AJL27" s="33"/>
      <c r="AJM27" s="33"/>
      <c r="AJN27" s="33"/>
      <c r="AJO27" s="33"/>
      <c r="AJP27" s="33"/>
      <c r="AJQ27" s="33"/>
      <c r="AJR27" s="33"/>
      <c r="AJS27" s="33"/>
      <c r="AJT27" s="33"/>
      <c r="AJU27" s="33"/>
      <c r="AJV27" s="33"/>
      <c r="AJW27" s="33"/>
      <c r="AJX27" s="33"/>
      <c r="AJY27" s="33"/>
      <c r="AJZ27" s="33"/>
      <c r="AKA27" s="33"/>
      <c r="AKB27" s="33"/>
      <c r="AKC27" s="33"/>
      <c r="AKD27" s="33"/>
      <c r="AKE27" s="33"/>
      <c r="AKF27" s="33"/>
      <c r="AKG27" s="33"/>
      <c r="AKH27" s="33"/>
      <c r="AKI27" s="33"/>
      <c r="AKJ27" s="33"/>
      <c r="AKK27" s="33"/>
      <c r="AKL27" s="33"/>
      <c r="AKM27" s="33"/>
      <c r="AKN27" s="33"/>
      <c r="AKO27" s="33"/>
      <c r="AKP27" s="33"/>
      <c r="AKQ27" s="33"/>
      <c r="AKR27" s="33"/>
      <c r="AKS27" s="33"/>
      <c r="AKT27" s="33"/>
      <c r="AKU27" s="33"/>
      <c r="AKV27" s="33"/>
      <c r="AKW27" s="33"/>
    </row>
    <row r="28" spans="1:985" s="33" customFormat="1">
      <c r="A28" s="27" t="s">
        <v>1390</v>
      </c>
      <c r="B28" s="35">
        <f>VLOOKUP(A28,'Initial Data Ctl v FeO2'!A57:V433,5,0)</f>
        <v>2</v>
      </c>
      <c r="C28" s="68">
        <v>481</v>
      </c>
      <c r="D28" s="35">
        <f>VLOOKUP(A28,'Initial Data Ctl v FeO2'!$A$1:$V$377,19,0)</f>
        <v>11828167.33</v>
      </c>
      <c r="E28" s="35">
        <f>VLOOKUP(A28,'Initial Data Ctl v FeO2'!$A$1:$V$377,20,0)</f>
        <v>2254167.3330000001</v>
      </c>
      <c r="F28" s="40">
        <f t="shared" si="0"/>
        <v>0.19057621270564154</v>
      </c>
      <c r="G28" s="67">
        <v>-2.8214434631144898</v>
      </c>
      <c r="H28" s="40">
        <f t="shared" si="1"/>
        <v>-1.6577030977244436</v>
      </c>
      <c r="I28" s="40">
        <f>VLOOKUP(A28,'Simple avearge'!$A$1:$C$1136,3,0)</f>
        <v>-0.48495402367247598</v>
      </c>
      <c r="J28" s="68">
        <f t="shared" si="2"/>
        <v>2.439488367723238</v>
      </c>
      <c r="K28" s="33">
        <f t="shared" si="5"/>
        <v>37.20048707490961</v>
      </c>
      <c r="L28" s="33">
        <f t="shared" si="3"/>
        <v>6.4377653177194212</v>
      </c>
      <c r="M28" s="33">
        <f t="shared" si="4"/>
        <v>-1.6577030977244436</v>
      </c>
    </row>
    <row r="29" spans="1:985">
      <c r="A29" s="27" t="s">
        <v>1394</v>
      </c>
      <c r="B29" s="35">
        <f>VLOOKUP(A29,'Initial Data Ctl v FeO2'!A58:V434,5,0)</f>
        <v>2</v>
      </c>
      <c r="C29" s="68">
        <v>429</v>
      </c>
      <c r="D29" s="35">
        <f>VLOOKUP(A29,'Initial Data Ctl v FeO2'!$A$1:$V$377,19,0)</f>
        <v>200020.6667</v>
      </c>
      <c r="E29" s="35">
        <f>VLOOKUP(A29,'Initial Data Ctl v FeO2'!$A$1:$V$377,20,0)</f>
        <v>214434.1667</v>
      </c>
      <c r="F29" s="40">
        <f t="shared" si="0"/>
        <v>1.0720600537824325</v>
      </c>
      <c r="G29" s="67">
        <v>-4.4198131507552301</v>
      </c>
      <c r="H29" s="40">
        <f t="shared" si="1"/>
        <v>6.9582081398964074E-2</v>
      </c>
      <c r="I29" s="40">
        <f>VLOOKUP(A29,'Simple avearge'!$A$1:$C$1136,3,0)</f>
        <v>-1.3743757127418801</v>
      </c>
      <c r="J29" s="64">
        <f t="shared" si="2"/>
        <v>2.3290306238253384</v>
      </c>
      <c r="K29" s="33">
        <f t="shared" si="5"/>
        <v>39.609801506194607</v>
      </c>
      <c r="L29" s="33">
        <f t="shared" si="3"/>
        <v>8.0988897511721216</v>
      </c>
      <c r="M29" s="33">
        <f t="shared" si="4"/>
        <v>6.9582081398964074E-2</v>
      </c>
    </row>
    <row r="30" spans="1:985">
      <c r="A30" s="27" t="s">
        <v>548</v>
      </c>
      <c r="B30" s="35">
        <f>VLOOKUP(A30,'Initial Data Ctl v FeO2'!A75:V451,5,0)</f>
        <v>3</v>
      </c>
      <c r="C30" s="68">
        <v>429</v>
      </c>
      <c r="D30" s="35">
        <f>VLOOKUP(A30,'Initial Data Ctl v FeO2'!$A$1:$V$377,19,0)</f>
        <v>21146333.329999998</v>
      </c>
      <c r="E30" s="35">
        <f>VLOOKUP(A30,'Initial Data Ctl v FeO2'!$A$1:$V$377,20,0)</f>
        <v>19804000</v>
      </c>
      <c r="F30" s="40">
        <f t="shared" si="0"/>
        <v>0.93652169815673669</v>
      </c>
      <c r="G30">
        <v>-4.7523994718577702</v>
      </c>
      <c r="H30" s="40">
        <f t="shared" si="1"/>
        <v>-6.5582587951839244E-2</v>
      </c>
      <c r="I30" s="40">
        <f>VLOOKUP(A30,'Simple avearge'!$A$1:$C$1136,3,0)</f>
        <v>-1.3642638978152399</v>
      </c>
      <c r="J30" s="64">
        <f t="shared" si="2"/>
        <v>2.3290306238253384</v>
      </c>
      <c r="K30" s="33">
        <f t="shared" si="5"/>
        <v>39.609801506194607</v>
      </c>
      <c r="L30" s="33">
        <f t="shared" si="3"/>
        <v>8.4314760722746627</v>
      </c>
      <c r="M30" s="33">
        <f t="shared" si="4"/>
        <v>-6.5582587951839244E-2</v>
      </c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spans="1:985" s="33" customFormat="1" ht="15" customHeight="1">
      <c r="A31" s="44" t="s">
        <v>386</v>
      </c>
      <c r="B31" s="35">
        <f>VLOOKUP(A31,'Initial Data Ctl v FeO2'!A22:V398,5,0)</f>
        <v>3</v>
      </c>
      <c r="C31" s="35">
        <v>240</v>
      </c>
      <c r="D31" s="35">
        <f>VLOOKUP(A31,'Initial Data Ctl v FeO2'!$A$1:$V$377,19,0)</f>
        <v>1330033.5</v>
      </c>
      <c r="E31" s="35">
        <f>VLOOKUP(A31,'Initial Data Ctl v FeO2'!$A$1:$V$377,20,0)</f>
        <v>646095.33330000006</v>
      </c>
      <c r="F31" s="40">
        <f t="shared" si="0"/>
        <v>0.48577372923313589</v>
      </c>
      <c r="G31">
        <v>-3.8863549753611801</v>
      </c>
      <c r="H31" s="40">
        <f t="shared" si="1"/>
        <v>-0.72201234120619373</v>
      </c>
      <c r="I31" s="40">
        <f>VLOOKUP(A31,'Simple avearge'!$A$1:$C$1136,3,0)</f>
        <v>-1.0186395529096399</v>
      </c>
      <c r="J31" s="68">
        <f t="shared" si="2"/>
        <v>1.8408379057396087</v>
      </c>
      <c r="K31" s="33">
        <f t="shared" si="5"/>
        <v>55.239214464166793</v>
      </c>
      <c r="L31" s="33">
        <f t="shared" si="3"/>
        <v>7.8980280833841947</v>
      </c>
      <c r="M31" s="33">
        <f t="shared" si="4"/>
        <v>-0.72201234120619373</v>
      </c>
    </row>
    <row r="32" spans="1:985">
      <c r="A32" s="45" t="s">
        <v>449</v>
      </c>
      <c r="B32" s="35">
        <f>VLOOKUP(A32,'Initial Data Ctl v FeO2'!A23:V399,5,0)</f>
        <v>4</v>
      </c>
      <c r="C32" s="35">
        <v>846</v>
      </c>
      <c r="D32" s="35">
        <f>VLOOKUP(A32,'Initial Data Ctl v FeO2'!$A$1:$V$377,19,0)</f>
        <v>10548083.33</v>
      </c>
      <c r="E32" s="35">
        <f>VLOOKUP(A32,'Initial Data Ctl v FeO2'!$A$1:$V$377,20,0)</f>
        <v>9294916.6669999994</v>
      </c>
      <c r="F32" s="40">
        <f t="shared" si="0"/>
        <v>0.88119484613514132</v>
      </c>
      <c r="G32">
        <v>-4.14139417706195</v>
      </c>
      <c r="H32" s="40">
        <f t="shared" si="1"/>
        <v>-0.1264765127601796</v>
      </c>
      <c r="I32" s="40">
        <f>VLOOKUP(A32,'Simple avearge'!$A$1:$C$1136,3,0)</f>
        <v>-1.2955131132469699</v>
      </c>
      <c r="J32" s="64">
        <f t="shared" si="2"/>
        <v>3.0663024689410379</v>
      </c>
      <c r="K32" s="33">
        <f t="shared" si="5"/>
        <v>27.680823878436446</v>
      </c>
      <c r="L32" s="33">
        <f t="shared" si="3"/>
        <v>7.4621340717628479</v>
      </c>
      <c r="M32" s="33">
        <f t="shared" si="4"/>
        <v>-0.1264765127601796</v>
      </c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  <c r="IW32" s="33"/>
      <c r="IX32" s="33"/>
      <c r="IY32" s="33"/>
      <c r="IZ32" s="33"/>
      <c r="JA32" s="33"/>
      <c r="JB32" s="33"/>
      <c r="JC32" s="33"/>
      <c r="JD32" s="33"/>
      <c r="JE32" s="33"/>
      <c r="JF32" s="33"/>
      <c r="JG32" s="33"/>
      <c r="JH32" s="33"/>
      <c r="JI32" s="33"/>
      <c r="JJ32" s="33"/>
      <c r="JK32" s="33"/>
      <c r="JL32" s="33"/>
      <c r="JM32" s="33"/>
      <c r="JN32" s="33"/>
      <c r="JO32" s="33"/>
      <c r="JP32" s="33"/>
      <c r="JQ32" s="33"/>
      <c r="JR32" s="33"/>
      <c r="JS32" s="33"/>
      <c r="JT32" s="33"/>
      <c r="JU32" s="33"/>
      <c r="JV32" s="33"/>
      <c r="JW32" s="33"/>
      <c r="JX32" s="33"/>
      <c r="JY32" s="33"/>
      <c r="JZ32" s="33"/>
      <c r="KA32" s="33"/>
      <c r="KB32" s="33"/>
      <c r="KC32" s="33"/>
      <c r="KD32" s="33"/>
      <c r="KE32" s="33"/>
      <c r="KF32" s="33"/>
      <c r="KG32" s="33"/>
      <c r="KH32" s="33"/>
      <c r="KI32" s="33"/>
      <c r="KJ32" s="33"/>
      <c r="KK32" s="33"/>
      <c r="KL32" s="33"/>
      <c r="KM32" s="33"/>
      <c r="KN32" s="33"/>
      <c r="KO32" s="33"/>
      <c r="KP32" s="33"/>
      <c r="KQ32" s="33"/>
      <c r="KR32" s="33"/>
      <c r="KS32" s="33"/>
      <c r="KT32" s="33"/>
      <c r="KU32" s="33"/>
      <c r="KV32" s="33"/>
      <c r="KW32" s="33"/>
      <c r="KX32" s="33"/>
      <c r="KY32" s="33"/>
      <c r="KZ32" s="33"/>
      <c r="LA32" s="33"/>
      <c r="LB32" s="33"/>
      <c r="LC32" s="33"/>
      <c r="LD32" s="33"/>
      <c r="LE32" s="33"/>
      <c r="LF32" s="33"/>
      <c r="LG32" s="33"/>
      <c r="LH32" s="33"/>
      <c r="LI32" s="33"/>
      <c r="LJ32" s="33"/>
      <c r="LK32" s="33"/>
      <c r="LL32" s="33"/>
      <c r="LM32" s="33"/>
      <c r="LN32" s="33"/>
      <c r="LO32" s="33"/>
      <c r="LP32" s="33"/>
      <c r="LQ32" s="33"/>
      <c r="LR32" s="33"/>
      <c r="LS32" s="33"/>
      <c r="LT32" s="33"/>
      <c r="LU32" s="33"/>
      <c r="LV32" s="33"/>
      <c r="LW32" s="33"/>
      <c r="LX32" s="33"/>
      <c r="LY32" s="33"/>
      <c r="LZ32" s="33"/>
      <c r="MA32" s="33"/>
      <c r="MB32" s="33"/>
      <c r="MC32" s="33"/>
      <c r="MD32" s="33"/>
      <c r="ME32" s="33"/>
      <c r="MF32" s="33"/>
      <c r="MG32" s="33"/>
      <c r="MH32" s="33"/>
      <c r="MI32" s="33"/>
      <c r="MJ32" s="33"/>
      <c r="MK32" s="33"/>
      <c r="ML32" s="33"/>
      <c r="MM32" s="33"/>
      <c r="MN32" s="33"/>
      <c r="MO32" s="33"/>
      <c r="MP32" s="33"/>
      <c r="MQ32" s="33"/>
      <c r="MR32" s="33"/>
      <c r="MS32" s="33"/>
      <c r="MT32" s="33"/>
      <c r="MU32" s="33"/>
      <c r="MV32" s="33"/>
      <c r="MW32" s="33"/>
      <c r="MX32" s="33"/>
      <c r="MY32" s="33"/>
      <c r="MZ32" s="33"/>
      <c r="NA32" s="33"/>
      <c r="NB32" s="33"/>
      <c r="NC32" s="33"/>
      <c r="ND32" s="33"/>
      <c r="NE32" s="33"/>
      <c r="NF32" s="33"/>
      <c r="NG32" s="33"/>
      <c r="NH32" s="33"/>
      <c r="NI32" s="33"/>
      <c r="NJ32" s="33"/>
      <c r="NK32" s="33"/>
      <c r="NL32" s="33"/>
      <c r="NM32" s="33"/>
      <c r="NN32" s="33"/>
      <c r="NO32" s="33"/>
      <c r="NP32" s="33"/>
      <c r="NQ32" s="33"/>
      <c r="NR32" s="33"/>
      <c r="NS32" s="33"/>
      <c r="NT32" s="33"/>
      <c r="NU32" s="33"/>
      <c r="NV32" s="33"/>
      <c r="NW32" s="33"/>
      <c r="NX32" s="33"/>
      <c r="NY32" s="33"/>
      <c r="NZ32" s="33"/>
      <c r="OA32" s="33"/>
      <c r="OB32" s="33"/>
      <c r="OC32" s="33"/>
      <c r="OD32" s="33"/>
      <c r="OE32" s="33"/>
      <c r="OF32" s="33"/>
      <c r="OG32" s="33"/>
      <c r="OH32" s="33"/>
      <c r="OI32" s="33"/>
      <c r="OJ32" s="33"/>
      <c r="OK32" s="33"/>
      <c r="OL32" s="33"/>
      <c r="OM32" s="33"/>
      <c r="ON32" s="33"/>
      <c r="OO32" s="33"/>
      <c r="OP32" s="33"/>
      <c r="OQ32" s="33"/>
      <c r="OR32" s="33"/>
      <c r="OS32" s="33"/>
      <c r="OT32" s="33"/>
      <c r="OU32" s="33"/>
      <c r="OV32" s="33"/>
      <c r="OW32" s="33"/>
      <c r="OX32" s="33"/>
      <c r="OY32" s="33"/>
      <c r="OZ32" s="33"/>
      <c r="PA32" s="33"/>
      <c r="PB32" s="33"/>
      <c r="PC32" s="33"/>
      <c r="PD32" s="33"/>
      <c r="PE32" s="33"/>
      <c r="PF32" s="33"/>
      <c r="PG32" s="33"/>
      <c r="PH32" s="33"/>
      <c r="PI32" s="33"/>
      <c r="PJ32" s="33"/>
      <c r="PK32" s="33"/>
      <c r="PL32" s="33"/>
      <c r="PM32" s="33"/>
      <c r="PN32" s="33"/>
      <c r="PO32" s="33"/>
      <c r="PP32" s="33"/>
      <c r="PQ32" s="33"/>
      <c r="PR32" s="33"/>
      <c r="PS32" s="33"/>
      <c r="PT32" s="33"/>
      <c r="PU32" s="33"/>
      <c r="PV32" s="33"/>
      <c r="PW32" s="33"/>
      <c r="PX32" s="33"/>
      <c r="PY32" s="33"/>
      <c r="PZ32" s="33"/>
      <c r="QA32" s="33"/>
      <c r="QB32" s="33"/>
      <c r="QC32" s="33"/>
      <c r="QD32" s="33"/>
      <c r="QE32" s="33"/>
      <c r="QF32" s="33"/>
      <c r="QG32" s="33"/>
      <c r="QH32" s="33"/>
      <c r="QI32" s="33"/>
      <c r="QJ32" s="33"/>
      <c r="QK32" s="33"/>
      <c r="QL32" s="33"/>
      <c r="QM32" s="33"/>
      <c r="QN32" s="33"/>
      <c r="QO32" s="33"/>
      <c r="QP32" s="33"/>
      <c r="QQ32" s="33"/>
      <c r="QR32" s="33"/>
      <c r="QS32" s="33"/>
      <c r="QT32" s="33"/>
      <c r="QU32" s="33"/>
      <c r="QV32" s="33"/>
      <c r="QW32" s="33"/>
      <c r="QX32" s="33"/>
      <c r="QY32" s="33"/>
      <c r="QZ32" s="33"/>
      <c r="RA32" s="33"/>
      <c r="RB32" s="33"/>
      <c r="RC32" s="33"/>
      <c r="RD32" s="33"/>
      <c r="RE32" s="33"/>
      <c r="RF32" s="33"/>
      <c r="RG32" s="33"/>
      <c r="RH32" s="33"/>
      <c r="RI32" s="33"/>
      <c r="RJ32" s="33"/>
      <c r="RK32" s="33"/>
      <c r="RL32" s="33"/>
      <c r="RM32" s="33"/>
      <c r="RN32" s="33"/>
      <c r="RO32" s="33"/>
      <c r="RP32" s="33"/>
      <c r="RQ32" s="33"/>
      <c r="RR32" s="33"/>
      <c r="RS32" s="33"/>
      <c r="RT32" s="33"/>
      <c r="RU32" s="33"/>
      <c r="RV32" s="33"/>
      <c r="RW32" s="33"/>
      <c r="RX32" s="33"/>
      <c r="RY32" s="33"/>
      <c r="RZ32" s="33"/>
      <c r="SA32" s="33"/>
      <c r="SB32" s="33"/>
      <c r="SC32" s="33"/>
      <c r="SD32" s="33"/>
      <c r="SE32" s="33"/>
      <c r="SF32" s="33"/>
      <c r="SG32" s="33"/>
      <c r="SH32" s="33"/>
      <c r="SI32" s="33"/>
      <c r="SJ32" s="33"/>
      <c r="SK32" s="33"/>
      <c r="SL32" s="33"/>
      <c r="SM32" s="33"/>
      <c r="SN32" s="33"/>
      <c r="SO32" s="33"/>
      <c r="SP32" s="33"/>
      <c r="SQ32" s="33"/>
      <c r="SR32" s="33"/>
      <c r="SS32" s="33"/>
      <c r="ST32" s="33"/>
      <c r="SU32" s="33"/>
      <c r="SV32" s="33"/>
      <c r="SW32" s="33"/>
      <c r="SX32" s="33"/>
      <c r="SY32" s="33"/>
      <c r="SZ32" s="33"/>
      <c r="TA32" s="33"/>
      <c r="TB32" s="33"/>
      <c r="TC32" s="33"/>
      <c r="TD32" s="33"/>
      <c r="TE32" s="33"/>
      <c r="TF32" s="33"/>
      <c r="TG32" s="33"/>
      <c r="TH32" s="33"/>
      <c r="TI32" s="33"/>
      <c r="TJ32" s="33"/>
      <c r="TK32" s="33"/>
      <c r="TL32" s="33"/>
      <c r="TM32" s="33"/>
      <c r="TN32" s="33"/>
      <c r="TO32" s="33"/>
      <c r="TP32" s="33"/>
      <c r="TQ32" s="33"/>
      <c r="TR32" s="33"/>
      <c r="TS32" s="33"/>
      <c r="TT32" s="33"/>
      <c r="TU32" s="33"/>
      <c r="TV32" s="33"/>
      <c r="TW32" s="33"/>
      <c r="TX32" s="33"/>
      <c r="TY32" s="33"/>
      <c r="TZ32" s="33"/>
      <c r="UA32" s="33"/>
      <c r="UB32" s="33"/>
      <c r="UC32" s="33"/>
      <c r="UD32" s="33"/>
      <c r="UE32" s="33"/>
      <c r="UF32" s="33"/>
      <c r="UG32" s="33"/>
      <c r="UH32" s="33"/>
      <c r="UI32" s="33"/>
      <c r="UJ32" s="33"/>
      <c r="UK32" s="33"/>
      <c r="UL32" s="33"/>
      <c r="UM32" s="33"/>
      <c r="UN32" s="33"/>
      <c r="UO32" s="33"/>
      <c r="UP32" s="33"/>
      <c r="UQ32" s="33"/>
      <c r="UR32" s="33"/>
      <c r="US32" s="33"/>
      <c r="UT32" s="33"/>
      <c r="UU32" s="33"/>
      <c r="UV32" s="33"/>
      <c r="UW32" s="33"/>
      <c r="UX32" s="33"/>
      <c r="UY32" s="33"/>
      <c r="UZ32" s="33"/>
      <c r="VA32" s="33"/>
      <c r="VB32" s="33"/>
      <c r="VC32" s="33"/>
      <c r="VD32" s="33"/>
      <c r="VE32" s="33"/>
      <c r="VF32" s="33"/>
      <c r="VG32" s="33"/>
      <c r="VH32" s="33"/>
      <c r="VI32" s="33"/>
      <c r="VJ32" s="33"/>
      <c r="VK32" s="33"/>
      <c r="VL32" s="33"/>
      <c r="VM32" s="33"/>
      <c r="VN32" s="33"/>
      <c r="VO32" s="33"/>
      <c r="VP32" s="33"/>
      <c r="VQ32" s="33"/>
      <c r="VR32" s="33"/>
      <c r="VS32" s="33"/>
      <c r="VT32" s="33"/>
      <c r="VU32" s="33"/>
      <c r="VV32" s="33"/>
      <c r="VW32" s="33"/>
      <c r="VX32" s="33"/>
      <c r="VY32" s="33"/>
      <c r="VZ32" s="33"/>
      <c r="WA32" s="33"/>
      <c r="WB32" s="33"/>
      <c r="WC32" s="33"/>
      <c r="WD32" s="33"/>
      <c r="WE32" s="33"/>
      <c r="WF32" s="33"/>
      <c r="WG32" s="33"/>
      <c r="WH32" s="33"/>
      <c r="WI32" s="33"/>
      <c r="WJ32" s="33"/>
      <c r="WK32" s="33"/>
      <c r="WL32" s="33"/>
      <c r="WM32" s="33"/>
      <c r="WN32" s="33"/>
      <c r="WO32" s="33"/>
      <c r="WP32" s="33"/>
      <c r="WQ32" s="33"/>
      <c r="WR32" s="33"/>
      <c r="WS32" s="33"/>
      <c r="WT32" s="33"/>
      <c r="WU32" s="33"/>
      <c r="WV32" s="33"/>
      <c r="WW32" s="33"/>
      <c r="WX32" s="33"/>
      <c r="WY32" s="33"/>
      <c r="WZ32" s="33"/>
      <c r="XA32" s="33"/>
      <c r="XB32" s="33"/>
      <c r="XC32" s="33"/>
      <c r="XD32" s="33"/>
      <c r="XE32" s="33"/>
      <c r="XF32" s="33"/>
      <c r="XG32" s="33"/>
      <c r="XH32" s="33"/>
      <c r="XI32" s="33"/>
      <c r="XJ32" s="33"/>
      <c r="XK32" s="33"/>
      <c r="XL32" s="33"/>
      <c r="XM32" s="33"/>
      <c r="XN32" s="33"/>
      <c r="XO32" s="33"/>
      <c r="XP32" s="33"/>
      <c r="XQ32" s="33"/>
      <c r="XR32" s="33"/>
      <c r="XS32" s="33"/>
      <c r="XT32" s="33"/>
      <c r="XU32" s="33"/>
      <c r="XV32" s="33"/>
      <c r="XW32" s="33"/>
      <c r="XX32" s="33"/>
      <c r="XY32" s="33"/>
      <c r="XZ32" s="33"/>
      <c r="YA32" s="33"/>
      <c r="YB32" s="33"/>
      <c r="YC32" s="33"/>
      <c r="YD32" s="33"/>
      <c r="YE32" s="33"/>
      <c r="YF32" s="33"/>
      <c r="YG32" s="33"/>
      <c r="YH32" s="33"/>
      <c r="YI32" s="33"/>
      <c r="YJ32" s="33"/>
      <c r="YK32" s="33"/>
      <c r="YL32" s="33"/>
      <c r="YM32" s="33"/>
      <c r="YN32" s="33"/>
      <c r="YO32" s="33"/>
      <c r="YP32" s="33"/>
      <c r="YQ32" s="33"/>
      <c r="YR32" s="33"/>
      <c r="YS32" s="33"/>
      <c r="YT32" s="33"/>
      <c r="YU32" s="33"/>
      <c r="YV32" s="33"/>
      <c r="YW32" s="33"/>
      <c r="YX32" s="33"/>
      <c r="YY32" s="33"/>
      <c r="YZ32" s="33"/>
      <c r="ZA32" s="33"/>
      <c r="ZB32" s="33"/>
      <c r="ZC32" s="33"/>
      <c r="ZD32" s="33"/>
      <c r="ZE32" s="33"/>
      <c r="ZF32" s="33"/>
      <c r="ZG32" s="33"/>
      <c r="ZH32" s="33"/>
      <c r="ZI32" s="33"/>
      <c r="ZJ32" s="33"/>
      <c r="ZK32" s="33"/>
      <c r="ZL32" s="33"/>
      <c r="ZM32" s="33"/>
      <c r="ZN32" s="33"/>
      <c r="ZO32" s="33"/>
      <c r="ZP32" s="33"/>
      <c r="ZQ32" s="33"/>
      <c r="ZR32" s="33"/>
      <c r="ZS32" s="33"/>
      <c r="ZT32" s="33"/>
      <c r="ZU32" s="33"/>
      <c r="ZV32" s="33"/>
      <c r="ZW32" s="33"/>
      <c r="ZX32" s="33"/>
      <c r="ZY32" s="33"/>
      <c r="ZZ32" s="33"/>
      <c r="AAA32" s="33"/>
      <c r="AAB32" s="33"/>
      <c r="AAC32" s="33"/>
      <c r="AAD32" s="33"/>
      <c r="AAE32" s="33"/>
      <c r="AAF32" s="33"/>
      <c r="AAG32" s="33"/>
      <c r="AAH32" s="33"/>
      <c r="AAI32" s="33"/>
      <c r="AAJ32" s="33"/>
      <c r="AAK32" s="33"/>
      <c r="AAL32" s="33"/>
      <c r="AAM32" s="33"/>
      <c r="AAN32" s="33"/>
      <c r="AAO32" s="33"/>
      <c r="AAP32" s="33"/>
      <c r="AAQ32" s="33"/>
      <c r="AAR32" s="33"/>
      <c r="AAS32" s="33"/>
      <c r="AAT32" s="33"/>
      <c r="AAU32" s="33"/>
      <c r="AAV32" s="33"/>
      <c r="AAW32" s="33"/>
      <c r="AAX32" s="33"/>
      <c r="AAY32" s="33"/>
      <c r="AAZ32" s="33"/>
      <c r="ABA32" s="33"/>
      <c r="ABB32" s="33"/>
      <c r="ABC32" s="33"/>
      <c r="ABD32" s="33"/>
      <c r="ABE32" s="33"/>
      <c r="ABF32" s="33"/>
      <c r="ABG32" s="33"/>
      <c r="ABH32" s="33"/>
      <c r="ABI32" s="33"/>
      <c r="ABJ32" s="33"/>
      <c r="ABK32" s="33"/>
      <c r="ABL32" s="33"/>
      <c r="ABM32" s="33"/>
      <c r="ABN32" s="33"/>
      <c r="ABO32" s="33"/>
      <c r="ABP32" s="33"/>
      <c r="ABQ32" s="33"/>
      <c r="ABR32" s="33"/>
      <c r="ABS32" s="33"/>
      <c r="ABT32" s="33"/>
      <c r="ABU32" s="33"/>
      <c r="ABV32" s="33"/>
      <c r="ABW32" s="33"/>
      <c r="ABX32" s="33"/>
      <c r="ABY32" s="33"/>
      <c r="ABZ32" s="33"/>
      <c r="ACA32" s="33"/>
      <c r="ACB32" s="33"/>
      <c r="ACC32" s="33"/>
      <c r="ACD32" s="33"/>
      <c r="ACE32" s="33"/>
      <c r="ACF32" s="33"/>
      <c r="ACG32" s="33"/>
      <c r="ACH32" s="33"/>
      <c r="ACI32" s="33"/>
      <c r="ACJ32" s="33"/>
      <c r="ACK32" s="33"/>
      <c r="ACL32" s="33"/>
      <c r="ACM32" s="33"/>
      <c r="ACN32" s="33"/>
      <c r="ACO32" s="33"/>
      <c r="ACP32" s="33"/>
      <c r="ACQ32" s="33"/>
      <c r="ACR32" s="33"/>
      <c r="ACS32" s="33"/>
      <c r="ACT32" s="33"/>
      <c r="ACU32" s="33"/>
      <c r="ACV32" s="33"/>
      <c r="ACW32" s="33"/>
      <c r="ACX32" s="33"/>
      <c r="ACY32" s="33"/>
      <c r="ACZ32" s="33"/>
      <c r="ADA32" s="33"/>
      <c r="ADB32" s="33"/>
      <c r="ADC32" s="33"/>
      <c r="ADD32" s="33"/>
      <c r="ADE32" s="33"/>
      <c r="ADF32" s="33"/>
      <c r="ADG32" s="33"/>
      <c r="ADH32" s="33"/>
      <c r="ADI32" s="33"/>
      <c r="ADJ32" s="33"/>
      <c r="ADK32" s="33"/>
      <c r="ADL32" s="33"/>
      <c r="ADM32" s="33"/>
      <c r="ADN32" s="33"/>
      <c r="ADO32" s="33"/>
      <c r="ADP32" s="33"/>
      <c r="ADQ32" s="33"/>
      <c r="ADR32" s="33"/>
      <c r="ADS32" s="33"/>
      <c r="ADT32" s="33"/>
      <c r="ADU32" s="33"/>
      <c r="ADV32" s="33"/>
      <c r="ADW32" s="33"/>
      <c r="ADX32" s="33"/>
      <c r="ADY32" s="33"/>
      <c r="ADZ32" s="33"/>
      <c r="AEA32" s="33"/>
      <c r="AEB32" s="33"/>
      <c r="AEC32" s="33"/>
      <c r="AED32" s="33"/>
      <c r="AEE32" s="33"/>
      <c r="AEF32" s="33"/>
      <c r="AEG32" s="33"/>
      <c r="AEH32" s="33"/>
      <c r="AEI32" s="33"/>
      <c r="AEJ32" s="33"/>
      <c r="AEK32" s="33"/>
      <c r="AEL32" s="33"/>
      <c r="AEM32" s="33"/>
      <c r="AEN32" s="33"/>
      <c r="AEO32" s="33"/>
      <c r="AEP32" s="33"/>
      <c r="AEQ32" s="33"/>
      <c r="AER32" s="33"/>
      <c r="AES32" s="33"/>
      <c r="AET32" s="33"/>
      <c r="AEU32" s="33"/>
      <c r="AEV32" s="33"/>
      <c r="AEW32" s="33"/>
      <c r="AEX32" s="33"/>
      <c r="AEY32" s="33"/>
      <c r="AEZ32" s="33"/>
      <c r="AFA32" s="33"/>
      <c r="AFB32" s="33"/>
      <c r="AFC32" s="33"/>
      <c r="AFD32" s="33"/>
      <c r="AFE32" s="33"/>
      <c r="AFF32" s="33"/>
      <c r="AFG32" s="33"/>
      <c r="AFH32" s="33"/>
      <c r="AFI32" s="33"/>
      <c r="AFJ32" s="33"/>
      <c r="AFK32" s="33"/>
      <c r="AFL32" s="33"/>
      <c r="AFM32" s="33"/>
      <c r="AFN32" s="33"/>
      <c r="AFO32" s="33"/>
      <c r="AFP32" s="33"/>
      <c r="AFQ32" s="33"/>
      <c r="AFR32" s="33"/>
      <c r="AFS32" s="33"/>
      <c r="AFT32" s="33"/>
      <c r="AFU32" s="33"/>
      <c r="AFV32" s="33"/>
      <c r="AFW32" s="33"/>
      <c r="AFX32" s="33"/>
      <c r="AFY32" s="33"/>
      <c r="AFZ32" s="33"/>
      <c r="AGA32" s="33"/>
      <c r="AGB32" s="33"/>
      <c r="AGC32" s="33"/>
      <c r="AGD32" s="33"/>
      <c r="AGE32" s="33"/>
      <c r="AGF32" s="33"/>
      <c r="AGG32" s="33"/>
      <c r="AGH32" s="33"/>
      <c r="AGI32" s="33"/>
      <c r="AGJ32" s="33"/>
      <c r="AGK32" s="33"/>
      <c r="AGL32" s="33"/>
      <c r="AGM32" s="33"/>
      <c r="AGN32" s="33"/>
      <c r="AGO32" s="33"/>
      <c r="AGP32" s="33"/>
      <c r="AGQ32" s="33"/>
      <c r="AGR32" s="33"/>
      <c r="AGS32" s="33"/>
      <c r="AGT32" s="33"/>
      <c r="AGU32" s="33"/>
      <c r="AGV32" s="33"/>
      <c r="AGW32" s="33"/>
      <c r="AGX32" s="33"/>
      <c r="AGY32" s="33"/>
      <c r="AGZ32" s="33"/>
      <c r="AHA32" s="33"/>
      <c r="AHB32" s="33"/>
      <c r="AHC32" s="33"/>
      <c r="AHD32" s="33"/>
      <c r="AHE32" s="33"/>
      <c r="AHF32" s="33"/>
      <c r="AHG32" s="33"/>
      <c r="AHH32" s="33"/>
      <c r="AHI32" s="33"/>
      <c r="AHJ32" s="33"/>
      <c r="AHK32" s="33"/>
      <c r="AHL32" s="33"/>
      <c r="AHM32" s="33"/>
      <c r="AHN32" s="33"/>
      <c r="AHO32" s="33"/>
      <c r="AHP32" s="33"/>
      <c r="AHQ32" s="33"/>
      <c r="AHR32" s="33"/>
      <c r="AHS32" s="33"/>
      <c r="AHT32" s="33"/>
      <c r="AHU32" s="33"/>
      <c r="AHV32" s="33"/>
      <c r="AHW32" s="33"/>
      <c r="AHX32" s="33"/>
      <c r="AHY32" s="33"/>
      <c r="AHZ32" s="33"/>
      <c r="AIA32" s="33"/>
      <c r="AIB32" s="33"/>
      <c r="AIC32" s="33"/>
      <c r="AID32" s="33"/>
      <c r="AIE32" s="33"/>
      <c r="AIF32" s="33"/>
      <c r="AIG32" s="33"/>
      <c r="AIH32" s="33"/>
      <c r="AII32" s="33"/>
      <c r="AIJ32" s="33"/>
      <c r="AIK32" s="33"/>
      <c r="AIL32" s="33"/>
      <c r="AIM32" s="33"/>
      <c r="AIN32" s="33"/>
      <c r="AIO32" s="33"/>
      <c r="AIP32" s="33"/>
      <c r="AIQ32" s="33"/>
      <c r="AIR32" s="33"/>
      <c r="AIS32" s="33"/>
      <c r="AIT32" s="33"/>
      <c r="AIU32" s="33"/>
      <c r="AIV32" s="33"/>
      <c r="AIW32" s="33"/>
      <c r="AIX32" s="33"/>
      <c r="AIY32" s="33"/>
      <c r="AIZ32" s="33"/>
      <c r="AJA32" s="33"/>
      <c r="AJB32" s="33"/>
      <c r="AJC32" s="33"/>
      <c r="AJD32" s="33"/>
      <c r="AJE32" s="33"/>
      <c r="AJF32" s="33"/>
      <c r="AJG32" s="33"/>
      <c r="AJH32" s="33"/>
      <c r="AJI32" s="33"/>
      <c r="AJJ32" s="33"/>
      <c r="AJK32" s="33"/>
      <c r="AJL32" s="33"/>
      <c r="AJM32" s="33"/>
      <c r="AJN32" s="33"/>
      <c r="AJO32" s="33"/>
      <c r="AJP32" s="33"/>
      <c r="AJQ32" s="33"/>
      <c r="AJR32" s="33"/>
      <c r="AJS32" s="33"/>
      <c r="AJT32" s="33"/>
      <c r="AJU32" s="33"/>
      <c r="AJV32" s="33"/>
      <c r="AJW32" s="33"/>
      <c r="AJX32" s="33"/>
      <c r="AJY32" s="33"/>
      <c r="AJZ32" s="33"/>
      <c r="AKA32" s="33"/>
      <c r="AKB32" s="33"/>
      <c r="AKC32" s="33"/>
      <c r="AKD32" s="33"/>
      <c r="AKE32" s="33"/>
      <c r="AKF32" s="33"/>
      <c r="AKG32" s="33"/>
      <c r="AKH32" s="33"/>
      <c r="AKI32" s="33"/>
      <c r="AKJ32" s="33"/>
      <c r="AKK32" s="33"/>
      <c r="AKL32" s="33"/>
      <c r="AKM32" s="33"/>
      <c r="AKN32" s="33"/>
      <c r="AKO32" s="33"/>
      <c r="AKP32" s="33"/>
      <c r="AKQ32" s="33"/>
      <c r="AKR32" s="33"/>
      <c r="AKS32" s="33"/>
      <c r="AKT32" s="33"/>
      <c r="AKU32" s="33"/>
      <c r="AKV32" s="33"/>
      <c r="AKW32" s="33"/>
    </row>
    <row r="33" spans="1:985">
      <c r="A33" s="45" t="s">
        <v>402</v>
      </c>
      <c r="B33" s="35">
        <f>VLOOKUP(A33,'Initial Data Ctl v FeO2'!A24:V400,5,0)</f>
        <v>5</v>
      </c>
      <c r="C33" s="35">
        <v>1170</v>
      </c>
      <c r="D33" s="35">
        <f>VLOOKUP(A33,'Initial Data Ctl v FeO2'!$A$1:$V$377,19,0)</f>
        <v>2702264</v>
      </c>
      <c r="E33" s="35">
        <f>VLOOKUP(A33,'Initial Data Ctl v FeO2'!$A$1:$V$377,20,0)</f>
        <v>342584.1667</v>
      </c>
      <c r="F33" s="40">
        <f t="shared" si="0"/>
        <v>0.12677672007620278</v>
      </c>
      <c r="G33">
        <v>-6.26630708201274</v>
      </c>
      <c r="H33" s="40">
        <f t="shared" si="1"/>
        <v>-2.0653278494482921</v>
      </c>
      <c r="I33" s="40">
        <f>VLOOKUP(A33,'Simple avearge'!$A$1:$C$1136,3,0)</f>
        <v>-1.5526848767866701</v>
      </c>
      <c r="J33" s="64">
        <f t="shared" si="2"/>
        <v>3.496594496496384</v>
      </c>
      <c r="K33" s="33">
        <f t="shared" si="5"/>
        <v>23.618876522446897</v>
      </c>
      <c r="L33" s="33">
        <f t="shared" si="3"/>
        <v>9.4283533269787014</v>
      </c>
      <c r="M33" s="33">
        <f t="shared" si="4"/>
        <v>-2.0653278494482921</v>
      </c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  <c r="IT33" s="33"/>
      <c r="IU33" s="33"/>
      <c r="IV33" s="33"/>
      <c r="IW33" s="33"/>
      <c r="IX33" s="33"/>
      <c r="IY33" s="33"/>
      <c r="IZ33" s="33"/>
      <c r="JA33" s="33"/>
      <c r="JB33" s="33"/>
      <c r="JC33" s="33"/>
      <c r="JD33" s="33"/>
      <c r="JE33" s="33"/>
      <c r="JF33" s="33"/>
      <c r="JG33" s="33"/>
      <c r="JH33" s="33"/>
      <c r="JI33" s="33"/>
      <c r="JJ33" s="33"/>
      <c r="JK33" s="33"/>
      <c r="JL33" s="33"/>
      <c r="JM33" s="33"/>
      <c r="JN33" s="33"/>
      <c r="JO33" s="33"/>
      <c r="JP33" s="33"/>
      <c r="JQ33" s="33"/>
      <c r="JR33" s="33"/>
      <c r="JS33" s="33"/>
      <c r="JT33" s="33"/>
      <c r="JU33" s="33"/>
      <c r="JV33" s="33"/>
      <c r="JW33" s="33"/>
      <c r="JX33" s="33"/>
      <c r="JY33" s="33"/>
      <c r="JZ33" s="33"/>
      <c r="KA33" s="33"/>
      <c r="KB33" s="33"/>
      <c r="KC33" s="33"/>
      <c r="KD33" s="33"/>
      <c r="KE33" s="33"/>
      <c r="KF33" s="33"/>
      <c r="KG33" s="33"/>
      <c r="KH33" s="33"/>
      <c r="KI33" s="33"/>
      <c r="KJ33" s="33"/>
      <c r="KK33" s="33"/>
      <c r="KL33" s="33"/>
      <c r="KM33" s="33"/>
      <c r="KN33" s="33"/>
      <c r="KO33" s="33"/>
      <c r="KP33" s="33"/>
      <c r="KQ33" s="33"/>
      <c r="KR33" s="33"/>
      <c r="KS33" s="33"/>
      <c r="KT33" s="33"/>
      <c r="KU33" s="33"/>
      <c r="KV33" s="33"/>
      <c r="KW33" s="33"/>
      <c r="KX33" s="33"/>
      <c r="KY33" s="33"/>
      <c r="KZ33" s="33"/>
      <c r="LA33" s="33"/>
      <c r="LB33" s="33"/>
      <c r="LC33" s="33"/>
      <c r="LD33" s="33"/>
      <c r="LE33" s="33"/>
      <c r="LF33" s="33"/>
      <c r="LG33" s="33"/>
      <c r="LH33" s="33"/>
      <c r="LI33" s="33"/>
      <c r="LJ33" s="33"/>
      <c r="LK33" s="33"/>
      <c r="LL33" s="33"/>
      <c r="LM33" s="33"/>
      <c r="LN33" s="33"/>
      <c r="LO33" s="33"/>
      <c r="LP33" s="33"/>
      <c r="LQ33" s="33"/>
      <c r="LR33" s="33"/>
      <c r="LS33" s="33"/>
      <c r="LT33" s="33"/>
      <c r="LU33" s="33"/>
      <c r="LV33" s="33"/>
      <c r="LW33" s="33"/>
      <c r="LX33" s="33"/>
      <c r="LY33" s="33"/>
      <c r="LZ33" s="33"/>
      <c r="MA33" s="33"/>
      <c r="MB33" s="33"/>
      <c r="MC33" s="33"/>
      <c r="MD33" s="33"/>
      <c r="ME33" s="33"/>
      <c r="MF33" s="33"/>
      <c r="MG33" s="33"/>
      <c r="MH33" s="33"/>
      <c r="MI33" s="33"/>
      <c r="MJ33" s="33"/>
      <c r="MK33" s="33"/>
      <c r="ML33" s="33"/>
      <c r="MM33" s="33"/>
      <c r="MN33" s="33"/>
      <c r="MO33" s="33"/>
      <c r="MP33" s="33"/>
      <c r="MQ33" s="33"/>
      <c r="MR33" s="33"/>
      <c r="MS33" s="33"/>
      <c r="MT33" s="33"/>
      <c r="MU33" s="33"/>
      <c r="MV33" s="33"/>
      <c r="MW33" s="33"/>
      <c r="MX33" s="33"/>
      <c r="MY33" s="33"/>
      <c r="MZ33" s="33"/>
      <c r="NA33" s="33"/>
      <c r="NB33" s="33"/>
      <c r="NC33" s="33"/>
      <c r="ND33" s="33"/>
      <c r="NE33" s="33"/>
      <c r="NF33" s="33"/>
      <c r="NG33" s="33"/>
      <c r="NH33" s="33"/>
      <c r="NI33" s="33"/>
      <c r="NJ33" s="33"/>
      <c r="NK33" s="33"/>
      <c r="NL33" s="33"/>
      <c r="NM33" s="33"/>
      <c r="NN33" s="33"/>
      <c r="NO33" s="33"/>
      <c r="NP33" s="33"/>
      <c r="NQ33" s="33"/>
      <c r="NR33" s="33"/>
      <c r="NS33" s="33"/>
      <c r="NT33" s="33"/>
      <c r="NU33" s="33"/>
      <c r="NV33" s="33"/>
      <c r="NW33" s="33"/>
      <c r="NX33" s="33"/>
      <c r="NY33" s="33"/>
      <c r="NZ33" s="33"/>
      <c r="OA33" s="33"/>
      <c r="OB33" s="33"/>
      <c r="OC33" s="33"/>
      <c r="OD33" s="33"/>
      <c r="OE33" s="33"/>
      <c r="OF33" s="33"/>
      <c r="OG33" s="33"/>
      <c r="OH33" s="33"/>
      <c r="OI33" s="33"/>
      <c r="OJ33" s="33"/>
      <c r="OK33" s="33"/>
      <c r="OL33" s="33"/>
      <c r="OM33" s="33"/>
      <c r="ON33" s="33"/>
      <c r="OO33" s="33"/>
      <c r="OP33" s="33"/>
      <c r="OQ33" s="33"/>
      <c r="OR33" s="33"/>
      <c r="OS33" s="33"/>
      <c r="OT33" s="33"/>
      <c r="OU33" s="33"/>
      <c r="OV33" s="33"/>
      <c r="OW33" s="33"/>
      <c r="OX33" s="33"/>
      <c r="OY33" s="33"/>
      <c r="OZ33" s="33"/>
      <c r="PA33" s="33"/>
      <c r="PB33" s="33"/>
      <c r="PC33" s="33"/>
      <c r="PD33" s="33"/>
      <c r="PE33" s="33"/>
      <c r="PF33" s="33"/>
      <c r="PG33" s="33"/>
      <c r="PH33" s="33"/>
      <c r="PI33" s="33"/>
      <c r="PJ33" s="33"/>
      <c r="PK33" s="33"/>
      <c r="PL33" s="33"/>
      <c r="PM33" s="33"/>
      <c r="PN33" s="33"/>
      <c r="PO33" s="33"/>
      <c r="PP33" s="33"/>
      <c r="PQ33" s="33"/>
      <c r="PR33" s="33"/>
      <c r="PS33" s="33"/>
      <c r="PT33" s="33"/>
      <c r="PU33" s="33"/>
      <c r="PV33" s="33"/>
      <c r="PW33" s="33"/>
      <c r="PX33" s="33"/>
      <c r="PY33" s="33"/>
      <c r="PZ33" s="33"/>
      <c r="QA33" s="33"/>
      <c r="QB33" s="33"/>
      <c r="QC33" s="33"/>
      <c r="QD33" s="33"/>
      <c r="QE33" s="33"/>
      <c r="QF33" s="33"/>
      <c r="QG33" s="33"/>
      <c r="QH33" s="33"/>
      <c r="QI33" s="33"/>
      <c r="QJ33" s="33"/>
      <c r="QK33" s="33"/>
      <c r="QL33" s="33"/>
      <c r="QM33" s="33"/>
      <c r="QN33" s="33"/>
      <c r="QO33" s="33"/>
      <c r="QP33" s="33"/>
      <c r="QQ33" s="33"/>
      <c r="QR33" s="33"/>
      <c r="QS33" s="33"/>
      <c r="QT33" s="33"/>
      <c r="QU33" s="33"/>
      <c r="QV33" s="33"/>
      <c r="QW33" s="33"/>
      <c r="QX33" s="33"/>
      <c r="QY33" s="33"/>
      <c r="QZ33" s="33"/>
      <c r="RA33" s="33"/>
      <c r="RB33" s="33"/>
      <c r="RC33" s="33"/>
      <c r="RD33" s="33"/>
      <c r="RE33" s="33"/>
      <c r="RF33" s="33"/>
      <c r="RG33" s="33"/>
      <c r="RH33" s="33"/>
      <c r="RI33" s="33"/>
      <c r="RJ33" s="33"/>
      <c r="RK33" s="33"/>
      <c r="RL33" s="33"/>
      <c r="RM33" s="33"/>
      <c r="RN33" s="33"/>
      <c r="RO33" s="33"/>
      <c r="RP33" s="33"/>
      <c r="RQ33" s="33"/>
      <c r="RR33" s="33"/>
      <c r="RS33" s="33"/>
      <c r="RT33" s="33"/>
      <c r="RU33" s="33"/>
      <c r="RV33" s="33"/>
      <c r="RW33" s="33"/>
      <c r="RX33" s="33"/>
      <c r="RY33" s="33"/>
      <c r="RZ33" s="33"/>
      <c r="SA33" s="33"/>
      <c r="SB33" s="33"/>
      <c r="SC33" s="33"/>
      <c r="SD33" s="33"/>
      <c r="SE33" s="33"/>
      <c r="SF33" s="33"/>
      <c r="SG33" s="33"/>
      <c r="SH33" s="33"/>
      <c r="SI33" s="33"/>
      <c r="SJ33" s="33"/>
      <c r="SK33" s="33"/>
      <c r="SL33" s="33"/>
      <c r="SM33" s="33"/>
      <c r="SN33" s="33"/>
      <c r="SO33" s="33"/>
      <c r="SP33" s="33"/>
      <c r="SQ33" s="33"/>
      <c r="SR33" s="33"/>
      <c r="SS33" s="33"/>
      <c r="ST33" s="33"/>
      <c r="SU33" s="33"/>
      <c r="SV33" s="33"/>
      <c r="SW33" s="33"/>
      <c r="SX33" s="33"/>
      <c r="SY33" s="33"/>
      <c r="SZ33" s="33"/>
      <c r="TA33" s="33"/>
      <c r="TB33" s="33"/>
      <c r="TC33" s="33"/>
      <c r="TD33" s="33"/>
      <c r="TE33" s="33"/>
      <c r="TF33" s="33"/>
      <c r="TG33" s="33"/>
      <c r="TH33" s="33"/>
      <c r="TI33" s="33"/>
      <c r="TJ33" s="33"/>
      <c r="TK33" s="33"/>
      <c r="TL33" s="33"/>
      <c r="TM33" s="33"/>
      <c r="TN33" s="33"/>
      <c r="TO33" s="33"/>
      <c r="TP33" s="33"/>
      <c r="TQ33" s="33"/>
      <c r="TR33" s="33"/>
      <c r="TS33" s="33"/>
      <c r="TT33" s="33"/>
      <c r="TU33" s="33"/>
      <c r="TV33" s="33"/>
      <c r="TW33" s="33"/>
      <c r="TX33" s="33"/>
      <c r="TY33" s="33"/>
      <c r="TZ33" s="33"/>
      <c r="UA33" s="33"/>
      <c r="UB33" s="33"/>
      <c r="UC33" s="33"/>
      <c r="UD33" s="33"/>
      <c r="UE33" s="33"/>
      <c r="UF33" s="33"/>
      <c r="UG33" s="33"/>
      <c r="UH33" s="33"/>
      <c r="UI33" s="33"/>
      <c r="UJ33" s="33"/>
      <c r="UK33" s="33"/>
      <c r="UL33" s="33"/>
      <c r="UM33" s="33"/>
      <c r="UN33" s="33"/>
      <c r="UO33" s="33"/>
      <c r="UP33" s="33"/>
      <c r="UQ33" s="33"/>
      <c r="UR33" s="33"/>
      <c r="US33" s="33"/>
      <c r="UT33" s="33"/>
      <c r="UU33" s="33"/>
      <c r="UV33" s="33"/>
      <c r="UW33" s="33"/>
      <c r="UX33" s="33"/>
      <c r="UY33" s="33"/>
      <c r="UZ33" s="33"/>
      <c r="VA33" s="33"/>
      <c r="VB33" s="33"/>
      <c r="VC33" s="33"/>
      <c r="VD33" s="33"/>
      <c r="VE33" s="33"/>
      <c r="VF33" s="33"/>
      <c r="VG33" s="33"/>
      <c r="VH33" s="33"/>
      <c r="VI33" s="33"/>
      <c r="VJ33" s="33"/>
      <c r="VK33" s="33"/>
      <c r="VL33" s="33"/>
      <c r="VM33" s="33"/>
      <c r="VN33" s="33"/>
      <c r="VO33" s="33"/>
      <c r="VP33" s="33"/>
      <c r="VQ33" s="33"/>
      <c r="VR33" s="33"/>
      <c r="VS33" s="33"/>
      <c r="VT33" s="33"/>
      <c r="VU33" s="33"/>
      <c r="VV33" s="33"/>
      <c r="VW33" s="33"/>
      <c r="VX33" s="33"/>
      <c r="VY33" s="33"/>
      <c r="VZ33" s="33"/>
      <c r="WA33" s="33"/>
      <c r="WB33" s="33"/>
      <c r="WC33" s="33"/>
      <c r="WD33" s="33"/>
      <c r="WE33" s="33"/>
      <c r="WF33" s="33"/>
      <c r="WG33" s="33"/>
      <c r="WH33" s="33"/>
      <c r="WI33" s="33"/>
      <c r="WJ33" s="33"/>
      <c r="WK33" s="33"/>
      <c r="WL33" s="33"/>
      <c r="WM33" s="33"/>
      <c r="WN33" s="33"/>
      <c r="WO33" s="33"/>
      <c r="WP33" s="33"/>
      <c r="WQ33" s="33"/>
      <c r="WR33" s="33"/>
      <c r="WS33" s="33"/>
      <c r="WT33" s="33"/>
      <c r="WU33" s="33"/>
      <c r="WV33" s="33"/>
      <c r="WW33" s="33"/>
      <c r="WX33" s="33"/>
      <c r="WY33" s="33"/>
      <c r="WZ33" s="33"/>
      <c r="XA33" s="33"/>
      <c r="XB33" s="33"/>
      <c r="XC33" s="33"/>
      <c r="XD33" s="33"/>
      <c r="XE33" s="33"/>
      <c r="XF33" s="33"/>
      <c r="XG33" s="33"/>
      <c r="XH33" s="33"/>
      <c r="XI33" s="33"/>
      <c r="XJ33" s="33"/>
      <c r="XK33" s="33"/>
      <c r="XL33" s="33"/>
      <c r="XM33" s="33"/>
      <c r="XN33" s="33"/>
      <c r="XO33" s="33"/>
      <c r="XP33" s="33"/>
      <c r="XQ33" s="33"/>
      <c r="XR33" s="33"/>
      <c r="XS33" s="33"/>
      <c r="XT33" s="33"/>
      <c r="XU33" s="33"/>
      <c r="XV33" s="33"/>
      <c r="XW33" s="33"/>
      <c r="XX33" s="33"/>
      <c r="XY33" s="33"/>
      <c r="XZ33" s="33"/>
      <c r="YA33" s="33"/>
      <c r="YB33" s="33"/>
      <c r="YC33" s="33"/>
      <c r="YD33" s="33"/>
      <c r="YE33" s="33"/>
      <c r="YF33" s="33"/>
      <c r="YG33" s="33"/>
      <c r="YH33" s="33"/>
      <c r="YI33" s="33"/>
      <c r="YJ33" s="33"/>
      <c r="YK33" s="33"/>
      <c r="YL33" s="33"/>
      <c r="YM33" s="33"/>
      <c r="YN33" s="33"/>
      <c r="YO33" s="33"/>
      <c r="YP33" s="33"/>
      <c r="YQ33" s="33"/>
      <c r="YR33" s="33"/>
      <c r="YS33" s="33"/>
      <c r="YT33" s="33"/>
      <c r="YU33" s="33"/>
      <c r="YV33" s="33"/>
      <c r="YW33" s="33"/>
      <c r="YX33" s="33"/>
      <c r="YY33" s="33"/>
      <c r="YZ33" s="33"/>
      <c r="ZA33" s="33"/>
      <c r="ZB33" s="33"/>
      <c r="ZC33" s="33"/>
      <c r="ZD33" s="33"/>
      <c r="ZE33" s="33"/>
      <c r="ZF33" s="33"/>
      <c r="ZG33" s="33"/>
      <c r="ZH33" s="33"/>
      <c r="ZI33" s="33"/>
      <c r="ZJ33" s="33"/>
      <c r="ZK33" s="33"/>
      <c r="ZL33" s="33"/>
      <c r="ZM33" s="33"/>
      <c r="ZN33" s="33"/>
      <c r="ZO33" s="33"/>
      <c r="ZP33" s="33"/>
      <c r="ZQ33" s="33"/>
      <c r="ZR33" s="33"/>
      <c r="ZS33" s="33"/>
      <c r="ZT33" s="33"/>
      <c r="ZU33" s="33"/>
      <c r="ZV33" s="33"/>
      <c r="ZW33" s="33"/>
      <c r="ZX33" s="33"/>
      <c r="ZY33" s="33"/>
      <c r="ZZ33" s="33"/>
      <c r="AAA33" s="33"/>
      <c r="AAB33" s="33"/>
      <c r="AAC33" s="33"/>
      <c r="AAD33" s="33"/>
      <c r="AAE33" s="33"/>
      <c r="AAF33" s="33"/>
      <c r="AAG33" s="33"/>
      <c r="AAH33" s="33"/>
      <c r="AAI33" s="33"/>
      <c r="AAJ33" s="33"/>
      <c r="AAK33" s="33"/>
      <c r="AAL33" s="33"/>
      <c r="AAM33" s="33"/>
      <c r="AAN33" s="33"/>
      <c r="AAO33" s="33"/>
      <c r="AAP33" s="33"/>
      <c r="AAQ33" s="33"/>
      <c r="AAR33" s="33"/>
      <c r="AAS33" s="33"/>
      <c r="AAT33" s="33"/>
      <c r="AAU33" s="33"/>
      <c r="AAV33" s="33"/>
      <c r="AAW33" s="33"/>
      <c r="AAX33" s="33"/>
      <c r="AAY33" s="33"/>
      <c r="AAZ33" s="33"/>
      <c r="ABA33" s="33"/>
      <c r="ABB33" s="33"/>
      <c r="ABC33" s="33"/>
      <c r="ABD33" s="33"/>
      <c r="ABE33" s="33"/>
      <c r="ABF33" s="33"/>
      <c r="ABG33" s="33"/>
      <c r="ABH33" s="33"/>
      <c r="ABI33" s="33"/>
      <c r="ABJ33" s="33"/>
      <c r="ABK33" s="33"/>
      <c r="ABL33" s="33"/>
      <c r="ABM33" s="33"/>
      <c r="ABN33" s="33"/>
      <c r="ABO33" s="33"/>
      <c r="ABP33" s="33"/>
      <c r="ABQ33" s="33"/>
      <c r="ABR33" s="33"/>
      <c r="ABS33" s="33"/>
      <c r="ABT33" s="33"/>
      <c r="ABU33" s="33"/>
      <c r="ABV33" s="33"/>
      <c r="ABW33" s="33"/>
      <c r="ABX33" s="33"/>
      <c r="ABY33" s="33"/>
      <c r="ABZ33" s="33"/>
      <c r="ACA33" s="33"/>
      <c r="ACB33" s="33"/>
      <c r="ACC33" s="33"/>
      <c r="ACD33" s="33"/>
      <c r="ACE33" s="33"/>
      <c r="ACF33" s="33"/>
      <c r="ACG33" s="33"/>
      <c r="ACH33" s="33"/>
      <c r="ACI33" s="33"/>
      <c r="ACJ33" s="33"/>
      <c r="ACK33" s="33"/>
      <c r="ACL33" s="33"/>
      <c r="ACM33" s="33"/>
      <c r="ACN33" s="33"/>
      <c r="ACO33" s="33"/>
      <c r="ACP33" s="33"/>
      <c r="ACQ33" s="33"/>
      <c r="ACR33" s="33"/>
      <c r="ACS33" s="33"/>
      <c r="ACT33" s="33"/>
      <c r="ACU33" s="33"/>
      <c r="ACV33" s="33"/>
      <c r="ACW33" s="33"/>
      <c r="ACX33" s="33"/>
      <c r="ACY33" s="33"/>
      <c r="ACZ33" s="33"/>
      <c r="ADA33" s="33"/>
      <c r="ADB33" s="33"/>
      <c r="ADC33" s="33"/>
      <c r="ADD33" s="33"/>
      <c r="ADE33" s="33"/>
      <c r="ADF33" s="33"/>
      <c r="ADG33" s="33"/>
      <c r="ADH33" s="33"/>
      <c r="ADI33" s="33"/>
      <c r="ADJ33" s="33"/>
      <c r="ADK33" s="33"/>
      <c r="ADL33" s="33"/>
      <c r="ADM33" s="33"/>
      <c r="ADN33" s="33"/>
      <c r="ADO33" s="33"/>
      <c r="ADP33" s="33"/>
      <c r="ADQ33" s="33"/>
      <c r="ADR33" s="33"/>
      <c r="ADS33" s="33"/>
      <c r="ADT33" s="33"/>
      <c r="ADU33" s="33"/>
      <c r="ADV33" s="33"/>
      <c r="ADW33" s="33"/>
      <c r="ADX33" s="33"/>
      <c r="ADY33" s="33"/>
      <c r="ADZ33" s="33"/>
      <c r="AEA33" s="33"/>
      <c r="AEB33" s="33"/>
      <c r="AEC33" s="33"/>
      <c r="AED33" s="33"/>
      <c r="AEE33" s="33"/>
      <c r="AEF33" s="33"/>
      <c r="AEG33" s="33"/>
      <c r="AEH33" s="33"/>
      <c r="AEI33" s="33"/>
      <c r="AEJ33" s="33"/>
      <c r="AEK33" s="33"/>
      <c r="AEL33" s="33"/>
      <c r="AEM33" s="33"/>
      <c r="AEN33" s="33"/>
      <c r="AEO33" s="33"/>
      <c r="AEP33" s="33"/>
      <c r="AEQ33" s="33"/>
      <c r="AER33" s="33"/>
      <c r="AES33" s="33"/>
      <c r="AET33" s="33"/>
      <c r="AEU33" s="33"/>
      <c r="AEV33" s="33"/>
      <c r="AEW33" s="33"/>
      <c r="AEX33" s="33"/>
      <c r="AEY33" s="33"/>
      <c r="AEZ33" s="33"/>
      <c r="AFA33" s="33"/>
      <c r="AFB33" s="33"/>
      <c r="AFC33" s="33"/>
      <c r="AFD33" s="33"/>
      <c r="AFE33" s="33"/>
      <c r="AFF33" s="33"/>
      <c r="AFG33" s="33"/>
      <c r="AFH33" s="33"/>
      <c r="AFI33" s="33"/>
      <c r="AFJ33" s="33"/>
      <c r="AFK33" s="33"/>
      <c r="AFL33" s="33"/>
      <c r="AFM33" s="33"/>
      <c r="AFN33" s="33"/>
      <c r="AFO33" s="33"/>
      <c r="AFP33" s="33"/>
      <c r="AFQ33" s="33"/>
      <c r="AFR33" s="33"/>
      <c r="AFS33" s="33"/>
      <c r="AFT33" s="33"/>
      <c r="AFU33" s="33"/>
      <c r="AFV33" s="33"/>
      <c r="AFW33" s="33"/>
      <c r="AFX33" s="33"/>
      <c r="AFY33" s="33"/>
      <c r="AFZ33" s="33"/>
      <c r="AGA33" s="33"/>
      <c r="AGB33" s="33"/>
      <c r="AGC33" s="33"/>
      <c r="AGD33" s="33"/>
      <c r="AGE33" s="33"/>
      <c r="AGF33" s="33"/>
      <c r="AGG33" s="33"/>
      <c r="AGH33" s="33"/>
      <c r="AGI33" s="33"/>
      <c r="AGJ33" s="33"/>
      <c r="AGK33" s="33"/>
      <c r="AGL33" s="33"/>
      <c r="AGM33" s="33"/>
      <c r="AGN33" s="33"/>
      <c r="AGO33" s="33"/>
      <c r="AGP33" s="33"/>
      <c r="AGQ33" s="33"/>
      <c r="AGR33" s="33"/>
      <c r="AGS33" s="33"/>
      <c r="AGT33" s="33"/>
      <c r="AGU33" s="33"/>
      <c r="AGV33" s="33"/>
      <c r="AGW33" s="33"/>
      <c r="AGX33" s="33"/>
      <c r="AGY33" s="33"/>
      <c r="AGZ33" s="33"/>
      <c r="AHA33" s="33"/>
      <c r="AHB33" s="33"/>
      <c r="AHC33" s="33"/>
      <c r="AHD33" s="33"/>
      <c r="AHE33" s="33"/>
      <c r="AHF33" s="33"/>
      <c r="AHG33" s="33"/>
      <c r="AHH33" s="33"/>
      <c r="AHI33" s="33"/>
      <c r="AHJ33" s="33"/>
      <c r="AHK33" s="33"/>
      <c r="AHL33" s="33"/>
      <c r="AHM33" s="33"/>
      <c r="AHN33" s="33"/>
      <c r="AHO33" s="33"/>
      <c r="AHP33" s="33"/>
      <c r="AHQ33" s="33"/>
      <c r="AHR33" s="33"/>
      <c r="AHS33" s="33"/>
      <c r="AHT33" s="33"/>
      <c r="AHU33" s="33"/>
      <c r="AHV33" s="33"/>
      <c r="AHW33" s="33"/>
      <c r="AHX33" s="33"/>
      <c r="AHY33" s="33"/>
      <c r="AHZ33" s="33"/>
      <c r="AIA33" s="33"/>
      <c r="AIB33" s="33"/>
      <c r="AIC33" s="33"/>
      <c r="AID33" s="33"/>
      <c r="AIE33" s="33"/>
      <c r="AIF33" s="33"/>
      <c r="AIG33" s="33"/>
      <c r="AIH33" s="33"/>
      <c r="AII33" s="33"/>
      <c r="AIJ33" s="33"/>
      <c r="AIK33" s="33"/>
      <c r="AIL33" s="33"/>
      <c r="AIM33" s="33"/>
      <c r="AIN33" s="33"/>
      <c r="AIO33" s="33"/>
      <c r="AIP33" s="33"/>
      <c r="AIQ33" s="33"/>
      <c r="AIR33" s="33"/>
      <c r="AIS33" s="33"/>
      <c r="AIT33" s="33"/>
      <c r="AIU33" s="33"/>
      <c r="AIV33" s="33"/>
      <c r="AIW33" s="33"/>
      <c r="AIX33" s="33"/>
      <c r="AIY33" s="33"/>
      <c r="AIZ33" s="33"/>
      <c r="AJA33" s="33"/>
      <c r="AJB33" s="33"/>
      <c r="AJC33" s="33"/>
      <c r="AJD33" s="33"/>
      <c r="AJE33" s="33"/>
      <c r="AJF33" s="33"/>
      <c r="AJG33" s="33"/>
      <c r="AJH33" s="33"/>
      <c r="AJI33" s="33"/>
      <c r="AJJ33" s="33"/>
      <c r="AJK33" s="33"/>
      <c r="AJL33" s="33"/>
      <c r="AJM33" s="33"/>
      <c r="AJN33" s="33"/>
      <c r="AJO33" s="33"/>
      <c r="AJP33" s="33"/>
      <c r="AJQ33" s="33"/>
      <c r="AJR33" s="33"/>
      <c r="AJS33" s="33"/>
      <c r="AJT33" s="33"/>
      <c r="AJU33" s="33"/>
      <c r="AJV33" s="33"/>
      <c r="AJW33" s="33"/>
      <c r="AJX33" s="33"/>
      <c r="AJY33" s="33"/>
      <c r="AJZ33" s="33"/>
      <c r="AKA33" s="33"/>
      <c r="AKB33" s="33"/>
      <c r="AKC33" s="33"/>
      <c r="AKD33" s="33"/>
      <c r="AKE33" s="33"/>
      <c r="AKF33" s="33"/>
      <c r="AKG33" s="33"/>
      <c r="AKH33" s="33"/>
      <c r="AKI33" s="33"/>
      <c r="AKJ33" s="33"/>
      <c r="AKK33" s="33"/>
      <c r="AKL33" s="33"/>
      <c r="AKM33" s="33"/>
      <c r="AKN33" s="33"/>
      <c r="AKO33" s="33"/>
      <c r="AKP33" s="33"/>
      <c r="AKQ33" s="33"/>
      <c r="AKR33" s="33"/>
      <c r="AKS33" s="33"/>
      <c r="AKT33" s="33"/>
      <c r="AKU33" s="33"/>
      <c r="AKV33" s="33"/>
      <c r="AKW33" s="33"/>
    </row>
    <row r="34" spans="1:985">
      <c r="A34" s="27" t="s">
        <v>552</v>
      </c>
      <c r="B34" s="35">
        <f>VLOOKUP(A34,'Initial Data Ctl v FeO2'!A76:V452,5,0)</f>
        <v>2</v>
      </c>
      <c r="C34" s="68">
        <v>474</v>
      </c>
      <c r="D34" s="35">
        <f>VLOOKUP(A34,'Initial Data Ctl v FeO2'!$A$1:$V$377,19,0)</f>
        <v>179265000</v>
      </c>
      <c r="E34" s="35">
        <f>VLOOKUP(A34,'Initial Data Ctl v FeO2'!$A$1:$V$377,20,0)</f>
        <v>144731666.69999999</v>
      </c>
      <c r="F34" s="40">
        <f t="shared" si="0"/>
        <v>0.80736154129361548</v>
      </c>
      <c r="G34">
        <v>-5.8789767318913704</v>
      </c>
      <c r="H34" s="40">
        <f t="shared" si="1"/>
        <v>-0.21398370447754128</v>
      </c>
      <c r="I34" s="40">
        <f>VLOOKUP(A34,'Simple avearge'!$A$1:$C$1136,3,0)</f>
        <v>-1.37392051887459</v>
      </c>
      <c r="J34" s="64">
        <f t="shared" si="2"/>
        <v>2.4250473569850794</v>
      </c>
      <c r="K34" s="33">
        <f t="shared" si="5"/>
        <v>37.498854312469859</v>
      </c>
      <c r="L34" s="33">
        <f t="shared" si="3"/>
        <v>9.5032871127335525</v>
      </c>
      <c r="M34" s="33">
        <f t="shared" si="4"/>
        <v>-0.21398370447754128</v>
      </c>
    </row>
    <row r="35" spans="1:985">
      <c r="A35" s="27" t="s">
        <v>1359</v>
      </c>
      <c r="B35" s="35">
        <f>VLOOKUP(A35,'Initial Data Ctl v FeO2'!A60:V436,5,0)</f>
        <v>3</v>
      </c>
      <c r="C35" s="68">
        <v>731</v>
      </c>
      <c r="D35" s="35">
        <f>VLOOKUP(A35,'Initial Data Ctl v FeO2'!$A$1:$V$377,19,0)</f>
        <v>1520536667</v>
      </c>
      <c r="E35" s="35">
        <f>VLOOKUP(A35,'Initial Data Ctl v FeO2'!$A$1:$V$377,20,0)</f>
        <v>1209781667</v>
      </c>
      <c r="F35" s="40">
        <f t="shared" ref="F35:F64" si="6">E35/D35</f>
        <v>0.79562807872754837</v>
      </c>
      <c r="G35" s="67">
        <v>-5.9725187168035596</v>
      </c>
      <c r="H35" s="40">
        <f t="shared" ref="H35:H64" si="7">LN(F35)</f>
        <v>-0.22862344010680016</v>
      </c>
      <c r="I35" s="40">
        <f>VLOOKUP(A35,'Simple avearge'!$A$1:$C$1136,3,0)</f>
        <v>-1.26263411867844</v>
      </c>
      <c r="J35" s="64">
        <f t="shared" ref="J35:J64" si="8">0.2*C35^0.405</f>
        <v>2.8901243785666315</v>
      </c>
      <c r="K35" s="33">
        <f t="shared" si="5"/>
        <v>29.812241006910792</v>
      </c>
      <c r="L35" s="33">
        <f t="shared" ref="L35:L64" si="9">LN(K35*EXP(-G35))</f>
        <v>9.3674377980151657</v>
      </c>
      <c r="M35" s="33">
        <f t="shared" ref="M35:M64" si="10">LN(E35/D35)</f>
        <v>-0.22862344010680016</v>
      </c>
    </row>
    <row r="36" spans="1:985">
      <c r="A36" s="44" t="s">
        <v>495</v>
      </c>
      <c r="B36" s="35">
        <f>VLOOKUP(A36,'Initial Data Ctl v FeO2'!A28:V404,5,0)</f>
        <v>2</v>
      </c>
      <c r="C36" s="35">
        <v>604</v>
      </c>
      <c r="D36" s="35">
        <f>VLOOKUP(A36,'Initial Data Ctl v FeO2'!$A$1:$V$377,19,0)</f>
        <v>2210853.3330000001</v>
      </c>
      <c r="E36" s="35">
        <f>VLOOKUP(A36,'Initial Data Ctl v FeO2'!$A$1:$V$377,20,0)</f>
        <v>1100566.8330000001</v>
      </c>
      <c r="F36" s="40">
        <f t="shared" si="6"/>
        <v>0.49780182908225512</v>
      </c>
      <c r="G36">
        <v>-6.2325534056445901</v>
      </c>
      <c r="H36" s="40">
        <f t="shared" si="7"/>
        <v>-0.69755321472382659</v>
      </c>
      <c r="I36" s="40">
        <f>VLOOKUP(A36,'Simple avearge'!$A$1:$C$1136,3,0)</f>
        <v>-1.4797640009945801</v>
      </c>
      <c r="J36" s="64">
        <f t="shared" si="8"/>
        <v>2.6751611933520891</v>
      </c>
      <c r="K36" s="33">
        <f t="shared" si="5"/>
        <v>32.925705567897076</v>
      </c>
      <c r="L36" s="33">
        <f t="shared" si="9"/>
        <v>9.7268070825932114</v>
      </c>
      <c r="M36" s="33">
        <f t="shared" si="10"/>
        <v>-0.69755321472382659</v>
      </c>
    </row>
    <row r="37" spans="1:985">
      <c r="A37" s="47" t="s">
        <v>271</v>
      </c>
      <c r="B37" s="35">
        <f>VLOOKUP(A37,'Initial Data Ctl v FeO2'!A27:V403,5,0)</f>
        <v>2</v>
      </c>
      <c r="C37" s="35">
        <v>192</v>
      </c>
      <c r="D37" s="35">
        <f>VLOOKUP(A37,'Initial Data Ctl v FeO2'!$A$1:$V$377,19,0)</f>
        <v>382547.3333</v>
      </c>
      <c r="E37" s="35">
        <f>VLOOKUP(A37,'Initial Data Ctl v FeO2'!$A$1:$V$377,20,0)</f>
        <v>755947</v>
      </c>
      <c r="F37" s="40">
        <f t="shared" si="6"/>
        <v>1.9760874908705055</v>
      </c>
      <c r="G37" s="5">
        <v>-3.8229093066918098</v>
      </c>
      <c r="H37" s="40">
        <f t="shared" si="7"/>
        <v>0.68111887510181812</v>
      </c>
      <c r="I37" s="40">
        <f>VLOOKUP(A37,'Simple avearge'!$A$1:$C$1136,3,0)</f>
        <v>-0.61526717591576197</v>
      </c>
      <c r="J37" s="33">
        <f t="shared" si="8"/>
        <v>1.6817715186562703</v>
      </c>
      <c r="K37" s="33">
        <f t="shared" si="5"/>
        <v>63.140678828285346</v>
      </c>
      <c r="L37" s="33">
        <f t="shared" si="9"/>
        <v>7.9682745409245426</v>
      </c>
      <c r="M37" s="33">
        <f t="shared" si="10"/>
        <v>0.68111887510181812</v>
      </c>
    </row>
    <row r="38" spans="1:985">
      <c r="A38" s="27" t="s">
        <v>815</v>
      </c>
      <c r="B38" s="35">
        <f>VLOOKUP(A38,'Initial Data Ctl v FeO2'!A77:V453,5,0)</f>
        <v>6</v>
      </c>
      <c r="C38" s="68">
        <v>316</v>
      </c>
      <c r="D38" s="35">
        <f>VLOOKUP(A38,'Initial Data Ctl v FeO2'!$A$1:$V$377,19,0)</f>
        <v>660250.5</v>
      </c>
      <c r="E38" s="35">
        <f>VLOOKUP(A38,'Initial Data Ctl v FeO2'!$A$1:$V$377,20,0)</f>
        <v>16714666.83</v>
      </c>
      <c r="F38" s="40">
        <f t="shared" si="6"/>
        <v>25.315644334991038</v>
      </c>
      <c r="G38">
        <v>-4.0496270152662097</v>
      </c>
      <c r="H38" s="40">
        <f t="shared" si="7"/>
        <v>3.2314225577936342</v>
      </c>
      <c r="I38" s="40">
        <f>VLOOKUP(A38,'Simple avearge'!$A$1:$C$1136,3,0)</f>
        <v>-1.3853281794782699</v>
      </c>
      <c r="J38" s="64">
        <f t="shared" si="8"/>
        <v>2.0578004796918101</v>
      </c>
      <c r="K38" s="33">
        <f t="shared" si="5"/>
        <v>47.053530731926458</v>
      </c>
      <c r="L38" s="33">
        <f t="shared" si="9"/>
        <v>7.9009129206059141</v>
      </c>
      <c r="M38" s="33">
        <f t="shared" si="10"/>
        <v>3.2314225577936342</v>
      </c>
    </row>
    <row r="39" spans="1:985">
      <c r="A39" s="27" t="s">
        <v>1275</v>
      </c>
      <c r="B39" s="35">
        <f>VLOOKUP(A39,'Initial Data Ctl v FeO2'!A78:V454,5,0)</f>
        <v>1</v>
      </c>
      <c r="C39" s="68">
        <v>147</v>
      </c>
      <c r="D39" s="35">
        <f>VLOOKUP(A39,'Initial Data Ctl v FeO2'!$A$1:$V$377,19,0)</f>
        <v>170448333.30000001</v>
      </c>
      <c r="E39" s="35">
        <f>VLOOKUP(A39,'Initial Data Ctl v FeO2'!$A$1:$V$377,20,0)</f>
        <v>129039500</v>
      </c>
      <c r="F39" s="40">
        <f t="shared" si="6"/>
        <v>0.75705932408785825</v>
      </c>
      <c r="G39">
        <v>-4.7430071714812296</v>
      </c>
      <c r="H39" s="40">
        <f t="shared" si="7"/>
        <v>-0.27831366126008622</v>
      </c>
      <c r="I39" s="40">
        <f>VLOOKUP(A39,'Simple avearge'!$A$1:$C$1136,3,0)</f>
        <v>-0.96314493542660495</v>
      </c>
      <c r="J39" s="64">
        <f t="shared" si="8"/>
        <v>1.509362362588065</v>
      </c>
      <c r="K39" s="33">
        <f t="shared" si="5"/>
        <v>74.396046262487374</v>
      </c>
      <c r="L39" s="33">
        <f t="shared" si="9"/>
        <v>9.0524099702749741</v>
      </c>
      <c r="M39" s="33">
        <f t="shared" si="10"/>
        <v>-0.27831366126008622</v>
      </c>
    </row>
    <row r="40" spans="1:985">
      <c r="A40" s="27" t="s">
        <v>787</v>
      </c>
      <c r="B40" s="35">
        <f>VLOOKUP(A40,'Initial Data Ctl v FeO2'!A79:V455,5,0)</f>
        <v>5</v>
      </c>
      <c r="C40" s="68">
        <v>148</v>
      </c>
      <c r="D40" s="35">
        <f>VLOOKUP(A40,'Initial Data Ctl v FeO2'!$A$1:$V$377,19,0)</f>
        <v>46377333.329999998</v>
      </c>
      <c r="E40" s="35">
        <f>VLOOKUP(A40,'Initial Data Ctl v FeO2'!$A$1:$V$377,20,0)</f>
        <v>50733166.670000002</v>
      </c>
      <c r="F40" s="40">
        <f t="shared" si="6"/>
        <v>1.0939215997825031</v>
      </c>
      <c r="G40">
        <v>-2.1093131208616298</v>
      </c>
      <c r="H40" s="40">
        <f t="shared" si="7"/>
        <v>8.9769037613262437E-2</v>
      </c>
      <c r="I40" s="40">
        <f>VLOOKUP(A40,'Simple avearge'!$A$1:$C$1136,3,0)</f>
        <v>-0.60173970740167104</v>
      </c>
      <c r="J40" s="64">
        <f t="shared" si="8"/>
        <v>1.5135124243130602</v>
      </c>
      <c r="K40" s="33">
        <f t="shared" si="5"/>
        <v>74.082990014389182</v>
      </c>
      <c r="L40" s="33">
        <f t="shared" si="9"/>
        <v>6.4144990723503286</v>
      </c>
      <c r="M40" s="33">
        <f t="shared" si="10"/>
        <v>8.9769037613262437E-2</v>
      </c>
    </row>
    <row r="41" spans="1:985">
      <c r="A41" s="44" t="s">
        <v>275</v>
      </c>
      <c r="B41" s="35">
        <f>VLOOKUP(A41,'Initial Data Ctl v FeO2'!A32:V408,5,0)</f>
        <v>4</v>
      </c>
      <c r="C41" s="35">
        <v>625</v>
      </c>
      <c r="D41" s="35">
        <f>VLOOKUP(A41,'Initial Data Ctl v FeO2'!$A$1:$V$377,19,0)</f>
        <v>5742433.3329999996</v>
      </c>
      <c r="E41" s="35">
        <f>VLOOKUP(A41,'Initial Data Ctl v FeO2'!$A$1:$V$377,20,0)</f>
        <v>4677766.6670000004</v>
      </c>
      <c r="F41" s="40">
        <f t="shared" si="6"/>
        <v>0.81459659968855236</v>
      </c>
      <c r="G41">
        <v>-4.0603775017875297</v>
      </c>
      <c r="H41" s="40">
        <f t="shared" si="7"/>
        <v>-0.20506225798651434</v>
      </c>
      <c r="I41" s="40">
        <f>VLOOKUP(A41,'Simple avearge'!$A$1:$C$1136,3,0)</f>
        <v>-1.0770640047417901</v>
      </c>
      <c r="J41" s="64">
        <f t="shared" si="8"/>
        <v>2.7124478848111053</v>
      </c>
      <c r="K41" s="33">
        <f t="shared" si="5"/>
        <v>32.338633970963954</v>
      </c>
      <c r="L41" s="33">
        <f t="shared" si="9"/>
        <v>7.5366401154328688</v>
      </c>
      <c r="M41" s="33">
        <f t="shared" si="10"/>
        <v>-0.20506225798651434</v>
      </c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</row>
    <row r="42" spans="1:985">
      <c r="A42" s="27" t="s">
        <v>1282</v>
      </c>
      <c r="B42" s="35">
        <f>VLOOKUP(A42,'Initial Data Ctl v FeO2'!A80:V456,5,0)</f>
        <v>1</v>
      </c>
      <c r="C42" s="68">
        <v>246</v>
      </c>
      <c r="D42" s="35">
        <f>VLOOKUP(A42,'Initial Data Ctl v FeO2'!$A$1:$V$377,19,0)</f>
        <v>10768550.67</v>
      </c>
      <c r="E42" s="35">
        <f>VLOOKUP(A42,'Initial Data Ctl v FeO2'!$A$1:$V$377,20,0)</f>
        <v>2825283.8330000001</v>
      </c>
      <c r="F42" s="40">
        <f t="shared" si="6"/>
        <v>0.26236435334523994</v>
      </c>
      <c r="G42">
        <v>-2.70343709637732</v>
      </c>
      <c r="H42" s="40">
        <f t="shared" si="7"/>
        <v>-1.3380210796723107</v>
      </c>
      <c r="I42" s="40">
        <f>VLOOKUP(A42,'Simple avearge'!$A$1:$C$1136,3,0)</f>
        <v>-0.92870105940158199</v>
      </c>
      <c r="J42" s="64">
        <f t="shared" si="8"/>
        <v>1.859339578995689</v>
      </c>
      <c r="K42" s="33">
        <f t="shared" si="5"/>
        <v>54.438627897354792</v>
      </c>
      <c r="L42" s="33">
        <f t="shared" si="9"/>
        <v>6.700511069900176</v>
      </c>
      <c r="M42" s="33">
        <f t="shared" si="10"/>
        <v>-1.3380210796723107</v>
      </c>
    </row>
    <row r="43" spans="1:985">
      <c r="A43" s="44" t="s">
        <v>287</v>
      </c>
      <c r="B43" s="35">
        <f>VLOOKUP(A43,'Initial Data Ctl v FeO2'!A33:V409,5,0)</f>
        <v>4</v>
      </c>
      <c r="C43" s="35">
        <v>621</v>
      </c>
      <c r="D43" s="35">
        <f>VLOOKUP(A43,'Initial Data Ctl v FeO2'!$A$1:$V$377,19,0)</f>
        <v>39035166.670000002</v>
      </c>
      <c r="E43" s="35">
        <f>VLOOKUP(A43,'Initial Data Ctl v FeO2'!$A$1:$V$377,20,0)</f>
        <v>33438333.329999998</v>
      </c>
      <c r="F43" s="40">
        <f t="shared" si="6"/>
        <v>0.85662073926018656</v>
      </c>
      <c r="G43">
        <v>-5.4489193402937097</v>
      </c>
      <c r="H43" s="40">
        <f t="shared" si="7"/>
        <v>-0.15476000295668005</v>
      </c>
      <c r="I43" s="40">
        <f>VLOOKUP(A43,'Simple avearge'!$A$1:$C$1136,3,0)</f>
        <v>-1.07141611386024</v>
      </c>
      <c r="J43" s="64">
        <f t="shared" si="8"/>
        <v>2.7054037877682684</v>
      </c>
      <c r="K43" s="33">
        <f t="shared" si="5"/>
        <v>32.44790097960427</v>
      </c>
      <c r="L43" s="33">
        <f t="shared" si="9"/>
        <v>8.9285550965937013</v>
      </c>
      <c r="M43" s="33">
        <f t="shared" si="10"/>
        <v>-0.15476000295668005</v>
      </c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  <c r="JA43" s="33"/>
      <c r="JB43" s="33"/>
      <c r="JC43" s="33"/>
      <c r="JD43" s="33"/>
      <c r="JE43" s="33"/>
      <c r="JF43" s="33"/>
      <c r="JG43" s="33"/>
      <c r="JH43" s="33"/>
      <c r="JI43" s="33"/>
      <c r="JJ43" s="33"/>
      <c r="JK43" s="33"/>
      <c r="JL43" s="33"/>
      <c r="JM43" s="33"/>
      <c r="JN43" s="33"/>
      <c r="JO43" s="33"/>
      <c r="JP43" s="33"/>
      <c r="JQ43" s="33"/>
      <c r="JR43" s="33"/>
      <c r="JS43" s="33"/>
      <c r="JT43" s="33"/>
      <c r="JU43" s="33"/>
      <c r="JV43" s="33"/>
      <c r="JW43" s="33"/>
      <c r="JX43" s="33"/>
      <c r="JY43" s="33"/>
      <c r="JZ43" s="33"/>
      <c r="KA43" s="33"/>
      <c r="KB43" s="33"/>
      <c r="KC43" s="33"/>
      <c r="KD43" s="33"/>
      <c r="KE43" s="33"/>
      <c r="KF43" s="33"/>
      <c r="KG43" s="33"/>
      <c r="KH43" s="33"/>
      <c r="KI43" s="33"/>
      <c r="KJ43" s="33"/>
      <c r="KK43" s="33"/>
      <c r="KL43" s="33"/>
      <c r="KM43" s="33"/>
      <c r="KN43" s="33"/>
      <c r="KO43" s="33"/>
      <c r="KP43" s="33"/>
      <c r="KQ43" s="33"/>
      <c r="KR43" s="33"/>
      <c r="KS43" s="33"/>
      <c r="KT43" s="33"/>
      <c r="KU43" s="33"/>
      <c r="KV43" s="33"/>
      <c r="KW43" s="33"/>
      <c r="KX43" s="33"/>
      <c r="KY43" s="33"/>
      <c r="KZ43" s="33"/>
      <c r="LA43" s="33"/>
      <c r="LB43" s="33"/>
      <c r="LC43" s="33"/>
      <c r="LD43" s="33"/>
      <c r="LE43" s="33"/>
      <c r="LF43" s="33"/>
      <c r="LG43" s="33"/>
      <c r="LH43" s="33"/>
      <c r="LI43" s="33"/>
      <c r="LJ43" s="33"/>
      <c r="LK43" s="33"/>
      <c r="LL43" s="33"/>
      <c r="LM43" s="33"/>
      <c r="LN43" s="33"/>
      <c r="LO43" s="33"/>
      <c r="LP43" s="33"/>
      <c r="LQ43" s="33"/>
      <c r="LR43" s="33"/>
      <c r="LS43" s="33"/>
      <c r="LT43" s="33"/>
      <c r="LU43" s="33"/>
      <c r="LV43" s="33"/>
      <c r="LW43" s="33"/>
      <c r="LX43" s="33"/>
      <c r="LY43" s="33"/>
      <c r="LZ43" s="33"/>
      <c r="MA43" s="33"/>
      <c r="MB43" s="33"/>
      <c r="MC43" s="33"/>
      <c r="MD43" s="33"/>
      <c r="ME43" s="33"/>
      <c r="MF43" s="33"/>
      <c r="MG43" s="33"/>
      <c r="MH43" s="33"/>
      <c r="MI43" s="33"/>
      <c r="MJ43" s="33"/>
      <c r="MK43" s="33"/>
      <c r="ML43" s="33"/>
      <c r="MM43" s="33"/>
      <c r="MN43" s="33"/>
      <c r="MO43" s="33"/>
      <c r="MP43" s="33"/>
      <c r="MQ43" s="33"/>
      <c r="MR43" s="33"/>
      <c r="MS43" s="33"/>
      <c r="MT43" s="33"/>
      <c r="MU43" s="33"/>
      <c r="MV43" s="33"/>
      <c r="MW43" s="33"/>
      <c r="MX43" s="33"/>
      <c r="MY43" s="33"/>
      <c r="MZ43" s="33"/>
      <c r="NA43" s="33"/>
      <c r="NB43" s="33"/>
      <c r="NC43" s="33"/>
      <c r="ND43" s="33"/>
      <c r="NE43" s="33"/>
      <c r="NF43" s="33"/>
      <c r="NG43" s="33"/>
      <c r="NH43" s="33"/>
      <c r="NI43" s="33"/>
      <c r="NJ43" s="33"/>
      <c r="NK43" s="33"/>
      <c r="NL43" s="33"/>
      <c r="NM43" s="33"/>
      <c r="NN43" s="33"/>
      <c r="NO43" s="33"/>
      <c r="NP43" s="33"/>
      <c r="NQ43" s="33"/>
      <c r="NR43" s="33"/>
      <c r="NS43" s="33"/>
      <c r="NT43" s="33"/>
      <c r="NU43" s="33"/>
      <c r="NV43" s="33"/>
      <c r="NW43" s="33"/>
      <c r="NX43" s="33"/>
      <c r="NY43" s="33"/>
      <c r="NZ43" s="33"/>
      <c r="OA43" s="33"/>
      <c r="OB43" s="33"/>
      <c r="OC43" s="33"/>
      <c r="OD43" s="33"/>
      <c r="OE43" s="33"/>
      <c r="OF43" s="33"/>
      <c r="OG43" s="33"/>
      <c r="OH43" s="33"/>
      <c r="OI43" s="33"/>
      <c r="OJ43" s="33"/>
      <c r="OK43" s="33"/>
      <c r="OL43" s="33"/>
      <c r="OM43" s="33"/>
      <c r="ON43" s="33"/>
      <c r="OO43" s="33"/>
      <c r="OP43" s="33"/>
      <c r="OQ43" s="33"/>
      <c r="OR43" s="33"/>
      <c r="OS43" s="33"/>
      <c r="OT43" s="33"/>
      <c r="OU43" s="33"/>
      <c r="OV43" s="33"/>
      <c r="OW43" s="33"/>
      <c r="OX43" s="33"/>
      <c r="OY43" s="33"/>
      <c r="OZ43" s="33"/>
      <c r="PA43" s="33"/>
      <c r="PB43" s="33"/>
      <c r="PC43" s="33"/>
      <c r="PD43" s="33"/>
      <c r="PE43" s="33"/>
      <c r="PF43" s="33"/>
      <c r="PG43" s="33"/>
      <c r="PH43" s="33"/>
      <c r="PI43" s="33"/>
      <c r="PJ43" s="33"/>
      <c r="PK43" s="33"/>
      <c r="PL43" s="33"/>
      <c r="PM43" s="33"/>
      <c r="PN43" s="33"/>
      <c r="PO43" s="33"/>
      <c r="PP43" s="33"/>
      <c r="PQ43" s="33"/>
      <c r="PR43" s="33"/>
      <c r="PS43" s="33"/>
      <c r="PT43" s="33"/>
      <c r="PU43" s="33"/>
      <c r="PV43" s="33"/>
      <c r="PW43" s="33"/>
      <c r="PX43" s="33"/>
      <c r="PY43" s="33"/>
      <c r="PZ43" s="33"/>
      <c r="QA43" s="33"/>
      <c r="QB43" s="33"/>
      <c r="QC43" s="33"/>
      <c r="QD43" s="33"/>
      <c r="QE43" s="33"/>
      <c r="QF43" s="33"/>
      <c r="QG43" s="33"/>
      <c r="QH43" s="33"/>
      <c r="QI43" s="33"/>
      <c r="QJ43" s="33"/>
      <c r="QK43" s="33"/>
      <c r="QL43" s="33"/>
      <c r="QM43" s="33"/>
      <c r="QN43" s="33"/>
      <c r="QO43" s="33"/>
      <c r="QP43" s="33"/>
      <c r="QQ43" s="33"/>
      <c r="QR43" s="33"/>
      <c r="QS43" s="33"/>
      <c r="QT43" s="33"/>
      <c r="QU43" s="33"/>
      <c r="QV43" s="33"/>
      <c r="QW43" s="33"/>
      <c r="QX43" s="33"/>
      <c r="QY43" s="33"/>
      <c r="QZ43" s="33"/>
      <c r="RA43" s="33"/>
      <c r="RB43" s="33"/>
      <c r="RC43" s="33"/>
      <c r="RD43" s="33"/>
      <c r="RE43" s="33"/>
      <c r="RF43" s="33"/>
      <c r="RG43" s="33"/>
      <c r="RH43" s="33"/>
      <c r="RI43" s="33"/>
      <c r="RJ43" s="33"/>
      <c r="RK43" s="33"/>
      <c r="RL43" s="33"/>
      <c r="RM43" s="33"/>
      <c r="RN43" s="33"/>
      <c r="RO43" s="33"/>
      <c r="RP43" s="33"/>
      <c r="RQ43" s="33"/>
      <c r="RR43" s="33"/>
      <c r="RS43" s="33"/>
      <c r="RT43" s="33"/>
      <c r="RU43" s="33"/>
      <c r="RV43" s="33"/>
      <c r="RW43" s="33"/>
      <c r="RX43" s="33"/>
      <c r="RY43" s="33"/>
      <c r="RZ43" s="33"/>
      <c r="SA43" s="33"/>
      <c r="SB43" s="33"/>
      <c r="SC43" s="33"/>
      <c r="SD43" s="33"/>
      <c r="SE43" s="33"/>
      <c r="SF43" s="33"/>
      <c r="SG43" s="33"/>
      <c r="SH43" s="33"/>
      <c r="SI43" s="33"/>
      <c r="SJ43" s="33"/>
      <c r="SK43" s="33"/>
      <c r="SL43" s="33"/>
      <c r="SM43" s="33"/>
      <c r="SN43" s="33"/>
      <c r="SO43" s="33"/>
      <c r="SP43" s="33"/>
      <c r="SQ43" s="33"/>
      <c r="SR43" s="33"/>
      <c r="SS43" s="33"/>
      <c r="ST43" s="33"/>
      <c r="SU43" s="33"/>
      <c r="SV43" s="33"/>
      <c r="SW43" s="33"/>
      <c r="SX43" s="33"/>
      <c r="SY43" s="33"/>
      <c r="SZ43" s="33"/>
      <c r="TA43" s="33"/>
      <c r="TB43" s="33"/>
      <c r="TC43" s="33"/>
      <c r="TD43" s="33"/>
      <c r="TE43" s="33"/>
      <c r="TF43" s="33"/>
      <c r="TG43" s="33"/>
      <c r="TH43" s="33"/>
      <c r="TI43" s="33"/>
      <c r="TJ43" s="33"/>
      <c r="TK43" s="33"/>
      <c r="TL43" s="33"/>
      <c r="TM43" s="33"/>
      <c r="TN43" s="33"/>
      <c r="TO43" s="33"/>
      <c r="TP43" s="33"/>
      <c r="TQ43" s="33"/>
      <c r="TR43" s="33"/>
      <c r="TS43" s="33"/>
      <c r="TT43" s="33"/>
      <c r="TU43" s="33"/>
      <c r="TV43" s="33"/>
      <c r="TW43" s="33"/>
      <c r="TX43" s="33"/>
      <c r="TY43" s="33"/>
      <c r="TZ43" s="33"/>
      <c r="UA43" s="33"/>
      <c r="UB43" s="33"/>
      <c r="UC43" s="33"/>
      <c r="UD43" s="33"/>
      <c r="UE43" s="33"/>
      <c r="UF43" s="33"/>
      <c r="UG43" s="33"/>
      <c r="UH43" s="33"/>
      <c r="UI43" s="33"/>
      <c r="UJ43" s="33"/>
      <c r="UK43" s="33"/>
      <c r="UL43" s="33"/>
      <c r="UM43" s="33"/>
      <c r="UN43" s="33"/>
      <c r="UO43" s="33"/>
      <c r="UP43" s="33"/>
      <c r="UQ43" s="33"/>
      <c r="UR43" s="33"/>
      <c r="US43" s="33"/>
      <c r="UT43" s="33"/>
      <c r="UU43" s="33"/>
      <c r="UV43" s="33"/>
      <c r="UW43" s="33"/>
      <c r="UX43" s="33"/>
      <c r="UY43" s="33"/>
      <c r="UZ43" s="33"/>
      <c r="VA43" s="33"/>
      <c r="VB43" s="33"/>
      <c r="VC43" s="33"/>
      <c r="VD43" s="33"/>
      <c r="VE43" s="33"/>
      <c r="VF43" s="33"/>
      <c r="VG43" s="33"/>
      <c r="VH43" s="33"/>
      <c r="VI43" s="33"/>
      <c r="VJ43" s="33"/>
      <c r="VK43" s="33"/>
      <c r="VL43" s="33"/>
      <c r="VM43" s="33"/>
      <c r="VN43" s="33"/>
      <c r="VO43" s="33"/>
      <c r="VP43" s="33"/>
      <c r="VQ43" s="33"/>
      <c r="VR43" s="33"/>
      <c r="VS43" s="33"/>
      <c r="VT43" s="33"/>
      <c r="VU43" s="33"/>
      <c r="VV43" s="33"/>
      <c r="VW43" s="33"/>
      <c r="VX43" s="33"/>
      <c r="VY43" s="33"/>
      <c r="VZ43" s="33"/>
      <c r="WA43" s="33"/>
      <c r="WB43" s="33"/>
      <c r="WC43" s="33"/>
      <c r="WD43" s="33"/>
      <c r="WE43" s="33"/>
      <c r="WF43" s="33"/>
      <c r="WG43" s="33"/>
      <c r="WH43" s="33"/>
      <c r="WI43" s="33"/>
      <c r="WJ43" s="33"/>
      <c r="WK43" s="33"/>
      <c r="WL43" s="33"/>
      <c r="WM43" s="33"/>
      <c r="WN43" s="33"/>
      <c r="WO43" s="33"/>
      <c r="WP43" s="33"/>
      <c r="WQ43" s="33"/>
      <c r="WR43" s="33"/>
      <c r="WS43" s="33"/>
      <c r="WT43" s="33"/>
      <c r="WU43" s="33"/>
      <c r="WV43" s="33"/>
      <c r="WW43" s="33"/>
      <c r="WX43" s="33"/>
      <c r="WY43" s="33"/>
      <c r="WZ43" s="33"/>
      <c r="XA43" s="33"/>
      <c r="XB43" s="33"/>
      <c r="XC43" s="33"/>
      <c r="XD43" s="33"/>
      <c r="XE43" s="33"/>
      <c r="XF43" s="33"/>
      <c r="XG43" s="33"/>
      <c r="XH43" s="33"/>
      <c r="XI43" s="33"/>
      <c r="XJ43" s="33"/>
      <c r="XK43" s="33"/>
      <c r="XL43" s="33"/>
      <c r="XM43" s="33"/>
      <c r="XN43" s="33"/>
      <c r="XO43" s="33"/>
      <c r="XP43" s="33"/>
      <c r="XQ43" s="33"/>
      <c r="XR43" s="33"/>
      <c r="XS43" s="33"/>
      <c r="XT43" s="33"/>
      <c r="XU43" s="33"/>
      <c r="XV43" s="33"/>
      <c r="XW43" s="33"/>
      <c r="XX43" s="33"/>
      <c r="XY43" s="33"/>
      <c r="XZ43" s="33"/>
      <c r="YA43" s="33"/>
      <c r="YB43" s="33"/>
      <c r="YC43" s="33"/>
      <c r="YD43" s="33"/>
      <c r="YE43" s="33"/>
      <c r="YF43" s="33"/>
      <c r="YG43" s="33"/>
      <c r="YH43" s="33"/>
      <c r="YI43" s="33"/>
      <c r="YJ43" s="33"/>
      <c r="YK43" s="33"/>
      <c r="YL43" s="33"/>
      <c r="YM43" s="33"/>
      <c r="YN43" s="33"/>
      <c r="YO43" s="33"/>
      <c r="YP43" s="33"/>
      <c r="YQ43" s="33"/>
      <c r="YR43" s="33"/>
      <c r="YS43" s="33"/>
      <c r="YT43" s="33"/>
      <c r="YU43" s="33"/>
      <c r="YV43" s="33"/>
      <c r="YW43" s="33"/>
      <c r="YX43" s="33"/>
      <c r="YY43" s="33"/>
      <c r="YZ43" s="33"/>
      <c r="ZA43" s="33"/>
      <c r="ZB43" s="33"/>
      <c r="ZC43" s="33"/>
      <c r="ZD43" s="33"/>
      <c r="ZE43" s="33"/>
      <c r="ZF43" s="33"/>
      <c r="ZG43" s="33"/>
      <c r="ZH43" s="33"/>
      <c r="ZI43" s="33"/>
      <c r="ZJ43" s="33"/>
      <c r="ZK43" s="33"/>
      <c r="ZL43" s="33"/>
      <c r="ZM43" s="33"/>
      <c r="ZN43" s="33"/>
      <c r="ZO43" s="33"/>
      <c r="ZP43" s="33"/>
      <c r="ZQ43" s="33"/>
      <c r="ZR43" s="33"/>
      <c r="ZS43" s="33"/>
      <c r="ZT43" s="33"/>
      <c r="ZU43" s="33"/>
      <c r="ZV43" s="33"/>
      <c r="ZW43" s="33"/>
      <c r="ZX43" s="33"/>
      <c r="ZY43" s="33"/>
      <c r="ZZ43" s="33"/>
      <c r="AAA43" s="33"/>
      <c r="AAB43" s="33"/>
      <c r="AAC43" s="33"/>
      <c r="AAD43" s="33"/>
      <c r="AAE43" s="33"/>
      <c r="AAF43" s="33"/>
      <c r="AAG43" s="33"/>
      <c r="AAH43" s="33"/>
      <c r="AAI43" s="33"/>
      <c r="AAJ43" s="33"/>
      <c r="AAK43" s="33"/>
      <c r="AAL43" s="33"/>
      <c r="AAM43" s="33"/>
      <c r="AAN43" s="33"/>
      <c r="AAO43" s="33"/>
      <c r="AAP43" s="33"/>
      <c r="AAQ43" s="33"/>
      <c r="AAR43" s="33"/>
      <c r="AAS43" s="33"/>
      <c r="AAT43" s="33"/>
      <c r="AAU43" s="33"/>
      <c r="AAV43" s="33"/>
      <c r="AAW43" s="33"/>
      <c r="AAX43" s="33"/>
      <c r="AAY43" s="33"/>
      <c r="AAZ43" s="33"/>
      <c r="ABA43" s="33"/>
      <c r="ABB43" s="33"/>
      <c r="ABC43" s="33"/>
      <c r="ABD43" s="33"/>
      <c r="ABE43" s="33"/>
      <c r="ABF43" s="33"/>
      <c r="ABG43" s="33"/>
      <c r="ABH43" s="33"/>
      <c r="ABI43" s="33"/>
      <c r="ABJ43" s="33"/>
      <c r="ABK43" s="33"/>
      <c r="ABL43" s="33"/>
      <c r="ABM43" s="33"/>
      <c r="ABN43" s="33"/>
      <c r="ABO43" s="33"/>
      <c r="ABP43" s="33"/>
      <c r="ABQ43" s="33"/>
      <c r="ABR43" s="33"/>
      <c r="ABS43" s="33"/>
      <c r="ABT43" s="33"/>
      <c r="ABU43" s="33"/>
      <c r="ABV43" s="33"/>
      <c r="ABW43" s="33"/>
      <c r="ABX43" s="33"/>
      <c r="ABY43" s="33"/>
      <c r="ABZ43" s="33"/>
      <c r="ACA43" s="33"/>
      <c r="ACB43" s="33"/>
      <c r="ACC43" s="33"/>
      <c r="ACD43" s="33"/>
      <c r="ACE43" s="33"/>
      <c r="ACF43" s="33"/>
      <c r="ACG43" s="33"/>
      <c r="ACH43" s="33"/>
      <c r="ACI43" s="33"/>
      <c r="ACJ43" s="33"/>
      <c r="ACK43" s="33"/>
      <c r="ACL43" s="33"/>
      <c r="ACM43" s="33"/>
      <c r="ACN43" s="33"/>
      <c r="ACO43" s="33"/>
      <c r="ACP43" s="33"/>
      <c r="ACQ43" s="33"/>
      <c r="ACR43" s="33"/>
      <c r="ACS43" s="33"/>
      <c r="ACT43" s="33"/>
      <c r="ACU43" s="33"/>
      <c r="ACV43" s="33"/>
      <c r="ACW43" s="33"/>
      <c r="ACX43" s="33"/>
      <c r="ACY43" s="33"/>
      <c r="ACZ43" s="33"/>
      <c r="ADA43" s="33"/>
      <c r="ADB43" s="33"/>
      <c r="ADC43" s="33"/>
      <c r="ADD43" s="33"/>
      <c r="ADE43" s="33"/>
      <c r="ADF43" s="33"/>
      <c r="ADG43" s="33"/>
      <c r="ADH43" s="33"/>
      <c r="ADI43" s="33"/>
      <c r="ADJ43" s="33"/>
      <c r="ADK43" s="33"/>
      <c r="ADL43" s="33"/>
      <c r="ADM43" s="33"/>
      <c r="ADN43" s="33"/>
      <c r="ADO43" s="33"/>
      <c r="ADP43" s="33"/>
      <c r="ADQ43" s="33"/>
      <c r="ADR43" s="33"/>
      <c r="ADS43" s="33"/>
      <c r="ADT43" s="33"/>
      <c r="ADU43" s="33"/>
      <c r="ADV43" s="33"/>
      <c r="ADW43" s="33"/>
      <c r="ADX43" s="33"/>
      <c r="ADY43" s="33"/>
      <c r="ADZ43" s="33"/>
      <c r="AEA43" s="33"/>
      <c r="AEB43" s="33"/>
      <c r="AEC43" s="33"/>
      <c r="AED43" s="33"/>
      <c r="AEE43" s="33"/>
      <c r="AEF43" s="33"/>
      <c r="AEG43" s="33"/>
      <c r="AEH43" s="33"/>
      <c r="AEI43" s="33"/>
      <c r="AEJ43" s="33"/>
      <c r="AEK43" s="33"/>
      <c r="AEL43" s="33"/>
      <c r="AEM43" s="33"/>
      <c r="AEN43" s="33"/>
      <c r="AEO43" s="33"/>
      <c r="AEP43" s="33"/>
      <c r="AEQ43" s="33"/>
      <c r="AER43" s="33"/>
      <c r="AES43" s="33"/>
      <c r="AET43" s="33"/>
      <c r="AEU43" s="33"/>
      <c r="AEV43" s="33"/>
      <c r="AEW43" s="33"/>
      <c r="AEX43" s="33"/>
      <c r="AEY43" s="33"/>
      <c r="AEZ43" s="33"/>
      <c r="AFA43" s="33"/>
      <c r="AFB43" s="33"/>
      <c r="AFC43" s="33"/>
      <c r="AFD43" s="33"/>
      <c r="AFE43" s="33"/>
      <c r="AFF43" s="33"/>
      <c r="AFG43" s="33"/>
      <c r="AFH43" s="33"/>
      <c r="AFI43" s="33"/>
      <c r="AFJ43" s="33"/>
      <c r="AFK43" s="33"/>
      <c r="AFL43" s="33"/>
      <c r="AFM43" s="33"/>
      <c r="AFN43" s="33"/>
      <c r="AFO43" s="33"/>
      <c r="AFP43" s="33"/>
      <c r="AFQ43" s="33"/>
      <c r="AFR43" s="33"/>
      <c r="AFS43" s="33"/>
      <c r="AFT43" s="33"/>
      <c r="AFU43" s="33"/>
      <c r="AFV43" s="33"/>
      <c r="AFW43" s="33"/>
      <c r="AFX43" s="33"/>
      <c r="AFY43" s="33"/>
      <c r="AFZ43" s="33"/>
      <c r="AGA43" s="33"/>
      <c r="AGB43" s="33"/>
      <c r="AGC43" s="33"/>
      <c r="AGD43" s="33"/>
      <c r="AGE43" s="33"/>
      <c r="AGF43" s="33"/>
      <c r="AGG43" s="33"/>
      <c r="AGH43" s="33"/>
      <c r="AGI43" s="33"/>
      <c r="AGJ43" s="33"/>
      <c r="AGK43" s="33"/>
      <c r="AGL43" s="33"/>
      <c r="AGM43" s="33"/>
      <c r="AGN43" s="33"/>
      <c r="AGO43" s="33"/>
      <c r="AGP43" s="33"/>
      <c r="AGQ43" s="33"/>
      <c r="AGR43" s="33"/>
      <c r="AGS43" s="33"/>
      <c r="AGT43" s="33"/>
      <c r="AGU43" s="33"/>
      <c r="AGV43" s="33"/>
      <c r="AGW43" s="33"/>
      <c r="AGX43" s="33"/>
      <c r="AGY43" s="33"/>
      <c r="AGZ43" s="33"/>
      <c r="AHA43" s="33"/>
      <c r="AHB43" s="33"/>
      <c r="AHC43" s="33"/>
      <c r="AHD43" s="33"/>
      <c r="AHE43" s="33"/>
      <c r="AHF43" s="33"/>
      <c r="AHG43" s="33"/>
      <c r="AHH43" s="33"/>
      <c r="AHI43" s="33"/>
      <c r="AHJ43" s="33"/>
      <c r="AHK43" s="33"/>
      <c r="AHL43" s="33"/>
      <c r="AHM43" s="33"/>
      <c r="AHN43" s="33"/>
      <c r="AHO43" s="33"/>
      <c r="AHP43" s="33"/>
      <c r="AHQ43" s="33"/>
      <c r="AHR43" s="33"/>
      <c r="AHS43" s="33"/>
      <c r="AHT43" s="33"/>
      <c r="AHU43" s="33"/>
      <c r="AHV43" s="33"/>
      <c r="AHW43" s="33"/>
      <c r="AHX43" s="33"/>
      <c r="AHY43" s="33"/>
      <c r="AHZ43" s="33"/>
      <c r="AIA43" s="33"/>
      <c r="AIB43" s="33"/>
      <c r="AIC43" s="33"/>
      <c r="AID43" s="33"/>
      <c r="AIE43" s="33"/>
      <c r="AIF43" s="33"/>
      <c r="AIG43" s="33"/>
      <c r="AIH43" s="33"/>
      <c r="AII43" s="33"/>
      <c r="AIJ43" s="33"/>
      <c r="AIK43" s="33"/>
      <c r="AIL43" s="33"/>
      <c r="AIM43" s="33"/>
      <c r="AIN43" s="33"/>
      <c r="AIO43" s="33"/>
      <c r="AIP43" s="33"/>
      <c r="AIQ43" s="33"/>
      <c r="AIR43" s="33"/>
      <c r="AIS43" s="33"/>
      <c r="AIT43" s="33"/>
      <c r="AIU43" s="33"/>
      <c r="AIV43" s="33"/>
      <c r="AIW43" s="33"/>
      <c r="AIX43" s="33"/>
      <c r="AIY43" s="33"/>
      <c r="AIZ43" s="33"/>
      <c r="AJA43" s="33"/>
      <c r="AJB43" s="33"/>
      <c r="AJC43" s="33"/>
      <c r="AJD43" s="33"/>
      <c r="AJE43" s="33"/>
      <c r="AJF43" s="33"/>
      <c r="AJG43" s="33"/>
      <c r="AJH43" s="33"/>
      <c r="AJI43" s="33"/>
      <c r="AJJ43" s="33"/>
      <c r="AJK43" s="33"/>
      <c r="AJL43" s="33"/>
      <c r="AJM43" s="33"/>
      <c r="AJN43" s="33"/>
      <c r="AJO43" s="33"/>
      <c r="AJP43" s="33"/>
      <c r="AJQ43" s="33"/>
      <c r="AJR43" s="33"/>
      <c r="AJS43" s="33"/>
      <c r="AJT43" s="33"/>
      <c r="AJU43" s="33"/>
      <c r="AJV43" s="33"/>
      <c r="AJW43" s="33"/>
      <c r="AJX43" s="33"/>
      <c r="AJY43" s="33"/>
      <c r="AJZ43" s="33"/>
      <c r="AKA43" s="33"/>
      <c r="AKB43" s="33"/>
      <c r="AKC43" s="33"/>
      <c r="AKD43" s="33"/>
      <c r="AKE43" s="33"/>
      <c r="AKF43" s="33"/>
      <c r="AKG43" s="33"/>
      <c r="AKH43" s="33"/>
      <c r="AKI43" s="33"/>
      <c r="AKJ43" s="33"/>
      <c r="AKK43" s="33"/>
      <c r="AKL43" s="33"/>
      <c r="AKM43" s="33"/>
      <c r="AKN43" s="33"/>
      <c r="AKO43" s="33"/>
      <c r="AKP43" s="33"/>
      <c r="AKQ43" s="33"/>
      <c r="AKR43" s="33"/>
      <c r="AKS43" s="33"/>
      <c r="AKT43" s="33"/>
      <c r="AKU43" s="33"/>
      <c r="AKV43" s="33"/>
      <c r="AKW43" s="33"/>
    </row>
    <row r="44" spans="1:985">
      <c r="A44" s="44" t="s">
        <v>291</v>
      </c>
      <c r="B44" s="35">
        <f>VLOOKUP(A44,'Initial Data Ctl v FeO2'!A34:V410,5,0)</f>
        <v>2</v>
      </c>
      <c r="C44" s="35">
        <v>619</v>
      </c>
      <c r="D44" s="35">
        <f>VLOOKUP(A44,'Initial Data Ctl v FeO2'!$A$1:$V$377,19,0)</f>
        <v>4108550.1669999999</v>
      </c>
      <c r="E44" s="35">
        <f>VLOOKUP(A44,'Initial Data Ctl v FeO2'!$A$1:$V$377,20,0)</f>
        <v>1671934</v>
      </c>
      <c r="F44" s="40">
        <f t="shared" si="6"/>
        <v>0.4069401448299268</v>
      </c>
      <c r="G44">
        <v>-5.3607964646628803</v>
      </c>
      <c r="H44" s="40">
        <f t="shared" si="7"/>
        <v>-0.89908916865449073</v>
      </c>
      <c r="I44" s="40">
        <f>VLOOKUP(A44,'Simple avearge'!$A$1:$C$1136,3,0)</f>
        <v>-1.1160150624476599</v>
      </c>
      <c r="J44" s="64">
        <f t="shared" si="8"/>
        <v>2.7018716133731151</v>
      </c>
      <c r="K44" s="33">
        <f t="shared" si="5"/>
        <v>32.502975763717018</v>
      </c>
      <c r="L44" s="33">
        <f t="shared" si="9"/>
        <v>8.8421281117675559</v>
      </c>
      <c r="M44" s="33">
        <f t="shared" si="10"/>
        <v>-0.89908916865449073</v>
      </c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</row>
    <row r="45" spans="1:985">
      <c r="A45" s="27" t="s">
        <v>1289</v>
      </c>
      <c r="B45" s="35">
        <f>VLOOKUP(A45,'Initial Data Ctl v FeO2'!A82:V458,5,0)</f>
        <v>1</v>
      </c>
      <c r="C45" s="68">
        <v>217</v>
      </c>
      <c r="D45" s="35">
        <f>VLOOKUP(A45,'Initial Data Ctl v FeO2'!$A$1:$V$377,19,0)</f>
        <v>664434</v>
      </c>
      <c r="E45" s="35">
        <f>VLOOKUP(A45,'Initial Data Ctl v FeO2'!$A$1:$V$377,20,0)</f>
        <v>1067850.3330000001</v>
      </c>
      <c r="F45" s="40">
        <f t="shared" si="6"/>
        <v>1.6071578712106847</v>
      </c>
      <c r="G45">
        <v>-4.1504020289841197</v>
      </c>
      <c r="H45" s="40">
        <f t="shared" si="7"/>
        <v>0.47446732163812705</v>
      </c>
      <c r="I45" s="40">
        <f>VLOOKUP(A45,'Simple avearge'!$A$1:$C$1136,3,0)</f>
        <v>-0.915363967894539</v>
      </c>
      <c r="J45" s="64">
        <f t="shared" si="8"/>
        <v>1.7672426653637201</v>
      </c>
      <c r="K45" s="33">
        <f t="shared" si="5"/>
        <v>58.653119556515676</v>
      </c>
      <c r="L45" s="33">
        <f t="shared" si="9"/>
        <v>8.222042792038506</v>
      </c>
      <c r="M45" s="33">
        <f t="shared" si="10"/>
        <v>0.47446732163812705</v>
      </c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  <c r="JA45" s="33"/>
      <c r="JB45" s="33"/>
      <c r="JC45" s="33"/>
      <c r="JD45" s="33"/>
      <c r="JE45" s="33"/>
      <c r="JF45" s="33"/>
      <c r="JG45" s="33"/>
      <c r="JH45" s="33"/>
      <c r="JI45" s="33"/>
      <c r="JJ45" s="33"/>
      <c r="JK45" s="33"/>
      <c r="JL45" s="33"/>
      <c r="JM45" s="33"/>
      <c r="JN45" s="33"/>
      <c r="JO45" s="33"/>
      <c r="JP45" s="33"/>
      <c r="JQ45" s="33"/>
      <c r="JR45" s="33"/>
      <c r="JS45" s="33"/>
      <c r="JT45" s="33"/>
      <c r="JU45" s="33"/>
      <c r="JV45" s="33"/>
      <c r="JW45" s="33"/>
      <c r="JX45" s="33"/>
      <c r="JY45" s="33"/>
      <c r="JZ45" s="33"/>
      <c r="KA45" s="33"/>
      <c r="KB45" s="33"/>
      <c r="KC45" s="33"/>
      <c r="KD45" s="33"/>
      <c r="KE45" s="33"/>
      <c r="KF45" s="33"/>
      <c r="KG45" s="33"/>
      <c r="KH45" s="33"/>
      <c r="KI45" s="33"/>
      <c r="KJ45" s="33"/>
      <c r="KK45" s="33"/>
      <c r="KL45" s="33"/>
      <c r="KM45" s="33"/>
      <c r="KN45" s="33"/>
      <c r="KO45" s="33"/>
      <c r="KP45" s="33"/>
      <c r="KQ45" s="33"/>
      <c r="KR45" s="33"/>
      <c r="KS45" s="33"/>
      <c r="KT45" s="33"/>
      <c r="KU45" s="33"/>
      <c r="KV45" s="33"/>
      <c r="KW45" s="33"/>
      <c r="KX45" s="33"/>
      <c r="KY45" s="33"/>
      <c r="KZ45" s="33"/>
      <c r="LA45" s="33"/>
      <c r="LB45" s="33"/>
      <c r="LC45" s="33"/>
      <c r="LD45" s="33"/>
      <c r="LE45" s="33"/>
      <c r="LF45" s="33"/>
      <c r="LG45" s="33"/>
      <c r="LH45" s="33"/>
      <c r="LI45" s="33"/>
      <c r="LJ45" s="33"/>
      <c r="LK45" s="33"/>
      <c r="LL45" s="33"/>
      <c r="LM45" s="33"/>
      <c r="LN45" s="33"/>
      <c r="LO45" s="33"/>
      <c r="LP45" s="33"/>
      <c r="LQ45" s="33"/>
      <c r="LR45" s="33"/>
      <c r="LS45" s="33"/>
      <c r="LT45" s="33"/>
      <c r="LU45" s="33"/>
      <c r="LV45" s="33"/>
      <c r="LW45" s="33"/>
      <c r="LX45" s="33"/>
      <c r="LY45" s="33"/>
      <c r="LZ45" s="33"/>
      <c r="MA45" s="33"/>
      <c r="MB45" s="33"/>
      <c r="MC45" s="33"/>
      <c r="MD45" s="33"/>
      <c r="ME45" s="33"/>
      <c r="MF45" s="33"/>
      <c r="MG45" s="33"/>
      <c r="MH45" s="33"/>
      <c r="MI45" s="33"/>
      <c r="MJ45" s="33"/>
      <c r="MK45" s="33"/>
      <c r="ML45" s="33"/>
      <c r="MM45" s="33"/>
      <c r="MN45" s="33"/>
      <c r="MO45" s="33"/>
      <c r="MP45" s="33"/>
      <c r="MQ45" s="33"/>
      <c r="MR45" s="33"/>
      <c r="MS45" s="33"/>
      <c r="MT45" s="33"/>
      <c r="MU45" s="33"/>
      <c r="MV45" s="33"/>
      <c r="MW45" s="33"/>
      <c r="MX45" s="33"/>
      <c r="MY45" s="33"/>
      <c r="MZ45" s="33"/>
      <c r="NA45" s="33"/>
      <c r="NB45" s="33"/>
      <c r="NC45" s="33"/>
      <c r="ND45" s="33"/>
      <c r="NE45" s="33"/>
      <c r="NF45" s="33"/>
      <c r="NG45" s="33"/>
      <c r="NH45" s="33"/>
      <c r="NI45" s="33"/>
      <c r="NJ45" s="33"/>
      <c r="NK45" s="33"/>
      <c r="NL45" s="33"/>
      <c r="NM45" s="33"/>
      <c r="NN45" s="33"/>
      <c r="NO45" s="33"/>
      <c r="NP45" s="33"/>
      <c r="NQ45" s="33"/>
      <c r="NR45" s="33"/>
      <c r="NS45" s="33"/>
      <c r="NT45" s="33"/>
      <c r="NU45" s="33"/>
      <c r="NV45" s="33"/>
      <c r="NW45" s="33"/>
      <c r="NX45" s="33"/>
      <c r="NY45" s="33"/>
      <c r="NZ45" s="33"/>
      <c r="OA45" s="33"/>
      <c r="OB45" s="33"/>
      <c r="OC45" s="33"/>
      <c r="OD45" s="33"/>
      <c r="OE45" s="33"/>
      <c r="OF45" s="33"/>
      <c r="OG45" s="33"/>
      <c r="OH45" s="33"/>
      <c r="OI45" s="33"/>
      <c r="OJ45" s="33"/>
      <c r="OK45" s="33"/>
      <c r="OL45" s="33"/>
      <c r="OM45" s="33"/>
      <c r="ON45" s="33"/>
      <c r="OO45" s="33"/>
      <c r="OP45" s="33"/>
      <c r="OQ45" s="33"/>
      <c r="OR45" s="33"/>
      <c r="OS45" s="33"/>
      <c r="OT45" s="33"/>
      <c r="OU45" s="33"/>
      <c r="OV45" s="33"/>
      <c r="OW45" s="33"/>
      <c r="OX45" s="33"/>
      <c r="OY45" s="33"/>
      <c r="OZ45" s="33"/>
      <c r="PA45" s="33"/>
      <c r="PB45" s="33"/>
      <c r="PC45" s="33"/>
      <c r="PD45" s="33"/>
      <c r="PE45" s="33"/>
      <c r="PF45" s="33"/>
      <c r="PG45" s="33"/>
      <c r="PH45" s="33"/>
      <c r="PI45" s="33"/>
      <c r="PJ45" s="33"/>
      <c r="PK45" s="33"/>
      <c r="PL45" s="33"/>
      <c r="PM45" s="33"/>
      <c r="PN45" s="33"/>
      <c r="PO45" s="33"/>
      <c r="PP45" s="33"/>
      <c r="PQ45" s="33"/>
      <c r="PR45" s="33"/>
      <c r="PS45" s="33"/>
      <c r="PT45" s="33"/>
      <c r="PU45" s="33"/>
      <c r="PV45" s="33"/>
      <c r="PW45" s="33"/>
      <c r="PX45" s="33"/>
      <c r="PY45" s="33"/>
      <c r="PZ45" s="33"/>
      <c r="QA45" s="33"/>
      <c r="QB45" s="33"/>
      <c r="QC45" s="33"/>
      <c r="QD45" s="33"/>
      <c r="QE45" s="33"/>
      <c r="QF45" s="33"/>
      <c r="QG45" s="33"/>
      <c r="QH45" s="33"/>
      <c r="QI45" s="33"/>
      <c r="QJ45" s="33"/>
      <c r="QK45" s="33"/>
      <c r="QL45" s="33"/>
      <c r="QM45" s="33"/>
      <c r="QN45" s="33"/>
      <c r="QO45" s="33"/>
      <c r="QP45" s="33"/>
      <c r="QQ45" s="33"/>
      <c r="QR45" s="33"/>
      <c r="QS45" s="33"/>
      <c r="QT45" s="33"/>
      <c r="QU45" s="33"/>
      <c r="QV45" s="33"/>
      <c r="QW45" s="33"/>
      <c r="QX45" s="33"/>
      <c r="QY45" s="33"/>
      <c r="QZ45" s="33"/>
      <c r="RA45" s="33"/>
      <c r="RB45" s="33"/>
      <c r="RC45" s="33"/>
      <c r="RD45" s="33"/>
      <c r="RE45" s="33"/>
      <c r="RF45" s="33"/>
      <c r="RG45" s="33"/>
      <c r="RH45" s="33"/>
      <c r="RI45" s="33"/>
      <c r="RJ45" s="33"/>
      <c r="RK45" s="33"/>
      <c r="RL45" s="33"/>
      <c r="RM45" s="33"/>
      <c r="RN45" s="33"/>
      <c r="RO45" s="33"/>
      <c r="RP45" s="33"/>
      <c r="RQ45" s="33"/>
      <c r="RR45" s="33"/>
      <c r="RS45" s="33"/>
      <c r="RT45" s="33"/>
      <c r="RU45" s="33"/>
      <c r="RV45" s="33"/>
      <c r="RW45" s="33"/>
      <c r="RX45" s="33"/>
      <c r="RY45" s="33"/>
      <c r="RZ45" s="33"/>
      <c r="SA45" s="33"/>
      <c r="SB45" s="33"/>
      <c r="SC45" s="33"/>
      <c r="SD45" s="33"/>
      <c r="SE45" s="33"/>
      <c r="SF45" s="33"/>
      <c r="SG45" s="33"/>
      <c r="SH45" s="33"/>
      <c r="SI45" s="33"/>
      <c r="SJ45" s="33"/>
      <c r="SK45" s="33"/>
      <c r="SL45" s="33"/>
      <c r="SM45" s="33"/>
      <c r="SN45" s="33"/>
      <c r="SO45" s="33"/>
      <c r="SP45" s="33"/>
      <c r="SQ45" s="33"/>
      <c r="SR45" s="33"/>
      <c r="SS45" s="33"/>
      <c r="ST45" s="33"/>
      <c r="SU45" s="33"/>
      <c r="SV45" s="33"/>
      <c r="SW45" s="33"/>
      <c r="SX45" s="33"/>
      <c r="SY45" s="33"/>
      <c r="SZ45" s="33"/>
      <c r="TA45" s="33"/>
      <c r="TB45" s="33"/>
      <c r="TC45" s="33"/>
      <c r="TD45" s="33"/>
      <c r="TE45" s="33"/>
      <c r="TF45" s="33"/>
      <c r="TG45" s="33"/>
      <c r="TH45" s="33"/>
      <c r="TI45" s="33"/>
      <c r="TJ45" s="33"/>
      <c r="TK45" s="33"/>
      <c r="TL45" s="33"/>
      <c r="TM45" s="33"/>
      <c r="TN45" s="33"/>
      <c r="TO45" s="33"/>
      <c r="TP45" s="33"/>
      <c r="TQ45" s="33"/>
      <c r="TR45" s="33"/>
      <c r="TS45" s="33"/>
      <c r="TT45" s="33"/>
      <c r="TU45" s="33"/>
      <c r="TV45" s="33"/>
      <c r="TW45" s="33"/>
      <c r="TX45" s="33"/>
      <c r="TY45" s="33"/>
      <c r="TZ45" s="33"/>
      <c r="UA45" s="33"/>
      <c r="UB45" s="33"/>
      <c r="UC45" s="33"/>
      <c r="UD45" s="33"/>
      <c r="UE45" s="33"/>
      <c r="UF45" s="33"/>
      <c r="UG45" s="33"/>
      <c r="UH45" s="33"/>
      <c r="UI45" s="33"/>
      <c r="UJ45" s="33"/>
      <c r="UK45" s="33"/>
      <c r="UL45" s="33"/>
      <c r="UM45" s="33"/>
      <c r="UN45" s="33"/>
      <c r="UO45" s="33"/>
      <c r="UP45" s="33"/>
      <c r="UQ45" s="33"/>
      <c r="UR45" s="33"/>
      <c r="US45" s="33"/>
      <c r="UT45" s="33"/>
      <c r="UU45" s="33"/>
      <c r="UV45" s="33"/>
      <c r="UW45" s="33"/>
      <c r="UX45" s="33"/>
      <c r="UY45" s="33"/>
      <c r="UZ45" s="33"/>
      <c r="VA45" s="33"/>
      <c r="VB45" s="33"/>
      <c r="VC45" s="33"/>
      <c r="VD45" s="33"/>
      <c r="VE45" s="33"/>
      <c r="VF45" s="33"/>
      <c r="VG45" s="33"/>
      <c r="VH45" s="33"/>
      <c r="VI45" s="33"/>
      <c r="VJ45" s="33"/>
      <c r="VK45" s="33"/>
      <c r="VL45" s="33"/>
      <c r="VM45" s="33"/>
      <c r="VN45" s="33"/>
      <c r="VO45" s="33"/>
      <c r="VP45" s="33"/>
      <c r="VQ45" s="33"/>
      <c r="VR45" s="33"/>
      <c r="VS45" s="33"/>
      <c r="VT45" s="33"/>
      <c r="VU45" s="33"/>
      <c r="VV45" s="33"/>
      <c r="VW45" s="33"/>
      <c r="VX45" s="33"/>
      <c r="VY45" s="33"/>
      <c r="VZ45" s="33"/>
      <c r="WA45" s="33"/>
      <c r="WB45" s="33"/>
      <c r="WC45" s="33"/>
      <c r="WD45" s="33"/>
      <c r="WE45" s="33"/>
      <c r="WF45" s="33"/>
      <c r="WG45" s="33"/>
      <c r="WH45" s="33"/>
      <c r="WI45" s="33"/>
      <c r="WJ45" s="33"/>
      <c r="WK45" s="33"/>
      <c r="WL45" s="33"/>
      <c r="WM45" s="33"/>
      <c r="WN45" s="33"/>
      <c r="WO45" s="33"/>
      <c r="WP45" s="33"/>
      <c r="WQ45" s="33"/>
      <c r="WR45" s="33"/>
      <c r="WS45" s="33"/>
      <c r="WT45" s="33"/>
      <c r="WU45" s="33"/>
      <c r="WV45" s="33"/>
      <c r="WW45" s="33"/>
      <c r="WX45" s="33"/>
      <c r="WY45" s="33"/>
      <c r="WZ45" s="33"/>
      <c r="XA45" s="33"/>
      <c r="XB45" s="33"/>
      <c r="XC45" s="33"/>
      <c r="XD45" s="33"/>
      <c r="XE45" s="33"/>
      <c r="XF45" s="33"/>
      <c r="XG45" s="33"/>
      <c r="XH45" s="33"/>
      <c r="XI45" s="33"/>
      <c r="XJ45" s="33"/>
      <c r="XK45" s="33"/>
      <c r="XL45" s="33"/>
      <c r="XM45" s="33"/>
      <c r="XN45" s="33"/>
      <c r="XO45" s="33"/>
      <c r="XP45" s="33"/>
      <c r="XQ45" s="33"/>
      <c r="XR45" s="33"/>
      <c r="XS45" s="33"/>
      <c r="XT45" s="33"/>
      <c r="XU45" s="33"/>
      <c r="XV45" s="33"/>
      <c r="XW45" s="33"/>
      <c r="XX45" s="33"/>
      <c r="XY45" s="33"/>
      <c r="XZ45" s="33"/>
      <c r="YA45" s="33"/>
      <c r="YB45" s="33"/>
      <c r="YC45" s="33"/>
      <c r="YD45" s="33"/>
      <c r="YE45" s="33"/>
      <c r="YF45" s="33"/>
      <c r="YG45" s="33"/>
      <c r="YH45" s="33"/>
      <c r="YI45" s="33"/>
      <c r="YJ45" s="33"/>
      <c r="YK45" s="33"/>
      <c r="YL45" s="33"/>
      <c r="YM45" s="33"/>
      <c r="YN45" s="33"/>
      <c r="YO45" s="33"/>
      <c r="YP45" s="33"/>
      <c r="YQ45" s="33"/>
      <c r="YR45" s="33"/>
      <c r="YS45" s="33"/>
      <c r="YT45" s="33"/>
      <c r="YU45" s="33"/>
      <c r="YV45" s="33"/>
      <c r="YW45" s="33"/>
      <c r="YX45" s="33"/>
      <c r="YY45" s="33"/>
      <c r="YZ45" s="33"/>
      <c r="ZA45" s="33"/>
      <c r="ZB45" s="33"/>
      <c r="ZC45" s="33"/>
      <c r="ZD45" s="33"/>
      <c r="ZE45" s="33"/>
      <c r="ZF45" s="33"/>
      <c r="ZG45" s="33"/>
      <c r="ZH45" s="33"/>
      <c r="ZI45" s="33"/>
      <c r="ZJ45" s="33"/>
      <c r="ZK45" s="33"/>
      <c r="ZL45" s="33"/>
      <c r="ZM45" s="33"/>
      <c r="ZN45" s="33"/>
      <c r="ZO45" s="33"/>
      <c r="ZP45" s="33"/>
      <c r="ZQ45" s="33"/>
      <c r="ZR45" s="33"/>
      <c r="ZS45" s="33"/>
      <c r="ZT45" s="33"/>
      <c r="ZU45" s="33"/>
      <c r="ZV45" s="33"/>
      <c r="ZW45" s="33"/>
      <c r="ZX45" s="33"/>
      <c r="ZY45" s="33"/>
      <c r="ZZ45" s="33"/>
      <c r="AAA45" s="33"/>
      <c r="AAB45" s="33"/>
      <c r="AAC45" s="33"/>
      <c r="AAD45" s="33"/>
      <c r="AAE45" s="33"/>
      <c r="AAF45" s="33"/>
      <c r="AAG45" s="33"/>
      <c r="AAH45" s="33"/>
      <c r="AAI45" s="33"/>
      <c r="AAJ45" s="33"/>
      <c r="AAK45" s="33"/>
      <c r="AAL45" s="33"/>
      <c r="AAM45" s="33"/>
      <c r="AAN45" s="33"/>
      <c r="AAO45" s="33"/>
      <c r="AAP45" s="33"/>
      <c r="AAQ45" s="33"/>
      <c r="AAR45" s="33"/>
      <c r="AAS45" s="33"/>
      <c r="AAT45" s="33"/>
      <c r="AAU45" s="33"/>
      <c r="AAV45" s="33"/>
      <c r="AAW45" s="33"/>
      <c r="AAX45" s="33"/>
      <c r="AAY45" s="33"/>
      <c r="AAZ45" s="33"/>
      <c r="ABA45" s="33"/>
      <c r="ABB45" s="33"/>
      <c r="ABC45" s="33"/>
      <c r="ABD45" s="33"/>
      <c r="ABE45" s="33"/>
      <c r="ABF45" s="33"/>
      <c r="ABG45" s="33"/>
      <c r="ABH45" s="33"/>
      <c r="ABI45" s="33"/>
      <c r="ABJ45" s="33"/>
      <c r="ABK45" s="33"/>
      <c r="ABL45" s="33"/>
      <c r="ABM45" s="33"/>
      <c r="ABN45" s="33"/>
      <c r="ABO45" s="33"/>
      <c r="ABP45" s="33"/>
      <c r="ABQ45" s="33"/>
      <c r="ABR45" s="33"/>
      <c r="ABS45" s="33"/>
      <c r="ABT45" s="33"/>
      <c r="ABU45" s="33"/>
      <c r="ABV45" s="33"/>
      <c r="ABW45" s="33"/>
      <c r="ABX45" s="33"/>
      <c r="ABY45" s="33"/>
      <c r="ABZ45" s="33"/>
      <c r="ACA45" s="33"/>
      <c r="ACB45" s="33"/>
      <c r="ACC45" s="33"/>
      <c r="ACD45" s="33"/>
      <c r="ACE45" s="33"/>
      <c r="ACF45" s="33"/>
      <c r="ACG45" s="33"/>
      <c r="ACH45" s="33"/>
      <c r="ACI45" s="33"/>
      <c r="ACJ45" s="33"/>
      <c r="ACK45" s="33"/>
      <c r="ACL45" s="33"/>
      <c r="ACM45" s="33"/>
      <c r="ACN45" s="33"/>
      <c r="ACO45" s="33"/>
      <c r="ACP45" s="33"/>
      <c r="ACQ45" s="33"/>
      <c r="ACR45" s="33"/>
      <c r="ACS45" s="33"/>
      <c r="ACT45" s="33"/>
      <c r="ACU45" s="33"/>
      <c r="ACV45" s="33"/>
      <c r="ACW45" s="33"/>
      <c r="ACX45" s="33"/>
      <c r="ACY45" s="33"/>
      <c r="ACZ45" s="33"/>
      <c r="ADA45" s="33"/>
      <c r="ADB45" s="33"/>
      <c r="ADC45" s="33"/>
      <c r="ADD45" s="33"/>
      <c r="ADE45" s="33"/>
      <c r="ADF45" s="33"/>
      <c r="ADG45" s="33"/>
      <c r="ADH45" s="33"/>
      <c r="ADI45" s="33"/>
      <c r="ADJ45" s="33"/>
      <c r="ADK45" s="33"/>
      <c r="ADL45" s="33"/>
      <c r="ADM45" s="33"/>
      <c r="ADN45" s="33"/>
      <c r="ADO45" s="33"/>
      <c r="ADP45" s="33"/>
      <c r="ADQ45" s="33"/>
      <c r="ADR45" s="33"/>
      <c r="ADS45" s="33"/>
      <c r="ADT45" s="33"/>
      <c r="ADU45" s="33"/>
      <c r="ADV45" s="33"/>
      <c r="ADW45" s="33"/>
      <c r="ADX45" s="33"/>
      <c r="ADY45" s="33"/>
      <c r="ADZ45" s="33"/>
      <c r="AEA45" s="33"/>
      <c r="AEB45" s="33"/>
      <c r="AEC45" s="33"/>
      <c r="AED45" s="33"/>
      <c r="AEE45" s="33"/>
      <c r="AEF45" s="33"/>
      <c r="AEG45" s="33"/>
      <c r="AEH45" s="33"/>
      <c r="AEI45" s="33"/>
      <c r="AEJ45" s="33"/>
      <c r="AEK45" s="33"/>
      <c r="AEL45" s="33"/>
      <c r="AEM45" s="33"/>
      <c r="AEN45" s="33"/>
      <c r="AEO45" s="33"/>
      <c r="AEP45" s="33"/>
      <c r="AEQ45" s="33"/>
      <c r="AER45" s="33"/>
      <c r="AES45" s="33"/>
      <c r="AET45" s="33"/>
      <c r="AEU45" s="33"/>
      <c r="AEV45" s="33"/>
      <c r="AEW45" s="33"/>
      <c r="AEX45" s="33"/>
      <c r="AEY45" s="33"/>
      <c r="AEZ45" s="33"/>
      <c r="AFA45" s="33"/>
      <c r="AFB45" s="33"/>
      <c r="AFC45" s="33"/>
      <c r="AFD45" s="33"/>
      <c r="AFE45" s="33"/>
      <c r="AFF45" s="33"/>
      <c r="AFG45" s="33"/>
      <c r="AFH45" s="33"/>
      <c r="AFI45" s="33"/>
      <c r="AFJ45" s="33"/>
      <c r="AFK45" s="33"/>
      <c r="AFL45" s="33"/>
      <c r="AFM45" s="33"/>
      <c r="AFN45" s="33"/>
      <c r="AFO45" s="33"/>
      <c r="AFP45" s="33"/>
      <c r="AFQ45" s="33"/>
      <c r="AFR45" s="33"/>
      <c r="AFS45" s="33"/>
      <c r="AFT45" s="33"/>
      <c r="AFU45" s="33"/>
      <c r="AFV45" s="33"/>
      <c r="AFW45" s="33"/>
      <c r="AFX45" s="33"/>
      <c r="AFY45" s="33"/>
      <c r="AFZ45" s="33"/>
      <c r="AGA45" s="33"/>
      <c r="AGB45" s="33"/>
      <c r="AGC45" s="33"/>
      <c r="AGD45" s="33"/>
      <c r="AGE45" s="33"/>
      <c r="AGF45" s="33"/>
      <c r="AGG45" s="33"/>
      <c r="AGH45" s="33"/>
      <c r="AGI45" s="33"/>
      <c r="AGJ45" s="33"/>
      <c r="AGK45" s="33"/>
      <c r="AGL45" s="33"/>
      <c r="AGM45" s="33"/>
      <c r="AGN45" s="33"/>
      <c r="AGO45" s="33"/>
      <c r="AGP45" s="33"/>
      <c r="AGQ45" s="33"/>
      <c r="AGR45" s="33"/>
      <c r="AGS45" s="33"/>
      <c r="AGT45" s="33"/>
      <c r="AGU45" s="33"/>
      <c r="AGV45" s="33"/>
      <c r="AGW45" s="33"/>
      <c r="AGX45" s="33"/>
      <c r="AGY45" s="33"/>
      <c r="AGZ45" s="33"/>
      <c r="AHA45" s="33"/>
      <c r="AHB45" s="33"/>
      <c r="AHC45" s="33"/>
      <c r="AHD45" s="33"/>
      <c r="AHE45" s="33"/>
      <c r="AHF45" s="33"/>
      <c r="AHG45" s="33"/>
      <c r="AHH45" s="33"/>
      <c r="AHI45" s="33"/>
      <c r="AHJ45" s="33"/>
      <c r="AHK45" s="33"/>
      <c r="AHL45" s="33"/>
      <c r="AHM45" s="33"/>
      <c r="AHN45" s="33"/>
      <c r="AHO45" s="33"/>
      <c r="AHP45" s="33"/>
      <c r="AHQ45" s="33"/>
      <c r="AHR45" s="33"/>
      <c r="AHS45" s="33"/>
      <c r="AHT45" s="33"/>
      <c r="AHU45" s="33"/>
      <c r="AHV45" s="33"/>
      <c r="AHW45" s="33"/>
      <c r="AHX45" s="33"/>
      <c r="AHY45" s="33"/>
      <c r="AHZ45" s="33"/>
      <c r="AIA45" s="33"/>
      <c r="AIB45" s="33"/>
      <c r="AIC45" s="33"/>
      <c r="AID45" s="33"/>
      <c r="AIE45" s="33"/>
      <c r="AIF45" s="33"/>
      <c r="AIG45" s="33"/>
      <c r="AIH45" s="33"/>
      <c r="AII45" s="33"/>
      <c r="AIJ45" s="33"/>
      <c r="AIK45" s="33"/>
      <c r="AIL45" s="33"/>
      <c r="AIM45" s="33"/>
      <c r="AIN45" s="33"/>
      <c r="AIO45" s="33"/>
      <c r="AIP45" s="33"/>
      <c r="AIQ45" s="33"/>
      <c r="AIR45" s="33"/>
      <c r="AIS45" s="33"/>
      <c r="AIT45" s="33"/>
      <c r="AIU45" s="33"/>
      <c r="AIV45" s="33"/>
      <c r="AIW45" s="33"/>
      <c r="AIX45" s="33"/>
      <c r="AIY45" s="33"/>
      <c r="AIZ45" s="33"/>
      <c r="AJA45" s="33"/>
      <c r="AJB45" s="33"/>
      <c r="AJC45" s="33"/>
      <c r="AJD45" s="33"/>
      <c r="AJE45" s="33"/>
      <c r="AJF45" s="33"/>
      <c r="AJG45" s="33"/>
      <c r="AJH45" s="33"/>
      <c r="AJI45" s="33"/>
      <c r="AJJ45" s="33"/>
      <c r="AJK45" s="33"/>
      <c r="AJL45" s="33"/>
      <c r="AJM45" s="33"/>
      <c r="AJN45" s="33"/>
      <c r="AJO45" s="33"/>
      <c r="AJP45" s="33"/>
      <c r="AJQ45" s="33"/>
      <c r="AJR45" s="33"/>
      <c r="AJS45" s="33"/>
      <c r="AJT45" s="33"/>
      <c r="AJU45" s="33"/>
      <c r="AJV45" s="33"/>
      <c r="AJW45" s="33"/>
      <c r="AJX45" s="33"/>
      <c r="AJY45" s="33"/>
      <c r="AJZ45" s="33"/>
      <c r="AKA45" s="33"/>
      <c r="AKB45" s="33"/>
      <c r="AKC45" s="33"/>
      <c r="AKD45" s="33"/>
      <c r="AKE45" s="33"/>
      <c r="AKF45" s="33"/>
      <c r="AKG45" s="33"/>
      <c r="AKH45" s="33"/>
      <c r="AKI45" s="33"/>
      <c r="AKJ45" s="33"/>
      <c r="AKK45" s="33"/>
      <c r="AKL45" s="33"/>
      <c r="AKM45" s="33"/>
      <c r="AKN45" s="33"/>
      <c r="AKO45" s="33"/>
      <c r="AKP45" s="33"/>
      <c r="AKQ45" s="33"/>
      <c r="AKR45" s="33"/>
      <c r="AKS45" s="33"/>
      <c r="AKT45" s="33"/>
      <c r="AKU45" s="33"/>
      <c r="AKV45" s="33"/>
      <c r="AKW45" s="33"/>
    </row>
    <row r="46" spans="1:985">
      <c r="A46" s="44" t="s">
        <v>295</v>
      </c>
      <c r="B46" s="35">
        <f>VLOOKUP(A46,'Initial Data Ctl v FeO2'!A35:V411,5,0)</f>
        <v>6</v>
      </c>
      <c r="C46" s="35">
        <v>142</v>
      </c>
      <c r="D46" s="35">
        <f>VLOOKUP(A46,'Initial Data Ctl v FeO2'!$A$1:$V$377,19,0)</f>
        <v>343500000</v>
      </c>
      <c r="E46" s="35">
        <f>VLOOKUP(A46,'Initial Data Ctl v FeO2'!$A$1:$V$377,20,0)</f>
        <v>332941666.69999999</v>
      </c>
      <c r="F46" s="40">
        <f t="shared" si="6"/>
        <v>0.96926249403202325</v>
      </c>
      <c r="G46">
        <v>-2.7458518947365298</v>
      </c>
      <c r="H46" s="40">
        <f t="shared" si="7"/>
        <v>-3.1219812101980847E-2</v>
      </c>
      <c r="I46" s="40">
        <f>VLOOKUP(A46,'Simple avearge'!$A$1:$C$1136,3,0)</f>
        <v>-0.840430694853053</v>
      </c>
      <c r="J46" s="64">
        <f t="shared" si="8"/>
        <v>1.4883558374518224</v>
      </c>
      <c r="K46" s="33">
        <f t="shared" si="5"/>
        <v>76.017881150019619</v>
      </c>
      <c r="L46" s="33">
        <f t="shared" si="9"/>
        <v>7.0768204856389962</v>
      </c>
      <c r="M46" s="33">
        <f t="shared" si="10"/>
        <v>-3.1219812101980847E-2</v>
      </c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  <c r="JA46" s="33"/>
      <c r="JB46" s="33"/>
      <c r="JC46" s="33"/>
      <c r="JD46" s="33"/>
      <c r="JE46" s="33"/>
      <c r="JF46" s="33"/>
      <c r="JG46" s="33"/>
      <c r="JH46" s="33"/>
      <c r="JI46" s="33"/>
      <c r="JJ46" s="33"/>
      <c r="JK46" s="33"/>
      <c r="JL46" s="33"/>
      <c r="JM46" s="33"/>
      <c r="JN46" s="33"/>
      <c r="JO46" s="33"/>
      <c r="JP46" s="33"/>
      <c r="JQ46" s="33"/>
      <c r="JR46" s="33"/>
      <c r="JS46" s="33"/>
      <c r="JT46" s="33"/>
      <c r="JU46" s="33"/>
      <c r="JV46" s="33"/>
      <c r="JW46" s="33"/>
      <c r="JX46" s="33"/>
      <c r="JY46" s="33"/>
      <c r="JZ46" s="33"/>
      <c r="KA46" s="33"/>
      <c r="KB46" s="33"/>
      <c r="KC46" s="33"/>
      <c r="KD46" s="33"/>
      <c r="KE46" s="33"/>
      <c r="KF46" s="33"/>
      <c r="KG46" s="33"/>
      <c r="KH46" s="33"/>
      <c r="KI46" s="33"/>
      <c r="KJ46" s="33"/>
      <c r="KK46" s="33"/>
      <c r="KL46" s="33"/>
      <c r="KM46" s="33"/>
      <c r="KN46" s="33"/>
      <c r="KO46" s="33"/>
      <c r="KP46" s="33"/>
      <c r="KQ46" s="33"/>
      <c r="KR46" s="33"/>
      <c r="KS46" s="33"/>
      <c r="KT46" s="33"/>
      <c r="KU46" s="33"/>
      <c r="KV46" s="33"/>
      <c r="KW46" s="33"/>
      <c r="KX46" s="33"/>
      <c r="KY46" s="33"/>
      <c r="KZ46" s="33"/>
      <c r="LA46" s="33"/>
      <c r="LB46" s="33"/>
      <c r="LC46" s="33"/>
      <c r="LD46" s="33"/>
      <c r="LE46" s="33"/>
      <c r="LF46" s="33"/>
      <c r="LG46" s="33"/>
      <c r="LH46" s="33"/>
      <c r="LI46" s="33"/>
      <c r="LJ46" s="33"/>
      <c r="LK46" s="33"/>
      <c r="LL46" s="33"/>
      <c r="LM46" s="33"/>
      <c r="LN46" s="33"/>
      <c r="LO46" s="33"/>
      <c r="LP46" s="33"/>
      <c r="LQ46" s="33"/>
      <c r="LR46" s="33"/>
      <c r="LS46" s="33"/>
      <c r="LT46" s="33"/>
      <c r="LU46" s="33"/>
      <c r="LV46" s="33"/>
      <c r="LW46" s="33"/>
      <c r="LX46" s="33"/>
      <c r="LY46" s="33"/>
      <c r="LZ46" s="33"/>
      <c r="MA46" s="33"/>
      <c r="MB46" s="33"/>
      <c r="MC46" s="33"/>
      <c r="MD46" s="33"/>
      <c r="ME46" s="33"/>
      <c r="MF46" s="33"/>
      <c r="MG46" s="33"/>
      <c r="MH46" s="33"/>
      <c r="MI46" s="33"/>
      <c r="MJ46" s="33"/>
      <c r="MK46" s="33"/>
      <c r="ML46" s="33"/>
      <c r="MM46" s="33"/>
      <c r="MN46" s="33"/>
      <c r="MO46" s="33"/>
      <c r="MP46" s="33"/>
      <c r="MQ46" s="33"/>
      <c r="MR46" s="33"/>
      <c r="MS46" s="33"/>
      <c r="MT46" s="33"/>
      <c r="MU46" s="33"/>
      <c r="MV46" s="33"/>
      <c r="MW46" s="33"/>
      <c r="MX46" s="33"/>
      <c r="MY46" s="33"/>
      <c r="MZ46" s="33"/>
      <c r="NA46" s="33"/>
      <c r="NB46" s="33"/>
      <c r="NC46" s="33"/>
      <c r="ND46" s="33"/>
      <c r="NE46" s="33"/>
      <c r="NF46" s="33"/>
      <c r="NG46" s="33"/>
      <c r="NH46" s="33"/>
      <c r="NI46" s="33"/>
      <c r="NJ46" s="33"/>
      <c r="NK46" s="33"/>
      <c r="NL46" s="33"/>
      <c r="NM46" s="33"/>
      <c r="NN46" s="33"/>
      <c r="NO46" s="33"/>
      <c r="NP46" s="33"/>
      <c r="NQ46" s="33"/>
      <c r="NR46" s="33"/>
      <c r="NS46" s="33"/>
      <c r="NT46" s="33"/>
      <c r="NU46" s="33"/>
      <c r="NV46" s="33"/>
      <c r="NW46" s="33"/>
      <c r="NX46" s="33"/>
      <c r="NY46" s="33"/>
      <c r="NZ46" s="33"/>
      <c r="OA46" s="33"/>
      <c r="OB46" s="33"/>
      <c r="OC46" s="33"/>
      <c r="OD46" s="33"/>
      <c r="OE46" s="33"/>
      <c r="OF46" s="33"/>
      <c r="OG46" s="33"/>
      <c r="OH46" s="33"/>
      <c r="OI46" s="33"/>
      <c r="OJ46" s="33"/>
      <c r="OK46" s="33"/>
      <c r="OL46" s="33"/>
      <c r="OM46" s="33"/>
      <c r="ON46" s="33"/>
      <c r="OO46" s="33"/>
      <c r="OP46" s="33"/>
      <c r="OQ46" s="33"/>
      <c r="OR46" s="33"/>
      <c r="OS46" s="33"/>
      <c r="OT46" s="33"/>
      <c r="OU46" s="33"/>
      <c r="OV46" s="33"/>
      <c r="OW46" s="33"/>
      <c r="OX46" s="33"/>
      <c r="OY46" s="33"/>
      <c r="OZ46" s="33"/>
      <c r="PA46" s="33"/>
      <c r="PB46" s="33"/>
      <c r="PC46" s="33"/>
      <c r="PD46" s="33"/>
      <c r="PE46" s="33"/>
      <c r="PF46" s="33"/>
      <c r="PG46" s="33"/>
      <c r="PH46" s="33"/>
      <c r="PI46" s="33"/>
      <c r="PJ46" s="33"/>
      <c r="PK46" s="33"/>
      <c r="PL46" s="33"/>
      <c r="PM46" s="33"/>
      <c r="PN46" s="33"/>
      <c r="PO46" s="33"/>
      <c r="PP46" s="33"/>
      <c r="PQ46" s="33"/>
      <c r="PR46" s="33"/>
      <c r="PS46" s="33"/>
      <c r="PT46" s="33"/>
      <c r="PU46" s="33"/>
      <c r="PV46" s="33"/>
      <c r="PW46" s="33"/>
      <c r="PX46" s="33"/>
      <c r="PY46" s="33"/>
      <c r="PZ46" s="33"/>
      <c r="QA46" s="33"/>
      <c r="QB46" s="33"/>
      <c r="QC46" s="33"/>
      <c r="QD46" s="33"/>
      <c r="QE46" s="33"/>
      <c r="QF46" s="33"/>
      <c r="QG46" s="33"/>
      <c r="QH46" s="33"/>
      <c r="QI46" s="33"/>
      <c r="QJ46" s="33"/>
      <c r="QK46" s="33"/>
      <c r="QL46" s="33"/>
      <c r="QM46" s="33"/>
      <c r="QN46" s="33"/>
      <c r="QO46" s="33"/>
      <c r="QP46" s="33"/>
      <c r="QQ46" s="33"/>
      <c r="QR46" s="33"/>
      <c r="QS46" s="33"/>
      <c r="QT46" s="33"/>
      <c r="QU46" s="33"/>
      <c r="QV46" s="33"/>
      <c r="QW46" s="33"/>
      <c r="QX46" s="33"/>
      <c r="QY46" s="33"/>
      <c r="QZ46" s="33"/>
      <c r="RA46" s="33"/>
      <c r="RB46" s="33"/>
      <c r="RC46" s="33"/>
      <c r="RD46" s="33"/>
      <c r="RE46" s="33"/>
      <c r="RF46" s="33"/>
      <c r="RG46" s="33"/>
      <c r="RH46" s="33"/>
      <c r="RI46" s="33"/>
      <c r="RJ46" s="33"/>
      <c r="RK46" s="33"/>
      <c r="RL46" s="33"/>
      <c r="RM46" s="33"/>
      <c r="RN46" s="33"/>
      <c r="RO46" s="33"/>
      <c r="RP46" s="33"/>
      <c r="RQ46" s="33"/>
      <c r="RR46" s="33"/>
      <c r="RS46" s="33"/>
      <c r="RT46" s="33"/>
      <c r="RU46" s="33"/>
      <c r="RV46" s="33"/>
      <c r="RW46" s="33"/>
      <c r="RX46" s="33"/>
      <c r="RY46" s="33"/>
      <c r="RZ46" s="33"/>
      <c r="SA46" s="33"/>
      <c r="SB46" s="33"/>
      <c r="SC46" s="33"/>
      <c r="SD46" s="33"/>
      <c r="SE46" s="33"/>
      <c r="SF46" s="33"/>
      <c r="SG46" s="33"/>
      <c r="SH46" s="33"/>
      <c r="SI46" s="33"/>
      <c r="SJ46" s="33"/>
      <c r="SK46" s="33"/>
      <c r="SL46" s="33"/>
      <c r="SM46" s="33"/>
      <c r="SN46" s="33"/>
      <c r="SO46" s="33"/>
      <c r="SP46" s="33"/>
      <c r="SQ46" s="33"/>
      <c r="SR46" s="33"/>
      <c r="SS46" s="33"/>
      <c r="ST46" s="33"/>
      <c r="SU46" s="33"/>
      <c r="SV46" s="33"/>
      <c r="SW46" s="33"/>
      <c r="SX46" s="33"/>
      <c r="SY46" s="33"/>
      <c r="SZ46" s="33"/>
      <c r="TA46" s="33"/>
      <c r="TB46" s="33"/>
      <c r="TC46" s="33"/>
      <c r="TD46" s="33"/>
      <c r="TE46" s="33"/>
      <c r="TF46" s="33"/>
      <c r="TG46" s="33"/>
      <c r="TH46" s="33"/>
      <c r="TI46" s="33"/>
      <c r="TJ46" s="33"/>
      <c r="TK46" s="33"/>
      <c r="TL46" s="33"/>
      <c r="TM46" s="33"/>
      <c r="TN46" s="33"/>
      <c r="TO46" s="33"/>
      <c r="TP46" s="33"/>
      <c r="TQ46" s="33"/>
      <c r="TR46" s="33"/>
      <c r="TS46" s="33"/>
      <c r="TT46" s="33"/>
      <c r="TU46" s="33"/>
      <c r="TV46" s="33"/>
      <c r="TW46" s="33"/>
      <c r="TX46" s="33"/>
      <c r="TY46" s="33"/>
      <c r="TZ46" s="33"/>
      <c r="UA46" s="33"/>
      <c r="UB46" s="33"/>
      <c r="UC46" s="33"/>
      <c r="UD46" s="33"/>
      <c r="UE46" s="33"/>
      <c r="UF46" s="33"/>
      <c r="UG46" s="33"/>
      <c r="UH46" s="33"/>
      <c r="UI46" s="33"/>
      <c r="UJ46" s="33"/>
      <c r="UK46" s="33"/>
      <c r="UL46" s="33"/>
      <c r="UM46" s="33"/>
      <c r="UN46" s="33"/>
      <c r="UO46" s="33"/>
      <c r="UP46" s="33"/>
      <c r="UQ46" s="33"/>
      <c r="UR46" s="33"/>
      <c r="US46" s="33"/>
      <c r="UT46" s="33"/>
      <c r="UU46" s="33"/>
      <c r="UV46" s="33"/>
      <c r="UW46" s="33"/>
      <c r="UX46" s="33"/>
      <c r="UY46" s="33"/>
      <c r="UZ46" s="33"/>
      <c r="VA46" s="33"/>
      <c r="VB46" s="33"/>
      <c r="VC46" s="33"/>
      <c r="VD46" s="33"/>
      <c r="VE46" s="33"/>
      <c r="VF46" s="33"/>
      <c r="VG46" s="33"/>
      <c r="VH46" s="33"/>
      <c r="VI46" s="33"/>
      <c r="VJ46" s="33"/>
      <c r="VK46" s="33"/>
      <c r="VL46" s="33"/>
      <c r="VM46" s="33"/>
      <c r="VN46" s="33"/>
      <c r="VO46" s="33"/>
      <c r="VP46" s="33"/>
      <c r="VQ46" s="33"/>
      <c r="VR46" s="33"/>
      <c r="VS46" s="33"/>
      <c r="VT46" s="33"/>
      <c r="VU46" s="33"/>
      <c r="VV46" s="33"/>
      <c r="VW46" s="33"/>
      <c r="VX46" s="33"/>
      <c r="VY46" s="33"/>
      <c r="VZ46" s="33"/>
      <c r="WA46" s="33"/>
      <c r="WB46" s="33"/>
      <c r="WC46" s="33"/>
      <c r="WD46" s="33"/>
      <c r="WE46" s="33"/>
      <c r="WF46" s="33"/>
      <c r="WG46" s="33"/>
      <c r="WH46" s="33"/>
      <c r="WI46" s="33"/>
      <c r="WJ46" s="33"/>
      <c r="WK46" s="33"/>
      <c r="WL46" s="33"/>
      <c r="WM46" s="33"/>
      <c r="WN46" s="33"/>
      <c r="WO46" s="33"/>
      <c r="WP46" s="33"/>
      <c r="WQ46" s="33"/>
      <c r="WR46" s="33"/>
      <c r="WS46" s="33"/>
      <c r="WT46" s="33"/>
      <c r="WU46" s="33"/>
      <c r="WV46" s="33"/>
      <c r="WW46" s="33"/>
      <c r="WX46" s="33"/>
      <c r="WY46" s="33"/>
      <c r="WZ46" s="33"/>
      <c r="XA46" s="33"/>
      <c r="XB46" s="33"/>
      <c r="XC46" s="33"/>
      <c r="XD46" s="33"/>
      <c r="XE46" s="33"/>
      <c r="XF46" s="33"/>
      <c r="XG46" s="33"/>
      <c r="XH46" s="33"/>
      <c r="XI46" s="33"/>
      <c r="XJ46" s="33"/>
      <c r="XK46" s="33"/>
      <c r="XL46" s="33"/>
      <c r="XM46" s="33"/>
      <c r="XN46" s="33"/>
      <c r="XO46" s="33"/>
      <c r="XP46" s="33"/>
      <c r="XQ46" s="33"/>
      <c r="XR46" s="33"/>
      <c r="XS46" s="33"/>
      <c r="XT46" s="33"/>
      <c r="XU46" s="33"/>
      <c r="XV46" s="33"/>
      <c r="XW46" s="33"/>
      <c r="XX46" s="33"/>
      <c r="XY46" s="33"/>
      <c r="XZ46" s="33"/>
      <c r="YA46" s="33"/>
      <c r="YB46" s="33"/>
      <c r="YC46" s="33"/>
      <c r="YD46" s="33"/>
      <c r="YE46" s="33"/>
      <c r="YF46" s="33"/>
      <c r="YG46" s="33"/>
      <c r="YH46" s="33"/>
      <c r="YI46" s="33"/>
      <c r="YJ46" s="33"/>
      <c r="YK46" s="33"/>
      <c r="YL46" s="33"/>
      <c r="YM46" s="33"/>
      <c r="YN46" s="33"/>
      <c r="YO46" s="33"/>
      <c r="YP46" s="33"/>
      <c r="YQ46" s="33"/>
      <c r="YR46" s="33"/>
      <c r="YS46" s="33"/>
      <c r="YT46" s="33"/>
      <c r="YU46" s="33"/>
      <c r="YV46" s="33"/>
      <c r="YW46" s="33"/>
      <c r="YX46" s="33"/>
      <c r="YY46" s="33"/>
      <c r="YZ46" s="33"/>
      <c r="ZA46" s="33"/>
      <c r="ZB46" s="33"/>
      <c r="ZC46" s="33"/>
      <c r="ZD46" s="33"/>
      <c r="ZE46" s="33"/>
      <c r="ZF46" s="33"/>
      <c r="ZG46" s="33"/>
      <c r="ZH46" s="33"/>
      <c r="ZI46" s="33"/>
      <c r="ZJ46" s="33"/>
      <c r="ZK46" s="33"/>
      <c r="ZL46" s="33"/>
      <c r="ZM46" s="33"/>
      <c r="ZN46" s="33"/>
      <c r="ZO46" s="33"/>
      <c r="ZP46" s="33"/>
      <c r="ZQ46" s="33"/>
      <c r="ZR46" s="33"/>
      <c r="ZS46" s="33"/>
      <c r="ZT46" s="33"/>
      <c r="ZU46" s="33"/>
      <c r="ZV46" s="33"/>
      <c r="ZW46" s="33"/>
      <c r="ZX46" s="33"/>
      <c r="ZY46" s="33"/>
      <c r="ZZ46" s="33"/>
      <c r="AAA46" s="33"/>
      <c r="AAB46" s="33"/>
      <c r="AAC46" s="33"/>
      <c r="AAD46" s="33"/>
      <c r="AAE46" s="33"/>
      <c r="AAF46" s="33"/>
      <c r="AAG46" s="33"/>
      <c r="AAH46" s="33"/>
      <c r="AAI46" s="33"/>
      <c r="AAJ46" s="33"/>
      <c r="AAK46" s="33"/>
      <c r="AAL46" s="33"/>
      <c r="AAM46" s="33"/>
      <c r="AAN46" s="33"/>
      <c r="AAO46" s="33"/>
      <c r="AAP46" s="33"/>
      <c r="AAQ46" s="33"/>
      <c r="AAR46" s="33"/>
      <c r="AAS46" s="33"/>
      <c r="AAT46" s="33"/>
      <c r="AAU46" s="33"/>
      <c r="AAV46" s="33"/>
      <c r="AAW46" s="33"/>
      <c r="AAX46" s="33"/>
      <c r="AAY46" s="33"/>
      <c r="AAZ46" s="33"/>
      <c r="ABA46" s="33"/>
      <c r="ABB46" s="33"/>
      <c r="ABC46" s="33"/>
      <c r="ABD46" s="33"/>
      <c r="ABE46" s="33"/>
      <c r="ABF46" s="33"/>
      <c r="ABG46" s="33"/>
      <c r="ABH46" s="33"/>
      <c r="ABI46" s="33"/>
      <c r="ABJ46" s="33"/>
      <c r="ABK46" s="33"/>
      <c r="ABL46" s="33"/>
      <c r="ABM46" s="33"/>
      <c r="ABN46" s="33"/>
      <c r="ABO46" s="33"/>
      <c r="ABP46" s="33"/>
      <c r="ABQ46" s="33"/>
      <c r="ABR46" s="33"/>
      <c r="ABS46" s="33"/>
      <c r="ABT46" s="33"/>
      <c r="ABU46" s="33"/>
      <c r="ABV46" s="33"/>
      <c r="ABW46" s="33"/>
      <c r="ABX46" s="33"/>
      <c r="ABY46" s="33"/>
      <c r="ABZ46" s="33"/>
      <c r="ACA46" s="33"/>
      <c r="ACB46" s="33"/>
      <c r="ACC46" s="33"/>
      <c r="ACD46" s="33"/>
      <c r="ACE46" s="33"/>
      <c r="ACF46" s="33"/>
      <c r="ACG46" s="33"/>
      <c r="ACH46" s="33"/>
      <c r="ACI46" s="33"/>
      <c r="ACJ46" s="33"/>
      <c r="ACK46" s="33"/>
      <c r="ACL46" s="33"/>
      <c r="ACM46" s="33"/>
      <c r="ACN46" s="33"/>
      <c r="ACO46" s="33"/>
      <c r="ACP46" s="33"/>
      <c r="ACQ46" s="33"/>
      <c r="ACR46" s="33"/>
      <c r="ACS46" s="33"/>
      <c r="ACT46" s="33"/>
      <c r="ACU46" s="33"/>
      <c r="ACV46" s="33"/>
      <c r="ACW46" s="33"/>
      <c r="ACX46" s="33"/>
      <c r="ACY46" s="33"/>
      <c r="ACZ46" s="33"/>
      <c r="ADA46" s="33"/>
      <c r="ADB46" s="33"/>
      <c r="ADC46" s="33"/>
      <c r="ADD46" s="33"/>
      <c r="ADE46" s="33"/>
      <c r="ADF46" s="33"/>
      <c r="ADG46" s="33"/>
      <c r="ADH46" s="33"/>
      <c r="ADI46" s="33"/>
      <c r="ADJ46" s="33"/>
      <c r="ADK46" s="33"/>
      <c r="ADL46" s="33"/>
      <c r="ADM46" s="33"/>
      <c r="ADN46" s="33"/>
      <c r="ADO46" s="33"/>
      <c r="ADP46" s="33"/>
      <c r="ADQ46" s="33"/>
      <c r="ADR46" s="33"/>
      <c r="ADS46" s="33"/>
      <c r="ADT46" s="33"/>
      <c r="ADU46" s="33"/>
      <c r="ADV46" s="33"/>
      <c r="ADW46" s="33"/>
      <c r="ADX46" s="33"/>
      <c r="ADY46" s="33"/>
      <c r="ADZ46" s="33"/>
      <c r="AEA46" s="33"/>
      <c r="AEB46" s="33"/>
      <c r="AEC46" s="33"/>
      <c r="AED46" s="33"/>
      <c r="AEE46" s="33"/>
      <c r="AEF46" s="33"/>
      <c r="AEG46" s="33"/>
      <c r="AEH46" s="33"/>
      <c r="AEI46" s="33"/>
      <c r="AEJ46" s="33"/>
      <c r="AEK46" s="33"/>
      <c r="AEL46" s="33"/>
      <c r="AEM46" s="33"/>
      <c r="AEN46" s="33"/>
      <c r="AEO46" s="33"/>
      <c r="AEP46" s="33"/>
      <c r="AEQ46" s="33"/>
      <c r="AER46" s="33"/>
      <c r="AES46" s="33"/>
      <c r="AET46" s="33"/>
      <c r="AEU46" s="33"/>
      <c r="AEV46" s="33"/>
      <c r="AEW46" s="33"/>
      <c r="AEX46" s="33"/>
      <c r="AEY46" s="33"/>
      <c r="AEZ46" s="33"/>
      <c r="AFA46" s="33"/>
      <c r="AFB46" s="33"/>
      <c r="AFC46" s="33"/>
      <c r="AFD46" s="33"/>
      <c r="AFE46" s="33"/>
      <c r="AFF46" s="33"/>
      <c r="AFG46" s="33"/>
      <c r="AFH46" s="33"/>
      <c r="AFI46" s="33"/>
      <c r="AFJ46" s="33"/>
      <c r="AFK46" s="33"/>
      <c r="AFL46" s="33"/>
      <c r="AFM46" s="33"/>
      <c r="AFN46" s="33"/>
      <c r="AFO46" s="33"/>
      <c r="AFP46" s="33"/>
      <c r="AFQ46" s="33"/>
      <c r="AFR46" s="33"/>
      <c r="AFS46" s="33"/>
      <c r="AFT46" s="33"/>
      <c r="AFU46" s="33"/>
      <c r="AFV46" s="33"/>
      <c r="AFW46" s="33"/>
      <c r="AFX46" s="33"/>
      <c r="AFY46" s="33"/>
      <c r="AFZ46" s="33"/>
      <c r="AGA46" s="33"/>
      <c r="AGB46" s="33"/>
      <c r="AGC46" s="33"/>
      <c r="AGD46" s="33"/>
      <c r="AGE46" s="33"/>
      <c r="AGF46" s="33"/>
      <c r="AGG46" s="33"/>
      <c r="AGH46" s="33"/>
      <c r="AGI46" s="33"/>
      <c r="AGJ46" s="33"/>
      <c r="AGK46" s="33"/>
      <c r="AGL46" s="33"/>
      <c r="AGM46" s="33"/>
      <c r="AGN46" s="33"/>
      <c r="AGO46" s="33"/>
      <c r="AGP46" s="33"/>
      <c r="AGQ46" s="33"/>
      <c r="AGR46" s="33"/>
      <c r="AGS46" s="33"/>
      <c r="AGT46" s="33"/>
      <c r="AGU46" s="33"/>
      <c r="AGV46" s="33"/>
      <c r="AGW46" s="33"/>
      <c r="AGX46" s="33"/>
      <c r="AGY46" s="33"/>
      <c r="AGZ46" s="33"/>
      <c r="AHA46" s="33"/>
      <c r="AHB46" s="33"/>
      <c r="AHC46" s="33"/>
      <c r="AHD46" s="33"/>
      <c r="AHE46" s="33"/>
      <c r="AHF46" s="33"/>
      <c r="AHG46" s="33"/>
      <c r="AHH46" s="33"/>
      <c r="AHI46" s="33"/>
      <c r="AHJ46" s="33"/>
      <c r="AHK46" s="33"/>
      <c r="AHL46" s="33"/>
      <c r="AHM46" s="33"/>
      <c r="AHN46" s="33"/>
      <c r="AHO46" s="33"/>
      <c r="AHP46" s="33"/>
      <c r="AHQ46" s="33"/>
      <c r="AHR46" s="33"/>
      <c r="AHS46" s="33"/>
      <c r="AHT46" s="33"/>
      <c r="AHU46" s="33"/>
      <c r="AHV46" s="33"/>
      <c r="AHW46" s="33"/>
      <c r="AHX46" s="33"/>
      <c r="AHY46" s="33"/>
      <c r="AHZ46" s="33"/>
      <c r="AIA46" s="33"/>
      <c r="AIB46" s="33"/>
      <c r="AIC46" s="33"/>
      <c r="AID46" s="33"/>
      <c r="AIE46" s="33"/>
      <c r="AIF46" s="33"/>
      <c r="AIG46" s="33"/>
      <c r="AIH46" s="33"/>
      <c r="AII46" s="33"/>
      <c r="AIJ46" s="33"/>
      <c r="AIK46" s="33"/>
      <c r="AIL46" s="33"/>
      <c r="AIM46" s="33"/>
      <c r="AIN46" s="33"/>
      <c r="AIO46" s="33"/>
      <c r="AIP46" s="33"/>
      <c r="AIQ46" s="33"/>
      <c r="AIR46" s="33"/>
      <c r="AIS46" s="33"/>
      <c r="AIT46" s="33"/>
      <c r="AIU46" s="33"/>
      <c r="AIV46" s="33"/>
      <c r="AIW46" s="33"/>
      <c r="AIX46" s="33"/>
      <c r="AIY46" s="33"/>
      <c r="AIZ46" s="33"/>
      <c r="AJA46" s="33"/>
      <c r="AJB46" s="33"/>
      <c r="AJC46" s="33"/>
      <c r="AJD46" s="33"/>
      <c r="AJE46" s="33"/>
      <c r="AJF46" s="33"/>
      <c r="AJG46" s="33"/>
      <c r="AJH46" s="33"/>
      <c r="AJI46" s="33"/>
      <c r="AJJ46" s="33"/>
      <c r="AJK46" s="33"/>
      <c r="AJL46" s="33"/>
      <c r="AJM46" s="33"/>
      <c r="AJN46" s="33"/>
      <c r="AJO46" s="33"/>
      <c r="AJP46" s="33"/>
      <c r="AJQ46" s="33"/>
      <c r="AJR46" s="33"/>
      <c r="AJS46" s="33"/>
      <c r="AJT46" s="33"/>
      <c r="AJU46" s="33"/>
      <c r="AJV46" s="33"/>
      <c r="AJW46" s="33"/>
      <c r="AJX46" s="33"/>
      <c r="AJY46" s="33"/>
      <c r="AJZ46" s="33"/>
      <c r="AKA46" s="33"/>
      <c r="AKB46" s="33"/>
      <c r="AKC46" s="33"/>
      <c r="AKD46" s="33"/>
      <c r="AKE46" s="33"/>
      <c r="AKF46" s="33"/>
      <c r="AKG46" s="33"/>
      <c r="AKH46" s="33"/>
      <c r="AKI46" s="33"/>
      <c r="AKJ46" s="33"/>
      <c r="AKK46" s="33"/>
      <c r="AKL46" s="33"/>
      <c r="AKM46" s="33"/>
      <c r="AKN46" s="33"/>
      <c r="AKO46" s="33"/>
      <c r="AKP46" s="33"/>
      <c r="AKQ46" s="33"/>
      <c r="AKR46" s="33"/>
      <c r="AKS46" s="33"/>
      <c r="AKT46" s="33"/>
      <c r="AKU46" s="33"/>
      <c r="AKV46" s="33"/>
      <c r="AKW46" s="33"/>
    </row>
    <row r="47" spans="1:985">
      <c r="A47" s="44" t="s">
        <v>299</v>
      </c>
      <c r="B47" s="35">
        <f>VLOOKUP(A47,'Initial Data Ctl v FeO2'!A36:V412,5,0)</f>
        <v>4</v>
      </c>
      <c r="C47" s="35">
        <v>145</v>
      </c>
      <c r="D47" s="35">
        <f>VLOOKUP(A47,'Initial Data Ctl v FeO2'!$A$1:$V$377,19,0)</f>
        <v>951783.5</v>
      </c>
      <c r="E47" s="35">
        <f>VLOOKUP(A47,'Initial Data Ctl v FeO2'!$A$1:$V$377,20,0)</f>
        <v>441577.1667</v>
      </c>
      <c r="F47" s="40">
        <f t="shared" si="6"/>
        <v>0.46394707063108365</v>
      </c>
      <c r="G47">
        <v>-3.5966696785791399</v>
      </c>
      <c r="H47" s="40">
        <f t="shared" si="7"/>
        <v>-0.76798480517834555</v>
      </c>
      <c r="I47" s="40">
        <f>VLOOKUP(A47,'Simple avearge'!$A$1:$C$1136,3,0)</f>
        <v>-0.98943056226349801</v>
      </c>
      <c r="J47" s="64">
        <f t="shared" si="8"/>
        <v>1.5010115586374599</v>
      </c>
      <c r="K47" s="33">
        <f t="shared" si="5"/>
        <v>75.03325633274919</v>
      </c>
      <c r="L47" s="33">
        <f t="shared" si="9"/>
        <v>7.9146011116048323</v>
      </c>
      <c r="M47" s="33">
        <f t="shared" si="10"/>
        <v>-0.76798480517834555</v>
      </c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  <c r="JA47" s="33"/>
      <c r="JB47" s="33"/>
      <c r="JC47" s="33"/>
      <c r="JD47" s="33"/>
      <c r="JE47" s="33"/>
      <c r="JF47" s="33"/>
      <c r="JG47" s="33"/>
      <c r="JH47" s="33"/>
      <c r="JI47" s="33"/>
      <c r="JJ47" s="33"/>
      <c r="JK47" s="33"/>
      <c r="JL47" s="33"/>
      <c r="JM47" s="33"/>
      <c r="JN47" s="33"/>
      <c r="JO47" s="33"/>
      <c r="JP47" s="33"/>
      <c r="JQ47" s="33"/>
      <c r="JR47" s="33"/>
      <c r="JS47" s="33"/>
      <c r="JT47" s="33"/>
      <c r="JU47" s="33"/>
      <c r="JV47" s="33"/>
      <c r="JW47" s="33"/>
      <c r="JX47" s="33"/>
      <c r="JY47" s="33"/>
      <c r="JZ47" s="33"/>
      <c r="KA47" s="33"/>
      <c r="KB47" s="33"/>
      <c r="KC47" s="33"/>
      <c r="KD47" s="33"/>
      <c r="KE47" s="33"/>
      <c r="KF47" s="33"/>
      <c r="KG47" s="33"/>
      <c r="KH47" s="33"/>
      <c r="KI47" s="33"/>
      <c r="KJ47" s="33"/>
      <c r="KK47" s="33"/>
      <c r="KL47" s="33"/>
      <c r="KM47" s="33"/>
      <c r="KN47" s="33"/>
      <c r="KO47" s="33"/>
      <c r="KP47" s="33"/>
      <c r="KQ47" s="33"/>
      <c r="KR47" s="33"/>
      <c r="KS47" s="33"/>
      <c r="KT47" s="33"/>
      <c r="KU47" s="33"/>
      <c r="KV47" s="33"/>
      <c r="KW47" s="33"/>
      <c r="KX47" s="33"/>
      <c r="KY47" s="33"/>
      <c r="KZ47" s="33"/>
      <c r="LA47" s="33"/>
      <c r="LB47" s="33"/>
      <c r="LC47" s="33"/>
      <c r="LD47" s="33"/>
      <c r="LE47" s="33"/>
      <c r="LF47" s="33"/>
      <c r="LG47" s="33"/>
      <c r="LH47" s="33"/>
      <c r="LI47" s="33"/>
      <c r="LJ47" s="33"/>
      <c r="LK47" s="33"/>
      <c r="LL47" s="33"/>
      <c r="LM47" s="33"/>
      <c r="LN47" s="33"/>
      <c r="LO47" s="33"/>
      <c r="LP47" s="33"/>
      <c r="LQ47" s="33"/>
      <c r="LR47" s="33"/>
      <c r="LS47" s="33"/>
      <c r="LT47" s="33"/>
      <c r="LU47" s="33"/>
      <c r="LV47" s="33"/>
      <c r="LW47" s="33"/>
      <c r="LX47" s="33"/>
      <c r="LY47" s="33"/>
      <c r="LZ47" s="33"/>
      <c r="MA47" s="33"/>
      <c r="MB47" s="33"/>
      <c r="MC47" s="33"/>
      <c r="MD47" s="33"/>
      <c r="ME47" s="33"/>
      <c r="MF47" s="33"/>
      <c r="MG47" s="33"/>
      <c r="MH47" s="33"/>
      <c r="MI47" s="33"/>
      <c r="MJ47" s="33"/>
      <c r="MK47" s="33"/>
      <c r="ML47" s="33"/>
      <c r="MM47" s="33"/>
      <c r="MN47" s="33"/>
      <c r="MO47" s="33"/>
      <c r="MP47" s="33"/>
      <c r="MQ47" s="33"/>
      <c r="MR47" s="33"/>
      <c r="MS47" s="33"/>
      <c r="MT47" s="33"/>
      <c r="MU47" s="33"/>
      <c r="MV47" s="33"/>
      <c r="MW47" s="33"/>
      <c r="MX47" s="33"/>
      <c r="MY47" s="33"/>
      <c r="MZ47" s="33"/>
      <c r="NA47" s="33"/>
      <c r="NB47" s="33"/>
      <c r="NC47" s="33"/>
      <c r="ND47" s="33"/>
      <c r="NE47" s="33"/>
      <c r="NF47" s="33"/>
      <c r="NG47" s="33"/>
      <c r="NH47" s="33"/>
      <c r="NI47" s="33"/>
      <c r="NJ47" s="33"/>
      <c r="NK47" s="33"/>
      <c r="NL47" s="33"/>
      <c r="NM47" s="33"/>
      <c r="NN47" s="33"/>
      <c r="NO47" s="33"/>
      <c r="NP47" s="33"/>
      <c r="NQ47" s="33"/>
      <c r="NR47" s="33"/>
      <c r="NS47" s="33"/>
      <c r="NT47" s="33"/>
      <c r="NU47" s="33"/>
      <c r="NV47" s="33"/>
      <c r="NW47" s="33"/>
      <c r="NX47" s="33"/>
      <c r="NY47" s="33"/>
      <c r="NZ47" s="33"/>
      <c r="OA47" s="33"/>
      <c r="OB47" s="33"/>
      <c r="OC47" s="33"/>
      <c r="OD47" s="33"/>
      <c r="OE47" s="33"/>
      <c r="OF47" s="33"/>
      <c r="OG47" s="33"/>
      <c r="OH47" s="33"/>
      <c r="OI47" s="33"/>
      <c r="OJ47" s="33"/>
      <c r="OK47" s="33"/>
      <c r="OL47" s="33"/>
      <c r="OM47" s="33"/>
      <c r="ON47" s="33"/>
      <c r="OO47" s="33"/>
      <c r="OP47" s="33"/>
      <c r="OQ47" s="33"/>
      <c r="OR47" s="33"/>
      <c r="OS47" s="33"/>
      <c r="OT47" s="33"/>
      <c r="OU47" s="33"/>
      <c r="OV47" s="33"/>
      <c r="OW47" s="33"/>
      <c r="OX47" s="33"/>
      <c r="OY47" s="33"/>
      <c r="OZ47" s="33"/>
      <c r="PA47" s="33"/>
      <c r="PB47" s="33"/>
      <c r="PC47" s="33"/>
      <c r="PD47" s="33"/>
      <c r="PE47" s="33"/>
      <c r="PF47" s="33"/>
      <c r="PG47" s="33"/>
      <c r="PH47" s="33"/>
      <c r="PI47" s="33"/>
      <c r="PJ47" s="33"/>
      <c r="PK47" s="33"/>
      <c r="PL47" s="33"/>
      <c r="PM47" s="33"/>
      <c r="PN47" s="33"/>
      <c r="PO47" s="33"/>
      <c r="PP47" s="33"/>
      <c r="PQ47" s="33"/>
      <c r="PR47" s="33"/>
      <c r="PS47" s="33"/>
      <c r="PT47" s="33"/>
      <c r="PU47" s="33"/>
      <c r="PV47" s="33"/>
      <c r="PW47" s="33"/>
      <c r="PX47" s="33"/>
      <c r="PY47" s="33"/>
      <c r="PZ47" s="33"/>
      <c r="QA47" s="33"/>
      <c r="QB47" s="33"/>
      <c r="QC47" s="33"/>
      <c r="QD47" s="33"/>
      <c r="QE47" s="33"/>
      <c r="QF47" s="33"/>
      <c r="QG47" s="33"/>
      <c r="QH47" s="33"/>
      <c r="QI47" s="33"/>
      <c r="QJ47" s="33"/>
      <c r="QK47" s="33"/>
      <c r="QL47" s="33"/>
      <c r="QM47" s="33"/>
      <c r="QN47" s="33"/>
      <c r="QO47" s="33"/>
      <c r="QP47" s="33"/>
      <c r="QQ47" s="33"/>
      <c r="QR47" s="33"/>
      <c r="QS47" s="33"/>
      <c r="QT47" s="33"/>
      <c r="QU47" s="33"/>
      <c r="QV47" s="33"/>
      <c r="QW47" s="33"/>
      <c r="QX47" s="33"/>
      <c r="QY47" s="33"/>
      <c r="QZ47" s="33"/>
      <c r="RA47" s="33"/>
      <c r="RB47" s="33"/>
      <c r="RC47" s="33"/>
      <c r="RD47" s="33"/>
      <c r="RE47" s="33"/>
      <c r="RF47" s="33"/>
      <c r="RG47" s="33"/>
      <c r="RH47" s="33"/>
      <c r="RI47" s="33"/>
      <c r="RJ47" s="33"/>
      <c r="RK47" s="33"/>
      <c r="RL47" s="33"/>
      <c r="RM47" s="33"/>
      <c r="RN47" s="33"/>
      <c r="RO47" s="33"/>
      <c r="RP47" s="33"/>
      <c r="RQ47" s="33"/>
      <c r="RR47" s="33"/>
      <c r="RS47" s="33"/>
      <c r="RT47" s="33"/>
      <c r="RU47" s="33"/>
      <c r="RV47" s="33"/>
      <c r="RW47" s="33"/>
      <c r="RX47" s="33"/>
      <c r="RY47" s="33"/>
      <c r="RZ47" s="33"/>
      <c r="SA47" s="33"/>
      <c r="SB47" s="33"/>
      <c r="SC47" s="33"/>
      <c r="SD47" s="33"/>
      <c r="SE47" s="33"/>
      <c r="SF47" s="33"/>
      <c r="SG47" s="33"/>
      <c r="SH47" s="33"/>
      <c r="SI47" s="33"/>
      <c r="SJ47" s="33"/>
      <c r="SK47" s="33"/>
      <c r="SL47" s="33"/>
      <c r="SM47" s="33"/>
      <c r="SN47" s="33"/>
      <c r="SO47" s="33"/>
      <c r="SP47" s="33"/>
      <c r="SQ47" s="33"/>
      <c r="SR47" s="33"/>
      <c r="SS47" s="33"/>
      <c r="ST47" s="33"/>
      <c r="SU47" s="33"/>
      <c r="SV47" s="33"/>
      <c r="SW47" s="33"/>
      <c r="SX47" s="33"/>
      <c r="SY47" s="33"/>
      <c r="SZ47" s="33"/>
      <c r="TA47" s="33"/>
      <c r="TB47" s="33"/>
      <c r="TC47" s="33"/>
      <c r="TD47" s="33"/>
      <c r="TE47" s="33"/>
      <c r="TF47" s="33"/>
      <c r="TG47" s="33"/>
      <c r="TH47" s="33"/>
      <c r="TI47" s="33"/>
      <c r="TJ47" s="33"/>
      <c r="TK47" s="33"/>
      <c r="TL47" s="33"/>
      <c r="TM47" s="33"/>
      <c r="TN47" s="33"/>
      <c r="TO47" s="33"/>
      <c r="TP47" s="33"/>
      <c r="TQ47" s="33"/>
      <c r="TR47" s="33"/>
      <c r="TS47" s="33"/>
      <c r="TT47" s="33"/>
      <c r="TU47" s="33"/>
      <c r="TV47" s="33"/>
      <c r="TW47" s="33"/>
      <c r="TX47" s="33"/>
      <c r="TY47" s="33"/>
      <c r="TZ47" s="33"/>
      <c r="UA47" s="33"/>
      <c r="UB47" s="33"/>
      <c r="UC47" s="33"/>
      <c r="UD47" s="33"/>
      <c r="UE47" s="33"/>
      <c r="UF47" s="33"/>
      <c r="UG47" s="33"/>
      <c r="UH47" s="33"/>
      <c r="UI47" s="33"/>
      <c r="UJ47" s="33"/>
      <c r="UK47" s="33"/>
      <c r="UL47" s="33"/>
      <c r="UM47" s="33"/>
      <c r="UN47" s="33"/>
      <c r="UO47" s="33"/>
      <c r="UP47" s="33"/>
      <c r="UQ47" s="33"/>
      <c r="UR47" s="33"/>
      <c r="US47" s="33"/>
      <c r="UT47" s="33"/>
      <c r="UU47" s="33"/>
      <c r="UV47" s="33"/>
      <c r="UW47" s="33"/>
      <c r="UX47" s="33"/>
      <c r="UY47" s="33"/>
      <c r="UZ47" s="33"/>
      <c r="VA47" s="33"/>
      <c r="VB47" s="33"/>
      <c r="VC47" s="33"/>
      <c r="VD47" s="33"/>
      <c r="VE47" s="33"/>
      <c r="VF47" s="33"/>
      <c r="VG47" s="33"/>
      <c r="VH47" s="33"/>
      <c r="VI47" s="33"/>
      <c r="VJ47" s="33"/>
      <c r="VK47" s="33"/>
      <c r="VL47" s="33"/>
      <c r="VM47" s="33"/>
      <c r="VN47" s="33"/>
      <c r="VO47" s="33"/>
      <c r="VP47" s="33"/>
      <c r="VQ47" s="33"/>
      <c r="VR47" s="33"/>
      <c r="VS47" s="33"/>
      <c r="VT47" s="33"/>
      <c r="VU47" s="33"/>
      <c r="VV47" s="33"/>
      <c r="VW47" s="33"/>
      <c r="VX47" s="33"/>
      <c r="VY47" s="33"/>
      <c r="VZ47" s="33"/>
      <c r="WA47" s="33"/>
      <c r="WB47" s="33"/>
      <c r="WC47" s="33"/>
      <c r="WD47" s="33"/>
      <c r="WE47" s="33"/>
      <c r="WF47" s="33"/>
      <c r="WG47" s="33"/>
      <c r="WH47" s="33"/>
      <c r="WI47" s="33"/>
      <c r="WJ47" s="33"/>
      <c r="WK47" s="33"/>
      <c r="WL47" s="33"/>
      <c r="WM47" s="33"/>
      <c r="WN47" s="33"/>
      <c r="WO47" s="33"/>
      <c r="WP47" s="33"/>
      <c r="WQ47" s="33"/>
      <c r="WR47" s="33"/>
      <c r="WS47" s="33"/>
      <c r="WT47" s="33"/>
      <c r="WU47" s="33"/>
      <c r="WV47" s="33"/>
      <c r="WW47" s="33"/>
      <c r="WX47" s="33"/>
      <c r="WY47" s="33"/>
      <c r="WZ47" s="33"/>
      <c r="XA47" s="33"/>
      <c r="XB47" s="33"/>
      <c r="XC47" s="33"/>
      <c r="XD47" s="33"/>
      <c r="XE47" s="33"/>
      <c r="XF47" s="33"/>
      <c r="XG47" s="33"/>
      <c r="XH47" s="33"/>
      <c r="XI47" s="33"/>
      <c r="XJ47" s="33"/>
      <c r="XK47" s="33"/>
      <c r="XL47" s="33"/>
      <c r="XM47" s="33"/>
      <c r="XN47" s="33"/>
      <c r="XO47" s="33"/>
      <c r="XP47" s="33"/>
      <c r="XQ47" s="33"/>
      <c r="XR47" s="33"/>
      <c r="XS47" s="33"/>
      <c r="XT47" s="33"/>
      <c r="XU47" s="33"/>
      <c r="XV47" s="33"/>
      <c r="XW47" s="33"/>
      <c r="XX47" s="33"/>
      <c r="XY47" s="33"/>
      <c r="XZ47" s="33"/>
      <c r="YA47" s="33"/>
      <c r="YB47" s="33"/>
      <c r="YC47" s="33"/>
      <c r="YD47" s="33"/>
      <c r="YE47" s="33"/>
      <c r="YF47" s="33"/>
      <c r="YG47" s="33"/>
      <c r="YH47" s="33"/>
      <c r="YI47" s="33"/>
      <c r="YJ47" s="33"/>
      <c r="YK47" s="33"/>
      <c r="YL47" s="33"/>
      <c r="YM47" s="33"/>
      <c r="YN47" s="33"/>
      <c r="YO47" s="33"/>
      <c r="YP47" s="33"/>
      <c r="YQ47" s="33"/>
      <c r="YR47" s="33"/>
      <c r="YS47" s="33"/>
      <c r="YT47" s="33"/>
      <c r="YU47" s="33"/>
      <c r="YV47" s="33"/>
      <c r="YW47" s="33"/>
      <c r="YX47" s="33"/>
      <c r="YY47" s="33"/>
      <c r="YZ47" s="33"/>
      <c r="ZA47" s="33"/>
      <c r="ZB47" s="33"/>
      <c r="ZC47" s="33"/>
      <c r="ZD47" s="33"/>
      <c r="ZE47" s="33"/>
      <c r="ZF47" s="33"/>
      <c r="ZG47" s="33"/>
      <c r="ZH47" s="33"/>
      <c r="ZI47" s="33"/>
      <c r="ZJ47" s="33"/>
      <c r="ZK47" s="33"/>
      <c r="ZL47" s="33"/>
      <c r="ZM47" s="33"/>
      <c r="ZN47" s="33"/>
      <c r="ZO47" s="33"/>
      <c r="ZP47" s="33"/>
      <c r="ZQ47" s="33"/>
      <c r="ZR47" s="33"/>
      <c r="ZS47" s="33"/>
      <c r="ZT47" s="33"/>
      <c r="ZU47" s="33"/>
      <c r="ZV47" s="33"/>
      <c r="ZW47" s="33"/>
      <c r="ZX47" s="33"/>
      <c r="ZY47" s="33"/>
      <c r="ZZ47" s="33"/>
      <c r="AAA47" s="33"/>
      <c r="AAB47" s="33"/>
      <c r="AAC47" s="33"/>
      <c r="AAD47" s="33"/>
      <c r="AAE47" s="33"/>
      <c r="AAF47" s="33"/>
      <c r="AAG47" s="33"/>
      <c r="AAH47" s="33"/>
      <c r="AAI47" s="33"/>
      <c r="AAJ47" s="33"/>
      <c r="AAK47" s="33"/>
      <c r="AAL47" s="33"/>
      <c r="AAM47" s="33"/>
      <c r="AAN47" s="33"/>
      <c r="AAO47" s="33"/>
      <c r="AAP47" s="33"/>
      <c r="AAQ47" s="33"/>
      <c r="AAR47" s="33"/>
      <c r="AAS47" s="33"/>
      <c r="AAT47" s="33"/>
      <c r="AAU47" s="33"/>
      <c r="AAV47" s="33"/>
      <c r="AAW47" s="33"/>
      <c r="AAX47" s="33"/>
      <c r="AAY47" s="33"/>
      <c r="AAZ47" s="33"/>
      <c r="ABA47" s="33"/>
      <c r="ABB47" s="33"/>
      <c r="ABC47" s="33"/>
      <c r="ABD47" s="33"/>
      <c r="ABE47" s="33"/>
      <c r="ABF47" s="33"/>
      <c r="ABG47" s="33"/>
      <c r="ABH47" s="33"/>
      <c r="ABI47" s="33"/>
      <c r="ABJ47" s="33"/>
      <c r="ABK47" s="33"/>
      <c r="ABL47" s="33"/>
      <c r="ABM47" s="33"/>
      <c r="ABN47" s="33"/>
      <c r="ABO47" s="33"/>
      <c r="ABP47" s="33"/>
      <c r="ABQ47" s="33"/>
      <c r="ABR47" s="33"/>
      <c r="ABS47" s="33"/>
      <c r="ABT47" s="33"/>
      <c r="ABU47" s="33"/>
      <c r="ABV47" s="33"/>
      <c r="ABW47" s="33"/>
      <c r="ABX47" s="33"/>
      <c r="ABY47" s="33"/>
      <c r="ABZ47" s="33"/>
      <c r="ACA47" s="33"/>
      <c r="ACB47" s="33"/>
      <c r="ACC47" s="33"/>
      <c r="ACD47" s="33"/>
      <c r="ACE47" s="33"/>
      <c r="ACF47" s="33"/>
      <c r="ACG47" s="33"/>
      <c r="ACH47" s="33"/>
      <c r="ACI47" s="33"/>
      <c r="ACJ47" s="33"/>
      <c r="ACK47" s="33"/>
      <c r="ACL47" s="33"/>
      <c r="ACM47" s="33"/>
      <c r="ACN47" s="33"/>
      <c r="ACO47" s="33"/>
      <c r="ACP47" s="33"/>
      <c r="ACQ47" s="33"/>
      <c r="ACR47" s="33"/>
      <c r="ACS47" s="33"/>
      <c r="ACT47" s="33"/>
      <c r="ACU47" s="33"/>
      <c r="ACV47" s="33"/>
      <c r="ACW47" s="33"/>
      <c r="ACX47" s="33"/>
      <c r="ACY47" s="33"/>
      <c r="ACZ47" s="33"/>
      <c r="ADA47" s="33"/>
      <c r="ADB47" s="33"/>
      <c r="ADC47" s="33"/>
      <c r="ADD47" s="33"/>
      <c r="ADE47" s="33"/>
      <c r="ADF47" s="33"/>
      <c r="ADG47" s="33"/>
      <c r="ADH47" s="33"/>
      <c r="ADI47" s="33"/>
      <c r="ADJ47" s="33"/>
      <c r="ADK47" s="33"/>
      <c r="ADL47" s="33"/>
      <c r="ADM47" s="33"/>
      <c r="ADN47" s="33"/>
      <c r="ADO47" s="33"/>
      <c r="ADP47" s="33"/>
      <c r="ADQ47" s="33"/>
      <c r="ADR47" s="33"/>
      <c r="ADS47" s="33"/>
      <c r="ADT47" s="33"/>
      <c r="ADU47" s="33"/>
      <c r="ADV47" s="33"/>
      <c r="ADW47" s="33"/>
      <c r="ADX47" s="33"/>
      <c r="ADY47" s="33"/>
      <c r="ADZ47" s="33"/>
      <c r="AEA47" s="33"/>
      <c r="AEB47" s="33"/>
      <c r="AEC47" s="33"/>
      <c r="AED47" s="33"/>
      <c r="AEE47" s="33"/>
      <c r="AEF47" s="33"/>
      <c r="AEG47" s="33"/>
      <c r="AEH47" s="33"/>
      <c r="AEI47" s="33"/>
      <c r="AEJ47" s="33"/>
      <c r="AEK47" s="33"/>
      <c r="AEL47" s="33"/>
      <c r="AEM47" s="33"/>
      <c r="AEN47" s="33"/>
      <c r="AEO47" s="33"/>
      <c r="AEP47" s="33"/>
      <c r="AEQ47" s="33"/>
      <c r="AER47" s="33"/>
      <c r="AES47" s="33"/>
      <c r="AET47" s="33"/>
      <c r="AEU47" s="33"/>
      <c r="AEV47" s="33"/>
      <c r="AEW47" s="33"/>
      <c r="AEX47" s="33"/>
      <c r="AEY47" s="33"/>
      <c r="AEZ47" s="33"/>
      <c r="AFA47" s="33"/>
      <c r="AFB47" s="33"/>
      <c r="AFC47" s="33"/>
      <c r="AFD47" s="33"/>
      <c r="AFE47" s="33"/>
      <c r="AFF47" s="33"/>
      <c r="AFG47" s="33"/>
      <c r="AFH47" s="33"/>
      <c r="AFI47" s="33"/>
      <c r="AFJ47" s="33"/>
      <c r="AFK47" s="33"/>
      <c r="AFL47" s="33"/>
      <c r="AFM47" s="33"/>
      <c r="AFN47" s="33"/>
      <c r="AFO47" s="33"/>
      <c r="AFP47" s="33"/>
      <c r="AFQ47" s="33"/>
      <c r="AFR47" s="33"/>
      <c r="AFS47" s="33"/>
      <c r="AFT47" s="33"/>
      <c r="AFU47" s="33"/>
      <c r="AFV47" s="33"/>
      <c r="AFW47" s="33"/>
      <c r="AFX47" s="33"/>
      <c r="AFY47" s="33"/>
      <c r="AFZ47" s="33"/>
      <c r="AGA47" s="33"/>
      <c r="AGB47" s="33"/>
      <c r="AGC47" s="33"/>
      <c r="AGD47" s="33"/>
      <c r="AGE47" s="33"/>
      <c r="AGF47" s="33"/>
      <c r="AGG47" s="33"/>
      <c r="AGH47" s="33"/>
      <c r="AGI47" s="33"/>
      <c r="AGJ47" s="33"/>
      <c r="AGK47" s="33"/>
      <c r="AGL47" s="33"/>
      <c r="AGM47" s="33"/>
      <c r="AGN47" s="33"/>
      <c r="AGO47" s="33"/>
      <c r="AGP47" s="33"/>
      <c r="AGQ47" s="33"/>
      <c r="AGR47" s="33"/>
      <c r="AGS47" s="33"/>
      <c r="AGT47" s="33"/>
      <c r="AGU47" s="33"/>
      <c r="AGV47" s="33"/>
      <c r="AGW47" s="33"/>
      <c r="AGX47" s="33"/>
      <c r="AGY47" s="33"/>
      <c r="AGZ47" s="33"/>
      <c r="AHA47" s="33"/>
      <c r="AHB47" s="33"/>
      <c r="AHC47" s="33"/>
      <c r="AHD47" s="33"/>
      <c r="AHE47" s="33"/>
      <c r="AHF47" s="33"/>
      <c r="AHG47" s="33"/>
      <c r="AHH47" s="33"/>
      <c r="AHI47" s="33"/>
      <c r="AHJ47" s="33"/>
      <c r="AHK47" s="33"/>
      <c r="AHL47" s="33"/>
      <c r="AHM47" s="33"/>
      <c r="AHN47" s="33"/>
      <c r="AHO47" s="33"/>
      <c r="AHP47" s="33"/>
      <c r="AHQ47" s="33"/>
      <c r="AHR47" s="33"/>
      <c r="AHS47" s="33"/>
      <c r="AHT47" s="33"/>
      <c r="AHU47" s="33"/>
      <c r="AHV47" s="33"/>
      <c r="AHW47" s="33"/>
      <c r="AHX47" s="33"/>
      <c r="AHY47" s="33"/>
      <c r="AHZ47" s="33"/>
      <c r="AIA47" s="33"/>
      <c r="AIB47" s="33"/>
      <c r="AIC47" s="33"/>
      <c r="AID47" s="33"/>
      <c r="AIE47" s="33"/>
      <c r="AIF47" s="33"/>
      <c r="AIG47" s="33"/>
      <c r="AIH47" s="33"/>
      <c r="AII47" s="33"/>
      <c r="AIJ47" s="33"/>
      <c r="AIK47" s="33"/>
      <c r="AIL47" s="33"/>
      <c r="AIM47" s="33"/>
      <c r="AIN47" s="33"/>
      <c r="AIO47" s="33"/>
      <c r="AIP47" s="33"/>
      <c r="AIQ47" s="33"/>
      <c r="AIR47" s="33"/>
      <c r="AIS47" s="33"/>
      <c r="AIT47" s="33"/>
      <c r="AIU47" s="33"/>
      <c r="AIV47" s="33"/>
      <c r="AIW47" s="33"/>
      <c r="AIX47" s="33"/>
      <c r="AIY47" s="33"/>
      <c r="AIZ47" s="33"/>
      <c r="AJA47" s="33"/>
      <c r="AJB47" s="33"/>
      <c r="AJC47" s="33"/>
      <c r="AJD47" s="33"/>
      <c r="AJE47" s="33"/>
      <c r="AJF47" s="33"/>
      <c r="AJG47" s="33"/>
      <c r="AJH47" s="33"/>
      <c r="AJI47" s="33"/>
      <c r="AJJ47" s="33"/>
      <c r="AJK47" s="33"/>
      <c r="AJL47" s="33"/>
      <c r="AJM47" s="33"/>
      <c r="AJN47" s="33"/>
      <c r="AJO47" s="33"/>
      <c r="AJP47" s="33"/>
      <c r="AJQ47" s="33"/>
      <c r="AJR47" s="33"/>
      <c r="AJS47" s="33"/>
      <c r="AJT47" s="33"/>
      <c r="AJU47" s="33"/>
      <c r="AJV47" s="33"/>
      <c r="AJW47" s="33"/>
      <c r="AJX47" s="33"/>
      <c r="AJY47" s="33"/>
      <c r="AJZ47" s="33"/>
      <c r="AKA47" s="33"/>
      <c r="AKB47" s="33"/>
      <c r="AKC47" s="33"/>
      <c r="AKD47" s="33"/>
      <c r="AKE47" s="33"/>
      <c r="AKF47" s="33"/>
      <c r="AKG47" s="33"/>
      <c r="AKH47" s="33"/>
      <c r="AKI47" s="33"/>
      <c r="AKJ47" s="33"/>
      <c r="AKK47" s="33"/>
      <c r="AKL47" s="33"/>
      <c r="AKM47" s="33"/>
      <c r="AKN47" s="33"/>
      <c r="AKO47" s="33"/>
      <c r="AKP47" s="33"/>
      <c r="AKQ47" s="33"/>
      <c r="AKR47" s="33"/>
      <c r="AKS47" s="33"/>
      <c r="AKT47" s="33"/>
      <c r="AKU47" s="33"/>
      <c r="AKV47" s="33"/>
      <c r="AKW47" s="33"/>
    </row>
    <row r="48" spans="1:985">
      <c r="A48" s="44" t="s">
        <v>503</v>
      </c>
      <c r="B48" s="35">
        <f>VLOOKUP(A48,'Initial Data Ctl v FeO2'!A37:V413,5,0)</f>
        <v>12</v>
      </c>
      <c r="C48" s="35">
        <v>145</v>
      </c>
      <c r="D48" s="35">
        <f>VLOOKUP(A48,'Initial Data Ctl v FeO2'!$A$1:$V$377,19,0)</f>
        <v>871400000</v>
      </c>
      <c r="E48" s="35">
        <f>VLOOKUP(A48,'Initial Data Ctl v FeO2'!$A$1:$V$377,20,0)</f>
        <v>745270000</v>
      </c>
      <c r="F48" s="40">
        <f t="shared" si="6"/>
        <v>0.85525591002983703</v>
      </c>
      <c r="G48">
        <v>-3.8843112549386101</v>
      </c>
      <c r="H48" s="40">
        <f t="shared" si="7"/>
        <v>-0.1563545448532542</v>
      </c>
      <c r="I48" s="40">
        <f>VLOOKUP(A48,'Simple avearge'!$A$1:$C$1136,3,0)</f>
        <v>-1.0803930000158799</v>
      </c>
      <c r="J48" s="64">
        <f t="shared" si="8"/>
        <v>1.5010115586374599</v>
      </c>
      <c r="K48" s="33">
        <f t="shared" si="5"/>
        <v>75.03325633274919</v>
      </c>
      <c r="L48" s="33">
        <f t="shared" si="9"/>
        <v>8.2022426879643024</v>
      </c>
      <c r="M48" s="33">
        <f t="shared" si="10"/>
        <v>-0.1563545448532542</v>
      </c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 spans="1:985">
      <c r="A49" s="27" t="s">
        <v>914</v>
      </c>
      <c r="B49" s="35">
        <f>VLOOKUP(A49,'Initial Data Ctl v FeO2'!A83:V459,5,0)</f>
        <v>21</v>
      </c>
      <c r="C49" s="68">
        <v>333</v>
      </c>
      <c r="D49" s="35">
        <f>VLOOKUP(A49,'Initial Data Ctl v FeO2'!$A$1:$V$377,19,0)</f>
        <v>23512666.670000002</v>
      </c>
      <c r="E49" s="35">
        <f>VLOOKUP(A49,'Initial Data Ctl v FeO2'!$A$1:$V$377,20,0)</f>
        <v>50825833.329999998</v>
      </c>
      <c r="F49" s="40">
        <f t="shared" si="6"/>
        <v>2.1616362807052032</v>
      </c>
      <c r="G49">
        <v>-4.91699424730575</v>
      </c>
      <c r="H49" s="40">
        <f t="shared" si="7"/>
        <v>0.77086547227299029</v>
      </c>
      <c r="I49" s="40">
        <f>VLOOKUP(A49,'Simple avearge'!$A$1:$C$1136,3,0)</f>
        <v>-1.4178963970924801</v>
      </c>
      <c r="J49" s="64">
        <f t="shared" si="8"/>
        <v>2.1019380414220321</v>
      </c>
      <c r="K49" s="33">
        <f t="shared" si="5"/>
        <v>45.663997651483243</v>
      </c>
      <c r="L49" s="33">
        <f t="shared" si="9"/>
        <v>8.7383044371697967</v>
      </c>
      <c r="M49" s="33">
        <f t="shared" si="10"/>
        <v>0.77086547227299029</v>
      </c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  <c r="JB49" s="33"/>
      <c r="JC49" s="33"/>
      <c r="JD49" s="33"/>
      <c r="JE49" s="33"/>
      <c r="JF49" s="33"/>
      <c r="JG49" s="33"/>
      <c r="JH49" s="33"/>
      <c r="JI49" s="33"/>
      <c r="JJ49" s="33"/>
      <c r="JK49" s="33"/>
      <c r="JL49" s="33"/>
      <c r="JM49" s="33"/>
      <c r="JN49" s="33"/>
      <c r="JO49" s="33"/>
      <c r="JP49" s="33"/>
      <c r="JQ49" s="33"/>
      <c r="JR49" s="33"/>
      <c r="JS49" s="33"/>
      <c r="JT49" s="33"/>
      <c r="JU49" s="33"/>
      <c r="JV49" s="33"/>
      <c r="JW49" s="33"/>
      <c r="JX49" s="33"/>
      <c r="JY49" s="33"/>
      <c r="JZ49" s="33"/>
      <c r="KA49" s="33"/>
      <c r="KB49" s="33"/>
      <c r="KC49" s="33"/>
      <c r="KD49" s="33"/>
      <c r="KE49" s="33"/>
      <c r="KF49" s="33"/>
      <c r="KG49" s="33"/>
      <c r="KH49" s="33"/>
      <c r="KI49" s="33"/>
      <c r="KJ49" s="33"/>
      <c r="KK49" s="33"/>
      <c r="KL49" s="33"/>
      <c r="KM49" s="33"/>
      <c r="KN49" s="33"/>
      <c r="KO49" s="33"/>
      <c r="KP49" s="33"/>
      <c r="KQ49" s="33"/>
      <c r="KR49" s="33"/>
      <c r="KS49" s="33"/>
      <c r="KT49" s="33"/>
      <c r="KU49" s="33"/>
      <c r="KV49" s="33"/>
      <c r="KW49" s="33"/>
      <c r="KX49" s="33"/>
      <c r="KY49" s="33"/>
      <c r="KZ49" s="33"/>
      <c r="LA49" s="33"/>
      <c r="LB49" s="33"/>
      <c r="LC49" s="33"/>
      <c r="LD49" s="33"/>
      <c r="LE49" s="33"/>
      <c r="LF49" s="33"/>
      <c r="LG49" s="33"/>
      <c r="LH49" s="33"/>
      <c r="LI49" s="33"/>
      <c r="LJ49" s="33"/>
      <c r="LK49" s="33"/>
      <c r="LL49" s="33"/>
      <c r="LM49" s="33"/>
      <c r="LN49" s="33"/>
      <c r="LO49" s="33"/>
      <c r="LP49" s="33"/>
      <c r="LQ49" s="33"/>
      <c r="LR49" s="33"/>
      <c r="LS49" s="33"/>
      <c r="LT49" s="33"/>
      <c r="LU49" s="33"/>
      <c r="LV49" s="33"/>
      <c r="LW49" s="33"/>
      <c r="LX49" s="33"/>
      <c r="LY49" s="33"/>
      <c r="LZ49" s="33"/>
      <c r="MA49" s="33"/>
      <c r="MB49" s="33"/>
      <c r="MC49" s="33"/>
      <c r="MD49" s="33"/>
      <c r="ME49" s="33"/>
      <c r="MF49" s="33"/>
      <c r="MG49" s="33"/>
      <c r="MH49" s="33"/>
      <c r="MI49" s="33"/>
      <c r="MJ49" s="33"/>
      <c r="MK49" s="33"/>
      <c r="ML49" s="33"/>
      <c r="MM49" s="33"/>
      <c r="MN49" s="33"/>
      <c r="MO49" s="33"/>
      <c r="MP49" s="33"/>
      <c r="MQ49" s="33"/>
      <c r="MR49" s="33"/>
      <c r="MS49" s="33"/>
      <c r="MT49" s="33"/>
      <c r="MU49" s="33"/>
      <c r="MV49" s="33"/>
      <c r="MW49" s="33"/>
      <c r="MX49" s="33"/>
      <c r="MY49" s="33"/>
      <c r="MZ49" s="33"/>
      <c r="NA49" s="33"/>
      <c r="NB49" s="33"/>
      <c r="NC49" s="33"/>
      <c r="ND49" s="33"/>
      <c r="NE49" s="33"/>
      <c r="NF49" s="33"/>
      <c r="NG49" s="33"/>
      <c r="NH49" s="33"/>
      <c r="NI49" s="33"/>
      <c r="NJ49" s="33"/>
      <c r="NK49" s="33"/>
      <c r="NL49" s="33"/>
      <c r="NM49" s="33"/>
      <c r="NN49" s="33"/>
      <c r="NO49" s="33"/>
      <c r="NP49" s="33"/>
      <c r="NQ49" s="33"/>
      <c r="NR49" s="33"/>
      <c r="NS49" s="33"/>
      <c r="NT49" s="33"/>
      <c r="NU49" s="33"/>
      <c r="NV49" s="33"/>
      <c r="NW49" s="33"/>
      <c r="NX49" s="33"/>
      <c r="NY49" s="33"/>
      <c r="NZ49" s="33"/>
      <c r="OA49" s="33"/>
      <c r="OB49" s="33"/>
      <c r="OC49" s="33"/>
      <c r="OD49" s="33"/>
      <c r="OE49" s="33"/>
      <c r="OF49" s="33"/>
      <c r="OG49" s="33"/>
      <c r="OH49" s="33"/>
      <c r="OI49" s="33"/>
      <c r="OJ49" s="33"/>
      <c r="OK49" s="33"/>
      <c r="OL49" s="33"/>
      <c r="OM49" s="33"/>
      <c r="ON49" s="33"/>
      <c r="OO49" s="33"/>
      <c r="OP49" s="33"/>
      <c r="OQ49" s="33"/>
      <c r="OR49" s="33"/>
      <c r="OS49" s="33"/>
      <c r="OT49" s="33"/>
      <c r="OU49" s="33"/>
      <c r="OV49" s="33"/>
      <c r="OW49" s="33"/>
      <c r="OX49" s="33"/>
      <c r="OY49" s="33"/>
      <c r="OZ49" s="33"/>
      <c r="PA49" s="33"/>
      <c r="PB49" s="33"/>
      <c r="PC49" s="33"/>
      <c r="PD49" s="33"/>
      <c r="PE49" s="33"/>
      <c r="PF49" s="33"/>
      <c r="PG49" s="33"/>
      <c r="PH49" s="33"/>
      <c r="PI49" s="33"/>
      <c r="PJ49" s="33"/>
      <c r="PK49" s="33"/>
      <c r="PL49" s="33"/>
      <c r="PM49" s="33"/>
      <c r="PN49" s="33"/>
      <c r="PO49" s="33"/>
      <c r="PP49" s="33"/>
      <c r="PQ49" s="33"/>
      <c r="PR49" s="33"/>
      <c r="PS49" s="33"/>
      <c r="PT49" s="33"/>
      <c r="PU49" s="33"/>
      <c r="PV49" s="33"/>
      <c r="PW49" s="33"/>
      <c r="PX49" s="33"/>
      <c r="PY49" s="33"/>
      <c r="PZ49" s="33"/>
      <c r="QA49" s="33"/>
      <c r="QB49" s="33"/>
      <c r="QC49" s="33"/>
      <c r="QD49" s="33"/>
      <c r="QE49" s="33"/>
      <c r="QF49" s="33"/>
      <c r="QG49" s="33"/>
      <c r="QH49" s="33"/>
      <c r="QI49" s="33"/>
      <c r="QJ49" s="33"/>
      <c r="QK49" s="33"/>
      <c r="QL49" s="33"/>
      <c r="QM49" s="33"/>
      <c r="QN49" s="33"/>
      <c r="QO49" s="33"/>
      <c r="QP49" s="33"/>
      <c r="QQ49" s="33"/>
      <c r="QR49" s="33"/>
      <c r="QS49" s="33"/>
      <c r="QT49" s="33"/>
      <c r="QU49" s="33"/>
      <c r="QV49" s="33"/>
      <c r="QW49" s="33"/>
      <c r="QX49" s="33"/>
      <c r="QY49" s="33"/>
      <c r="QZ49" s="33"/>
      <c r="RA49" s="33"/>
      <c r="RB49" s="33"/>
      <c r="RC49" s="33"/>
      <c r="RD49" s="33"/>
      <c r="RE49" s="33"/>
      <c r="RF49" s="33"/>
      <c r="RG49" s="33"/>
      <c r="RH49" s="33"/>
      <c r="RI49" s="33"/>
      <c r="RJ49" s="33"/>
      <c r="RK49" s="33"/>
      <c r="RL49" s="33"/>
      <c r="RM49" s="33"/>
      <c r="RN49" s="33"/>
      <c r="RO49" s="33"/>
      <c r="RP49" s="33"/>
      <c r="RQ49" s="33"/>
      <c r="RR49" s="33"/>
      <c r="RS49" s="33"/>
      <c r="RT49" s="33"/>
      <c r="RU49" s="33"/>
      <c r="RV49" s="33"/>
      <c r="RW49" s="33"/>
      <c r="RX49" s="33"/>
      <c r="RY49" s="33"/>
      <c r="RZ49" s="33"/>
      <c r="SA49" s="33"/>
      <c r="SB49" s="33"/>
      <c r="SC49" s="33"/>
      <c r="SD49" s="33"/>
      <c r="SE49" s="33"/>
      <c r="SF49" s="33"/>
      <c r="SG49" s="33"/>
      <c r="SH49" s="33"/>
      <c r="SI49" s="33"/>
      <c r="SJ49" s="33"/>
      <c r="SK49" s="33"/>
      <c r="SL49" s="33"/>
      <c r="SM49" s="33"/>
      <c r="SN49" s="33"/>
      <c r="SO49" s="33"/>
      <c r="SP49" s="33"/>
      <c r="SQ49" s="33"/>
      <c r="SR49" s="33"/>
      <c r="SS49" s="33"/>
      <c r="ST49" s="33"/>
      <c r="SU49" s="33"/>
      <c r="SV49" s="33"/>
      <c r="SW49" s="33"/>
      <c r="SX49" s="33"/>
      <c r="SY49" s="33"/>
      <c r="SZ49" s="33"/>
      <c r="TA49" s="33"/>
      <c r="TB49" s="33"/>
      <c r="TC49" s="33"/>
      <c r="TD49" s="33"/>
      <c r="TE49" s="33"/>
      <c r="TF49" s="33"/>
      <c r="TG49" s="33"/>
      <c r="TH49" s="33"/>
      <c r="TI49" s="33"/>
      <c r="TJ49" s="33"/>
      <c r="TK49" s="33"/>
      <c r="TL49" s="33"/>
      <c r="TM49" s="33"/>
      <c r="TN49" s="33"/>
      <c r="TO49" s="33"/>
      <c r="TP49" s="33"/>
      <c r="TQ49" s="33"/>
      <c r="TR49" s="33"/>
      <c r="TS49" s="33"/>
      <c r="TT49" s="33"/>
      <c r="TU49" s="33"/>
      <c r="TV49" s="33"/>
      <c r="TW49" s="33"/>
      <c r="TX49" s="33"/>
      <c r="TY49" s="33"/>
      <c r="TZ49" s="33"/>
      <c r="UA49" s="33"/>
      <c r="UB49" s="33"/>
      <c r="UC49" s="33"/>
      <c r="UD49" s="33"/>
      <c r="UE49" s="33"/>
      <c r="UF49" s="33"/>
      <c r="UG49" s="33"/>
      <c r="UH49" s="33"/>
      <c r="UI49" s="33"/>
      <c r="UJ49" s="33"/>
      <c r="UK49" s="33"/>
      <c r="UL49" s="33"/>
      <c r="UM49" s="33"/>
      <c r="UN49" s="33"/>
      <c r="UO49" s="33"/>
      <c r="UP49" s="33"/>
      <c r="UQ49" s="33"/>
      <c r="UR49" s="33"/>
      <c r="US49" s="33"/>
      <c r="UT49" s="33"/>
      <c r="UU49" s="33"/>
      <c r="UV49" s="33"/>
      <c r="UW49" s="33"/>
      <c r="UX49" s="33"/>
      <c r="UY49" s="33"/>
      <c r="UZ49" s="33"/>
      <c r="VA49" s="33"/>
      <c r="VB49" s="33"/>
      <c r="VC49" s="33"/>
      <c r="VD49" s="33"/>
      <c r="VE49" s="33"/>
      <c r="VF49" s="33"/>
      <c r="VG49" s="33"/>
      <c r="VH49" s="33"/>
      <c r="VI49" s="33"/>
      <c r="VJ49" s="33"/>
      <c r="VK49" s="33"/>
      <c r="VL49" s="33"/>
      <c r="VM49" s="33"/>
      <c r="VN49" s="33"/>
      <c r="VO49" s="33"/>
      <c r="VP49" s="33"/>
      <c r="VQ49" s="33"/>
      <c r="VR49" s="33"/>
      <c r="VS49" s="33"/>
      <c r="VT49" s="33"/>
      <c r="VU49" s="33"/>
      <c r="VV49" s="33"/>
      <c r="VW49" s="33"/>
      <c r="VX49" s="33"/>
      <c r="VY49" s="33"/>
      <c r="VZ49" s="33"/>
      <c r="WA49" s="33"/>
      <c r="WB49" s="33"/>
      <c r="WC49" s="33"/>
      <c r="WD49" s="33"/>
      <c r="WE49" s="33"/>
      <c r="WF49" s="33"/>
      <c r="WG49" s="33"/>
      <c r="WH49" s="33"/>
      <c r="WI49" s="33"/>
      <c r="WJ49" s="33"/>
      <c r="WK49" s="33"/>
      <c r="WL49" s="33"/>
      <c r="WM49" s="33"/>
      <c r="WN49" s="33"/>
      <c r="WO49" s="33"/>
      <c r="WP49" s="33"/>
      <c r="WQ49" s="33"/>
      <c r="WR49" s="33"/>
      <c r="WS49" s="33"/>
      <c r="WT49" s="33"/>
      <c r="WU49" s="33"/>
      <c r="WV49" s="33"/>
      <c r="WW49" s="33"/>
      <c r="WX49" s="33"/>
      <c r="WY49" s="33"/>
      <c r="WZ49" s="33"/>
      <c r="XA49" s="33"/>
      <c r="XB49" s="33"/>
      <c r="XC49" s="33"/>
      <c r="XD49" s="33"/>
      <c r="XE49" s="33"/>
      <c r="XF49" s="33"/>
      <c r="XG49" s="33"/>
      <c r="XH49" s="33"/>
      <c r="XI49" s="33"/>
      <c r="XJ49" s="33"/>
      <c r="XK49" s="33"/>
      <c r="XL49" s="33"/>
      <c r="XM49" s="33"/>
      <c r="XN49" s="33"/>
      <c r="XO49" s="33"/>
      <c r="XP49" s="33"/>
      <c r="XQ49" s="33"/>
      <c r="XR49" s="33"/>
      <c r="XS49" s="33"/>
      <c r="XT49" s="33"/>
      <c r="XU49" s="33"/>
      <c r="XV49" s="33"/>
      <c r="XW49" s="33"/>
      <c r="XX49" s="33"/>
      <c r="XY49" s="33"/>
      <c r="XZ49" s="33"/>
      <c r="YA49" s="33"/>
      <c r="YB49" s="33"/>
      <c r="YC49" s="33"/>
      <c r="YD49" s="33"/>
      <c r="YE49" s="33"/>
      <c r="YF49" s="33"/>
      <c r="YG49" s="33"/>
      <c r="YH49" s="33"/>
      <c r="YI49" s="33"/>
      <c r="YJ49" s="33"/>
      <c r="YK49" s="33"/>
      <c r="YL49" s="33"/>
      <c r="YM49" s="33"/>
      <c r="YN49" s="33"/>
      <c r="YO49" s="33"/>
      <c r="YP49" s="33"/>
      <c r="YQ49" s="33"/>
      <c r="YR49" s="33"/>
      <c r="YS49" s="33"/>
      <c r="YT49" s="33"/>
      <c r="YU49" s="33"/>
      <c r="YV49" s="33"/>
      <c r="YW49" s="33"/>
      <c r="YX49" s="33"/>
      <c r="YY49" s="33"/>
      <c r="YZ49" s="33"/>
      <c r="ZA49" s="33"/>
      <c r="ZB49" s="33"/>
      <c r="ZC49" s="33"/>
      <c r="ZD49" s="33"/>
      <c r="ZE49" s="33"/>
      <c r="ZF49" s="33"/>
      <c r="ZG49" s="33"/>
      <c r="ZH49" s="33"/>
      <c r="ZI49" s="33"/>
      <c r="ZJ49" s="33"/>
      <c r="ZK49" s="33"/>
      <c r="ZL49" s="33"/>
      <c r="ZM49" s="33"/>
      <c r="ZN49" s="33"/>
      <c r="ZO49" s="33"/>
      <c r="ZP49" s="33"/>
      <c r="ZQ49" s="33"/>
      <c r="ZR49" s="33"/>
      <c r="ZS49" s="33"/>
      <c r="ZT49" s="33"/>
      <c r="ZU49" s="33"/>
      <c r="ZV49" s="33"/>
      <c r="ZW49" s="33"/>
      <c r="ZX49" s="33"/>
      <c r="ZY49" s="33"/>
      <c r="ZZ49" s="33"/>
      <c r="AAA49" s="33"/>
      <c r="AAB49" s="33"/>
      <c r="AAC49" s="33"/>
      <c r="AAD49" s="33"/>
      <c r="AAE49" s="33"/>
      <c r="AAF49" s="33"/>
      <c r="AAG49" s="33"/>
      <c r="AAH49" s="33"/>
      <c r="AAI49" s="33"/>
      <c r="AAJ49" s="33"/>
      <c r="AAK49" s="33"/>
      <c r="AAL49" s="33"/>
      <c r="AAM49" s="33"/>
      <c r="AAN49" s="33"/>
      <c r="AAO49" s="33"/>
      <c r="AAP49" s="33"/>
      <c r="AAQ49" s="33"/>
      <c r="AAR49" s="33"/>
      <c r="AAS49" s="33"/>
      <c r="AAT49" s="33"/>
      <c r="AAU49" s="33"/>
      <c r="AAV49" s="33"/>
      <c r="AAW49" s="33"/>
      <c r="AAX49" s="33"/>
      <c r="AAY49" s="33"/>
      <c r="AAZ49" s="33"/>
      <c r="ABA49" s="33"/>
      <c r="ABB49" s="33"/>
      <c r="ABC49" s="33"/>
      <c r="ABD49" s="33"/>
      <c r="ABE49" s="33"/>
      <c r="ABF49" s="33"/>
      <c r="ABG49" s="33"/>
      <c r="ABH49" s="33"/>
      <c r="ABI49" s="33"/>
      <c r="ABJ49" s="33"/>
      <c r="ABK49" s="33"/>
      <c r="ABL49" s="33"/>
      <c r="ABM49" s="33"/>
      <c r="ABN49" s="33"/>
      <c r="ABO49" s="33"/>
      <c r="ABP49" s="33"/>
      <c r="ABQ49" s="33"/>
      <c r="ABR49" s="33"/>
      <c r="ABS49" s="33"/>
      <c r="ABT49" s="33"/>
      <c r="ABU49" s="33"/>
      <c r="ABV49" s="33"/>
      <c r="ABW49" s="33"/>
      <c r="ABX49" s="33"/>
      <c r="ABY49" s="33"/>
      <c r="ABZ49" s="33"/>
      <c r="ACA49" s="33"/>
      <c r="ACB49" s="33"/>
      <c r="ACC49" s="33"/>
      <c r="ACD49" s="33"/>
      <c r="ACE49" s="33"/>
      <c r="ACF49" s="33"/>
      <c r="ACG49" s="33"/>
      <c r="ACH49" s="33"/>
      <c r="ACI49" s="33"/>
      <c r="ACJ49" s="33"/>
      <c r="ACK49" s="33"/>
      <c r="ACL49" s="33"/>
      <c r="ACM49" s="33"/>
      <c r="ACN49" s="33"/>
      <c r="ACO49" s="33"/>
      <c r="ACP49" s="33"/>
      <c r="ACQ49" s="33"/>
      <c r="ACR49" s="33"/>
      <c r="ACS49" s="33"/>
      <c r="ACT49" s="33"/>
      <c r="ACU49" s="33"/>
      <c r="ACV49" s="33"/>
      <c r="ACW49" s="33"/>
      <c r="ACX49" s="33"/>
      <c r="ACY49" s="33"/>
      <c r="ACZ49" s="33"/>
      <c r="ADA49" s="33"/>
      <c r="ADB49" s="33"/>
      <c r="ADC49" s="33"/>
      <c r="ADD49" s="33"/>
      <c r="ADE49" s="33"/>
      <c r="ADF49" s="33"/>
      <c r="ADG49" s="33"/>
      <c r="ADH49" s="33"/>
      <c r="ADI49" s="33"/>
      <c r="ADJ49" s="33"/>
      <c r="ADK49" s="33"/>
      <c r="ADL49" s="33"/>
      <c r="ADM49" s="33"/>
      <c r="ADN49" s="33"/>
      <c r="ADO49" s="33"/>
      <c r="ADP49" s="33"/>
      <c r="ADQ49" s="33"/>
      <c r="ADR49" s="33"/>
      <c r="ADS49" s="33"/>
      <c r="ADT49" s="33"/>
      <c r="ADU49" s="33"/>
      <c r="ADV49" s="33"/>
      <c r="ADW49" s="33"/>
      <c r="ADX49" s="33"/>
      <c r="ADY49" s="33"/>
      <c r="ADZ49" s="33"/>
      <c r="AEA49" s="33"/>
      <c r="AEB49" s="33"/>
      <c r="AEC49" s="33"/>
      <c r="AED49" s="33"/>
      <c r="AEE49" s="33"/>
      <c r="AEF49" s="33"/>
      <c r="AEG49" s="33"/>
      <c r="AEH49" s="33"/>
      <c r="AEI49" s="33"/>
      <c r="AEJ49" s="33"/>
      <c r="AEK49" s="33"/>
      <c r="AEL49" s="33"/>
      <c r="AEM49" s="33"/>
      <c r="AEN49" s="33"/>
      <c r="AEO49" s="33"/>
      <c r="AEP49" s="33"/>
      <c r="AEQ49" s="33"/>
      <c r="AER49" s="33"/>
      <c r="AES49" s="33"/>
      <c r="AET49" s="33"/>
      <c r="AEU49" s="33"/>
      <c r="AEV49" s="33"/>
      <c r="AEW49" s="33"/>
      <c r="AEX49" s="33"/>
      <c r="AEY49" s="33"/>
      <c r="AEZ49" s="33"/>
      <c r="AFA49" s="33"/>
      <c r="AFB49" s="33"/>
      <c r="AFC49" s="33"/>
      <c r="AFD49" s="33"/>
      <c r="AFE49" s="33"/>
      <c r="AFF49" s="33"/>
      <c r="AFG49" s="33"/>
      <c r="AFH49" s="33"/>
      <c r="AFI49" s="33"/>
      <c r="AFJ49" s="33"/>
      <c r="AFK49" s="33"/>
      <c r="AFL49" s="33"/>
      <c r="AFM49" s="33"/>
      <c r="AFN49" s="33"/>
      <c r="AFO49" s="33"/>
      <c r="AFP49" s="33"/>
      <c r="AFQ49" s="33"/>
      <c r="AFR49" s="33"/>
      <c r="AFS49" s="33"/>
      <c r="AFT49" s="33"/>
      <c r="AFU49" s="33"/>
      <c r="AFV49" s="33"/>
      <c r="AFW49" s="33"/>
      <c r="AFX49" s="33"/>
      <c r="AFY49" s="33"/>
      <c r="AFZ49" s="33"/>
      <c r="AGA49" s="33"/>
      <c r="AGB49" s="33"/>
      <c r="AGC49" s="33"/>
      <c r="AGD49" s="33"/>
      <c r="AGE49" s="33"/>
      <c r="AGF49" s="33"/>
      <c r="AGG49" s="33"/>
      <c r="AGH49" s="33"/>
      <c r="AGI49" s="33"/>
      <c r="AGJ49" s="33"/>
      <c r="AGK49" s="33"/>
      <c r="AGL49" s="33"/>
      <c r="AGM49" s="33"/>
      <c r="AGN49" s="33"/>
      <c r="AGO49" s="33"/>
      <c r="AGP49" s="33"/>
      <c r="AGQ49" s="33"/>
      <c r="AGR49" s="33"/>
      <c r="AGS49" s="33"/>
      <c r="AGT49" s="33"/>
      <c r="AGU49" s="33"/>
      <c r="AGV49" s="33"/>
      <c r="AGW49" s="33"/>
      <c r="AGX49" s="33"/>
      <c r="AGY49" s="33"/>
      <c r="AGZ49" s="33"/>
      <c r="AHA49" s="33"/>
      <c r="AHB49" s="33"/>
      <c r="AHC49" s="33"/>
      <c r="AHD49" s="33"/>
      <c r="AHE49" s="33"/>
      <c r="AHF49" s="33"/>
      <c r="AHG49" s="33"/>
      <c r="AHH49" s="33"/>
      <c r="AHI49" s="33"/>
      <c r="AHJ49" s="33"/>
      <c r="AHK49" s="33"/>
      <c r="AHL49" s="33"/>
      <c r="AHM49" s="33"/>
      <c r="AHN49" s="33"/>
      <c r="AHO49" s="33"/>
      <c r="AHP49" s="33"/>
      <c r="AHQ49" s="33"/>
      <c r="AHR49" s="33"/>
      <c r="AHS49" s="33"/>
      <c r="AHT49" s="33"/>
      <c r="AHU49" s="33"/>
      <c r="AHV49" s="33"/>
      <c r="AHW49" s="33"/>
      <c r="AHX49" s="33"/>
      <c r="AHY49" s="33"/>
      <c r="AHZ49" s="33"/>
      <c r="AIA49" s="33"/>
      <c r="AIB49" s="33"/>
      <c r="AIC49" s="33"/>
      <c r="AID49" s="33"/>
      <c r="AIE49" s="33"/>
      <c r="AIF49" s="33"/>
      <c r="AIG49" s="33"/>
      <c r="AIH49" s="33"/>
      <c r="AII49" s="33"/>
      <c r="AIJ49" s="33"/>
      <c r="AIK49" s="33"/>
      <c r="AIL49" s="33"/>
      <c r="AIM49" s="33"/>
      <c r="AIN49" s="33"/>
      <c r="AIO49" s="33"/>
      <c r="AIP49" s="33"/>
      <c r="AIQ49" s="33"/>
      <c r="AIR49" s="33"/>
      <c r="AIS49" s="33"/>
      <c r="AIT49" s="33"/>
      <c r="AIU49" s="33"/>
      <c r="AIV49" s="33"/>
      <c r="AIW49" s="33"/>
      <c r="AIX49" s="33"/>
      <c r="AIY49" s="33"/>
      <c r="AIZ49" s="33"/>
      <c r="AJA49" s="33"/>
      <c r="AJB49" s="33"/>
      <c r="AJC49" s="33"/>
      <c r="AJD49" s="33"/>
      <c r="AJE49" s="33"/>
      <c r="AJF49" s="33"/>
      <c r="AJG49" s="33"/>
      <c r="AJH49" s="33"/>
      <c r="AJI49" s="33"/>
      <c r="AJJ49" s="33"/>
      <c r="AJK49" s="33"/>
      <c r="AJL49" s="33"/>
      <c r="AJM49" s="33"/>
      <c r="AJN49" s="33"/>
      <c r="AJO49" s="33"/>
      <c r="AJP49" s="33"/>
      <c r="AJQ49" s="33"/>
      <c r="AJR49" s="33"/>
      <c r="AJS49" s="33"/>
      <c r="AJT49" s="33"/>
      <c r="AJU49" s="33"/>
      <c r="AJV49" s="33"/>
      <c r="AJW49" s="33"/>
      <c r="AJX49" s="33"/>
      <c r="AJY49" s="33"/>
      <c r="AJZ49" s="33"/>
      <c r="AKA49" s="33"/>
      <c r="AKB49" s="33"/>
      <c r="AKC49" s="33"/>
      <c r="AKD49" s="33"/>
      <c r="AKE49" s="33"/>
      <c r="AKF49" s="33"/>
      <c r="AKG49" s="33"/>
      <c r="AKH49" s="33"/>
      <c r="AKI49" s="33"/>
      <c r="AKJ49" s="33"/>
      <c r="AKK49" s="33"/>
      <c r="AKL49" s="33"/>
      <c r="AKM49" s="33"/>
      <c r="AKN49" s="33"/>
      <c r="AKO49" s="33"/>
      <c r="AKP49" s="33"/>
      <c r="AKQ49" s="33"/>
      <c r="AKR49" s="33"/>
      <c r="AKS49" s="33"/>
      <c r="AKT49" s="33"/>
      <c r="AKU49" s="33"/>
      <c r="AKV49" s="33"/>
      <c r="AKW49" s="33"/>
    </row>
    <row r="50" spans="1:985">
      <c r="A50" s="44" t="s">
        <v>322</v>
      </c>
      <c r="B50" s="35">
        <f>VLOOKUP(A50,'Initial Data Ctl v FeO2'!A39:V415,5,0)</f>
        <v>4</v>
      </c>
      <c r="C50" s="35">
        <v>812</v>
      </c>
      <c r="D50" s="35">
        <f>VLOOKUP(A50,'Initial Data Ctl v FeO2'!$A$1:$V$377,19,0)</f>
        <v>3806866.6669999999</v>
      </c>
      <c r="E50" s="35">
        <f>VLOOKUP(A50,'Initial Data Ctl v FeO2'!$A$1:$V$377,20,0)</f>
        <v>3699233.3330000001</v>
      </c>
      <c r="F50" s="40">
        <f t="shared" si="6"/>
        <v>0.97172652908150836</v>
      </c>
      <c r="G50">
        <v>-4.0513558599950503</v>
      </c>
      <c r="H50" s="40">
        <f t="shared" si="7"/>
        <v>-2.8680862789239196E-2</v>
      </c>
      <c r="I50" s="40">
        <f>VLOOKUP(A50,'Simple avearge'!$A$1:$C$1136,3,0)</f>
        <v>-1.3840256372372799</v>
      </c>
      <c r="J50" s="64">
        <f t="shared" si="8"/>
        <v>3.0157836857176239</v>
      </c>
      <c r="K50" s="33">
        <f t="shared" si="5"/>
        <v>28.258661935605858</v>
      </c>
      <c r="L50" s="33">
        <f t="shared" si="9"/>
        <v>7.3927558877796447</v>
      </c>
      <c r="M50" s="33">
        <f t="shared" si="10"/>
        <v>-2.8680862789239196E-2</v>
      </c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  <c r="JB50" s="33"/>
      <c r="JC50" s="33"/>
      <c r="JD50" s="33"/>
      <c r="JE50" s="33"/>
      <c r="JF50" s="33"/>
      <c r="JG50" s="33"/>
      <c r="JH50" s="33"/>
      <c r="JI50" s="33"/>
      <c r="JJ50" s="33"/>
      <c r="JK50" s="33"/>
      <c r="JL50" s="33"/>
      <c r="JM50" s="33"/>
      <c r="JN50" s="33"/>
      <c r="JO50" s="33"/>
      <c r="JP50" s="33"/>
      <c r="JQ50" s="33"/>
      <c r="JR50" s="33"/>
      <c r="JS50" s="33"/>
      <c r="JT50" s="33"/>
      <c r="JU50" s="33"/>
      <c r="JV50" s="33"/>
      <c r="JW50" s="33"/>
      <c r="JX50" s="33"/>
      <c r="JY50" s="33"/>
      <c r="JZ50" s="33"/>
      <c r="KA50" s="33"/>
      <c r="KB50" s="33"/>
      <c r="KC50" s="33"/>
      <c r="KD50" s="33"/>
      <c r="KE50" s="33"/>
      <c r="KF50" s="33"/>
      <c r="KG50" s="33"/>
      <c r="KH50" s="33"/>
      <c r="KI50" s="33"/>
      <c r="KJ50" s="33"/>
      <c r="KK50" s="33"/>
      <c r="KL50" s="33"/>
      <c r="KM50" s="33"/>
      <c r="KN50" s="33"/>
      <c r="KO50" s="33"/>
      <c r="KP50" s="33"/>
      <c r="KQ50" s="33"/>
      <c r="KR50" s="33"/>
      <c r="KS50" s="33"/>
      <c r="KT50" s="33"/>
      <c r="KU50" s="33"/>
      <c r="KV50" s="33"/>
      <c r="KW50" s="33"/>
      <c r="KX50" s="33"/>
      <c r="KY50" s="33"/>
      <c r="KZ50" s="33"/>
      <c r="LA50" s="33"/>
      <c r="LB50" s="33"/>
      <c r="LC50" s="33"/>
      <c r="LD50" s="33"/>
      <c r="LE50" s="33"/>
      <c r="LF50" s="33"/>
      <c r="LG50" s="33"/>
      <c r="LH50" s="33"/>
      <c r="LI50" s="33"/>
      <c r="LJ50" s="33"/>
      <c r="LK50" s="33"/>
      <c r="LL50" s="33"/>
      <c r="LM50" s="33"/>
      <c r="LN50" s="33"/>
      <c r="LO50" s="33"/>
      <c r="LP50" s="33"/>
      <c r="LQ50" s="33"/>
      <c r="LR50" s="33"/>
      <c r="LS50" s="33"/>
      <c r="LT50" s="33"/>
      <c r="LU50" s="33"/>
      <c r="LV50" s="33"/>
      <c r="LW50" s="33"/>
      <c r="LX50" s="33"/>
      <c r="LY50" s="33"/>
      <c r="LZ50" s="33"/>
      <c r="MA50" s="33"/>
      <c r="MB50" s="33"/>
      <c r="MC50" s="33"/>
      <c r="MD50" s="33"/>
      <c r="ME50" s="33"/>
      <c r="MF50" s="33"/>
      <c r="MG50" s="33"/>
      <c r="MH50" s="33"/>
      <c r="MI50" s="33"/>
      <c r="MJ50" s="33"/>
      <c r="MK50" s="33"/>
      <c r="ML50" s="33"/>
      <c r="MM50" s="33"/>
      <c r="MN50" s="33"/>
      <c r="MO50" s="33"/>
      <c r="MP50" s="33"/>
      <c r="MQ50" s="33"/>
      <c r="MR50" s="33"/>
      <c r="MS50" s="33"/>
      <c r="MT50" s="33"/>
      <c r="MU50" s="33"/>
      <c r="MV50" s="33"/>
      <c r="MW50" s="33"/>
      <c r="MX50" s="33"/>
      <c r="MY50" s="33"/>
      <c r="MZ50" s="33"/>
      <c r="NA50" s="33"/>
      <c r="NB50" s="33"/>
      <c r="NC50" s="33"/>
      <c r="ND50" s="33"/>
      <c r="NE50" s="33"/>
      <c r="NF50" s="33"/>
      <c r="NG50" s="33"/>
      <c r="NH50" s="33"/>
      <c r="NI50" s="33"/>
      <c r="NJ50" s="33"/>
      <c r="NK50" s="33"/>
      <c r="NL50" s="33"/>
      <c r="NM50" s="33"/>
      <c r="NN50" s="33"/>
      <c r="NO50" s="33"/>
      <c r="NP50" s="33"/>
      <c r="NQ50" s="33"/>
      <c r="NR50" s="33"/>
      <c r="NS50" s="33"/>
      <c r="NT50" s="33"/>
      <c r="NU50" s="33"/>
      <c r="NV50" s="33"/>
      <c r="NW50" s="33"/>
      <c r="NX50" s="33"/>
      <c r="NY50" s="33"/>
      <c r="NZ50" s="33"/>
      <c r="OA50" s="33"/>
      <c r="OB50" s="33"/>
      <c r="OC50" s="33"/>
      <c r="OD50" s="33"/>
      <c r="OE50" s="33"/>
      <c r="OF50" s="33"/>
      <c r="OG50" s="33"/>
      <c r="OH50" s="33"/>
      <c r="OI50" s="33"/>
      <c r="OJ50" s="33"/>
      <c r="OK50" s="33"/>
      <c r="OL50" s="33"/>
      <c r="OM50" s="33"/>
      <c r="ON50" s="33"/>
      <c r="OO50" s="33"/>
      <c r="OP50" s="33"/>
      <c r="OQ50" s="33"/>
      <c r="OR50" s="33"/>
      <c r="OS50" s="33"/>
      <c r="OT50" s="33"/>
      <c r="OU50" s="33"/>
      <c r="OV50" s="33"/>
      <c r="OW50" s="33"/>
      <c r="OX50" s="33"/>
      <c r="OY50" s="33"/>
      <c r="OZ50" s="33"/>
      <c r="PA50" s="33"/>
      <c r="PB50" s="33"/>
      <c r="PC50" s="33"/>
      <c r="PD50" s="33"/>
      <c r="PE50" s="33"/>
      <c r="PF50" s="33"/>
      <c r="PG50" s="33"/>
      <c r="PH50" s="33"/>
      <c r="PI50" s="33"/>
      <c r="PJ50" s="33"/>
      <c r="PK50" s="33"/>
      <c r="PL50" s="33"/>
      <c r="PM50" s="33"/>
      <c r="PN50" s="33"/>
      <c r="PO50" s="33"/>
      <c r="PP50" s="33"/>
      <c r="PQ50" s="33"/>
      <c r="PR50" s="33"/>
      <c r="PS50" s="33"/>
      <c r="PT50" s="33"/>
      <c r="PU50" s="33"/>
      <c r="PV50" s="33"/>
      <c r="PW50" s="33"/>
      <c r="PX50" s="33"/>
      <c r="PY50" s="33"/>
      <c r="PZ50" s="33"/>
      <c r="QA50" s="33"/>
      <c r="QB50" s="33"/>
      <c r="QC50" s="33"/>
      <c r="QD50" s="33"/>
      <c r="QE50" s="33"/>
      <c r="QF50" s="33"/>
      <c r="QG50" s="33"/>
      <c r="QH50" s="33"/>
      <c r="QI50" s="33"/>
      <c r="QJ50" s="33"/>
      <c r="QK50" s="33"/>
      <c r="QL50" s="33"/>
      <c r="QM50" s="33"/>
      <c r="QN50" s="33"/>
      <c r="QO50" s="33"/>
      <c r="QP50" s="33"/>
      <c r="QQ50" s="33"/>
      <c r="QR50" s="33"/>
      <c r="QS50" s="33"/>
      <c r="QT50" s="33"/>
      <c r="QU50" s="33"/>
      <c r="QV50" s="33"/>
      <c r="QW50" s="33"/>
      <c r="QX50" s="33"/>
      <c r="QY50" s="33"/>
      <c r="QZ50" s="33"/>
      <c r="RA50" s="33"/>
      <c r="RB50" s="33"/>
      <c r="RC50" s="33"/>
      <c r="RD50" s="33"/>
      <c r="RE50" s="33"/>
      <c r="RF50" s="33"/>
      <c r="RG50" s="33"/>
      <c r="RH50" s="33"/>
      <c r="RI50" s="33"/>
      <c r="RJ50" s="33"/>
      <c r="RK50" s="33"/>
      <c r="RL50" s="33"/>
      <c r="RM50" s="33"/>
      <c r="RN50" s="33"/>
      <c r="RO50" s="33"/>
      <c r="RP50" s="33"/>
      <c r="RQ50" s="33"/>
      <c r="RR50" s="33"/>
      <c r="RS50" s="33"/>
      <c r="RT50" s="33"/>
      <c r="RU50" s="33"/>
      <c r="RV50" s="33"/>
      <c r="RW50" s="33"/>
      <c r="RX50" s="33"/>
      <c r="RY50" s="33"/>
      <c r="RZ50" s="33"/>
      <c r="SA50" s="33"/>
      <c r="SB50" s="33"/>
      <c r="SC50" s="33"/>
      <c r="SD50" s="33"/>
      <c r="SE50" s="33"/>
      <c r="SF50" s="33"/>
      <c r="SG50" s="33"/>
      <c r="SH50" s="33"/>
      <c r="SI50" s="33"/>
      <c r="SJ50" s="33"/>
      <c r="SK50" s="33"/>
      <c r="SL50" s="33"/>
      <c r="SM50" s="33"/>
      <c r="SN50" s="33"/>
      <c r="SO50" s="33"/>
      <c r="SP50" s="33"/>
      <c r="SQ50" s="33"/>
      <c r="SR50" s="33"/>
      <c r="SS50" s="33"/>
      <c r="ST50" s="33"/>
      <c r="SU50" s="33"/>
      <c r="SV50" s="33"/>
      <c r="SW50" s="33"/>
      <c r="SX50" s="33"/>
      <c r="SY50" s="33"/>
      <c r="SZ50" s="33"/>
      <c r="TA50" s="33"/>
      <c r="TB50" s="33"/>
      <c r="TC50" s="33"/>
      <c r="TD50" s="33"/>
      <c r="TE50" s="33"/>
      <c r="TF50" s="33"/>
      <c r="TG50" s="33"/>
      <c r="TH50" s="33"/>
      <c r="TI50" s="33"/>
      <c r="TJ50" s="33"/>
      <c r="TK50" s="33"/>
      <c r="TL50" s="33"/>
      <c r="TM50" s="33"/>
      <c r="TN50" s="33"/>
      <c r="TO50" s="33"/>
      <c r="TP50" s="33"/>
      <c r="TQ50" s="33"/>
      <c r="TR50" s="33"/>
      <c r="TS50" s="33"/>
      <c r="TT50" s="33"/>
      <c r="TU50" s="33"/>
      <c r="TV50" s="33"/>
      <c r="TW50" s="33"/>
      <c r="TX50" s="33"/>
      <c r="TY50" s="33"/>
      <c r="TZ50" s="33"/>
      <c r="UA50" s="33"/>
      <c r="UB50" s="33"/>
      <c r="UC50" s="33"/>
      <c r="UD50" s="33"/>
      <c r="UE50" s="33"/>
      <c r="UF50" s="33"/>
      <c r="UG50" s="33"/>
      <c r="UH50" s="33"/>
      <c r="UI50" s="33"/>
      <c r="UJ50" s="33"/>
      <c r="UK50" s="33"/>
      <c r="UL50" s="33"/>
      <c r="UM50" s="33"/>
      <c r="UN50" s="33"/>
      <c r="UO50" s="33"/>
      <c r="UP50" s="33"/>
      <c r="UQ50" s="33"/>
      <c r="UR50" s="33"/>
      <c r="US50" s="33"/>
      <c r="UT50" s="33"/>
      <c r="UU50" s="33"/>
      <c r="UV50" s="33"/>
      <c r="UW50" s="33"/>
      <c r="UX50" s="33"/>
      <c r="UY50" s="33"/>
      <c r="UZ50" s="33"/>
      <c r="VA50" s="33"/>
      <c r="VB50" s="33"/>
      <c r="VC50" s="33"/>
      <c r="VD50" s="33"/>
      <c r="VE50" s="33"/>
      <c r="VF50" s="33"/>
      <c r="VG50" s="33"/>
      <c r="VH50" s="33"/>
      <c r="VI50" s="33"/>
      <c r="VJ50" s="33"/>
      <c r="VK50" s="33"/>
      <c r="VL50" s="33"/>
      <c r="VM50" s="33"/>
      <c r="VN50" s="33"/>
      <c r="VO50" s="33"/>
      <c r="VP50" s="33"/>
      <c r="VQ50" s="33"/>
      <c r="VR50" s="33"/>
      <c r="VS50" s="33"/>
      <c r="VT50" s="33"/>
      <c r="VU50" s="33"/>
      <c r="VV50" s="33"/>
      <c r="VW50" s="33"/>
      <c r="VX50" s="33"/>
      <c r="VY50" s="33"/>
      <c r="VZ50" s="33"/>
      <c r="WA50" s="33"/>
      <c r="WB50" s="33"/>
      <c r="WC50" s="33"/>
      <c r="WD50" s="33"/>
      <c r="WE50" s="33"/>
      <c r="WF50" s="33"/>
      <c r="WG50" s="33"/>
      <c r="WH50" s="33"/>
      <c r="WI50" s="33"/>
      <c r="WJ50" s="33"/>
      <c r="WK50" s="33"/>
      <c r="WL50" s="33"/>
      <c r="WM50" s="33"/>
      <c r="WN50" s="33"/>
      <c r="WO50" s="33"/>
      <c r="WP50" s="33"/>
      <c r="WQ50" s="33"/>
      <c r="WR50" s="33"/>
      <c r="WS50" s="33"/>
      <c r="WT50" s="33"/>
      <c r="WU50" s="33"/>
      <c r="WV50" s="33"/>
      <c r="WW50" s="33"/>
      <c r="WX50" s="33"/>
      <c r="WY50" s="33"/>
      <c r="WZ50" s="33"/>
      <c r="XA50" s="33"/>
      <c r="XB50" s="33"/>
      <c r="XC50" s="33"/>
      <c r="XD50" s="33"/>
      <c r="XE50" s="33"/>
      <c r="XF50" s="33"/>
      <c r="XG50" s="33"/>
      <c r="XH50" s="33"/>
      <c r="XI50" s="33"/>
      <c r="XJ50" s="33"/>
      <c r="XK50" s="33"/>
      <c r="XL50" s="33"/>
      <c r="XM50" s="33"/>
      <c r="XN50" s="33"/>
      <c r="XO50" s="33"/>
      <c r="XP50" s="33"/>
      <c r="XQ50" s="33"/>
      <c r="XR50" s="33"/>
      <c r="XS50" s="33"/>
      <c r="XT50" s="33"/>
      <c r="XU50" s="33"/>
      <c r="XV50" s="33"/>
      <c r="XW50" s="33"/>
      <c r="XX50" s="33"/>
      <c r="XY50" s="33"/>
      <c r="XZ50" s="33"/>
      <c r="YA50" s="33"/>
      <c r="YB50" s="33"/>
      <c r="YC50" s="33"/>
      <c r="YD50" s="33"/>
      <c r="YE50" s="33"/>
      <c r="YF50" s="33"/>
      <c r="YG50" s="33"/>
      <c r="YH50" s="33"/>
      <c r="YI50" s="33"/>
      <c r="YJ50" s="33"/>
      <c r="YK50" s="33"/>
      <c r="YL50" s="33"/>
      <c r="YM50" s="33"/>
      <c r="YN50" s="33"/>
      <c r="YO50" s="33"/>
      <c r="YP50" s="33"/>
      <c r="YQ50" s="33"/>
      <c r="YR50" s="33"/>
      <c r="YS50" s="33"/>
      <c r="YT50" s="33"/>
      <c r="YU50" s="33"/>
      <c r="YV50" s="33"/>
      <c r="YW50" s="33"/>
      <c r="YX50" s="33"/>
      <c r="YY50" s="33"/>
      <c r="YZ50" s="33"/>
      <c r="ZA50" s="33"/>
      <c r="ZB50" s="33"/>
      <c r="ZC50" s="33"/>
      <c r="ZD50" s="33"/>
      <c r="ZE50" s="33"/>
      <c r="ZF50" s="33"/>
      <c r="ZG50" s="33"/>
      <c r="ZH50" s="33"/>
      <c r="ZI50" s="33"/>
      <c r="ZJ50" s="33"/>
      <c r="ZK50" s="33"/>
      <c r="ZL50" s="33"/>
      <c r="ZM50" s="33"/>
      <c r="ZN50" s="33"/>
      <c r="ZO50" s="33"/>
      <c r="ZP50" s="33"/>
      <c r="ZQ50" s="33"/>
      <c r="ZR50" s="33"/>
      <c r="ZS50" s="33"/>
      <c r="ZT50" s="33"/>
      <c r="ZU50" s="33"/>
      <c r="ZV50" s="33"/>
      <c r="ZW50" s="33"/>
      <c r="ZX50" s="33"/>
      <c r="ZY50" s="33"/>
      <c r="ZZ50" s="33"/>
      <c r="AAA50" s="33"/>
      <c r="AAB50" s="33"/>
      <c r="AAC50" s="33"/>
      <c r="AAD50" s="33"/>
      <c r="AAE50" s="33"/>
      <c r="AAF50" s="33"/>
      <c r="AAG50" s="33"/>
      <c r="AAH50" s="33"/>
      <c r="AAI50" s="33"/>
      <c r="AAJ50" s="33"/>
      <c r="AAK50" s="33"/>
      <c r="AAL50" s="33"/>
      <c r="AAM50" s="33"/>
      <c r="AAN50" s="33"/>
      <c r="AAO50" s="33"/>
      <c r="AAP50" s="33"/>
      <c r="AAQ50" s="33"/>
      <c r="AAR50" s="33"/>
      <c r="AAS50" s="33"/>
      <c r="AAT50" s="33"/>
      <c r="AAU50" s="33"/>
      <c r="AAV50" s="33"/>
      <c r="AAW50" s="33"/>
      <c r="AAX50" s="33"/>
      <c r="AAY50" s="33"/>
      <c r="AAZ50" s="33"/>
      <c r="ABA50" s="33"/>
      <c r="ABB50" s="33"/>
      <c r="ABC50" s="33"/>
      <c r="ABD50" s="33"/>
      <c r="ABE50" s="33"/>
      <c r="ABF50" s="33"/>
      <c r="ABG50" s="33"/>
      <c r="ABH50" s="33"/>
      <c r="ABI50" s="33"/>
      <c r="ABJ50" s="33"/>
      <c r="ABK50" s="33"/>
      <c r="ABL50" s="33"/>
      <c r="ABM50" s="33"/>
      <c r="ABN50" s="33"/>
      <c r="ABO50" s="33"/>
      <c r="ABP50" s="33"/>
      <c r="ABQ50" s="33"/>
      <c r="ABR50" s="33"/>
      <c r="ABS50" s="33"/>
      <c r="ABT50" s="33"/>
      <c r="ABU50" s="33"/>
      <c r="ABV50" s="33"/>
      <c r="ABW50" s="33"/>
      <c r="ABX50" s="33"/>
      <c r="ABY50" s="33"/>
      <c r="ABZ50" s="33"/>
      <c r="ACA50" s="33"/>
      <c r="ACB50" s="33"/>
      <c r="ACC50" s="33"/>
      <c r="ACD50" s="33"/>
      <c r="ACE50" s="33"/>
      <c r="ACF50" s="33"/>
      <c r="ACG50" s="33"/>
      <c r="ACH50" s="33"/>
      <c r="ACI50" s="33"/>
      <c r="ACJ50" s="33"/>
      <c r="ACK50" s="33"/>
      <c r="ACL50" s="33"/>
      <c r="ACM50" s="33"/>
      <c r="ACN50" s="33"/>
      <c r="ACO50" s="33"/>
      <c r="ACP50" s="33"/>
      <c r="ACQ50" s="33"/>
      <c r="ACR50" s="33"/>
      <c r="ACS50" s="33"/>
      <c r="ACT50" s="33"/>
      <c r="ACU50" s="33"/>
      <c r="ACV50" s="33"/>
      <c r="ACW50" s="33"/>
      <c r="ACX50" s="33"/>
      <c r="ACY50" s="33"/>
      <c r="ACZ50" s="33"/>
      <c r="ADA50" s="33"/>
      <c r="ADB50" s="33"/>
      <c r="ADC50" s="33"/>
      <c r="ADD50" s="33"/>
      <c r="ADE50" s="33"/>
      <c r="ADF50" s="33"/>
      <c r="ADG50" s="33"/>
      <c r="ADH50" s="33"/>
      <c r="ADI50" s="33"/>
      <c r="ADJ50" s="33"/>
      <c r="ADK50" s="33"/>
      <c r="ADL50" s="33"/>
      <c r="ADM50" s="33"/>
      <c r="ADN50" s="33"/>
      <c r="ADO50" s="33"/>
      <c r="ADP50" s="33"/>
      <c r="ADQ50" s="33"/>
      <c r="ADR50" s="33"/>
      <c r="ADS50" s="33"/>
      <c r="ADT50" s="33"/>
      <c r="ADU50" s="33"/>
      <c r="ADV50" s="33"/>
      <c r="ADW50" s="33"/>
      <c r="ADX50" s="33"/>
      <c r="ADY50" s="33"/>
      <c r="ADZ50" s="33"/>
      <c r="AEA50" s="33"/>
      <c r="AEB50" s="33"/>
      <c r="AEC50" s="33"/>
      <c r="AED50" s="33"/>
      <c r="AEE50" s="33"/>
      <c r="AEF50" s="33"/>
      <c r="AEG50" s="33"/>
      <c r="AEH50" s="33"/>
      <c r="AEI50" s="33"/>
      <c r="AEJ50" s="33"/>
      <c r="AEK50" s="33"/>
      <c r="AEL50" s="33"/>
      <c r="AEM50" s="33"/>
      <c r="AEN50" s="33"/>
      <c r="AEO50" s="33"/>
      <c r="AEP50" s="33"/>
      <c r="AEQ50" s="33"/>
      <c r="AER50" s="33"/>
      <c r="AES50" s="33"/>
      <c r="AET50" s="33"/>
      <c r="AEU50" s="33"/>
      <c r="AEV50" s="33"/>
      <c r="AEW50" s="33"/>
      <c r="AEX50" s="33"/>
      <c r="AEY50" s="33"/>
      <c r="AEZ50" s="33"/>
      <c r="AFA50" s="33"/>
      <c r="AFB50" s="33"/>
      <c r="AFC50" s="33"/>
      <c r="AFD50" s="33"/>
      <c r="AFE50" s="33"/>
      <c r="AFF50" s="33"/>
      <c r="AFG50" s="33"/>
      <c r="AFH50" s="33"/>
      <c r="AFI50" s="33"/>
      <c r="AFJ50" s="33"/>
      <c r="AFK50" s="33"/>
      <c r="AFL50" s="33"/>
      <c r="AFM50" s="33"/>
      <c r="AFN50" s="33"/>
      <c r="AFO50" s="33"/>
      <c r="AFP50" s="33"/>
      <c r="AFQ50" s="33"/>
      <c r="AFR50" s="33"/>
      <c r="AFS50" s="33"/>
      <c r="AFT50" s="33"/>
      <c r="AFU50" s="33"/>
      <c r="AFV50" s="33"/>
      <c r="AFW50" s="33"/>
      <c r="AFX50" s="33"/>
      <c r="AFY50" s="33"/>
      <c r="AFZ50" s="33"/>
      <c r="AGA50" s="33"/>
      <c r="AGB50" s="33"/>
      <c r="AGC50" s="33"/>
      <c r="AGD50" s="33"/>
      <c r="AGE50" s="33"/>
      <c r="AGF50" s="33"/>
      <c r="AGG50" s="33"/>
      <c r="AGH50" s="33"/>
      <c r="AGI50" s="33"/>
      <c r="AGJ50" s="33"/>
      <c r="AGK50" s="33"/>
      <c r="AGL50" s="33"/>
      <c r="AGM50" s="33"/>
      <c r="AGN50" s="33"/>
      <c r="AGO50" s="33"/>
      <c r="AGP50" s="33"/>
      <c r="AGQ50" s="33"/>
      <c r="AGR50" s="33"/>
      <c r="AGS50" s="33"/>
      <c r="AGT50" s="33"/>
      <c r="AGU50" s="33"/>
      <c r="AGV50" s="33"/>
      <c r="AGW50" s="33"/>
      <c r="AGX50" s="33"/>
      <c r="AGY50" s="33"/>
      <c r="AGZ50" s="33"/>
      <c r="AHA50" s="33"/>
      <c r="AHB50" s="33"/>
      <c r="AHC50" s="33"/>
      <c r="AHD50" s="33"/>
      <c r="AHE50" s="33"/>
      <c r="AHF50" s="33"/>
      <c r="AHG50" s="33"/>
      <c r="AHH50" s="33"/>
      <c r="AHI50" s="33"/>
      <c r="AHJ50" s="33"/>
      <c r="AHK50" s="33"/>
      <c r="AHL50" s="33"/>
      <c r="AHM50" s="33"/>
      <c r="AHN50" s="33"/>
      <c r="AHO50" s="33"/>
      <c r="AHP50" s="33"/>
      <c r="AHQ50" s="33"/>
      <c r="AHR50" s="33"/>
      <c r="AHS50" s="33"/>
      <c r="AHT50" s="33"/>
      <c r="AHU50" s="33"/>
      <c r="AHV50" s="33"/>
      <c r="AHW50" s="33"/>
      <c r="AHX50" s="33"/>
      <c r="AHY50" s="33"/>
      <c r="AHZ50" s="33"/>
      <c r="AIA50" s="33"/>
      <c r="AIB50" s="33"/>
      <c r="AIC50" s="33"/>
      <c r="AID50" s="33"/>
      <c r="AIE50" s="33"/>
      <c r="AIF50" s="33"/>
      <c r="AIG50" s="33"/>
      <c r="AIH50" s="33"/>
      <c r="AII50" s="33"/>
      <c r="AIJ50" s="33"/>
      <c r="AIK50" s="33"/>
      <c r="AIL50" s="33"/>
      <c r="AIM50" s="33"/>
      <c r="AIN50" s="33"/>
      <c r="AIO50" s="33"/>
      <c r="AIP50" s="33"/>
      <c r="AIQ50" s="33"/>
      <c r="AIR50" s="33"/>
      <c r="AIS50" s="33"/>
      <c r="AIT50" s="33"/>
      <c r="AIU50" s="33"/>
      <c r="AIV50" s="33"/>
      <c r="AIW50" s="33"/>
      <c r="AIX50" s="33"/>
      <c r="AIY50" s="33"/>
      <c r="AIZ50" s="33"/>
      <c r="AJA50" s="33"/>
      <c r="AJB50" s="33"/>
      <c r="AJC50" s="33"/>
      <c r="AJD50" s="33"/>
      <c r="AJE50" s="33"/>
      <c r="AJF50" s="33"/>
      <c r="AJG50" s="33"/>
      <c r="AJH50" s="33"/>
      <c r="AJI50" s="33"/>
      <c r="AJJ50" s="33"/>
      <c r="AJK50" s="33"/>
      <c r="AJL50" s="33"/>
      <c r="AJM50" s="33"/>
      <c r="AJN50" s="33"/>
      <c r="AJO50" s="33"/>
      <c r="AJP50" s="33"/>
      <c r="AJQ50" s="33"/>
      <c r="AJR50" s="33"/>
      <c r="AJS50" s="33"/>
      <c r="AJT50" s="33"/>
      <c r="AJU50" s="33"/>
      <c r="AJV50" s="33"/>
      <c r="AJW50" s="33"/>
      <c r="AJX50" s="33"/>
      <c r="AJY50" s="33"/>
      <c r="AJZ50" s="33"/>
      <c r="AKA50" s="33"/>
      <c r="AKB50" s="33"/>
      <c r="AKC50" s="33"/>
      <c r="AKD50" s="33"/>
      <c r="AKE50" s="33"/>
      <c r="AKF50" s="33"/>
      <c r="AKG50" s="33"/>
      <c r="AKH50" s="33"/>
      <c r="AKI50" s="33"/>
      <c r="AKJ50" s="33"/>
      <c r="AKK50" s="33"/>
      <c r="AKL50" s="33"/>
      <c r="AKM50" s="33"/>
      <c r="AKN50" s="33"/>
      <c r="AKO50" s="33"/>
      <c r="AKP50" s="33"/>
      <c r="AKQ50" s="33"/>
      <c r="AKR50" s="33"/>
      <c r="AKS50" s="33"/>
      <c r="AKT50" s="33"/>
      <c r="AKU50" s="33"/>
      <c r="AKV50" s="33"/>
      <c r="AKW50" s="33"/>
    </row>
    <row r="51" spans="1:985">
      <c r="A51" s="27" t="s">
        <v>938</v>
      </c>
      <c r="B51" s="35">
        <f>VLOOKUP(A51,'Initial Data Ctl v FeO2'!A84:V460,5,0)</f>
        <v>3</v>
      </c>
      <c r="C51" s="68">
        <v>346</v>
      </c>
      <c r="D51" s="35">
        <f>VLOOKUP(A51,'Initial Data Ctl v FeO2'!$A$1:$V$377,19,0)</f>
        <v>30187050</v>
      </c>
      <c r="E51" s="35">
        <f>VLOOKUP(A51,'Initial Data Ctl v FeO2'!$A$1:$V$377,20,0)</f>
        <v>30884333.329999998</v>
      </c>
      <c r="F51" s="40">
        <f t="shared" si="6"/>
        <v>1.0230987569172874</v>
      </c>
      <c r="G51">
        <v>-4.2780844223301404</v>
      </c>
      <c r="H51" s="40">
        <f t="shared" si="7"/>
        <v>2.2836018886172506E-2</v>
      </c>
      <c r="I51" s="40">
        <f>VLOOKUP(A51,'Simple avearge'!$A$1:$C$1136,3,0)</f>
        <v>-1.1438606011880299</v>
      </c>
      <c r="J51" s="64">
        <f t="shared" si="8"/>
        <v>2.1347932241270016</v>
      </c>
      <c r="K51" s="33">
        <f t="shared" si="5"/>
        <v>44.679791970695014</v>
      </c>
      <c r="L51" s="33">
        <f t="shared" si="9"/>
        <v>8.0776057405376473</v>
      </c>
      <c r="M51" s="33">
        <f t="shared" si="10"/>
        <v>2.2836018886172506E-2</v>
      </c>
    </row>
    <row r="52" spans="1:985">
      <c r="A52" s="27" t="s">
        <v>958</v>
      </c>
      <c r="B52" s="35">
        <f>VLOOKUP(A52,'Initial Data Ctl v FeO2'!A85:V461,5,0)</f>
        <v>3</v>
      </c>
      <c r="C52" s="68">
        <v>164</v>
      </c>
      <c r="D52" s="35">
        <f>VLOOKUP(A52,'Initial Data Ctl v FeO2'!$A$1:$V$377,19,0)</f>
        <v>184617.5</v>
      </c>
      <c r="E52" s="35">
        <f>VLOOKUP(A52,'Initial Data Ctl v FeO2'!$A$1:$V$377,20,0)</f>
        <v>3576100.3330000001</v>
      </c>
      <c r="F52" s="40">
        <f t="shared" si="6"/>
        <v>19.370321518815931</v>
      </c>
      <c r="G52">
        <v>-4.1491005537899301</v>
      </c>
      <c r="H52" s="40">
        <f t="shared" si="7"/>
        <v>2.9637420760842401</v>
      </c>
      <c r="I52" s="40">
        <f>VLOOKUP(A52,'Simple avearge'!$A$1:$C$1136,3,0)</f>
        <v>-1.2039527837873401</v>
      </c>
      <c r="J52" s="64">
        <f t="shared" si="8"/>
        <v>1.5777629523590537</v>
      </c>
      <c r="K52" s="33">
        <f t="shared" si="5"/>
        <v>69.523706895984731</v>
      </c>
      <c r="L52" s="33">
        <f t="shared" si="9"/>
        <v>8.3907683546141563</v>
      </c>
      <c r="M52" s="33">
        <f t="shared" si="10"/>
        <v>2.9637420760842401</v>
      </c>
    </row>
    <row r="53" spans="1:985">
      <c r="A53" s="27" t="s">
        <v>1315</v>
      </c>
      <c r="B53" s="35">
        <f>VLOOKUP(A53,'Initial Data Ctl v FeO2'!A61:V437,5,0)</f>
        <v>1</v>
      </c>
      <c r="C53" s="46">
        <v>478</v>
      </c>
      <c r="D53" s="35">
        <f>VLOOKUP(A53,'Initial Data Ctl v FeO2'!$A$1:$V$377,19,0)</f>
        <v>1200367</v>
      </c>
      <c r="E53" s="35">
        <f>VLOOKUP(A53,'Initial Data Ctl v FeO2'!$A$1:$V$377,20,0)</f>
        <v>532746.83330000006</v>
      </c>
      <c r="F53" s="40">
        <f t="shared" si="6"/>
        <v>0.44381995947905939</v>
      </c>
      <c r="G53" s="67">
        <v>-3.0239773807463699</v>
      </c>
      <c r="H53" s="40">
        <f t="shared" si="7"/>
        <v>-0.81233629545470332</v>
      </c>
      <c r="I53" s="40">
        <f>VLOOKUP(A53,'Simple avearge'!$A$1:$C$1136,3,0)</f>
        <v>-0.818098817888951</v>
      </c>
      <c r="J53" s="64">
        <f t="shared" si="8"/>
        <v>2.4333147786015883</v>
      </c>
      <c r="K53" s="33">
        <f t="shared" si="5"/>
        <v>37.327461162119661</v>
      </c>
      <c r="L53" s="33">
        <f t="shared" si="9"/>
        <v>6.6437066607015716</v>
      </c>
      <c r="M53" s="33">
        <f t="shared" si="10"/>
        <v>-0.81233629545470332</v>
      </c>
    </row>
    <row r="54" spans="1:985">
      <c r="A54" s="44" t="s">
        <v>338</v>
      </c>
      <c r="B54" s="35">
        <f>VLOOKUP(A54,'Initial Data Ctl v FeO2'!A40:V416,5,0)</f>
        <v>3</v>
      </c>
      <c r="C54" s="35">
        <v>359</v>
      </c>
      <c r="D54" s="35">
        <f>VLOOKUP(A54,'Initial Data Ctl v FeO2'!$A$1:$V$377,19,0)</f>
        <v>4863450000</v>
      </c>
      <c r="E54" s="35">
        <f>VLOOKUP(A54,'Initial Data Ctl v FeO2'!$A$1:$V$377,20,0)</f>
        <v>4404300000</v>
      </c>
      <c r="F54" s="40">
        <f t="shared" si="6"/>
        <v>0.90559170958887214</v>
      </c>
      <c r="G54">
        <v>-4.9927300125018999</v>
      </c>
      <c r="H54" s="40">
        <f t="shared" si="7"/>
        <v>-9.916672618104963E-2</v>
      </c>
      <c r="I54" s="40">
        <f>VLOOKUP(A54,'Simple avearge'!$A$1:$C$1136,3,0)</f>
        <v>-1.44378014007758</v>
      </c>
      <c r="J54" s="64">
        <f t="shared" si="8"/>
        <v>2.166921842810698</v>
      </c>
      <c r="K54" s="33">
        <f t="shared" si="5"/>
        <v>43.756122896138976</v>
      </c>
      <c r="L54" s="33">
        <f t="shared" si="9"/>
        <v>8.7713615674249166</v>
      </c>
      <c r="M54" s="33">
        <f t="shared" si="10"/>
        <v>-9.916672618104963E-2</v>
      </c>
    </row>
    <row r="55" spans="1:985">
      <c r="A55" s="27" t="s">
        <v>1322</v>
      </c>
      <c r="B55" s="35">
        <f>VLOOKUP(A55,'Initial Data Ctl v FeO2'!A86:V462,5,0)</f>
        <v>2</v>
      </c>
      <c r="C55" s="46">
        <v>119</v>
      </c>
      <c r="D55" s="35">
        <f>VLOOKUP(A55,'Initial Data Ctl v FeO2'!$A$1:$V$377,19,0)</f>
        <v>609367.5</v>
      </c>
      <c r="E55" s="35">
        <f>VLOOKUP(A55,'Initial Data Ctl v FeO2'!$A$1:$V$377,20,0)</f>
        <v>833717.5</v>
      </c>
      <c r="F55" s="40">
        <f t="shared" si="6"/>
        <v>1.3681686338703656</v>
      </c>
      <c r="G55">
        <v>-2.7357309317535399</v>
      </c>
      <c r="H55" s="40">
        <f t="shared" si="7"/>
        <v>0.31347308197626489</v>
      </c>
      <c r="I55" s="40">
        <f>VLOOKUP(A55,'Simple avearge'!$A$1:$C$1136,3,0)</f>
        <v>-0.72895952186888702</v>
      </c>
      <c r="J55" s="64">
        <f t="shared" si="8"/>
        <v>1.3855637579583548</v>
      </c>
      <c r="K55" s="33">
        <f t="shared" si="5"/>
        <v>84.958229323627222</v>
      </c>
      <c r="L55" s="33">
        <f t="shared" si="9"/>
        <v>7.1778906477355795</v>
      </c>
      <c r="M55" s="33">
        <f t="shared" si="10"/>
        <v>0.31347308197626489</v>
      </c>
    </row>
    <row r="56" spans="1:985">
      <c r="A56" s="44" t="s">
        <v>350</v>
      </c>
      <c r="B56" s="35">
        <f>VLOOKUP(A56,'Initial Data Ctl v FeO2'!A41:V417,5,0)</f>
        <v>2</v>
      </c>
      <c r="C56" s="35">
        <v>265</v>
      </c>
      <c r="D56" s="35">
        <f>VLOOKUP(A56,'Initial Data Ctl v FeO2'!$A$1:$V$377,19,0)</f>
        <v>241540000</v>
      </c>
      <c r="E56" s="35">
        <f>VLOOKUP(A56,'Initial Data Ctl v FeO2'!$A$1:$V$377,20,0)</f>
        <v>203251666.69999999</v>
      </c>
      <c r="F56" s="40">
        <f t="shared" si="6"/>
        <v>0.84148243230934827</v>
      </c>
      <c r="G56">
        <v>-8.0064215676278003</v>
      </c>
      <c r="H56" s="40">
        <f t="shared" si="7"/>
        <v>-0.1725901422069287</v>
      </c>
      <c r="I56" s="40">
        <f>VLOOKUP(A56,'Simple avearge'!$A$1:$C$1136,3,0)</f>
        <v>-1.1297038689400301</v>
      </c>
      <c r="J56" s="64">
        <f t="shared" si="8"/>
        <v>1.9162164963602688</v>
      </c>
      <c r="K56" s="33">
        <f t="shared" si="5"/>
        <v>52.108431516354976</v>
      </c>
      <c r="L56" s="33">
        <f t="shared" si="9"/>
        <v>11.959748336620873</v>
      </c>
      <c r="M56" s="33">
        <f t="shared" si="10"/>
        <v>-0.1725901422069287</v>
      </c>
    </row>
    <row r="57" spans="1:985">
      <c r="A57" s="44" t="s">
        <v>354</v>
      </c>
      <c r="B57" s="35">
        <f>VLOOKUP(A57,'Initial Data Ctl v FeO2'!A42:V418,5,0)</f>
        <v>2</v>
      </c>
      <c r="C57" s="35">
        <v>439</v>
      </c>
      <c r="D57" s="35">
        <f>VLOOKUP(A57,'Initial Data Ctl v FeO2'!$A$1:$V$377,19,0)</f>
        <v>13994833.33</v>
      </c>
      <c r="E57" s="35">
        <f>VLOOKUP(A57,'Initial Data Ctl v FeO2'!$A$1:$V$377,20,0)</f>
        <v>10449050</v>
      </c>
      <c r="F57" s="40">
        <f t="shared" si="6"/>
        <v>0.7466362587970885</v>
      </c>
      <c r="G57">
        <v>-5.9127550148418599</v>
      </c>
      <c r="H57" s="40">
        <f t="shared" si="7"/>
        <v>-0.29217714845576731</v>
      </c>
      <c r="I57" s="40">
        <f>VLOOKUP(A57,'Simple avearge'!$A$1:$C$1136,3,0)</f>
        <v>-0.86379955875328296</v>
      </c>
      <c r="J57" s="64">
        <f t="shared" si="8"/>
        <v>2.3508673610350819</v>
      </c>
      <c r="K57" s="33">
        <f t="shared" si="5"/>
        <v>39.10937822487751</v>
      </c>
      <c r="L57" s="33">
        <f t="shared" si="9"/>
        <v>9.5791173053718737</v>
      </c>
      <c r="M57" s="33">
        <f t="shared" si="10"/>
        <v>-0.29217714845576731</v>
      </c>
    </row>
    <row r="58" spans="1:985">
      <c r="A58" s="27" t="s">
        <v>1326</v>
      </c>
      <c r="B58" s="35">
        <f>VLOOKUP(A58,'Initial Data Ctl v FeO2'!A62:V438,5,0)</f>
        <v>2</v>
      </c>
      <c r="C58" s="46">
        <v>183</v>
      </c>
      <c r="D58" s="35">
        <f>VLOOKUP(A58,'Initial Data Ctl v FeO2'!$A$1:$V$377,19,0)</f>
        <v>5397616.6670000004</v>
      </c>
      <c r="E58" s="35">
        <f>VLOOKUP(A58,'Initial Data Ctl v FeO2'!$A$1:$V$377,20,0)</f>
        <v>4101700</v>
      </c>
      <c r="F58" s="40">
        <f t="shared" si="6"/>
        <v>0.75990946616809829</v>
      </c>
      <c r="G58" s="67">
        <v>-3.5451715470235001</v>
      </c>
      <c r="H58" s="40">
        <f t="shared" si="7"/>
        <v>-0.27455597626055211</v>
      </c>
      <c r="I58" s="40">
        <f>VLOOKUP(A58,'Simple avearge'!$A$1:$C$1136,3,0)</f>
        <v>-1.08238786918914</v>
      </c>
      <c r="J58" s="64">
        <f t="shared" si="8"/>
        <v>1.6493874547930494</v>
      </c>
      <c r="K58" s="33">
        <f t="shared" si="5"/>
        <v>65.009660304013835</v>
      </c>
      <c r="L58" s="33">
        <f t="shared" si="9"/>
        <v>7.7197074259380214</v>
      </c>
      <c r="M58" s="33">
        <f t="shared" si="10"/>
        <v>-0.27455597626055211</v>
      </c>
    </row>
    <row r="59" spans="1:985">
      <c r="A59" s="27" t="s">
        <v>1330</v>
      </c>
      <c r="B59" s="35">
        <f>VLOOKUP(A59,'Initial Data Ctl v FeO2'!A87:V463,5,0)</f>
        <v>1</v>
      </c>
      <c r="C59" s="46">
        <v>101</v>
      </c>
      <c r="D59" s="35">
        <f>VLOOKUP(A59,'Initial Data Ctl v FeO2'!$A$1:$V$377,19,0)</f>
        <v>5560150.5</v>
      </c>
      <c r="E59" s="35">
        <f>VLOOKUP(A59,'Initial Data Ctl v FeO2'!$A$1:$V$377,20,0)</f>
        <v>5968733.6670000004</v>
      </c>
      <c r="F59" s="40">
        <f t="shared" si="6"/>
        <v>1.0734841920196225</v>
      </c>
      <c r="G59">
        <v>-2.2511859913949701</v>
      </c>
      <c r="H59" s="40">
        <f t="shared" si="7"/>
        <v>7.0909612582837497E-2</v>
      </c>
      <c r="I59" s="40">
        <f>VLOOKUP(A59,'Simple avearge'!$A$1:$C$1136,3,0)</f>
        <v>-0.82557782054742901</v>
      </c>
      <c r="J59" s="64">
        <f t="shared" si="8"/>
        <v>1.2965227808590607</v>
      </c>
      <c r="K59" s="33">
        <f t="shared" si="5"/>
        <v>94.341167223565392</v>
      </c>
      <c r="L59" s="33">
        <f t="shared" si="9"/>
        <v>6.7981036416948495</v>
      </c>
      <c r="M59" s="33">
        <f t="shared" si="10"/>
        <v>7.0909612582837497E-2</v>
      </c>
    </row>
    <row r="60" spans="1:985">
      <c r="A60" s="27" t="s">
        <v>1334</v>
      </c>
      <c r="B60" s="35">
        <f>VLOOKUP(A60,'Initial Data Ctl v FeO2'!A63:V439,5,0)</f>
        <v>1</v>
      </c>
      <c r="C60" s="46">
        <v>96</v>
      </c>
      <c r="D60" s="35">
        <f>VLOOKUP(A60,'Initial Data Ctl v FeO2'!$A$1:$V$377,19,0)</f>
        <v>14278566.67</v>
      </c>
      <c r="E60" s="35">
        <f>VLOOKUP(A60,'Initial Data Ctl v FeO2'!$A$1:$V$377,20,0)</f>
        <v>11140166.67</v>
      </c>
      <c r="F60" s="40">
        <f t="shared" si="6"/>
        <v>0.78020202779919501</v>
      </c>
      <c r="G60" s="67">
        <v>-2.9075727272532399</v>
      </c>
      <c r="H60" s="40">
        <f t="shared" si="7"/>
        <v>-0.24820238283683058</v>
      </c>
      <c r="I60" s="40">
        <f>VLOOKUP(A60,'Simple avearge'!$A$1:$C$1136,3,0)</f>
        <v>-0.80919086902940296</v>
      </c>
      <c r="J60" s="64">
        <f t="shared" si="8"/>
        <v>1.2701348870553282</v>
      </c>
      <c r="K60" s="33">
        <f t="shared" si="5"/>
        <v>97.479674138838348</v>
      </c>
      <c r="L60" s="33">
        <f t="shared" si="9"/>
        <v>7.4872166131531843</v>
      </c>
      <c r="M60" s="33">
        <f t="shared" si="10"/>
        <v>-0.24820238283683058</v>
      </c>
    </row>
    <row r="61" spans="1:985">
      <c r="A61" s="27" t="s">
        <v>1338</v>
      </c>
      <c r="B61" s="35">
        <f>VLOOKUP(A61,'Initial Data Ctl v FeO2'!A64:V440,5,0)</f>
        <v>1</v>
      </c>
      <c r="C61" s="46">
        <v>708</v>
      </c>
      <c r="D61" s="35">
        <f>VLOOKUP(A61,'Initial Data Ctl v FeO2'!$A$1:$V$377,19,0)</f>
        <v>1761334.1669999999</v>
      </c>
      <c r="E61" s="35">
        <f>VLOOKUP(A61,'Initial Data Ctl v FeO2'!$A$1:$V$377,20,0)</f>
        <v>442767.5</v>
      </c>
      <c r="F61" s="40">
        <f t="shared" si="6"/>
        <v>0.2513818832880223</v>
      </c>
      <c r="G61" s="67">
        <v>-4.4275413410706399</v>
      </c>
      <c r="H61" s="40">
        <f t="shared" si="7"/>
        <v>-1.3807820487161413</v>
      </c>
      <c r="I61" s="40">
        <f>VLOOKUP(A61,'Simple avearge'!$A$1:$C$1136,3,0)</f>
        <v>-1.2659480450795699</v>
      </c>
      <c r="J61" s="64">
        <f t="shared" si="8"/>
        <v>2.852945431991103</v>
      </c>
      <c r="K61" s="33">
        <f t="shared" si="5"/>
        <v>30.306670035277254</v>
      </c>
      <c r="L61" s="33">
        <f t="shared" si="9"/>
        <v>7.8389091625376777</v>
      </c>
      <c r="M61" s="33">
        <f t="shared" si="10"/>
        <v>-1.3807820487161413</v>
      </c>
    </row>
    <row r="62" spans="1:985">
      <c r="A62" s="27" t="s">
        <v>1000</v>
      </c>
      <c r="B62" s="35">
        <f>VLOOKUP(A62,'Initial Data Ctl v FeO2'!A88:V464,5,0)</f>
        <v>3</v>
      </c>
      <c r="C62" s="46">
        <v>102</v>
      </c>
      <c r="D62" s="35">
        <f>VLOOKUP(A62,'Initial Data Ctl v FeO2'!$A$1:$V$377,19,0)</f>
        <v>59664.166669999999</v>
      </c>
      <c r="E62" s="35">
        <f>VLOOKUP(A62,'Initial Data Ctl v FeO2'!$A$1:$V$377,20,0)</f>
        <v>645270.5</v>
      </c>
      <c r="F62" s="40">
        <f t="shared" si="6"/>
        <v>10.815042529110714</v>
      </c>
      <c r="G62">
        <v>-2.5016532356542398</v>
      </c>
      <c r="H62" s="40">
        <f t="shared" si="7"/>
        <v>2.3809379918162188</v>
      </c>
      <c r="I62" s="40">
        <f>VLOOKUP(A62,'Simple avearge'!$A$1:$C$1136,3,0)</f>
        <v>-0.668445506492227</v>
      </c>
      <c r="J62" s="64">
        <f t="shared" si="8"/>
        <v>1.3017064752651577</v>
      </c>
      <c r="K62" s="33">
        <f t="shared" si="5"/>
        <v>93.745450797398519</v>
      </c>
      <c r="L62" s="33">
        <f t="shared" si="9"/>
        <v>7.0422363744996428</v>
      </c>
      <c r="M62" s="33">
        <f t="shared" si="10"/>
        <v>2.3809379918162188</v>
      </c>
    </row>
    <row r="63" spans="1:985">
      <c r="A63" s="27" t="s">
        <v>624</v>
      </c>
      <c r="B63" s="35">
        <f>VLOOKUP(A63,'Initial Data Ctl v FeO2'!A89:V465,5,0)</f>
        <v>3</v>
      </c>
      <c r="C63" s="46">
        <v>223</v>
      </c>
      <c r="D63" s="35">
        <f>VLOOKUP(A63,'Initial Data Ctl v FeO2'!$A$1:$V$377,19,0)</f>
        <v>48730000.670000002</v>
      </c>
      <c r="E63" s="35">
        <f>VLOOKUP(A63,'Initial Data Ctl v FeO2'!$A$1:$V$377,20,0)</f>
        <v>13133667.5</v>
      </c>
      <c r="F63" s="40">
        <f t="shared" si="6"/>
        <v>0.26951913235013708</v>
      </c>
      <c r="G63">
        <v>-3.6195006549778599</v>
      </c>
      <c r="H63" s="40">
        <f t="shared" si="7"/>
        <v>-1.3111158991301275</v>
      </c>
      <c r="I63" s="40">
        <f>VLOOKUP(A63,'Simple avearge'!$A$1:$C$1136,3,0)</f>
        <v>-1.0043182896617</v>
      </c>
      <c r="J63" s="64">
        <f t="shared" si="8"/>
        <v>1.7868720890271967</v>
      </c>
      <c r="K63" s="33">
        <f t="shared" si="5"/>
        <v>57.704859683925079</v>
      </c>
      <c r="L63" s="33">
        <f t="shared" si="9"/>
        <v>7.6748420482369273</v>
      </c>
      <c r="M63" s="33">
        <f t="shared" si="10"/>
        <v>-1.3111158991301275</v>
      </c>
    </row>
    <row r="64" spans="1:985">
      <c r="A64" s="44" t="s">
        <v>362</v>
      </c>
      <c r="B64" s="35">
        <f>VLOOKUP(A64,'Initial Data Ctl v FeO2'!A43:V419,5,0)</f>
        <v>2</v>
      </c>
      <c r="C64" s="35">
        <v>492</v>
      </c>
      <c r="D64" s="35">
        <f>VLOOKUP(A64,'Initial Data Ctl v FeO2'!$A$1:$V$377,19,0)</f>
        <v>64292666.670000002</v>
      </c>
      <c r="E64" s="35">
        <f>VLOOKUP(A64,'Initial Data Ctl v FeO2'!$A$1:$V$377,20,0)</f>
        <v>47635000</v>
      </c>
      <c r="F64" s="40">
        <f t="shared" si="6"/>
        <v>0.740908760940029</v>
      </c>
      <c r="G64">
        <v>-7.1652459687311296</v>
      </c>
      <c r="H64" s="40">
        <f t="shared" si="7"/>
        <v>-0.29987779090271444</v>
      </c>
      <c r="I64" s="40">
        <f>VLOOKUP(A64,'Simple avearge'!$A$1:$C$1136,3,0)</f>
        <v>-1.4895779766153601</v>
      </c>
      <c r="J64" s="64">
        <f t="shared" si="8"/>
        <v>2.4619309172074391</v>
      </c>
      <c r="K64" s="33">
        <f t="shared" si="5"/>
        <v>36.746054496274056</v>
      </c>
      <c r="L64" s="33">
        <f t="shared" si="9"/>
        <v>10.769276827980805</v>
      </c>
      <c r="M64" s="33">
        <f t="shared" si="10"/>
        <v>-0.29987779090271444</v>
      </c>
    </row>
    <row r="65" spans="1:13">
      <c r="A65" s="27" t="s">
        <v>835</v>
      </c>
      <c r="B65" s="35">
        <f>VLOOKUP(A65,'Initial Data Ctl v FeO2'!A90:V466,5,0)</f>
        <v>18</v>
      </c>
      <c r="C65" s="46">
        <v>466</v>
      </c>
      <c r="D65" s="35">
        <f>VLOOKUP(A65,'Initial Data Ctl v FeO2'!$A$1:$V$377,19,0)</f>
        <v>14053850.17</v>
      </c>
      <c r="E65" s="35">
        <f>VLOOKUP(A65,'Initial Data Ctl v FeO2'!$A$1:$V$377,20,0)</f>
        <v>140611000</v>
      </c>
      <c r="F65" s="40">
        <f t="shared" ref="F65:F90" si="11">E65/D65</f>
        <v>10.005158607721231</v>
      </c>
      <c r="G65">
        <v>-8.0110114006905793</v>
      </c>
      <c r="H65" s="40">
        <f t="shared" ref="H65:H90" si="12">LN(F65)</f>
        <v>2.3031008207557422</v>
      </c>
      <c r="I65" s="40">
        <f>VLOOKUP(A65,'Simple avearge'!$A$1:$C$1136,3,0)</f>
        <v>-1.24849390635172</v>
      </c>
      <c r="J65" s="64">
        <f t="shared" ref="J65:J90" si="13">0.2*C65^0.405</f>
        <v>2.4083870977026138</v>
      </c>
      <c r="K65" s="33">
        <f t="shared" si="5"/>
        <v>37.84902887378572</v>
      </c>
      <c r="L65" s="33">
        <f t="shared" ref="L65:L90" si="14">LN(K65*EXP(-G65))</f>
        <v>11.644616723013332</v>
      </c>
      <c r="M65" s="33">
        <f t="shared" ref="M65:M90" si="15">LN(E65/D65)</f>
        <v>2.3031008207557422</v>
      </c>
    </row>
    <row r="66" spans="1:13">
      <c r="A66" s="44" t="s">
        <v>366</v>
      </c>
      <c r="B66" s="35">
        <f>VLOOKUP(A66,'Initial Data Ctl v FeO2'!A44:V420,5,0)</f>
        <v>2</v>
      </c>
      <c r="C66" s="35">
        <v>416</v>
      </c>
      <c r="D66" s="35">
        <f>VLOOKUP(A66,'Initial Data Ctl v FeO2'!$A$1:$V$377,19,0)</f>
        <v>4009800000</v>
      </c>
      <c r="E66" s="35">
        <f>VLOOKUP(A66,'Initial Data Ctl v FeO2'!$A$1:$V$377,20,0)</f>
        <v>3068350000</v>
      </c>
      <c r="F66" s="40">
        <f t="shared" si="11"/>
        <v>0.76521272881440472</v>
      </c>
      <c r="G66">
        <v>-4.7368138187908801</v>
      </c>
      <c r="H66" s="40">
        <f t="shared" si="12"/>
        <v>-0.26760140693023637</v>
      </c>
      <c r="I66" s="40">
        <f>VLOOKUP(A66,'Simple avearge'!$A$1:$C$1136,3,0)</f>
        <v>-1.3130432757284201</v>
      </c>
      <c r="J66" s="64">
        <f t="shared" si="13"/>
        <v>2.3001851460357652</v>
      </c>
      <c r="K66" s="33">
        <f t="shared" ref="K66:K102" si="16">(4*PI()*($C$1+J66)^2)/(PI()*J66^2)</f>
        <v>40.290453127254828</v>
      </c>
      <c r="L66" s="33">
        <f t="shared" si="14"/>
        <v>8.4329283645741011</v>
      </c>
      <c r="M66" s="33">
        <f t="shared" si="15"/>
        <v>-0.26760140693023637</v>
      </c>
    </row>
    <row r="67" spans="1:13">
      <c r="A67" s="27" t="s">
        <v>510</v>
      </c>
      <c r="B67" s="35">
        <f>VLOOKUP(A67,'Initial Data Ctl v FeO2'!A91:V467,5,0)</f>
        <v>4</v>
      </c>
      <c r="C67" s="46">
        <v>166</v>
      </c>
      <c r="D67" s="35">
        <f>VLOOKUP(A67,'Initial Data Ctl v FeO2'!$A$1:$V$377,19,0)</f>
        <v>17223550</v>
      </c>
      <c r="E67" s="35">
        <f>VLOOKUP(A67,'Initial Data Ctl v FeO2'!$A$1:$V$377,20,0)</f>
        <v>11274016.67</v>
      </c>
      <c r="F67" s="40">
        <f t="shared" si="11"/>
        <v>0.6545698575496921</v>
      </c>
      <c r="G67">
        <v>-3.9200308744547998</v>
      </c>
      <c r="H67" s="40">
        <f t="shared" si="12"/>
        <v>-0.42377696510374596</v>
      </c>
      <c r="I67" s="40">
        <f>VLOOKUP(A67,'Simple avearge'!$A$1:$C$1136,3,0)</f>
        <v>-1.1076245610711799</v>
      </c>
      <c r="J67" s="64">
        <f t="shared" si="13"/>
        <v>1.5855274719650732</v>
      </c>
      <c r="K67" s="33">
        <f t="shared" si="16"/>
        <v>69.007068783204033</v>
      </c>
      <c r="L67" s="33">
        <f t="shared" si="14"/>
        <v>8.1542398199382049</v>
      </c>
      <c r="M67" s="33">
        <f t="shared" si="15"/>
        <v>-0.42377696510374596</v>
      </c>
    </row>
    <row r="68" spans="1:13">
      <c r="A68" s="27" t="s">
        <v>1048</v>
      </c>
      <c r="B68" s="35">
        <f>VLOOKUP(A68,'Initial Data Ctl v FeO2'!A92:V468,5,0)</f>
        <v>3</v>
      </c>
      <c r="C68" s="46">
        <v>375</v>
      </c>
      <c r="D68" s="35">
        <f>VLOOKUP(A68,'Initial Data Ctl v FeO2'!$A$1:$V$377,19,0)</f>
        <v>39771166.670000002</v>
      </c>
      <c r="E68" s="35">
        <f>VLOOKUP(A68,'Initial Data Ctl v FeO2'!$A$1:$V$377,20,0)</f>
        <v>70123166.670000002</v>
      </c>
      <c r="F68" s="40">
        <f t="shared" si="11"/>
        <v>1.7631659451140762</v>
      </c>
      <c r="G68">
        <v>-4.7446150297359901</v>
      </c>
      <c r="H68" s="40">
        <f t="shared" si="12"/>
        <v>0.56711102553975212</v>
      </c>
      <c r="I68" s="40">
        <f>VLOOKUP(A68,'Simple avearge'!$A$1:$C$1136,3,0)</f>
        <v>-1.3332808001865899</v>
      </c>
      <c r="J68" s="64">
        <f t="shared" si="13"/>
        <v>2.2055284236108501</v>
      </c>
      <c r="K68" s="33">
        <f t="shared" si="16"/>
        <v>42.693950723081812</v>
      </c>
      <c r="L68" s="33">
        <f t="shared" si="14"/>
        <v>8.4986722706858639</v>
      </c>
      <c r="M68" s="33">
        <f t="shared" si="15"/>
        <v>0.56711102553975212</v>
      </c>
    </row>
    <row r="69" spans="1:13">
      <c r="A69" s="35" t="s">
        <v>499</v>
      </c>
      <c r="B69" s="35">
        <f>VLOOKUP(A69,'Initial Data Ctl v FeO2'!A46:V422,5,0)</f>
        <v>4</v>
      </c>
      <c r="C69" s="35">
        <v>140</v>
      </c>
      <c r="D69" s="35">
        <f>VLOOKUP(A69,'Initial Data Ctl v FeO2'!$A$1:$V$377,19,0)</f>
        <v>132485.6667</v>
      </c>
      <c r="E69" s="35">
        <f>VLOOKUP(A69,'Initial Data Ctl v FeO2'!$A$1:$V$377,20,0)</f>
        <v>154715.5</v>
      </c>
      <c r="F69" s="40">
        <f t="shared" si="11"/>
        <v>1.1677904776698385</v>
      </c>
      <c r="G69">
        <v>-2.7095299382354399</v>
      </c>
      <c r="H69" s="40">
        <f t="shared" si="12"/>
        <v>0.15511348275787676</v>
      </c>
      <c r="I69" s="40">
        <f>VLOOKUP(A69,'Simple avearge'!$A$1:$C$1136,3,0)</f>
        <v>-0.85228019229510399</v>
      </c>
      <c r="J69" s="64">
        <f t="shared" si="13"/>
        <v>1.4798300775563868</v>
      </c>
      <c r="K69" s="33">
        <f t="shared" si="16"/>
        <v>76.694377340101695</v>
      </c>
      <c r="L69" s="33">
        <f t="shared" si="14"/>
        <v>7.0493583367520793</v>
      </c>
      <c r="M69" s="33">
        <f t="shared" si="15"/>
        <v>0.15511348275787676</v>
      </c>
    </row>
    <row r="70" spans="1:13">
      <c r="A70" s="27" t="s">
        <v>851</v>
      </c>
      <c r="B70" s="35">
        <f>VLOOKUP(A70,'Initial Data Ctl v FeO2'!A93:V469,5,0)</f>
        <v>12</v>
      </c>
      <c r="C70" s="46">
        <v>462</v>
      </c>
      <c r="D70" s="35">
        <f>VLOOKUP(A70,'Initial Data Ctl v FeO2'!$A$1:$V$377,19,0)</f>
        <v>2915443.5</v>
      </c>
      <c r="E70" s="35">
        <f>VLOOKUP(A70,'Initial Data Ctl v FeO2'!$A$1:$V$377,20,0)</f>
        <v>18353383.329999998</v>
      </c>
      <c r="F70" s="40">
        <f t="shared" si="11"/>
        <v>6.2952286093007794</v>
      </c>
      <c r="G70">
        <v>-5.4291019920024901</v>
      </c>
      <c r="H70" s="40">
        <f t="shared" si="12"/>
        <v>1.8397919828497324</v>
      </c>
      <c r="I70" s="40">
        <f>VLOOKUP(A70,'Simple avearge'!$A$1:$C$1136,3,0)</f>
        <v>-1.0096442379363699</v>
      </c>
      <c r="J70" s="64">
        <f t="shared" si="13"/>
        <v>2.399993114650127</v>
      </c>
      <c r="K70" s="33">
        <f t="shared" si="16"/>
        <v>38.027925207710126</v>
      </c>
      <c r="L70" s="33">
        <f t="shared" si="14"/>
        <v>9.0674227557283835</v>
      </c>
      <c r="M70" s="33">
        <f t="shared" si="15"/>
        <v>1.8397919828497324</v>
      </c>
    </row>
    <row r="71" spans="1:13">
      <c r="A71" s="27" t="s">
        <v>1363</v>
      </c>
      <c r="B71" s="35">
        <f>VLOOKUP(A71,'Initial Data Ctl v FeO2'!A65:V441,5,0)</f>
        <v>1</v>
      </c>
      <c r="C71" s="46">
        <v>153</v>
      </c>
      <c r="D71" s="35">
        <f>VLOOKUP(A71,'Initial Data Ctl v FeO2'!$A$1:$V$377,19,0)</f>
        <v>1019584.167</v>
      </c>
      <c r="E71" s="35">
        <f>VLOOKUP(A71,'Initial Data Ctl v FeO2'!$A$1:$V$377,20,0)</f>
        <v>626529</v>
      </c>
      <c r="F71" s="40">
        <f t="shared" si="11"/>
        <v>0.61449463445816732</v>
      </c>
      <c r="G71" s="67">
        <v>-3.1043744983307202</v>
      </c>
      <c r="H71" s="40">
        <f t="shared" si="12"/>
        <v>-0.48695508157125922</v>
      </c>
      <c r="I71" s="40">
        <f>VLOOKUP(A71,'Simple avearge'!$A$1:$C$1136,3,0)</f>
        <v>-1.1620805305214701</v>
      </c>
      <c r="J71" s="64">
        <f t="shared" si="13"/>
        <v>1.5340164795203579</v>
      </c>
      <c r="K71" s="33">
        <f t="shared" si="16"/>
        <v>72.570546233396342</v>
      </c>
      <c r="L71" s="33">
        <f t="shared" si="14"/>
        <v>7.3889336385787461</v>
      </c>
      <c r="M71" s="33">
        <f t="shared" si="15"/>
        <v>-0.48695508157125922</v>
      </c>
    </row>
    <row r="72" spans="1:13">
      <c r="A72" s="27" t="s">
        <v>1370</v>
      </c>
      <c r="B72" s="35">
        <f>VLOOKUP(A72,'Initial Data Ctl v FeO2'!A66:V442,5,0)</f>
        <v>2</v>
      </c>
      <c r="C72" s="46">
        <v>123</v>
      </c>
      <c r="D72" s="35">
        <f>VLOOKUP(A72,'Initial Data Ctl v FeO2'!$A$1:$V$377,19,0)</f>
        <v>13019867.33</v>
      </c>
      <c r="E72" s="35">
        <f>VLOOKUP(A72,'Initial Data Ctl v FeO2'!$A$1:$V$377,20,0)</f>
        <v>2953200.3330000001</v>
      </c>
      <c r="F72" s="40">
        <f t="shared" si="11"/>
        <v>0.2268226133299624</v>
      </c>
      <c r="G72" s="67">
        <v>-2.4059777972214098</v>
      </c>
      <c r="H72" s="40">
        <f t="shared" si="12"/>
        <v>-1.4835870060584584</v>
      </c>
      <c r="I72" s="40">
        <f>VLOOKUP(A72,'Simple avearge'!$A$1:$C$1136,3,0)</f>
        <v>-0.71979694164706698</v>
      </c>
      <c r="J72" s="64">
        <f t="shared" si="13"/>
        <v>1.4042407306624571</v>
      </c>
      <c r="K72" s="33">
        <f t="shared" si="16"/>
        <v>83.197860165855118</v>
      </c>
      <c r="L72" s="33">
        <f t="shared" si="14"/>
        <v>6.827199425557434</v>
      </c>
      <c r="M72" s="33">
        <f t="shared" si="15"/>
        <v>-1.4835870060584584</v>
      </c>
    </row>
    <row r="73" spans="1:13">
      <c r="A73" s="44" t="s">
        <v>381</v>
      </c>
      <c r="B73" s="35">
        <f>VLOOKUP(A73,'Initial Data Ctl v FeO2'!A50:V426,5,0)</f>
        <v>2</v>
      </c>
      <c r="C73" s="35">
        <v>100</v>
      </c>
      <c r="D73" s="35">
        <f>VLOOKUP(A73,'Initial Data Ctl v FeO2'!$A$1:$V$377,19,0)</f>
        <v>2586066667</v>
      </c>
      <c r="E73" s="35">
        <f>VLOOKUP(A73,'Initial Data Ctl v FeO2'!$A$1:$V$377,20,0)</f>
        <v>2639016667</v>
      </c>
      <c r="F73" s="40">
        <f t="shared" si="11"/>
        <v>1.0204751102033365</v>
      </c>
      <c r="G73">
        <v>-1.94129576276362</v>
      </c>
      <c r="H73" s="40">
        <f t="shared" si="12"/>
        <v>2.0268313164678541E-2</v>
      </c>
      <c r="I73" s="40">
        <f>VLOOKUP(A73,'Simple avearge'!$A$1:$C$1136,3,0)</f>
        <v>-0.30281412582370898</v>
      </c>
      <c r="J73" s="64">
        <f t="shared" si="13"/>
        <v>1.2913084580693115</v>
      </c>
      <c r="K73" s="33">
        <f t="shared" si="16"/>
        <v>94.947155353736832</v>
      </c>
      <c r="L73" s="33">
        <f t="shared" si="14"/>
        <v>6.4946162401601351</v>
      </c>
      <c r="M73" s="33">
        <f t="shared" si="15"/>
        <v>2.0268313164678541E-2</v>
      </c>
    </row>
    <row r="74" spans="1:13">
      <c r="A74" s="44" t="s">
        <v>383</v>
      </c>
      <c r="B74" s="35">
        <f>VLOOKUP(A74,'Initial Data Ctl v FeO2'!A53:V429,5,0)</f>
        <v>3</v>
      </c>
      <c r="C74" s="35">
        <v>342</v>
      </c>
      <c r="D74" s="35">
        <f>VLOOKUP(A74,'Initial Data Ctl v FeO2'!$A$1:$V$377,19,0)</f>
        <v>1616550.3330000001</v>
      </c>
      <c r="E74" s="35">
        <f>VLOOKUP(A74,'Initial Data Ctl v FeO2'!$A$1:$V$377,20,0)</f>
        <v>844100.5</v>
      </c>
      <c r="F74" s="40">
        <f t="shared" si="11"/>
        <v>0.52216159482860958</v>
      </c>
      <c r="G74">
        <v>-8.4146440763701502</v>
      </c>
      <c r="H74" s="40">
        <f t="shared" si="12"/>
        <v>-0.64977817036879915</v>
      </c>
      <c r="I74" s="40">
        <f>VLOOKUP(A74,'Simple avearge'!$A$1:$C$1136,3,0)</f>
        <v>-1.4885389198643399</v>
      </c>
      <c r="J74" s="64">
        <f t="shared" si="13"/>
        <v>2.1247633597893505</v>
      </c>
      <c r="K74" s="33">
        <f t="shared" si="16"/>
        <v>44.975887591049805</v>
      </c>
      <c r="L74" s="33">
        <f t="shared" si="14"/>
        <v>12.220770591221568</v>
      </c>
      <c r="M74" s="33">
        <f t="shared" si="15"/>
        <v>-0.64977817036879915</v>
      </c>
    </row>
    <row r="75" spans="1:13">
      <c r="A75" s="27" t="s">
        <v>1120</v>
      </c>
      <c r="B75" s="35">
        <f>VLOOKUP(A75,'Initial Data Ctl v FeO2'!A94:V470,5,0)</f>
        <v>1</v>
      </c>
      <c r="C75" s="46">
        <v>474</v>
      </c>
      <c r="D75" s="35">
        <f>VLOOKUP(A75,'Initial Data Ctl v FeO2'!$A$1:$V$377,19,0)</f>
        <v>81420333.329999998</v>
      </c>
      <c r="E75" s="35">
        <f>VLOOKUP(A75,'Initial Data Ctl v FeO2'!$A$1:$V$377,20,0)</f>
        <v>19160666.829999998</v>
      </c>
      <c r="F75" s="40">
        <f t="shared" si="11"/>
        <v>0.23533024302837252</v>
      </c>
      <c r="G75">
        <v>-4.5872584019509102</v>
      </c>
      <c r="H75" s="40">
        <f t="shared" si="12"/>
        <v>-1.4467654618507071</v>
      </c>
      <c r="I75" s="40">
        <f>VLOOKUP(A75,'Simple avearge'!$A$1:$C$1136,3,0)</f>
        <v>-0.94112491133810805</v>
      </c>
      <c r="J75" s="64">
        <f t="shared" si="13"/>
        <v>2.4250473569850794</v>
      </c>
      <c r="K75" s="33">
        <f t="shared" si="16"/>
        <v>37.498854312469859</v>
      </c>
      <c r="L75" s="33">
        <f t="shared" si="14"/>
        <v>8.2115687827930923</v>
      </c>
      <c r="M75" s="33">
        <f t="shared" si="15"/>
        <v>-1.4467654618507071</v>
      </c>
    </row>
    <row r="76" spans="1:13">
      <c r="A76" s="27" t="s">
        <v>1128</v>
      </c>
      <c r="B76" s="35">
        <f>VLOOKUP(A76,'Initial Data Ctl v FeO2'!A95:V471,5,0)</f>
        <v>1</v>
      </c>
      <c r="C76" s="46">
        <v>339</v>
      </c>
      <c r="D76" s="35">
        <f>VLOOKUP(A76,'Initial Data Ctl v FeO2'!$A$1:$V$377,19,0)</f>
        <v>4322967.1670000004</v>
      </c>
      <c r="E76" s="35">
        <f>VLOOKUP(A76,'Initial Data Ctl v FeO2'!$A$1:$V$377,20,0)</f>
        <v>8132100</v>
      </c>
      <c r="F76" s="40">
        <f t="shared" si="11"/>
        <v>1.8811385064586126</v>
      </c>
      <c r="G76">
        <v>-5.2996442530665702</v>
      </c>
      <c r="H76" s="40">
        <f t="shared" si="12"/>
        <v>0.63187718208892907</v>
      </c>
      <c r="I76" s="40">
        <f>VLOOKUP(A76,'Simple avearge'!$A$1:$C$1136,3,0)</f>
        <v>-1.0896092924060501</v>
      </c>
      <c r="J76" s="64">
        <f t="shared" si="13"/>
        <v>2.1171950670425654</v>
      </c>
      <c r="K76" s="33">
        <f t="shared" si="16"/>
        <v>45.201826354875401</v>
      </c>
      <c r="L76" s="33">
        <f t="shared" si="14"/>
        <v>9.110781745169767</v>
      </c>
      <c r="M76" s="33">
        <f t="shared" si="15"/>
        <v>0.63187718208892907</v>
      </c>
    </row>
    <row r="77" spans="1:13">
      <c r="A77" s="44" t="s">
        <v>394</v>
      </c>
      <c r="B77" s="35">
        <f>VLOOKUP(A77,'Initial Data Ctl v FeO2'!A54:V430,5,0)</f>
        <v>3</v>
      </c>
      <c r="C77" s="35">
        <v>610</v>
      </c>
      <c r="D77" s="35">
        <f>VLOOKUP(A77,'Initial Data Ctl v FeO2'!$A$1:$V$377,19,0)</f>
        <v>334630.6667</v>
      </c>
      <c r="E77" s="35">
        <f>VLOOKUP(A77,'Initial Data Ctl v FeO2'!$A$1:$V$377,20,0)</f>
        <v>91900.833329999994</v>
      </c>
      <c r="F77" s="40">
        <f t="shared" si="11"/>
        <v>0.2746336258905705</v>
      </c>
      <c r="G77">
        <v>-0.56123747557993897</v>
      </c>
      <c r="H77" s="40">
        <f t="shared" si="12"/>
        <v>-1.2923173390644178</v>
      </c>
      <c r="I77" s="40">
        <f>VLOOKUP(A77,'Simple avearge'!$A$1:$C$1136,3,0)</f>
        <v>-0.17740925400010801</v>
      </c>
      <c r="J77" s="64">
        <f t="shared" si="13"/>
        <v>2.6858922052410361</v>
      </c>
      <c r="K77" s="33">
        <f t="shared" si="16"/>
        <v>32.754533013632098</v>
      </c>
      <c r="L77" s="33">
        <f t="shared" si="14"/>
        <v>4.0502788407130437</v>
      </c>
      <c r="M77" s="33">
        <f t="shared" si="15"/>
        <v>-1.2923173390644178</v>
      </c>
    </row>
    <row r="78" spans="1:13">
      <c r="A78" s="44" t="s">
        <v>398</v>
      </c>
      <c r="B78" s="35">
        <f>VLOOKUP(A78,'Initial Data Ctl v FeO2'!A55:V431,5,0)</f>
        <v>3</v>
      </c>
      <c r="C78" s="35">
        <v>1236</v>
      </c>
      <c r="D78" s="35">
        <f>VLOOKUP(A78,'Initial Data Ctl v FeO2'!$A$1:$V$377,19,0)</f>
        <v>13389750</v>
      </c>
      <c r="E78" s="35">
        <f>VLOOKUP(A78,'Initial Data Ctl v FeO2'!$A$1:$V$377,20,0)</f>
        <v>2122755</v>
      </c>
      <c r="F78" s="40">
        <f t="shared" si="11"/>
        <v>0.15853582031031199</v>
      </c>
      <c r="G78">
        <v>-0.28824141220220401</v>
      </c>
      <c r="H78" s="40">
        <f t="shared" si="12"/>
        <v>-1.8417747155493154</v>
      </c>
      <c r="I78" s="40">
        <f>VLOOKUP(A78,'Simple avearge'!$A$1:$C$1136,3,0)</f>
        <v>-0.104058236751149</v>
      </c>
      <c r="J78" s="64">
        <f t="shared" si="13"/>
        <v>3.5751764120735054</v>
      </c>
      <c r="K78" s="33">
        <f t="shared" si="16"/>
        <v>23.011830437776233</v>
      </c>
      <c r="L78" s="33">
        <f t="shared" si="14"/>
        <v>3.4242498627499018</v>
      </c>
      <c r="M78" s="33">
        <f t="shared" si="15"/>
        <v>-1.8417747155493154</v>
      </c>
    </row>
    <row r="79" spans="1:13">
      <c r="A79" s="44" t="s">
        <v>409</v>
      </c>
      <c r="B79" s="35">
        <f>VLOOKUP(A79,'Initial Data Ctl v FeO2'!A56:V432,5,0)</f>
        <v>2</v>
      </c>
      <c r="C79" s="35">
        <v>436</v>
      </c>
      <c r="D79" s="35">
        <f>VLOOKUP(A79,'Initial Data Ctl v FeO2'!$A$1:$V$377,19,0)</f>
        <v>355635.6667</v>
      </c>
      <c r="E79" s="35">
        <f>VLOOKUP(A79,'Initial Data Ctl v FeO2'!$A$1:$V$377,20,0)</f>
        <v>435345.5</v>
      </c>
      <c r="F79" s="40">
        <f t="shared" si="11"/>
        <v>1.2241334060771807</v>
      </c>
      <c r="G79">
        <v>-6.0779095728285499</v>
      </c>
      <c r="H79" s="40">
        <f t="shared" si="12"/>
        <v>0.20223317004407099</v>
      </c>
      <c r="I79" s="40">
        <f>VLOOKUP(A79,'Simple avearge'!$A$1:$C$1136,3,0)</f>
        <v>-1.6840658145254499</v>
      </c>
      <c r="J79" s="64">
        <f t="shared" si="13"/>
        <v>2.3443476981965889</v>
      </c>
      <c r="K79" s="33">
        <f t="shared" si="16"/>
        <v>39.257478547537161</v>
      </c>
      <c r="L79" s="33">
        <f t="shared" si="14"/>
        <v>9.7480515351502284</v>
      </c>
      <c r="M79" s="33">
        <f t="shared" si="15"/>
        <v>0.20223317004407099</v>
      </c>
    </row>
    <row r="80" spans="1:13">
      <c r="A80" s="44" t="s">
        <v>413</v>
      </c>
      <c r="B80" s="35">
        <f>VLOOKUP(A80,'Initial Data Ctl v FeO2'!A57:V433,5,0)</f>
        <v>2</v>
      </c>
      <c r="C80" s="46">
        <v>191</v>
      </c>
      <c r="D80" s="35">
        <f>VLOOKUP(A80,'Initial Data Ctl v FeO2'!$A$1:$V$377,19,0)</f>
        <v>592958.83330000006</v>
      </c>
      <c r="E80" s="35">
        <f>VLOOKUP(A80,'Initial Data Ctl v FeO2'!$A$1:$V$377,20,0)</f>
        <v>433640.5</v>
      </c>
      <c r="F80" s="40">
        <f t="shared" si="11"/>
        <v>0.73131636742243289</v>
      </c>
      <c r="G80">
        <v>-3.6845925010862302</v>
      </c>
      <c r="H80" s="40">
        <f t="shared" si="12"/>
        <v>-0.31290912568612339</v>
      </c>
      <c r="I80" s="40">
        <f>VLOOKUP(A80,'Simple avearge'!$A$1:$C$1136,3,0)</f>
        <v>-0.81008949113593998</v>
      </c>
      <c r="J80" s="64">
        <f t="shared" si="13"/>
        <v>1.6782185198295403</v>
      </c>
      <c r="K80" s="33">
        <f t="shared" si="16"/>
        <v>63.340899106591031</v>
      </c>
      <c r="L80" s="33">
        <f t="shared" si="14"/>
        <v>7.8331237370216327</v>
      </c>
      <c r="M80" s="33">
        <f t="shared" si="15"/>
        <v>-0.31290912568612339</v>
      </c>
    </row>
    <row r="81" spans="1:13">
      <c r="A81" s="45" t="s">
        <v>421</v>
      </c>
      <c r="B81" s="35">
        <f>VLOOKUP(A81,'Initial Data Ctl v FeO2'!A60:V436,5,0)</f>
        <v>5</v>
      </c>
      <c r="C81" s="46">
        <v>779</v>
      </c>
      <c r="D81" s="35">
        <f>VLOOKUP(A81,'Initial Data Ctl v FeO2'!$A$1:$V$377,19,0)</f>
        <v>1365216.8330000001</v>
      </c>
      <c r="E81" s="35">
        <f>VLOOKUP(A81,'Initial Data Ctl v FeO2'!$A$1:$V$377,20,0)</f>
        <v>716322</v>
      </c>
      <c r="F81" s="40">
        <f t="shared" si="11"/>
        <v>0.52469467317211138</v>
      </c>
      <c r="G81">
        <v>-4.5956383828983096</v>
      </c>
      <c r="H81" s="40">
        <f t="shared" si="12"/>
        <v>-0.64493876048106269</v>
      </c>
      <c r="I81" s="40">
        <f>VLOOKUP(A81,'Simple avearge'!$A$1:$C$1136,3,0)</f>
        <v>-1.03708613461529</v>
      </c>
      <c r="J81" s="64">
        <f t="shared" si="13"/>
        <v>2.9655323503619595</v>
      </c>
      <c r="K81" s="33">
        <f t="shared" si="16"/>
        <v>28.859198861891407</v>
      </c>
      <c r="L81" s="33">
        <f t="shared" si="14"/>
        <v>7.9580671763955113</v>
      </c>
      <c r="M81" s="33">
        <f t="shared" si="15"/>
        <v>-0.64493876048106269</v>
      </c>
    </row>
    <row r="82" spans="1:13">
      <c r="A82" s="27" t="s">
        <v>1100</v>
      </c>
      <c r="B82" s="35">
        <f>VLOOKUP(A82,'Initial Data Ctl v FeO2'!A96:V472,5,0)</f>
        <v>3</v>
      </c>
      <c r="C82" s="46">
        <v>444</v>
      </c>
      <c r="D82" s="35">
        <f>VLOOKUP(A82,'Initial Data Ctl v FeO2'!$A$1:$V$377,19,0)</f>
        <v>1016357.167</v>
      </c>
      <c r="E82" s="35">
        <f>VLOOKUP(A82,'Initial Data Ctl v FeO2'!$A$1:$V$377,20,0)</f>
        <v>8083467.1670000004</v>
      </c>
      <c r="F82" s="40">
        <f t="shared" si="11"/>
        <v>7.9533725244050943</v>
      </c>
      <c r="G82">
        <v>-5.9801219537532599</v>
      </c>
      <c r="H82" s="40">
        <f t="shared" si="12"/>
        <v>2.0735960556179891</v>
      </c>
      <c r="I82" s="40">
        <f>VLOOKUP(A82,'Simple avearge'!$A$1:$C$1136,3,0)</f>
        <v>-1.5697589833196499</v>
      </c>
      <c r="J82" s="64">
        <f t="shared" si="13"/>
        <v>2.3616748165005328</v>
      </c>
      <c r="K82" s="33">
        <f t="shared" si="16"/>
        <v>38.866287021121551</v>
      </c>
      <c r="L82" s="33">
        <f t="shared" si="14"/>
        <v>9.6402491710581639</v>
      </c>
      <c r="M82" s="33">
        <f t="shared" si="15"/>
        <v>2.0735960556179891</v>
      </c>
    </row>
    <row r="83" spans="1:13">
      <c r="A83" s="45" t="s">
        <v>425</v>
      </c>
      <c r="B83" s="35">
        <f>VLOOKUP(A83,'Initial Data Ctl v FeO2'!A61:V437,5,0)</f>
        <v>2</v>
      </c>
      <c r="C83" s="46">
        <v>503</v>
      </c>
      <c r="D83" s="35">
        <f>VLOOKUP(A83,'Initial Data Ctl v FeO2'!$A$1:$V$377,19,0)</f>
        <v>35307166.670000002</v>
      </c>
      <c r="E83" s="35">
        <f>VLOOKUP(A83,'Initial Data Ctl v FeO2'!$A$1:$V$377,20,0)</f>
        <v>22124166.670000002</v>
      </c>
      <c r="F83" s="40">
        <f t="shared" si="11"/>
        <v>0.62661971369111846</v>
      </c>
      <c r="G83">
        <v>-0.32033491964098798</v>
      </c>
      <c r="H83" s="40">
        <f t="shared" si="12"/>
        <v>-0.46741543959424814</v>
      </c>
      <c r="I83" s="40">
        <f>VLOOKUP(A83,'Simple avearge'!$A$1:$C$1136,3,0)</f>
        <v>-0.128007940315984</v>
      </c>
      <c r="J83" s="64">
        <f t="shared" si="13"/>
        <v>2.4840768620736355</v>
      </c>
      <c r="K83" s="33">
        <f t="shared" si="16"/>
        <v>36.308341392424381</v>
      </c>
      <c r="L83" s="33">
        <f t="shared" si="14"/>
        <v>3.9123824249389312</v>
      </c>
      <c r="M83" s="33">
        <f t="shared" si="15"/>
        <v>-0.46741543959424814</v>
      </c>
    </row>
    <row r="84" spans="1:13">
      <c r="A84" s="27" t="s">
        <v>1307</v>
      </c>
      <c r="B84" s="35">
        <f>VLOOKUP(A84,'Initial Data Ctl v FeO2'!A97:V473,5,0)</f>
        <v>2</v>
      </c>
      <c r="C84" s="46">
        <v>148</v>
      </c>
      <c r="D84" s="35">
        <f>VLOOKUP(A84,'Initial Data Ctl v FeO2'!$A$1:$V$377,19,0)</f>
        <v>149188416.80000001</v>
      </c>
      <c r="E84" s="35">
        <f>VLOOKUP(A84,'Initial Data Ctl v FeO2'!$A$1:$V$377,20,0)</f>
        <v>187690141.69999999</v>
      </c>
      <c r="F84" s="40">
        <f t="shared" si="11"/>
        <v>1.258074492147838</v>
      </c>
      <c r="G84">
        <v>-3.2139231977791698</v>
      </c>
      <c r="H84" s="40">
        <f t="shared" si="12"/>
        <v>0.22958237126903439</v>
      </c>
      <c r="I84" s="40">
        <f>VLOOKUP(A84,'Simple avearge'!$A$1:$C$1136,3,0)</f>
        <v>-0.80481892699404101</v>
      </c>
      <c r="J84" s="64">
        <f t="shared" si="13"/>
        <v>1.5135124243130602</v>
      </c>
      <c r="K84" s="33">
        <f t="shared" si="16"/>
        <v>74.082990014389182</v>
      </c>
      <c r="L84" s="33">
        <f t="shared" si="14"/>
        <v>7.5191091492678686</v>
      </c>
      <c r="M84" s="33">
        <f t="shared" si="15"/>
        <v>0.22958237126903439</v>
      </c>
    </row>
    <row r="85" spans="1:13">
      <c r="A85" s="45" t="s">
        <v>429</v>
      </c>
      <c r="B85" s="35">
        <f>VLOOKUP(A85,'Initial Data Ctl v FeO2'!A62:V438,5,0)</f>
        <v>2</v>
      </c>
      <c r="C85" s="46">
        <v>661</v>
      </c>
      <c r="D85" s="35">
        <f>VLOOKUP(A85,'Initial Data Ctl v FeO2'!$A$1:$V$377,19,0)</f>
        <v>1502350.5</v>
      </c>
      <c r="E85" s="35">
        <f>VLOOKUP(A85,'Initial Data Ctl v FeO2'!$A$1:$V$377,20,0)</f>
        <v>950567.16669999994</v>
      </c>
      <c r="F85" s="40">
        <f t="shared" si="11"/>
        <v>0.63271997227011934</v>
      </c>
      <c r="G85">
        <v>-0.245807796212795</v>
      </c>
      <c r="H85" s="40">
        <f t="shared" si="12"/>
        <v>-0.4577273365974408</v>
      </c>
      <c r="I85" s="40">
        <f>VLOOKUP(A85,'Simple avearge'!$A$1:$C$1136,3,0)</f>
        <v>-0.105460323183362</v>
      </c>
      <c r="J85" s="64">
        <f t="shared" si="13"/>
        <v>2.7746715857181679</v>
      </c>
      <c r="K85" s="33">
        <f t="shared" si="16"/>
        <v>31.405153714981424</v>
      </c>
      <c r="L85" s="33">
        <f t="shared" si="14"/>
        <v>3.6927798067093396</v>
      </c>
      <c r="M85" s="33">
        <f t="shared" si="15"/>
        <v>-0.4577273365974408</v>
      </c>
    </row>
    <row r="86" spans="1:13">
      <c r="A86" s="45" t="s">
        <v>445</v>
      </c>
      <c r="B86" s="35">
        <f>VLOOKUP(A86,'Initial Data Ctl v FeO2'!A63:V439,5,0)</f>
        <v>2</v>
      </c>
      <c r="C86" s="46">
        <v>474</v>
      </c>
      <c r="D86" s="35">
        <f>VLOOKUP(A86,'Initial Data Ctl v FeO2'!$A$1:$V$377,19,0)</f>
        <v>1189317.1669999999</v>
      </c>
      <c r="E86" s="35">
        <f>VLOOKUP(A86,'Initial Data Ctl v FeO2'!$A$1:$V$377,20,0)</f>
        <v>1444083.5</v>
      </c>
      <c r="F86" s="40">
        <f t="shared" si="11"/>
        <v>1.214212272444227</v>
      </c>
      <c r="G86">
        <v>-6.2080109700873898</v>
      </c>
      <c r="H86" s="40">
        <f t="shared" si="12"/>
        <v>0.19409553109535788</v>
      </c>
      <c r="I86" s="40">
        <f>VLOOKUP(A86,'Simple avearge'!$A$1:$C$1136,3,0)</f>
        <v>-1.4035138215587999</v>
      </c>
      <c r="J86" s="64">
        <f t="shared" si="13"/>
        <v>2.4250473569850794</v>
      </c>
      <c r="K86" s="33">
        <f t="shared" si="16"/>
        <v>37.498854312469859</v>
      </c>
      <c r="L86" s="33">
        <f t="shared" si="14"/>
        <v>9.8323213509295737</v>
      </c>
      <c r="M86" s="33">
        <f t="shared" si="15"/>
        <v>0.19409553109535788</v>
      </c>
    </row>
    <row r="87" spans="1:13">
      <c r="A87" s="45" t="s">
        <v>487</v>
      </c>
      <c r="B87" s="35">
        <f>VLOOKUP(A87,'Initial Data Ctl v FeO2'!A65:V441,5,0)</f>
        <v>3</v>
      </c>
      <c r="C87" s="46">
        <v>411</v>
      </c>
      <c r="D87" s="35">
        <f>VLOOKUP(A87,'Initial Data Ctl v FeO2'!$A$1:$V$377,19,0)</f>
        <v>3333833.6669999999</v>
      </c>
      <c r="E87" s="35">
        <f>VLOOKUP(A87,'Initial Data Ctl v FeO2'!$A$1:$V$377,20,0)</f>
        <v>1847883.6669999999</v>
      </c>
      <c r="F87" s="40">
        <f t="shared" si="11"/>
        <v>0.55428190233103192</v>
      </c>
      <c r="G87">
        <v>-5.8765637239318904</v>
      </c>
      <c r="H87" s="40">
        <f t="shared" si="12"/>
        <v>-0.59008187268160861</v>
      </c>
      <c r="I87" s="40">
        <f>VLOOKUP(A87,'Simple avearge'!$A$1:$C$1136,3,0)</f>
        <v>-1.50112082689897</v>
      </c>
      <c r="J87" s="64">
        <f t="shared" si="13"/>
        <v>2.2889480367795172</v>
      </c>
      <c r="K87" s="33">
        <f t="shared" si="16"/>
        <v>40.561857273935935</v>
      </c>
      <c r="L87" s="33">
        <f t="shared" si="14"/>
        <v>9.5793918729439653</v>
      </c>
      <c r="M87" s="33">
        <f t="shared" si="15"/>
        <v>-0.59008187268160861</v>
      </c>
    </row>
    <row r="88" spans="1:13">
      <c r="A88" s="45" t="s">
        <v>453</v>
      </c>
      <c r="B88" s="35">
        <f>VLOOKUP(A88,'Initial Data Ctl v FeO2'!A64:V440,5,0)</f>
        <v>2</v>
      </c>
      <c r="C88" s="46">
        <v>610</v>
      </c>
      <c r="D88" s="35">
        <f>VLOOKUP(A88,'Initial Data Ctl v FeO2'!$A$1:$V$377,19,0)</f>
        <v>153925000</v>
      </c>
      <c r="E88" s="35">
        <f>VLOOKUP(A88,'Initial Data Ctl v FeO2'!$A$1:$V$377,20,0)</f>
        <v>120490000</v>
      </c>
      <c r="F88" s="40">
        <f t="shared" si="11"/>
        <v>0.78278382329056362</v>
      </c>
      <c r="G88">
        <v>-5.0781720023705699</v>
      </c>
      <c r="H88" s="40">
        <f t="shared" si="12"/>
        <v>-0.24489870886208873</v>
      </c>
      <c r="I88" s="40">
        <f>VLOOKUP(A88,'Simple avearge'!$A$1:$C$1136,3,0)</f>
        <v>-1.3171957612306699</v>
      </c>
      <c r="J88" s="68">
        <f t="shared" si="13"/>
        <v>2.6858922052410361</v>
      </c>
      <c r="K88" s="33">
        <f t="shared" si="16"/>
        <v>32.754533013632098</v>
      </c>
      <c r="L88" s="33">
        <f t="shared" si="14"/>
        <v>8.5672133675036743</v>
      </c>
      <c r="M88" s="33">
        <f t="shared" si="15"/>
        <v>-0.24489870886208873</v>
      </c>
    </row>
    <row r="89" spans="1:13">
      <c r="A89" s="45" t="s">
        <v>457</v>
      </c>
      <c r="B89" s="35">
        <f>VLOOKUP(A89,'Initial Data Ctl v FeO2'!A66:V442,5,0)</f>
        <v>2</v>
      </c>
      <c r="C89" s="46">
        <v>424</v>
      </c>
      <c r="D89" s="35">
        <f>VLOOKUP(A89,'Initial Data Ctl v FeO2'!$A$1:$V$377,19,0)</f>
        <v>30109233.329999998</v>
      </c>
      <c r="E89" s="35">
        <f>VLOOKUP(A89,'Initial Data Ctl v FeO2'!$A$1:$V$377,20,0)</f>
        <v>20929416.670000002</v>
      </c>
      <c r="F89" s="40">
        <f t="shared" si="11"/>
        <v>0.69511622699295095</v>
      </c>
      <c r="G89">
        <v>-4.6085467711106602</v>
      </c>
      <c r="H89" s="40">
        <f t="shared" si="12"/>
        <v>-0.36367621431585556</v>
      </c>
      <c r="I89" s="40">
        <f>VLOOKUP(A89,'Simple avearge'!$A$1:$C$1136,3,0)</f>
        <v>-1.24024841097481</v>
      </c>
      <c r="J89" s="68">
        <f t="shared" si="13"/>
        <v>2.3179985906964902</v>
      </c>
      <c r="K89" s="33">
        <f t="shared" si="16"/>
        <v>39.867435400484339</v>
      </c>
      <c r="L89" s="33">
        <f t="shared" si="14"/>
        <v>8.2941066063940188</v>
      </c>
      <c r="M89" s="33">
        <f t="shared" si="15"/>
        <v>-0.36367621431585556</v>
      </c>
    </row>
    <row r="90" spans="1:13">
      <c r="A90" s="27" t="s">
        <v>1398</v>
      </c>
      <c r="B90" s="35">
        <f>VLOOKUP(A90,'Initial Data Ctl v FeO2'!A67:V443,5,0)</f>
        <v>1</v>
      </c>
      <c r="C90" s="46">
        <v>459</v>
      </c>
      <c r="D90" s="35">
        <f>VLOOKUP(A90,'Initial Data Ctl v FeO2'!$A$1:$V$377,19,0)</f>
        <v>72040000</v>
      </c>
      <c r="E90" s="35">
        <f>VLOOKUP(A90,'Initial Data Ctl v FeO2'!$A$1:$V$377,20,0)</f>
        <v>48932833.329999998</v>
      </c>
      <c r="F90" s="40">
        <f t="shared" si="11"/>
        <v>0.67924532662409765</v>
      </c>
      <c r="G90" s="67">
        <v>-9.2735063324564404</v>
      </c>
      <c r="H90" s="40">
        <f t="shared" si="12"/>
        <v>-0.38677291089942567</v>
      </c>
      <c r="I90" s="40">
        <f>VLOOKUP(A90,'Simple avearge'!$A$1:$C$1136,3,0)</f>
        <v>-1.5925289005173799</v>
      </c>
      <c r="J90" s="68">
        <f t="shared" si="13"/>
        <v>2.3936692091737144</v>
      </c>
      <c r="K90" s="33">
        <f t="shared" si="16"/>
        <v>38.163812863403152</v>
      </c>
      <c r="L90" s="33">
        <f t="shared" si="14"/>
        <v>12.915394091849141</v>
      </c>
      <c r="M90" s="33">
        <f t="shared" si="15"/>
        <v>-0.38677291089942567</v>
      </c>
    </row>
    <row r="91" spans="1:13">
      <c r="A91" s="27" t="s">
        <v>1400</v>
      </c>
      <c r="B91" s="35">
        <f>VLOOKUP(A91,'Initial Data Ctl v FeO2'!A68:V444,5,0)</f>
        <v>2</v>
      </c>
      <c r="C91" s="46">
        <v>259</v>
      </c>
      <c r="D91" s="35">
        <f>VLOOKUP(A91,'Initial Data Ctl v FeO2'!$A$1:$V$377,19,0)</f>
        <v>373517.5</v>
      </c>
      <c r="E91" s="35">
        <f>VLOOKUP(A91,'Initial Data Ctl v FeO2'!$A$1:$V$377,20,0)</f>
        <v>231367.5</v>
      </c>
      <c r="F91" s="40">
        <f t="shared" ref="F91:F102" si="17">E91/D91</f>
        <v>0.61942880855649329</v>
      </c>
      <c r="G91" s="67">
        <v>-3.6045589875694102</v>
      </c>
      <c r="H91" s="40">
        <f t="shared" ref="H91:H102" si="18">LN(F91)</f>
        <v>-0.47895750210082444</v>
      </c>
      <c r="I91" s="40">
        <f>VLOOKUP(A91,'Simple avearge'!$A$1:$C$1136,3,0)</f>
        <v>-0.89502022351280397</v>
      </c>
      <c r="J91" s="68">
        <f t="shared" ref="J91:J102" si="19">0.2*C91^0.405</f>
        <v>1.8985253486839651</v>
      </c>
      <c r="K91" s="33">
        <f t="shared" si="16"/>
        <v>52.812864051269557</v>
      </c>
      <c r="L91" s="33">
        <f t="shared" ref="L91:L102" si="20">LN(K91*EXP(-G91))</f>
        <v>7.5713137859415207</v>
      </c>
      <c r="M91" s="33">
        <f t="shared" ref="M91:M102" si="21">LN(E91/D91)</f>
        <v>-0.47895750210082444</v>
      </c>
    </row>
    <row r="92" spans="1:13">
      <c r="A92" s="45" t="s">
        <v>465</v>
      </c>
      <c r="B92" s="35">
        <f>VLOOKUP(A92,'Initial Data Ctl v FeO2'!A69:V445,5,0)</f>
        <v>2</v>
      </c>
      <c r="C92" s="46">
        <v>240</v>
      </c>
      <c r="D92" s="35">
        <f>VLOOKUP(A92,'Initial Data Ctl v FeO2'!$A$1:$V$377,19,0)</f>
        <v>2394733.5</v>
      </c>
      <c r="E92" s="35">
        <f>VLOOKUP(A92,'Initial Data Ctl v FeO2'!$A$1:$V$377,20,0)</f>
        <v>1991250.1669999999</v>
      </c>
      <c r="F92" s="40">
        <f t="shared" si="17"/>
        <v>0.8315122192093608</v>
      </c>
      <c r="G92">
        <v>-5.0448207363586599</v>
      </c>
      <c r="H92" s="40">
        <f t="shared" si="18"/>
        <v>-0.18450928507605943</v>
      </c>
      <c r="I92" s="40">
        <f>VLOOKUP(A92,'Simple avearge'!$A$1:$C$1136,3,0)</f>
        <v>-1.52693777978685</v>
      </c>
      <c r="J92" s="68">
        <f t="shared" si="19"/>
        <v>1.8408379057396087</v>
      </c>
      <c r="K92" s="33">
        <f t="shared" si="16"/>
        <v>55.239214464166793</v>
      </c>
      <c r="L92" s="33">
        <f t="shared" si="20"/>
        <v>9.0564938443816736</v>
      </c>
      <c r="M92" s="33">
        <f t="shared" si="21"/>
        <v>-0.18450928507605943</v>
      </c>
    </row>
    <row r="93" spans="1:13">
      <c r="A93" s="27" t="s">
        <v>558</v>
      </c>
      <c r="B93" s="35">
        <f>VLOOKUP(A93,'Initial Data Ctl v FeO2'!A70:V446,5,0)</f>
        <v>2</v>
      </c>
      <c r="C93" s="46">
        <v>476</v>
      </c>
      <c r="D93" s="35">
        <f>VLOOKUP(A93,'Initial Data Ctl v FeO2'!$A$1:$V$377,19,0)</f>
        <v>17545316.670000002</v>
      </c>
      <c r="E93" s="35">
        <f>VLOOKUP(A93,'Initial Data Ctl v FeO2'!$A$1:$V$377,20,0)</f>
        <v>10670816.67</v>
      </c>
      <c r="F93" s="40">
        <f t="shared" si="17"/>
        <v>0.60818604022380396</v>
      </c>
      <c r="G93">
        <v>-5.6632595668080699</v>
      </c>
      <c r="H93" s="40">
        <f t="shared" si="18"/>
        <v>-0.49727445661030506</v>
      </c>
      <c r="I93" s="40">
        <f>VLOOKUP(A93,'Simple avearge'!$A$1:$C$1136,3,0)</f>
        <v>-1.01382860242034</v>
      </c>
      <c r="J93" s="68">
        <f t="shared" si="19"/>
        <v>2.42918623494888</v>
      </c>
      <c r="K93" s="33">
        <f t="shared" si="16"/>
        <v>37.412855715204557</v>
      </c>
      <c r="L93" s="33">
        <f t="shared" si="20"/>
        <v>9.2852739478656314</v>
      </c>
      <c r="M93" s="33">
        <f t="shared" si="21"/>
        <v>-0.49727445661030506</v>
      </c>
    </row>
    <row r="94" spans="1:13">
      <c r="A94" s="44" t="s">
        <v>255</v>
      </c>
      <c r="B94" s="35">
        <f>VLOOKUP(A94,'Initial Data Ctl v FeO2'!A71:V447,5,0)</f>
        <v>4</v>
      </c>
      <c r="C94" s="35">
        <v>411</v>
      </c>
      <c r="D94" s="35">
        <f>VLOOKUP(A94,'Initial Data Ctl v FeO2'!$A$1:$V$377,19,0)</f>
        <v>973270.33330000006</v>
      </c>
      <c r="E94" s="35">
        <f>VLOOKUP(A94,'Initial Data Ctl v FeO2'!$A$1:$V$377,20,0)</f>
        <v>627233.83330000006</v>
      </c>
      <c r="F94" s="40">
        <f t="shared" si="17"/>
        <v>0.64446003524352979</v>
      </c>
      <c r="G94">
        <v>-6.8186130929567099</v>
      </c>
      <c r="H94" s="40">
        <f t="shared" si="18"/>
        <v>-0.43934246745721206</v>
      </c>
      <c r="I94" s="40">
        <f>VLOOKUP(A94,'Simple avearge'!$A$1:$C$1136,3,0)</f>
        <v>-1.39787260541102</v>
      </c>
      <c r="J94" s="68">
        <f t="shared" si="19"/>
        <v>2.2889480367795172</v>
      </c>
      <c r="K94" s="33">
        <f t="shared" si="16"/>
        <v>40.561857273935935</v>
      </c>
      <c r="L94" s="33">
        <f t="shared" si="20"/>
        <v>10.521441241968786</v>
      </c>
      <c r="M94" s="33">
        <f t="shared" si="21"/>
        <v>-0.43934246745721206</v>
      </c>
    </row>
    <row r="95" spans="1:13">
      <c r="A95" s="45" t="s">
        <v>469</v>
      </c>
      <c r="B95" s="35">
        <f>VLOOKUP(A95,'Initial Data Ctl v FeO2'!A72:V448,5,0)</f>
        <v>2</v>
      </c>
      <c r="C95" s="46">
        <v>387</v>
      </c>
      <c r="D95" s="35">
        <f>VLOOKUP(A95,'Initial Data Ctl v FeO2'!$A$1:$V$377,19,0)</f>
        <v>308075000</v>
      </c>
      <c r="E95" s="35">
        <f>VLOOKUP(A95,'Initial Data Ctl v FeO2'!$A$1:$V$377,20,0)</f>
        <v>244768333.30000001</v>
      </c>
      <c r="F95" s="40">
        <f t="shared" si="17"/>
        <v>0.79450891276474889</v>
      </c>
      <c r="G95">
        <v>-5.26286914067067</v>
      </c>
      <c r="H95" s="40">
        <f t="shared" si="18"/>
        <v>-0.23003107498805084</v>
      </c>
      <c r="I95" s="40">
        <f>VLOOKUP(A95,'Simple avearge'!$A$1:$C$1136,3,0)</f>
        <v>-1.0702938006379299</v>
      </c>
      <c r="J95" s="68">
        <f t="shared" si="19"/>
        <v>2.2338444913020878</v>
      </c>
      <c r="K95" s="33">
        <f t="shared" si="16"/>
        <v>41.946183750713679</v>
      </c>
      <c r="L95" s="33">
        <f t="shared" si="20"/>
        <v>8.999256598068234</v>
      </c>
      <c r="M95" s="33">
        <f t="shared" si="21"/>
        <v>-0.23003107498805084</v>
      </c>
    </row>
    <row r="96" spans="1:13">
      <c r="A96" s="45" t="s">
        <v>461</v>
      </c>
      <c r="B96" s="35">
        <f>VLOOKUP(A96,'Initial Data Ctl v FeO2'!A73:V449,5,0)</f>
        <v>3</v>
      </c>
      <c r="C96" s="46">
        <v>202</v>
      </c>
      <c r="D96" s="35">
        <f>VLOOKUP(A96,'Initial Data Ctl v FeO2'!$A$1:$V$377,19,0)</f>
        <v>53465000</v>
      </c>
      <c r="E96" s="35">
        <f>VLOOKUP(A96,'Initial Data Ctl v FeO2'!$A$1:$V$377,20,0)</f>
        <v>41749500</v>
      </c>
      <c r="F96" s="40">
        <f t="shared" si="17"/>
        <v>0.78087533900682693</v>
      </c>
      <c r="G96">
        <v>-3.6021499805072801</v>
      </c>
      <c r="H96" s="40">
        <f t="shared" si="18"/>
        <v>-0.24733975903137304</v>
      </c>
      <c r="I96" s="40">
        <f>VLOOKUP(A96,'Simple avearge'!$A$1:$C$1136,3,0)</f>
        <v>-1.1294191727451</v>
      </c>
      <c r="J96" s="68">
        <f t="shared" si="19"/>
        <v>1.7167114362104838</v>
      </c>
      <c r="K96" s="33">
        <f t="shared" si="16"/>
        <v>61.232046089101217</v>
      </c>
      <c r="L96" s="33">
        <f t="shared" si="20"/>
        <v>7.7168206618866657</v>
      </c>
      <c r="M96" s="33">
        <f t="shared" si="21"/>
        <v>-0.24733975903137304</v>
      </c>
    </row>
    <row r="97" spans="1:13">
      <c r="A97" s="27" t="s">
        <v>1155</v>
      </c>
      <c r="B97" s="35">
        <f>VLOOKUP(A97,'Initial Data Ctl v FeO2'!A74:V450,5,0)</f>
        <v>1</v>
      </c>
      <c r="C97" s="46">
        <v>465</v>
      </c>
      <c r="D97" s="35">
        <f>VLOOKUP(A97,'Initial Data Ctl v FeO2'!$A$1:$V$377,19,0)</f>
        <v>546820.33330000006</v>
      </c>
      <c r="E97" s="35">
        <f>VLOOKUP(A97,'Initial Data Ctl v FeO2'!$A$1:$V$377,20,0)</f>
        <v>283648.8333</v>
      </c>
      <c r="F97" s="40">
        <f t="shared" si="17"/>
        <v>0.51872400499120208</v>
      </c>
      <c r="G97">
        <v>-10.7583584960888</v>
      </c>
      <c r="H97" s="40">
        <f t="shared" si="18"/>
        <v>-0.65638331955315343</v>
      </c>
      <c r="I97" s="40">
        <f>VLOOKUP(A97,'Simple avearge'!$A$1:$C$1136,3,0)</f>
        <v>-1.6709346831812799</v>
      </c>
      <c r="J97" s="68">
        <f t="shared" si="19"/>
        <v>2.4062926337733508</v>
      </c>
      <c r="K97" s="33">
        <f t="shared" si="16"/>
        <v>37.893510746431112</v>
      </c>
      <c r="L97" s="33">
        <f t="shared" si="20"/>
        <v>14.393138373106504</v>
      </c>
      <c r="M97" s="33">
        <f t="shared" si="21"/>
        <v>-0.65638331955315343</v>
      </c>
    </row>
    <row r="98" spans="1:13">
      <c r="A98" s="27" t="s">
        <v>996</v>
      </c>
      <c r="B98" s="35">
        <f>VLOOKUP(A98,'Initial Data Ctl v FeO2'!A75:V451,5,0)</f>
        <v>2</v>
      </c>
      <c r="C98" s="46">
        <v>407</v>
      </c>
      <c r="D98" s="35">
        <f>VLOOKUP(A98,'Initial Data Ctl v FeO2'!$A$1:$V$377,19,0)</f>
        <v>153657.5</v>
      </c>
      <c r="E98" s="35">
        <f>VLOOKUP(A98,'Initial Data Ctl v FeO2'!$A$1:$V$377,20,0)</f>
        <v>856853.66669999994</v>
      </c>
      <c r="F98" s="40">
        <f t="shared" si="17"/>
        <v>5.5763868779590968</v>
      </c>
      <c r="G98">
        <v>-4.76500562568296</v>
      </c>
      <c r="H98" s="40">
        <f t="shared" si="18"/>
        <v>1.7185410537556398</v>
      </c>
      <c r="I98" s="40">
        <f>VLOOKUP(A98,'Simple avearge'!$A$1:$C$1136,3,0)</f>
        <v>-1.42572935407614</v>
      </c>
      <c r="J98" s="68">
        <f t="shared" si="19"/>
        <v>2.2798996473332092</v>
      </c>
      <c r="K98" s="33">
        <f t="shared" si="16"/>
        <v>40.78301356765121</v>
      </c>
      <c r="L98" s="33">
        <f t="shared" si="20"/>
        <v>8.4732712862757662</v>
      </c>
      <c r="M98" s="33">
        <f t="shared" si="21"/>
        <v>1.7185410537556398</v>
      </c>
    </row>
    <row r="99" spans="1:13">
      <c r="A99" s="27" t="s">
        <v>1230</v>
      </c>
      <c r="B99" s="35">
        <f>VLOOKUP(A99,'Initial Data Ctl v FeO2'!A76:V452,5,0)</f>
        <v>1</v>
      </c>
      <c r="C99" s="46">
        <v>572</v>
      </c>
      <c r="D99" s="35">
        <f>VLOOKUP(A99,'Initial Data Ctl v FeO2'!$A$1:$V$377,19,0)</f>
        <v>6886067.1670000004</v>
      </c>
      <c r="E99" s="35">
        <f>VLOOKUP(A99,'Initial Data Ctl v FeO2'!$A$1:$V$377,20,0)</f>
        <v>13793667.17</v>
      </c>
      <c r="F99" s="40">
        <f t="shared" si="17"/>
        <v>2.0031270150984279</v>
      </c>
      <c r="G99" s="67">
        <v>-4.3633486932503702</v>
      </c>
      <c r="H99" s="40">
        <f t="shared" si="18"/>
        <v>0.69470946710376613</v>
      </c>
      <c r="I99" s="40">
        <f>VLOOKUP(A99,'Simple avearge'!$A$1:$C$1136,3,0)</f>
        <v>-0.84663877183901703</v>
      </c>
      <c r="J99" s="68">
        <f t="shared" si="19"/>
        <v>2.6168292607833532</v>
      </c>
      <c r="K99" s="33">
        <f t="shared" si="16"/>
        <v>33.888914471125133</v>
      </c>
      <c r="L99" s="33">
        <f t="shared" si="20"/>
        <v>7.8864366474069367</v>
      </c>
      <c r="M99" s="33">
        <f t="shared" si="21"/>
        <v>0.69470946710376613</v>
      </c>
    </row>
    <row r="100" spans="1:13">
      <c r="A100" s="45" t="s">
        <v>477</v>
      </c>
      <c r="B100" s="35">
        <f>VLOOKUP(A100,'Initial Data Ctl v FeO2'!A77:V453,5,0)</f>
        <v>3</v>
      </c>
      <c r="C100" s="46">
        <v>404</v>
      </c>
      <c r="D100" s="35">
        <f>VLOOKUP(A100,'Initial Data Ctl v FeO2'!$A$1:$V$377,19,0)</f>
        <v>26632500</v>
      </c>
      <c r="E100" s="35">
        <f>VLOOKUP(A100,'Initial Data Ctl v FeO2'!$A$1:$V$377,20,0)</f>
        <v>18750500</v>
      </c>
      <c r="F100" s="40">
        <f t="shared" si="17"/>
        <v>0.70404580869238709</v>
      </c>
      <c r="G100">
        <v>-4.8667969986207904</v>
      </c>
      <c r="H100" s="40">
        <f t="shared" si="18"/>
        <v>-0.35091185577567841</v>
      </c>
      <c r="I100" s="40">
        <f>VLOOKUP(A100,'Simple avearge'!$A$1:$C$1136,3,0)</f>
        <v>-1.2096756727820299</v>
      </c>
      <c r="J100" s="68">
        <f t="shared" si="19"/>
        <v>2.2730785750352576</v>
      </c>
      <c r="K100" s="33">
        <f t="shared" si="16"/>
        <v>40.95129625562376</v>
      </c>
      <c r="L100" s="33">
        <f t="shared" si="20"/>
        <v>8.5791804630128592</v>
      </c>
      <c r="M100" s="33">
        <f t="shared" si="21"/>
        <v>-0.35091185577567841</v>
      </c>
    </row>
    <row r="101" spans="1:13">
      <c r="A101" s="45" t="s">
        <v>481</v>
      </c>
      <c r="B101" s="35">
        <f>VLOOKUP(A101,'Initial Data Ctl v FeO2'!A78:V454,5,0)</f>
        <v>2</v>
      </c>
      <c r="C101" s="46">
        <v>472</v>
      </c>
      <c r="D101" s="35">
        <f>VLOOKUP(A101,'Initial Data Ctl v FeO2'!$A$1:$V$377,19,0)</f>
        <v>4367017</v>
      </c>
      <c r="E101" s="35">
        <f>VLOOKUP(A101,'Initial Data Ctl v FeO2'!$A$1:$V$377,20,0)</f>
        <v>913884</v>
      </c>
      <c r="F101" s="40">
        <f t="shared" si="17"/>
        <v>0.2092696227195818</v>
      </c>
      <c r="G101">
        <v>-8.8216342642823502</v>
      </c>
      <c r="H101" s="40">
        <f t="shared" si="18"/>
        <v>-1.5641317975716207</v>
      </c>
      <c r="I101" s="40">
        <f>VLOOKUP(A101,'Simple avearge'!$A$1:$C$1136,3,0)</f>
        <v>-1.66844003319423</v>
      </c>
      <c r="J101" s="68">
        <f t="shared" si="19"/>
        <v>2.4208980750729197</v>
      </c>
      <c r="K101" s="33">
        <f t="shared" si="16"/>
        <v>37.58546385804992</v>
      </c>
      <c r="L101" s="33">
        <f t="shared" si="20"/>
        <v>12.44825164040939</v>
      </c>
      <c r="M101" s="33">
        <f t="shared" si="21"/>
        <v>-1.5641317975716207</v>
      </c>
    </row>
    <row r="102" spans="1:13">
      <c r="A102" s="68" t="s">
        <v>491</v>
      </c>
      <c r="B102" s="35">
        <f>VLOOKUP(A102,'Initial Data Ctl v FeO2'!A79:V455,5,0)</f>
        <v>2</v>
      </c>
      <c r="C102" s="46">
        <v>411</v>
      </c>
      <c r="D102" s="35">
        <f>VLOOKUP(A102,'Initial Data Ctl v FeO2'!$A$1:$V$377,19,0)</f>
        <v>3631350.5</v>
      </c>
      <c r="E102" s="35">
        <f>VLOOKUP(A102,'Initial Data Ctl v FeO2'!$A$1:$V$377,20,0)</f>
        <v>2368900.5</v>
      </c>
      <c r="F102" s="40">
        <f t="shared" si="17"/>
        <v>0.65234697118881801</v>
      </c>
      <c r="G102">
        <v>-7.9482016349717899</v>
      </c>
      <c r="H102" s="40">
        <f t="shared" si="18"/>
        <v>-0.42717869420471472</v>
      </c>
      <c r="I102" s="40">
        <f>VLOOKUP(A102,'Simple avearge'!$A$1:$C$1136,3,0)</f>
        <v>-1.2680796387083999</v>
      </c>
      <c r="J102" s="68">
        <f t="shared" si="19"/>
        <v>2.2889480367795172</v>
      </c>
      <c r="K102" s="33">
        <f t="shared" si="16"/>
        <v>40.561857273935935</v>
      </c>
      <c r="L102" s="33">
        <f t="shared" si="20"/>
        <v>11.651029783983866</v>
      </c>
      <c r="M102" s="33">
        <f t="shared" si="21"/>
        <v>-0.42717869420471472</v>
      </c>
    </row>
  </sheetData>
  <sortState xmlns:xlrd2="http://schemas.microsoft.com/office/spreadsheetml/2017/richdata2" ref="A2:M100">
    <sortCondition ref="A2"/>
  </sortState>
  <conditionalFormatting sqref="A103:B1048576 A43:A66 B3 A3:A41">
    <cfRule type="duplicateValues" dxfId="347" priority="1910"/>
    <cfRule type="duplicateValues" dxfId="346" priority="1911"/>
    <cfRule type="duplicateValues" dxfId="345" priority="1912"/>
  </conditionalFormatting>
  <conditionalFormatting sqref="A42">
    <cfRule type="duplicateValues" dxfId="344" priority="1991"/>
  </conditionalFormatting>
  <conditionalFormatting sqref="A3:A1048576">
    <cfRule type="duplicateValues" dxfId="343" priority="5"/>
  </conditionalFormatting>
  <conditionalFormatting sqref="A88:A93">
    <cfRule type="duplicateValues" dxfId="342" priority="2800"/>
    <cfRule type="duplicateValues" dxfId="341" priority="2801"/>
    <cfRule type="duplicateValues" dxfId="340" priority="2802"/>
  </conditionalFormatting>
  <conditionalFormatting sqref="G88:G93">
    <cfRule type="duplicateValues" dxfId="339" priority="2806"/>
    <cfRule type="duplicateValues" dxfId="338" priority="2807"/>
    <cfRule type="duplicateValues" dxfId="337" priority="2808"/>
  </conditionalFormatting>
  <conditionalFormatting sqref="A88:A93">
    <cfRule type="duplicateValues" dxfId="336" priority="2830"/>
  </conditionalFormatting>
  <conditionalFormatting sqref="G88:G93">
    <cfRule type="duplicateValues" dxfId="335" priority="2831"/>
  </conditionalFormatting>
  <conditionalFormatting sqref="A94:A102">
    <cfRule type="duplicateValues" dxfId="334" priority="2865"/>
    <cfRule type="duplicateValues" dxfId="333" priority="2866"/>
    <cfRule type="duplicateValues" dxfId="332" priority="2867"/>
  </conditionalFormatting>
  <conditionalFormatting sqref="G94:G102">
    <cfRule type="duplicateValues" dxfId="331" priority="2871"/>
    <cfRule type="duplicateValues" dxfId="330" priority="2872"/>
    <cfRule type="duplicateValues" dxfId="329" priority="2873"/>
  </conditionalFormatting>
  <conditionalFormatting sqref="A1:A2">
    <cfRule type="duplicateValues" dxfId="328" priority="1"/>
  </conditionalFormatting>
  <conditionalFormatting sqref="A1:B2">
    <cfRule type="duplicateValues" dxfId="327" priority="2"/>
    <cfRule type="duplicateValues" dxfId="326" priority="3"/>
    <cfRule type="duplicateValues" dxfId="325" priority="4"/>
  </conditionalFormatting>
  <conditionalFormatting sqref="G67:G87">
    <cfRule type="duplicateValues" dxfId="324" priority="3709"/>
    <cfRule type="duplicateValues" dxfId="323" priority="3710"/>
    <cfRule type="duplicateValues" dxfId="322" priority="3711"/>
  </conditionalFormatting>
  <conditionalFormatting sqref="A67:A87">
    <cfRule type="duplicateValues" dxfId="321" priority="3715"/>
    <cfRule type="duplicateValues" dxfId="320" priority="3716"/>
    <cfRule type="duplicateValues" dxfId="319" priority="3717"/>
  </conditionalFormatting>
  <conditionalFormatting sqref="A4:A87">
    <cfRule type="duplicateValues" dxfId="318" priority="3721"/>
  </conditionalFormatting>
  <pageMargins left="0" right="0" top="0.39370078740157477" bottom="0.39370078740157477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77"/>
  <sheetViews>
    <sheetView workbookViewId="0">
      <selection sqref="A1:A1048576"/>
    </sheetView>
  </sheetViews>
  <sheetFormatPr baseColWidth="10" defaultColWidth="11" defaultRowHeight="16"/>
  <cols>
    <col min="1" max="1" width="22" customWidth="1"/>
    <col min="2" max="4" width="11" customWidth="1"/>
    <col min="5" max="5" width="23.83203125" customWidth="1"/>
    <col min="6" max="18" width="11" customWidth="1"/>
    <col min="19" max="19" width="26.33203125" customWidth="1"/>
    <col min="20" max="20" width="23.83203125" customWidth="1"/>
    <col min="21" max="22" width="17.5" customWidth="1"/>
  </cols>
  <sheetData>
    <row r="1" spans="1:22">
      <c r="A1" s="52" t="s">
        <v>12</v>
      </c>
      <c r="B1" s="52" t="s">
        <v>13</v>
      </c>
      <c r="C1" s="52" t="s">
        <v>14</v>
      </c>
      <c r="D1" s="52" t="s">
        <v>15</v>
      </c>
      <c r="E1" s="53" t="s">
        <v>16</v>
      </c>
      <c r="F1" s="53" t="s">
        <v>17</v>
      </c>
      <c r="G1" s="53" t="s">
        <v>18</v>
      </c>
      <c r="H1" s="53" t="s">
        <v>19</v>
      </c>
      <c r="I1" s="53" t="s">
        <v>20</v>
      </c>
      <c r="J1" s="53" t="s">
        <v>21</v>
      </c>
      <c r="K1" s="53" t="s">
        <v>22</v>
      </c>
      <c r="L1" s="53" t="s">
        <v>23</v>
      </c>
      <c r="M1" s="53" t="s">
        <v>138</v>
      </c>
      <c r="N1" s="53" t="s">
        <v>139</v>
      </c>
      <c r="O1" s="53" t="s">
        <v>140</v>
      </c>
      <c r="P1" s="53" t="s">
        <v>141</v>
      </c>
      <c r="Q1" s="53" t="s">
        <v>142</v>
      </c>
      <c r="R1" s="53" t="s">
        <v>143</v>
      </c>
      <c r="S1" s="53" t="s">
        <v>30</v>
      </c>
      <c r="T1" s="53" t="s">
        <v>144</v>
      </c>
      <c r="U1" s="53" t="s">
        <v>32</v>
      </c>
      <c r="V1" s="53" t="s">
        <v>35</v>
      </c>
    </row>
    <row r="2" spans="1:22">
      <c r="A2" s="55" t="s">
        <v>562</v>
      </c>
      <c r="B2" s="55" t="s">
        <v>563</v>
      </c>
      <c r="C2" s="55" t="s">
        <v>564</v>
      </c>
      <c r="D2" s="55" t="s">
        <v>565</v>
      </c>
      <c r="E2" s="56">
        <v>9</v>
      </c>
      <c r="F2" s="56">
        <v>2</v>
      </c>
      <c r="G2" s="56">
        <v>1</v>
      </c>
      <c r="H2" s="56">
        <v>1</v>
      </c>
      <c r="I2" s="56">
        <v>1</v>
      </c>
      <c r="J2" s="56">
        <v>1</v>
      </c>
      <c r="K2" s="56">
        <v>1</v>
      </c>
      <c r="L2" s="56">
        <v>1</v>
      </c>
      <c r="M2" s="56">
        <v>1</v>
      </c>
      <c r="N2" s="56">
        <v>861840</v>
      </c>
      <c r="O2" s="56">
        <v>1</v>
      </c>
      <c r="P2" s="56">
        <v>1</v>
      </c>
      <c r="Q2" s="56">
        <v>1</v>
      </c>
      <c r="R2" s="56">
        <v>1</v>
      </c>
      <c r="S2" s="56">
        <v>1</v>
      </c>
      <c r="T2" s="56">
        <v>143640.8333</v>
      </c>
      <c r="U2" s="56">
        <v>143640.8333</v>
      </c>
      <c r="V2" s="56">
        <v>0.36321746799999999</v>
      </c>
    </row>
    <row r="3" spans="1:22">
      <c r="A3" s="55" t="s">
        <v>151</v>
      </c>
      <c r="B3" s="55" t="s">
        <v>152</v>
      </c>
      <c r="C3" s="55" t="s">
        <v>153</v>
      </c>
      <c r="D3" s="55" t="s">
        <v>1565</v>
      </c>
      <c r="E3" s="56">
        <v>5</v>
      </c>
      <c r="F3" s="56">
        <v>15</v>
      </c>
      <c r="G3" s="56">
        <v>26611000</v>
      </c>
      <c r="H3" s="56">
        <v>25615000</v>
      </c>
      <c r="I3" s="56">
        <v>34349000</v>
      </c>
      <c r="J3" s="56">
        <v>39846000</v>
      </c>
      <c r="K3" s="56">
        <v>36316000</v>
      </c>
      <c r="L3" s="56">
        <v>31607000</v>
      </c>
      <c r="M3" s="56">
        <v>26998000</v>
      </c>
      <c r="N3" s="56">
        <v>22928000</v>
      </c>
      <c r="O3" s="56">
        <v>27587000</v>
      </c>
      <c r="P3" s="56">
        <v>32478000</v>
      </c>
      <c r="Q3" s="56">
        <v>24062000</v>
      </c>
      <c r="R3" s="56">
        <v>35876000</v>
      </c>
      <c r="S3" s="56">
        <v>32390666.670000002</v>
      </c>
      <c r="T3" s="56">
        <v>28321500</v>
      </c>
      <c r="U3" s="56">
        <v>0.87437224700000005</v>
      </c>
      <c r="V3" s="56">
        <v>0.21175222499999999</v>
      </c>
    </row>
    <row r="4" spans="1:22">
      <c r="A4" s="55" t="s">
        <v>155</v>
      </c>
      <c r="B4" s="55" t="s">
        <v>102</v>
      </c>
      <c r="C4" s="55" t="s">
        <v>1434</v>
      </c>
      <c r="D4" s="55" t="s">
        <v>1435</v>
      </c>
      <c r="E4" s="56">
        <v>1</v>
      </c>
      <c r="F4" s="56">
        <v>9</v>
      </c>
      <c r="G4" s="56">
        <v>1</v>
      </c>
      <c r="H4" s="56">
        <v>1</v>
      </c>
      <c r="I4" s="56">
        <v>1</v>
      </c>
      <c r="J4" s="56">
        <v>1</v>
      </c>
      <c r="K4" s="56">
        <v>1058600</v>
      </c>
      <c r="L4" s="56">
        <v>1</v>
      </c>
      <c r="M4" s="56">
        <v>1</v>
      </c>
      <c r="N4" s="56">
        <v>1</v>
      </c>
      <c r="O4" s="56">
        <v>1</v>
      </c>
      <c r="P4" s="56">
        <v>1</v>
      </c>
      <c r="Q4" s="56">
        <v>1</v>
      </c>
      <c r="R4" s="56">
        <v>1</v>
      </c>
      <c r="S4" s="56">
        <v>176434.1667</v>
      </c>
      <c r="T4" s="56">
        <v>1</v>
      </c>
      <c r="U4" s="58">
        <v>5.6678399999999996E-6</v>
      </c>
      <c r="V4" s="56">
        <v>0.36321746799999999</v>
      </c>
    </row>
    <row r="5" spans="1:22">
      <c r="A5" s="55" t="s">
        <v>638</v>
      </c>
      <c r="B5" s="55" t="s">
        <v>639</v>
      </c>
      <c r="C5" s="55" t="s">
        <v>640</v>
      </c>
      <c r="D5" s="55" t="s">
        <v>641</v>
      </c>
      <c r="E5" s="56">
        <v>8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6">
        <v>1</v>
      </c>
      <c r="L5" s="56">
        <v>1</v>
      </c>
      <c r="M5" s="56">
        <v>1</v>
      </c>
      <c r="N5" s="56">
        <v>413530</v>
      </c>
      <c r="O5" s="56">
        <v>1</v>
      </c>
      <c r="P5" s="56">
        <v>1</v>
      </c>
      <c r="Q5" s="56">
        <v>1</v>
      </c>
      <c r="R5" s="56">
        <v>1</v>
      </c>
      <c r="S5" s="56">
        <v>1</v>
      </c>
      <c r="T5" s="56">
        <v>68922.5</v>
      </c>
      <c r="U5" s="56">
        <v>68922.5</v>
      </c>
      <c r="V5" s="56">
        <v>0.36321746799999999</v>
      </c>
    </row>
    <row r="6" spans="1:22">
      <c r="A6" s="55" t="s">
        <v>156</v>
      </c>
      <c r="B6" s="55" t="s">
        <v>68</v>
      </c>
      <c r="C6" s="55" t="s">
        <v>157</v>
      </c>
      <c r="D6" s="55" t="s">
        <v>1566</v>
      </c>
      <c r="E6" s="56">
        <v>6</v>
      </c>
      <c r="F6" s="56">
        <v>3</v>
      </c>
      <c r="G6" s="56">
        <v>1</v>
      </c>
      <c r="H6" s="56">
        <v>1</v>
      </c>
      <c r="I6" s="56">
        <v>1</v>
      </c>
      <c r="J6" s="56">
        <v>1</v>
      </c>
      <c r="K6" s="56">
        <v>1</v>
      </c>
      <c r="L6" s="56">
        <v>1</v>
      </c>
      <c r="M6" s="56">
        <v>1</v>
      </c>
      <c r="N6" s="56">
        <v>1</v>
      </c>
      <c r="O6" s="56">
        <v>1</v>
      </c>
      <c r="P6" s="56">
        <v>1</v>
      </c>
      <c r="Q6" s="56">
        <v>1</v>
      </c>
      <c r="R6" s="56">
        <v>1</v>
      </c>
      <c r="S6" s="56">
        <v>1</v>
      </c>
      <c r="T6" s="56">
        <v>1</v>
      </c>
      <c r="U6" s="56">
        <v>1</v>
      </c>
      <c r="V6" s="56" t="e">
        <v>#DIV/0!</v>
      </c>
    </row>
    <row r="7" spans="1:22">
      <c r="A7" s="55" t="s">
        <v>159</v>
      </c>
      <c r="B7" s="55" t="s">
        <v>160</v>
      </c>
      <c r="C7" s="55" t="s">
        <v>161</v>
      </c>
      <c r="D7" s="55" t="s">
        <v>162</v>
      </c>
      <c r="E7" s="56">
        <v>2</v>
      </c>
      <c r="F7" s="56">
        <v>4</v>
      </c>
      <c r="G7" s="56">
        <v>1</v>
      </c>
      <c r="H7" s="56">
        <v>1</v>
      </c>
      <c r="I7" s="56">
        <v>1059200</v>
      </c>
      <c r="J7" s="56">
        <v>793830</v>
      </c>
      <c r="K7" s="56">
        <v>1</v>
      </c>
      <c r="L7" s="56">
        <v>1</v>
      </c>
      <c r="M7" s="56">
        <v>1</v>
      </c>
      <c r="N7" s="56">
        <v>571710</v>
      </c>
      <c r="O7" s="56">
        <v>1</v>
      </c>
      <c r="P7" s="56">
        <v>1</v>
      </c>
      <c r="Q7" s="56">
        <v>1</v>
      </c>
      <c r="R7" s="56">
        <v>1</v>
      </c>
      <c r="S7" s="56">
        <v>308839</v>
      </c>
      <c r="T7" s="56">
        <v>95285.833329999994</v>
      </c>
      <c r="U7" s="56">
        <v>0.308529147</v>
      </c>
      <c r="V7" s="56">
        <v>0.36323078600000003</v>
      </c>
    </row>
    <row r="8" spans="1:22">
      <c r="A8" s="55" t="s">
        <v>584</v>
      </c>
      <c r="B8" s="55" t="s">
        <v>585</v>
      </c>
      <c r="C8" s="55" t="s">
        <v>586</v>
      </c>
      <c r="D8" s="55" t="s">
        <v>587</v>
      </c>
      <c r="E8" s="56">
        <v>2</v>
      </c>
      <c r="F8" s="56">
        <v>10</v>
      </c>
      <c r="G8" s="56">
        <v>1</v>
      </c>
      <c r="H8" s="56">
        <v>1</v>
      </c>
      <c r="I8" s="56">
        <v>1971700</v>
      </c>
      <c r="J8" s="56">
        <v>951000</v>
      </c>
      <c r="K8" s="56">
        <v>1</v>
      </c>
      <c r="L8" s="56">
        <v>1</v>
      </c>
      <c r="M8" s="56">
        <v>1</v>
      </c>
      <c r="N8" s="56">
        <v>1545000</v>
      </c>
      <c r="O8" s="56">
        <v>1</v>
      </c>
      <c r="P8" s="56">
        <v>1</v>
      </c>
      <c r="Q8" s="56">
        <v>705230</v>
      </c>
      <c r="R8" s="56">
        <v>1</v>
      </c>
      <c r="S8" s="56">
        <v>487117.3333</v>
      </c>
      <c r="T8" s="56">
        <v>375039</v>
      </c>
      <c r="U8" s="56">
        <v>0.76991511999999995</v>
      </c>
      <c r="V8" s="56">
        <v>0.79749008799999999</v>
      </c>
    </row>
    <row r="9" spans="1:22">
      <c r="A9" s="55" t="s">
        <v>53</v>
      </c>
      <c r="B9" s="55" t="s">
        <v>54</v>
      </c>
      <c r="C9" s="55" t="s">
        <v>55</v>
      </c>
      <c r="D9" s="55" t="s">
        <v>56</v>
      </c>
      <c r="E9" s="56">
        <v>2</v>
      </c>
      <c r="F9" s="56">
        <v>10</v>
      </c>
      <c r="G9" s="56">
        <v>1</v>
      </c>
      <c r="H9" s="56">
        <v>1</v>
      </c>
      <c r="I9" s="56">
        <v>2662900</v>
      </c>
      <c r="J9" s="56">
        <v>1</v>
      </c>
      <c r="K9" s="56">
        <v>1</v>
      </c>
      <c r="L9" s="56">
        <v>1</v>
      </c>
      <c r="M9" s="56">
        <v>11216000</v>
      </c>
      <c r="N9" s="56">
        <v>54917000</v>
      </c>
      <c r="O9" s="56">
        <v>11362000</v>
      </c>
      <c r="P9" s="56">
        <v>21750000</v>
      </c>
      <c r="Q9" s="56">
        <v>7268800</v>
      </c>
      <c r="R9" s="56">
        <v>5772800</v>
      </c>
      <c r="S9" s="56">
        <v>443817.5</v>
      </c>
      <c r="T9" s="56">
        <v>18714433.329999998</v>
      </c>
      <c r="U9" s="56">
        <v>42.166956759999998</v>
      </c>
      <c r="V9" s="56">
        <v>6.1063358999999998E-2</v>
      </c>
    </row>
    <row r="10" spans="1:22">
      <c r="A10" s="55" t="s">
        <v>592</v>
      </c>
      <c r="B10" s="55" t="s">
        <v>593</v>
      </c>
      <c r="C10" s="55" t="s">
        <v>594</v>
      </c>
      <c r="D10" s="55" t="s">
        <v>595</v>
      </c>
      <c r="E10" s="56">
        <v>2</v>
      </c>
      <c r="F10" s="56">
        <v>11</v>
      </c>
      <c r="G10" s="56">
        <v>1</v>
      </c>
      <c r="H10" s="56">
        <v>1</v>
      </c>
      <c r="I10" s="56">
        <v>1</v>
      </c>
      <c r="J10" s="56">
        <v>1</v>
      </c>
      <c r="K10" s="56">
        <v>1</v>
      </c>
      <c r="L10" s="56">
        <v>1</v>
      </c>
      <c r="M10" s="56">
        <v>1</v>
      </c>
      <c r="N10" s="56">
        <v>1</v>
      </c>
      <c r="O10" s="56">
        <v>1</v>
      </c>
      <c r="P10" s="56">
        <v>1731500</v>
      </c>
      <c r="Q10" s="56">
        <v>1</v>
      </c>
      <c r="R10" s="56">
        <v>1</v>
      </c>
      <c r="S10" s="56">
        <v>1</v>
      </c>
      <c r="T10" s="56">
        <v>288584.1667</v>
      </c>
      <c r="U10" s="56">
        <v>288584.1667</v>
      </c>
      <c r="V10" s="56">
        <v>0.36321746799999999</v>
      </c>
    </row>
    <row r="11" spans="1:22">
      <c r="A11" s="55" t="s">
        <v>163</v>
      </c>
      <c r="B11" s="55" t="s">
        <v>164</v>
      </c>
      <c r="C11" s="55" t="s">
        <v>165</v>
      </c>
      <c r="D11" s="55" t="s">
        <v>166</v>
      </c>
      <c r="E11" s="56">
        <v>3</v>
      </c>
      <c r="F11" s="56">
        <v>5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5136400</v>
      </c>
      <c r="N11" s="56">
        <v>51501000</v>
      </c>
      <c r="O11" s="56">
        <v>7819400</v>
      </c>
      <c r="P11" s="56">
        <v>5924500</v>
      </c>
      <c r="Q11" s="56">
        <v>1</v>
      </c>
      <c r="R11" s="56">
        <v>1</v>
      </c>
      <c r="S11" s="56">
        <v>1</v>
      </c>
      <c r="T11" s="56">
        <v>11730217</v>
      </c>
      <c r="U11" s="56">
        <v>11730217</v>
      </c>
      <c r="V11" s="56">
        <v>0.205380067</v>
      </c>
    </row>
    <row r="12" spans="1:22">
      <c r="A12" s="55" t="s">
        <v>167</v>
      </c>
      <c r="B12" s="55" t="s">
        <v>168</v>
      </c>
      <c r="C12" s="55" t="s">
        <v>169</v>
      </c>
      <c r="D12" s="55" t="s">
        <v>1568</v>
      </c>
      <c r="E12" s="56">
        <v>3</v>
      </c>
      <c r="F12" s="56">
        <v>1</v>
      </c>
      <c r="G12" s="56">
        <v>1</v>
      </c>
      <c r="H12" s="56">
        <v>1</v>
      </c>
      <c r="I12" s="56">
        <v>1</v>
      </c>
      <c r="J12" s="56">
        <v>1</v>
      </c>
      <c r="K12" s="56">
        <v>1</v>
      </c>
      <c r="L12" s="56">
        <v>1</v>
      </c>
      <c r="M12" s="56">
        <v>1</v>
      </c>
      <c r="N12" s="56">
        <v>1631100</v>
      </c>
      <c r="O12" s="56">
        <v>1</v>
      </c>
      <c r="P12" s="56">
        <v>1</v>
      </c>
      <c r="Q12" s="56">
        <v>1</v>
      </c>
      <c r="R12" s="56">
        <v>1</v>
      </c>
      <c r="S12" s="56">
        <v>1</v>
      </c>
      <c r="T12" s="56">
        <v>271850.8333</v>
      </c>
      <c r="U12" s="56">
        <v>271850.8333</v>
      </c>
      <c r="V12" s="56">
        <v>0.36321746799999999</v>
      </c>
    </row>
    <row r="13" spans="1:22">
      <c r="A13" s="55" t="s">
        <v>171</v>
      </c>
      <c r="B13" s="55" t="s">
        <v>1567</v>
      </c>
      <c r="C13" s="55" t="s">
        <v>173</v>
      </c>
      <c r="D13" s="55" t="s">
        <v>174</v>
      </c>
      <c r="E13" s="56">
        <v>13</v>
      </c>
      <c r="F13" s="56">
        <v>1</v>
      </c>
      <c r="G13" s="56">
        <v>1</v>
      </c>
      <c r="H13" s="56">
        <v>1</v>
      </c>
      <c r="I13" s="56">
        <v>1</v>
      </c>
      <c r="J13" s="56">
        <v>1</v>
      </c>
      <c r="K13" s="56">
        <v>1</v>
      </c>
      <c r="L13" s="56">
        <v>1</v>
      </c>
      <c r="M13" s="56">
        <v>459210</v>
      </c>
      <c r="N13" s="56">
        <v>820120</v>
      </c>
      <c r="O13" s="56">
        <v>402400</v>
      </c>
      <c r="P13" s="56">
        <v>1</v>
      </c>
      <c r="Q13" s="56">
        <v>1</v>
      </c>
      <c r="R13" s="56">
        <v>1</v>
      </c>
      <c r="S13" s="56">
        <v>1</v>
      </c>
      <c r="T13" s="56">
        <v>280288.8333</v>
      </c>
      <c r="U13" s="56">
        <v>280288.8333</v>
      </c>
      <c r="V13" s="56">
        <v>9.8577689999999996E-2</v>
      </c>
    </row>
    <row r="14" spans="1:22">
      <c r="A14" s="55" t="s">
        <v>175</v>
      </c>
      <c r="B14" s="55" t="s">
        <v>176</v>
      </c>
      <c r="C14" s="57"/>
      <c r="D14" s="55" t="s">
        <v>177</v>
      </c>
      <c r="E14" s="56">
        <v>11</v>
      </c>
      <c r="F14" s="56">
        <v>1</v>
      </c>
      <c r="G14" s="56">
        <v>1</v>
      </c>
      <c r="H14" s="56">
        <v>1</v>
      </c>
      <c r="I14" s="56">
        <v>1</v>
      </c>
      <c r="J14" s="56">
        <v>1</v>
      </c>
      <c r="K14" s="56">
        <v>1</v>
      </c>
      <c r="L14" s="56">
        <v>1</v>
      </c>
      <c r="M14" s="56">
        <v>1</v>
      </c>
      <c r="N14" s="56">
        <v>1</v>
      </c>
      <c r="O14" s="56">
        <v>335500</v>
      </c>
      <c r="P14" s="56">
        <v>1</v>
      </c>
      <c r="Q14" s="56">
        <v>1</v>
      </c>
      <c r="R14" s="56">
        <v>1</v>
      </c>
      <c r="S14" s="56">
        <v>1</v>
      </c>
      <c r="T14" s="56">
        <v>55917.5</v>
      </c>
      <c r="U14" s="56">
        <v>55917.5</v>
      </c>
      <c r="V14" s="56">
        <v>0.36321746799999999</v>
      </c>
    </row>
    <row r="15" spans="1:22">
      <c r="A15" s="55" t="s">
        <v>178</v>
      </c>
      <c r="B15" s="55" t="s">
        <v>1570</v>
      </c>
      <c r="C15" s="55" t="s">
        <v>180</v>
      </c>
      <c r="D15" s="55" t="s">
        <v>181</v>
      </c>
      <c r="E15" s="56">
        <v>4</v>
      </c>
      <c r="F15" s="56">
        <v>2</v>
      </c>
      <c r="G15" s="56">
        <v>1</v>
      </c>
      <c r="H15" s="56">
        <v>1</v>
      </c>
      <c r="I15" s="56">
        <v>1</v>
      </c>
      <c r="J15" s="56">
        <v>1</v>
      </c>
      <c r="K15" s="56">
        <v>1</v>
      </c>
      <c r="L15" s="56">
        <v>1</v>
      </c>
      <c r="M15" s="56">
        <v>1</v>
      </c>
      <c r="N15" s="56">
        <v>1214200</v>
      </c>
      <c r="O15" s="56">
        <v>1</v>
      </c>
      <c r="P15" s="56">
        <v>650340</v>
      </c>
      <c r="Q15" s="56">
        <v>1</v>
      </c>
      <c r="R15" s="56">
        <v>1</v>
      </c>
      <c r="S15" s="56">
        <v>1</v>
      </c>
      <c r="T15" s="56">
        <v>310757.3333</v>
      </c>
      <c r="U15" s="56">
        <v>310757.3333</v>
      </c>
      <c r="V15" s="56">
        <v>0.19825670300000001</v>
      </c>
    </row>
    <row r="16" spans="1:22">
      <c r="A16" s="55" t="s">
        <v>604</v>
      </c>
      <c r="B16" s="55" t="s">
        <v>605</v>
      </c>
      <c r="C16" s="55" t="s">
        <v>606</v>
      </c>
      <c r="D16" s="55" t="s">
        <v>607</v>
      </c>
      <c r="E16" s="56">
        <v>11</v>
      </c>
      <c r="F16" s="56">
        <v>2</v>
      </c>
      <c r="G16" s="56">
        <v>1</v>
      </c>
      <c r="H16" s="56">
        <v>1</v>
      </c>
      <c r="I16" s="56">
        <v>1</v>
      </c>
      <c r="J16" s="56">
        <v>1</v>
      </c>
      <c r="K16" s="56">
        <v>1</v>
      </c>
      <c r="L16" s="56">
        <v>1</v>
      </c>
      <c r="M16" s="56">
        <v>1</v>
      </c>
      <c r="N16" s="56">
        <v>503490</v>
      </c>
      <c r="O16" s="56">
        <v>1</v>
      </c>
      <c r="P16" s="56">
        <v>1</v>
      </c>
      <c r="Q16" s="56">
        <v>1</v>
      </c>
      <c r="R16" s="56">
        <v>1</v>
      </c>
      <c r="S16" s="56">
        <v>1</v>
      </c>
      <c r="T16" s="56">
        <v>83915.833329999994</v>
      </c>
      <c r="U16" s="56">
        <v>83915.833329999994</v>
      </c>
      <c r="V16" s="56">
        <v>0.36321746799999999</v>
      </c>
    </row>
    <row r="17" spans="1:22">
      <c r="A17" s="55" t="s">
        <v>182</v>
      </c>
      <c r="B17" s="55" t="s">
        <v>183</v>
      </c>
      <c r="C17" s="55" t="s">
        <v>184</v>
      </c>
      <c r="D17" s="55" t="s">
        <v>185</v>
      </c>
      <c r="E17" s="56">
        <v>4</v>
      </c>
      <c r="F17" s="56">
        <v>1</v>
      </c>
      <c r="G17" s="56">
        <v>1</v>
      </c>
      <c r="H17" s="56">
        <v>1</v>
      </c>
      <c r="I17" s="56">
        <v>1</v>
      </c>
      <c r="J17" s="56">
        <v>1</v>
      </c>
      <c r="K17" s="56">
        <v>1</v>
      </c>
      <c r="L17" s="56">
        <v>1</v>
      </c>
      <c r="M17" s="56">
        <v>1</v>
      </c>
      <c r="N17" s="56">
        <v>8793200</v>
      </c>
      <c r="O17" s="56">
        <v>1</v>
      </c>
      <c r="P17" s="56">
        <v>1</v>
      </c>
      <c r="Q17" s="56">
        <v>1</v>
      </c>
      <c r="R17" s="56">
        <v>1</v>
      </c>
      <c r="S17" s="56">
        <v>1</v>
      </c>
      <c r="T17" s="56">
        <v>1465534.1669999999</v>
      </c>
      <c r="U17" s="56">
        <v>1465534.1669999999</v>
      </c>
      <c r="V17" s="56">
        <v>0.36321746799999999</v>
      </c>
    </row>
    <row r="18" spans="1:22">
      <c r="A18" s="55" t="s">
        <v>186</v>
      </c>
      <c r="B18" s="55" t="s">
        <v>187</v>
      </c>
      <c r="C18" s="55" t="s">
        <v>188</v>
      </c>
      <c r="D18" s="55" t="s">
        <v>189</v>
      </c>
      <c r="E18" s="56">
        <v>4</v>
      </c>
      <c r="F18" s="56">
        <v>1</v>
      </c>
      <c r="G18" s="56">
        <v>1</v>
      </c>
      <c r="H18" s="56">
        <v>1</v>
      </c>
      <c r="I18" s="56">
        <v>1</v>
      </c>
      <c r="J18" s="56">
        <v>1</v>
      </c>
      <c r="K18" s="56">
        <v>93645000</v>
      </c>
      <c r="L18" s="56">
        <v>1</v>
      </c>
      <c r="M18" s="56">
        <v>1</v>
      </c>
      <c r="N18" s="56">
        <v>49990000</v>
      </c>
      <c r="O18" s="56">
        <v>1</v>
      </c>
      <c r="P18" s="56">
        <v>1</v>
      </c>
      <c r="Q18" s="56">
        <v>1</v>
      </c>
      <c r="R18" s="56">
        <v>1</v>
      </c>
      <c r="S18" s="56">
        <v>15607500.83</v>
      </c>
      <c r="T18" s="56">
        <v>8331667.5</v>
      </c>
      <c r="U18" s="56">
        <v>0.53382457500000002</v>
      </c>
      <c r="V18" s="56">
        <v>0.69219040899999995</v>
      </c>
    </row>
    <row r="19" spans="1:22">
      <c r="A19" s="55" t="s">
        <v>190</v>
      </c>
      <c r="B19" s="55" t="s">
        <v>191</v>
      </c>
      <c r="C19" s="55" t="s">
        <v>192</v>
      </c>
      <c r="D19" s="55" t="s">
        <v>193</v>
      </c>
      <c r="E19" s="56">
        <v>4</v>
      </c>
      <c r="F19" s="56">
        <v>2</v>
      </c>
      <c r="G19" s="56">
        <v>1</v>
      </c>
      <c r="H19" s="56">
        <v>1</v>
      </c>
      <c r="I19" s="56">
        <v>1</v>
      </c>
      <c r="J19" s="56">
        <v>1</v>
      </c>
      <c r="K19" s="56">
        <v>1</v>
      </c>
      <c r="L19" s="56">
        <v>1</v>
      </c>
      <c r="M19" s="56">
        <v>1</v>
      </c>
      <c r="N19" s="56">
        <v>3173700</v>
      </c>
      <c r="O19" s="56">
        <v>1426500</v>
      </c>
      <c r="P19" s="56">
        <v>1108300</v>
      </c>
      <c r="Q19" s="56">
        <v>1</v>
      </c>
      <c r="R19" s="56">
        <v>1</v>
      </c>
      <c r="S19" s="56">
        <v>1</v>
      </c>
      <c r="T19" s="56">
        <v>951417.16669999994</v>
      </c>
      <c r="U19" s="56">
        <v>951417.16669999994</v>
      </c>
      <c r="V19" s="56">
        <v>0.122991955</v>
      </c>
    </row>
    <row r="20" spans="1:22">
      <c r="A20" s="55" t="s">
        <v>194</v>
      </c>
      <c r="B20" s="55" t="s">
        <v>195</v>
      </c>
      <c r="C20" s="55" t="s">
        <v>196</v>
      </c>
      <c r="D20" s="55" t="s">
        <v>197</v>
      </c>
      <c r="E20" s="56">
        <v>3</v>
      </c>
      <c r="F20" s="56">
        <v>1</v>
      </c>
      <c r="G20" s="56">
        <v>1</v>
      </c>
      <c r="H20" s="56">
        <v>1</v>
      </c>
      <c r="I20" s="56">
        <v>1</v>
      </c>
      <c r="J20" s="56">
        <v>1</v>
      </c>
      <c r="K20" s="56">
        <v>1</v>
      </c>
      <c r="L20" s="56">
        <v>1</v>
      </c>
      <c r="M20" s="56">
        <v>1</v>
      </c>
      <c r="N20" s="56">
        <v>328620</v>
      </c>
      <c r="O20" s="56">
        <v>1</v>
      </c>
      <c r="P20" s="56">
        <v>1</v>
      </c>
      <c r="Q20" s="56">
        <v>1</v>
      </c>
      <c r="R20" s="56">
        <v>1</v>
      </c>
      <c r="S20" s="56">
        <v>1</v>
      </c>
      <c r="T20" s="56">
        <v>54770.833330000001</v>
      </c>
      <c r="U20" s="56">
        <v>54770.833330000001</v>
      </c>
      <c r="V20" s="56">
        <v>0.36321746799999999</v>
      </c>
    </row>
    <row r="21" spans="1:22">
      <c r="A21" s="55" t="s">
        <v>198</v>
      </c>
      <c r="B21" s="55" t="s">
        <v>199</v>
      </c>
      <c r="C21" s="55" t="s">
        <v>200</v>
      </c>
      <c r="D21" s="55" t="s">
        <v>201</v>
      </c>
      <c r="E21" s="56">
        <v>5</v>
      </c>
      <c r="F21" s="56">
        <v>2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4653800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775634.16669999994</v>
      </c>
      <c r="U21" s="56">
        <v>775634.16669999994</v>
      </c>
      <c r="V21" s="56">
        <v>0.36321746799999999</v>
      </c>
    </row>
    <row r="22" spans="1:22">
      <c r="A22" s="55" t="s">
        <v>202</v>
      </c>
      <c r="B22" s="55" t="s">
        <v>203</v>
      </c>
      <c r="C22" s="55" t="s">
        <v>204</v>
      </c>
      <c r="D22" s="55" t="s">
        <v>205</v>
      </c>
      <c r="E22" s="56">
        <v>6</v>
      </c>
      <c r="F22" s="56">
        <v>3</v>
      </c>
      <c r="G22" s="56">
        <v>1</v>
      </c>
      <c r="H22" s="56">
        <v>1</v>
      </c>
      <c r="I22" s="56">
        <v>1</v>
      </c>
      <c r="J22" s="56">
        <v>1</v>
      </c>
      <c r="K22" s="56">
        <v>1</v>
      </c>
      <c r="L22" s="56">
        <v>1</v>
      </c>
      <c r="M22" s="56">
        <v>1</v>
      </c>
      <c r="N22" s="56">
        <v>2324100</v>
      </c>
      <c r="O22" s="56">
        <v>1</v>
      </c>
      <c r="P22" s="56">
        <v>1</v>
      </c>
      <c r="Q22" s="56">
        <v>1</v>
      </c>
      <c r="R22" s="56">
        <v>1</v>
      </c>
      <c r="S22" s="56">
        <v>1</v>
      </c>
      <c r="T22" s="56">
        <v>387350.8333</v>
      </c>
      <c r="U22" s="56">
        <v>387350.8333</v>
      </c>
      <c r="V22" s="56">
        <v>0.36321746799999999</v>
      </c>
    </row>
    <row r="23" spans="1:22">
      <c r="A23" s="55" t="s">
        <v>206</v>
      </c>
      <c r="B23" s="55" t="s">
        <v>207</v>
      </c>
      <c r="C23" s="55" t="s">
        <v>208</v>
      </c>
      <c r="D23" s="55" t="s">
        <v>209</v>
      </c>
      <c r="E23" s="56">
        <v>5</v>
      </c>
      <c r="F23" s="56">
        <v>18</v>
      </c>
      <c r="G23" s="56">
        <v>1</v>
      </c>
      <c r="H23" s="56">
        <v>1</v>
      </c>
      <c r="I23" s="56">
        <v>1</v>
      </c>
      <c r="J23" s="56">
        <v>1</v>
      </c>
      <c r="K23" s="56">
        <v>1</v>
      </c>
      <c r="L23" s="56">
        <v>1</v>
      </c>
      <c r="M23" s="56">
        <v>1</v>
      </c>
      <c r="N23" s="56">
        <v>1</v>
      </c>
      <c r="O23" s="56">
        <v>1</v>
      </c>
      <c r="P23" s="56">
        <v>1</v>
      </c>
      <c r="Q23" s="56">
        <v>1</v>
      </c>
      <c r="R23" s="56">
        <v>1</v>
      </c>
      <c r="S23" s="56">
        <v>1</v>
      </c>
      <c r="T23" s="56">
        <v>1</v>
      </c>
      <c r="U23" s="56">
        <v>1</v>
      </c>
      <c r="V23" s="56" t="e">
        <v>#DIV/0!</v>
      </c>
    </row>
    <row r="24" spans="1:22">
      <c r="A24" s="55" t="s">
        <v>210</v>
      </c>
      <c r="B24" s="55" t="s">
        <v>1571</v>
      </c>
      <c r="C24" s="55" t="s">
        <v>211</v>
      </c>
      <c r="D24" s="55" t="s">
        <v>212</v>
      </c>
      <c r="E24" s="56">
        <v>10</v>
      </c>
      <c r="F24" s="56">
        <v>2</v>
      </c>
      <c r="G24" s="56">
        <v>1</v>
      </c>
      <c r="H24" s="56">
        <v>1</v>
      </c>
      <c r="I24" s="56">
        <v>1</v>
      </c>
      <c r="J24" s="56">
        <v>1</v>
      </c>
      <c r="K24" s="56">
        <v>1</v>
      </c>
      <c r="L24" s="56">
        <v>1</v>
      </c>
      <c r="M24" s="56">
        <v>1</v>
      </c>
      <c r="N24" s="56">
        <v>1</v>
      </c>
      <c r="O24" s="56">
        <v>1</v>
      </c>
      <c r="P24" s="56">
        <v>1</v>
      </c>
      <c r="Q24" s="56">
        <v>1</v>
      </c>
      <c r="R24" s="56">
        <v>1</v>
      </c>
      <c r="S24" s="56">
        <v>1</v>
      </c>
      <c r="T24" s="56">
        <v>1</v>
      </c>
      <c r="U24" s="56">
        <v>1</v>
      </c>
      <c r="V24" s="56" t="e">
        <v>#DIV/0!</v>
      </c>
    </row>
    <row r="25" spans="1:22">
      <c r="A25" s="55" t="s">
        <v>213</v>
      </c>
      <c r="B25" s="55" t="s">
        <v>1571</v>
      </c>
      <c r="C25" s="57"/>
      <c r="D25" s="55" t="s">
        <v>214</v>
      </c>
      <c r="E25" s="56">
        <v>5</v>
      </c>
      <c r="F25" s="56">
        <v>2</v>
      </c>
      <c r="G25" s="56">
        <v>1</v>
      </c>
      <c r="H25" s="56">
        <v>1</v>
      </c>
      <c r="I25" s="56">
        <v>1</v>
      </c>
      <c r="J25" s="56">
        <v>1</v>
      </c>
      <c r="K25" s="56">
        <v>1</v>
      </c>
      <c r="L25" s="56">
        <v>1</v>
      </c>
      <c r="M25" s="56">
        <v>1</v>
      </c>
      <c r="N25" s="56">
        <v>1</v>
      </c>
      <c r="O25" s="56">
        <v>1</v>
      </c>
      <c r="P25" s="56">
        <v>1</v>
      </c>
      <c r="Q25" s="56">
        <v>1</v>
      </c>
      <c r="R25" s="56">
        <v>1</v>
      </c>
      <c r="S25" s="56">
        <v>1</v>
      </c>
      <c r="T25" s="56">
        <v>1</v>
      </c>
      <c r="U25" s="56">
        <v>1</v>
      </c>
      <c r="V25" s="56" t="e">
        <v>#DIV/0!</v>
      </c>
    </row>
    <row r="26" spans="1:22">
      <c r="A26" s="55" t="s">
        <v>215</v>
      </c>
      <c r="B26" s="55" t="s">
        <v>216</v>
      </c>
      <c r="C26" s="55" t="s">
        <v>217</v>
      </c>
      <c r="D26" s="55" t="s">
        <v>218</v>
      </c>
      <c r="E26" s="56">
        <v>3</v>
      </c>
      <c r="F26" s="56">
        <v>2</v>
      </c>
      <c r="G26" s="56">
        <v>1</v>
      </c>
      <c r="H26" s="56">
        <v>1</v>
      </c>
      <c r="I26" s="56">
        <v>1</v>
      </c>
      <c r="J26" s="56">
        <v>1</v>
      </c>
      <c r="K26" s="56">
        <v>1</v>
      </c>
      <c r="L26" s="56">
        <v>1</v>
      </c>
      <c r="M26" s="56">
        <v>1</v>
      </c>
      <c r="N26" s="56">
        <v>1</v>
      </c>
      <c r="O26" s="56">
        <v>1</v>
      </c>
      <c r="P26" s="56">
        <v>1</v>
      </c>
      <c r="Q26" s="56">
        <v>1</v>
      </c>
      <c r="R26" s="56">
        <v>1</v>
      </c>
      <c r="S26" s="56">
        <v>1</v>
      </c>
      <c r="T26" s="56">
        <v>1</v>
      </c>
      <c r="U26" s="56">
        <v>1</v>
      </c>
      <c r="V26" s="56" t="e">
        <v>#DIV/0!</v>
      </c>
    </row>
    <row r="27" spans="1:22">
      <c r="A27" s="55" t="s">
        <v>219</v>
      </c>
      <c r="B27" s="55" t="s">
        <v>220</v>
      </c>
      <c r="C27" s="55" t="s">
        <v>221</v>
      </c>
      <c r="D27" s="55" t="s">
        <v>222</v>
      </c>
      <c r="E27" s="56">
        <v>3</v>
      </c>
      <c r="F27" s="56">
        <v>1</v>
      </c>
      <c r="G27" s="56">
        <v>1</v>
      </c>
      <c r="H27" s="56">
        <v>1</v>
      </c>
      <c r="I27" s="56">
        <v>1</v>
      </c>
      <c r="J27" s="56">
        <v>1</v>
      </c>
      <c r="K27" s="56">
        <v>1</v>
      </c>
      <c r="L27" s="56">
        <v>1</v>
      </c>
      <c r="M27" s="56">
        <v>1</v>
      </c>
      <c r="N27" s="56">
        <v>1</v>
      </c>
      <c r="O27" s="56">
        <v>1</v>
      </c>
      <c r="P27" s="56">
        <v>1</v>
      </c>
      <c r="Q27" s="56">
        <v>1</v>
      </c>
      <c r="R27" s="56">
        <v>1</v>
      </c>
      <c r="S27" s="56">
        <v>1</v>
      </c>
      <c r="T27" s="56">
        <v>1</v>
      </c>
      <c r="U27" s="56">
        <v>1</v>
      </c>
      <c r="V27" s="56" t="e">
        <v>#DIV/0!</v>
      </c>
    </row>
    <row r="28" spans="1:22">
      <c r="A28" s="55" t="s">
        <v>223</v>
      </c>
      <c r="B28" s="55" t="s">
        <v>1551</v>
      </c>
      <c r="C28" s="55" t="s">
        <v>225</v>
      </c>
      <c r="D28" s="55" t="s">
        <v>226</v>
      </c>
      <c r="E28" s="56">
        <v>5</v>
      </c>
      <c r="F28" s="56">
        <v>13</v>
      </c>
      <c r="G28" s="56">
        <v>21808000</v>
      </c>
      <c r="H28" s="56">
        <v>20986000</v>
      </c>
      <c r="I28" s="56">
        <v>38857000</v>
      </c>
      <c r="J28" s="56">
        <v>22666000</v>
      </c>
      <c r="K28" s="56">
        <v>26956000</v>
      </c>
      <c r="L28" s="56">
        <v>20062000</v>
      </c>
      <c r="M28" s="56">
        <v>28895000</v>
      </c>
      <c r="N28" s="56">
        <v>21791000</v>
      </c>
      <c r="O28" s="56">
        <v>12710000</v>
      </c>
      <c r="P28" s="56">
        <v>14231000</v>
      </c>
      <c r="Q28" s="56">
        <v>31911000</v>
      </c>
      <c r="R28" s="56">
        <v>22781000</v>
      </c>
      <c r="S28" s="56">
        <v>25222500</v>
      </c>
      <c r="T28" s="56">
        <v>22053166.670000002</v>
      </c>
      <c r="U28" s="56">
        <v>0.87434499600000004</v>
      </c>
      <c r="V28" s="56">
        <v>0.47423212199999998</v>
      </c>
    </row>
    <row r="29" spans="1:22">
      <c r="A29" s="55" t="s">
        <v>227</v>
      </c>
      <c r="B29" s="55" t="s">
        <v>1554</v>
      </c>
      <c r="C29" s="55" t="s">
        <v>229</v>
      </c>
      <c r="D29" s="55" t="s">
        <v>230</v>
      </c>
      <c r="E29" s="56">
        <v>3</v>
      </c>
      <c r="F29" s="56">
        <v>5</v>
      </c>
      <c r="G29" s="56">
        <v>1</v>
      </c>
      <c r="H29" s="56">
        <v>1</v>
      </c>
      <c r="I29" s="56">
        <v>1887400</v>
      </c>
      <c r="J29" s="56">
        <v>2040700</v>
      </c>
      <c r="K29" s="56">
        <v>1653000</v>
      </c>
      <c r="L29" s="56">
        <v>1</v>
      </c>
      <c r="M29" s="56">
        <v>1286100</v>
      </c>
      <c r="N29" s="56">
        <v>2055100</v>
      </c>
      <c r="O29" s="56">
        <v>1</v>
      </c>
      <c r="P29" s="56">
        <v>1</v>
      </c>
      <c r="Q29" s="56">
        <v>1</v>
      </c>
      <c r="R29" s="56">
        <v>1</v>
      </c>
      <c r="S29" s="56">
        <v>930183.83330000006</v>
      </c>
      <c r="T29" s="56">
        <v>556867.33330000006</v>
      </c>
      <c r="U29" s="56">
        <v>0.59866374099999997</v>
      </c>
      <c r="V29" s="56">
        <v>0.517656212</v>
      </c>
    </row>
    <row r="30" spans="1:22">
      <c r="A30" s="55" t="s">
        <v>231</v>
      </c>
      <c r="B30" s="55" t="s">
        <v>232</v>
      </c>
      <c r="C30" s="55" t="s">
        <v>233</v>
      </c>
      <c r="D30" s="55" t="s">
        <v>234</v>
      </c>
      <c r="E30" s="56">
        <v>3</v>
      </c>
      <c r="F30" s="56">
        <v>1</v>
      </c>
      <c r="G30" s="56">
        <v>1</v>
      </c>
      <c r="H30" s="56">
        <v>1</v>
      </c>
      <c r="I30" s="56">
        <v>1</v>
      </c>
      <c r="J30" s="56">
        <v>1</v>
      </c>
      <c r="K30" s="56">
        <v>1</v>
      </c>
      <c r="L30" s="56">
        <v>1</v>
      </c>
      <c r="M30" s="56">
        <v>1</v>
      </c>
      <c r="N30" s="56">
        <v>1</v>
      </c>
      <c r="O30" s="56">
        <v>1</v>
      </c>
      <c r="P30" s="56">
        <v>1</v>
      </c>
      <c r="Q30" s="56">
        <v>1</v>
      </c>
      <c r="R30" s="56">
        <v>1</v>
      </c>
      <c r="S30" s="56">
        <v>1</v>
      </c>
      <c r="T30" s="56">
        <v>1</v>
      </c>
      <c r="U30" s="56">
        <v>1</v>
      </c>
      <c r="V30" s="56" t="e">
        <v>#DIV/0!</v>
      </c>
    </row>
    <row r="31" spans="1:22">
      <c r="A31" s="55" t="s">
        <v>235</v>
      </c>
      <c r="B31" s="55" t="s">
        <v>1408</v>
      </c>
      <c r="C31" s="55" t="s">
        <v>1409</v>
      </c>
      <c r="D31" s="55" t="s">
        <v>1410</v>
      </c>
      <c r="E31" s="56">
        <v>3</v>
      </c>
      <c r="F31" s="56">
        <v>4</v>
      </c>
      <c r="G31" s="56">
        <v>1</v>
      </c>
      <c r="H31" s="56">
        <v>1</v>
      </c>
      <c r="I31" s="56">
        <v>544140</v>
      </c>
      <c r="J31" s="56">
        <v>1</v>
      </c>
      <c r="K31" s="56">
        <v>1106700</v>
      </c>
      <c r="L31" s="56">
        <v>1</v>
      </c>
      <c r="M31" s="56">
        <v>1</v>
      </c>
      <c r="N31" s="56">
        <v>597970</v>
      </c>
      <c r="O31" s="56">
        <v>1</v>
      </c>
      <c r="P31" s="56">
        <v>1</v>
      </c>
      <c r="Q31" s="56">
        <v>1</v>
      </c>
      <c r="R31" s="56">
        <v>1</v>
      </c>
      <c r="S31" s="56">
        <v>275140.6667</v>
      </c>
      <c r="T31" s="56">
        <v>99662.5</v>
      </c>
      <c r="U31" s="56">
        <v>0.36222380799999998</v>
      </c>
      <c r="V31" s="56">
        <v>0.43572169399999999</v>
      </c>
    </row>
    <row r="32" spans="1:22">
      <c r="A32" s="55" t="s">
        <v>236</v>
      </c>
      <c r="B32" s="55" t="s">
        <v>530</v>
      </c>
      <c r="C32" s="55" t="s">
        <v>531</v>
      </c>
      <c r="D32" s="55" t="s">
        <v>532</v>
      </c>
      <c r="E32" s="56">
        <v>5</v>
      </c>
      <c r="F32" s="56">
        <v>110</v>
      </c>
      <c r="G32" s="56">
        <v>16328000000</v>
      </c>
      <c r="H32" s="56">
        <v>18215000000</v>
      </c>
      <c r="I32" s="56">
        <v>16499000000</v>
      </c>
      <c r="J32" s="56">
        <v>16659000000</v>
      </c>
      <c r="K32" s="56">
        <v>20683000000</v>
      </c>
      <c r="L32" s="56">
        <v>17108000000</v>
      </c>
      <c r="M32" s="56">
        <v>12295000000</v>
      </c>
      <c r="N32" s="56">
        <v>13714000000</v>
      </c>
      <c r="O32" s="56">
        <v>17485000000</v>
      </c>
      <c r="P32" s="56">
        <v>16810000000</v>
      </c>
      <c r="Q32" s="56">
        <v>15461000000</v>
      </c>
      <c r="R32" s="56">
        <v>15591000000</v>
      </c>
      <c r="S32" s="56">
        <v>17582000000</v>
      </c>
      <c r="T32" s="56">
        <v>15226000000</v>
      </c>
      <c r="U32" s="56">
        <v>0.86599931699999999</v>
      </c>
      <c r="V32" s="56">
        <v>4.7684148000000003E-2</v>
      </c>
    </row>
    <row r="33" spans="1:22">
      <c r="A33" s="55" t="s">
        <v>237</v>
      </c>
      <c r="B33" s="55" t="s">
        <v>566</v>
      </c>
      <c r="C33" s="55" t="s">
        <v>567</v>
      </c>
      <c r="D33" s="55" t="s">
        <v>568</v>
      </c>
      <c r="E33" s="56">
        <v>10</v>
      </c>
      <c r="F33" s="56">
        <v>2</v>
      </c>
      <c r="G33" s="56">
        <v>1</v>
      </c>
      <c r="H33" s="56">
        <v>1</v>
      </c>
      <c r="I33" s="56">
        <v>1</v>
      </c>
      <c r="J33" s="56">
        <v>1</v>
      </c>
      <c r="K33" s="56">
        <v>1</v>
      </c>
      <c r="L33" s="56">
        <v>1</v>
      </c>
      <c r="M33" s="56">
        <v>1</v>
      </c>
      <c r="N33" s="56">
        <v>2245200</v>
      </c>
      <c r="O33" s="56">
        <v>1672500</v>
      </c>
      <c r="P33" s="56">
        <v>1348600</v>
      </c>
      <c r="Q33" s="56">
        <v>1</v>
      </c>
      <c r="R33" s="56">
        <v>1</v>
      </c>
      <c r="S33" s="56">
        <v>1</v>
      </c>
      <c r="T33" s="56">
        <v>877717.16669999994</v>
      </c>
      <c r="U33" s="56">
        <v>877717.16669999994</v>
      </c>
      <c r="V33" s="56">
        <v>8.5041327E-2</v>
      </c>
    </row>
    <row r="34" spans="1:22">
      <c r="A34" s="55" t="s">
        <v>238</v>
      </c>
      <c r="B34" s="55" t="s">
        <v>1585</v>
      </c>
      <c r="C34" s="55" t="s">
        <v>1263</v>
      </c>
      <c r="D34" s="55" t="s">
        <v>1264</v>
      </c>
      <c r="E34" s="56">
        <v>1</v>
      </c>
      <c r="F34" s="56">
        <v>1</v>
      </c>
      <c r="G34" s="56">
        <v>1</v>
      </c>
      <c r="H34" s="56">
        <v>1</v>
      </c>
      <c r="I34" s="56">
        <v>1</v>
      </c>
      <c r="J34" s="56">
        <v>1</v>
      </c>
      <c r="K34" s="56">
        <v>1</v>
      </c>
      <c r="L34" s="56">
        <v>1</v>
      </c>
      <c r="M34" s="56">
        <v>1</v>
      </c>
      <c r="N34" s="56">
        <v>1</v>
      </c>
      <c r="O34" s="56">
        <v>1</v>
      </c>
      <c r="P34" s="56">
        <v>1</v>
      </c>
      <c r="Q34" s="56">
        <v>1</v>
      </c>
      <c r="R34" s="56">
        <v>1</v>
      </c>
      <c r="S34" s="56">
        <v>1</v>
      </c>
      <c r="T34" s="56">
        <v>1</v>
      </c>
      <c r="U34" s="56">
        <v>1</v>
      </c>
      <c r="V34" s="56" t="e">
        <v>#DIV/0!</v>
      </c>
    </row>
    <row r="35" spans="1:22">
      <c r="A35" s="55" t="s">
        <v>239</v>
      </c>
      <c r="B35" s="55" t="s">
        <v>1265</v>
      </c>
      <c r="C35" s="55" t="s">
        <v>1266</v>
      </c>
      <c r="D35" s="55" t="s">
        <v>1267</v>
      </c>
      <c r="E35" s="56">
        <v>1</v>
      </c>
      <c r="F35" s="56">
        <v>19</v>
      </c>
      <c r="G35" s="56">
        <v>109320000</v>
      </c>
      <c r="H35" s="56">
        <v>129700000</v>
      </c>
      <c r="I35" s="56">
        <v>121930000</v>
      </c>
      <c r="J35" s="56">
        <v>116730000</v>
      </c>
      <c r="K35" s="56">
        <v>149880000</v>
      </c>
      <c r="L35" s="56">
        <v>148570000</v>
      </c>
      <c r="M35" s="56">
        <v>79373000</v>
      </c>
      <c r="N35" s="56">
        <v>96914000</v>
      </c>
      <c r="O35" s="56">
        <v>103510000</v>
      </c>
      <c r="P35" s="56">
        <v>129290000</v>
      </c>
      <c r="Q35" s="56">
        <v>110120000</v>
      </c>
      <c r="R35" s="56">
        <v>93583000</v>
      </c>
      <c r="S35" s="56">
        <v>129355000</v>
      </c>
      <c r="T35" s="56">
        <v>102131666.7</v>
      </c>
      <c r="U35" s="56">
        <v>0.78954556600000003</v>
      </c>
      <c r="V35" s="56">
        <v>1.8671070000000001E-2</v>
      </c>
    </row>
    <row r="36" spans="1:22">
      <c r="A36" s="55" t="s">
        <v>240</v>
      </c>
      <c r="B36" s="55" t="s">
        <v>259</v>
      </c>
      <c r="C36" s="55" t="s">
        <v>260</v>
      </c>
      <c r="D36" s="55" t="s">
        <v>261</v>
      </c>
      <c r="E36" s="56">
        <v>2</v>
      </c>
      <c r="F36" s="56">
        <v>13</v>
      </c>
      <c r="G36" s="56">
        <v>1</v>
      </c>
      <c r="H36" s="56">
        <v>834650</v>
      </c>
      <c r="I36" s="56">
        <v>2248600</v>
      </c>
      <c r="J36" s="56">
        <v>1043500</v>
      </c>
      <c r="K36" s="56">
        <v>1</v>
      </c>
      <c r="L36" s="56">
        <v>1</v>
      </c>
      <c r="M36" s="56">
        <v>1206600</v>
      </c>
      <c r="N36" s="56">
        <v>429570</v>
      </c>
      <c r="O36" s="56">
        <v>914150</v>
      </c>
      <c r="P36" s="56">
        <v>508720</v>
      </c>
      <c r="Q36" s="56">
        <v>1</v>
      </c>
      <c r="R36" s="56">
        <v>1</v>
      </c>
      <c r="S36" s="56">
        <v>687792.16669999994</v>
      </c>
      <c r="T36" s="56">
        <v>509840.3333</v>
      </c>
      <c r="U36" s="56">
        <v>0.741270922</v>
      </c>
      <c r="V36" s="56">
        <v>0.68015162799999995</v>
      </c>
    </row>
    <row r="37" spans="1:22">
      <c r="A37" s="55" t="s">
        <v>241</v>
      </c>
      <c r="B37" s="55" t="s">
        <v>1268</v>
      </c>
      <c r="C37" s="55" t="s">
        <v>1269</v>
      </c>
      <c r="D37" s="55" t="s">
        <v>1270</v>
      </c>
      <c r="E37" s="56">
        <v>1</v>
      </c>
      <c r="F37" s="56">
        <v>14</v>
      </c>
      <c r="G37" s="56">
        <v>1</v>
      </c>
      <c r="H37" s="56">
        <v>1</v>
      </c>
      <c r="I37" s="56">
        <v>1</v>
      </c>
      <c r="J37" s="56">
        <v>1</v>
      </c>
      <c r="K37" s="56">
        <v>1</v>
      </c>
      <c r="L37" s="56">
        <v>1</v>
      </c>
      <c r="M37" s="56">
        <v>211860</v>
      </c>
      <c r="N37" s="56">
        <v>1</v>
      </c>
      <c r="O37" s="56">
        <v>1</v>
      </c>
      <c r="P37" s="56">
        <v>402470</v>
      </c>
      <c r="Q37" s="56">
        <v>1</v>
      </c>
      <c r="R37" s="56">
        <v>1</v>
      </c>
      <c r="S37" s="56">
        <v>1</v>
      </c>
      <c r="T37" s="56">
        <v>102389</v>
      </c>
      <c r="U37" s="56">
        <v>102389</v>
      </c>
      <c r="V37" s="56">
        <v>0.199452825</v>
      </c>
    </row>
    <row r="38" spans="1:22">
      <c r="A38" s="55" t="s">
        <v>242</v>
      </c>
      <c r="B38" s="55" t="s">
        <v>1171</v>
      </c>
      <c r="C38" s="55" t="s">
        <v>1172</v>
      </c>
      <c r="D38" s="55" t="s">
        <v>1173</v>
      </c>
      <c r="E38" s="56">
        <v>2</v>
      </c>
      <c r="F38" s="56">
        <v>1</v>
      </c>
      <c r="G38" s="56">
        <v>1</v>
      </c>
      <c r="H38" s="56">
        <v>1</v>
      </c>
      <c r="I38" s="56">
        <v>1</v>
      </c>
      <c r="J38" s="56">
        <v>1</v>
      </c>
      <c r="K38" s="56">
        <v>1</v>
      </c>
      <c r="L38" s="56">
        <v>1</v>
      </c>
      <c r="M38" s="56">
        <v>1</v>
      </c>
      <c r="N38" s="56">
        <v>275470</v>
      </c>
      <c r="O38" s="56">
        <v>1</v>
      </c>
      <c r="P38" s="56">
        <v>1</v>
      </c>
      <c r="Q38" s="56">
        <v>1</v>
      </c>
      <c r="R38" s="56">
        <v>1</v>
      </c>
      <c r="S38" s="56">
        <v>1</v>
      </c>
      <c r="T38" s="56">
        <v>45912.5</v>
      </c>
      <c r="U38" s="56">
        <v>45912.5</v>
      </c>
      <c r="V38" s="56">
        <v>0.36321746799999999</v>
      </c>
    </row>
    <row r="39" spans="1:22">
      <c r="A39" s="55" t="s">
        <v>243</v>
      </c>
      <c r="B39" s="55" t="s">
        <v>670</v>
      </c>
      <c r="C39" s="55" t="s">
        <v>671</v>
      </c>
      <c r="D39" s="55" t="s">
        <v>672</v>
      </c>
      <c r="E39" s="56">
        <v>2</v>
      </c>
      <c r="F39" s="56">
        <v>1</v>
      </c>
      <c r="G39" s="56">
        <v>1</v>
      </c>
      <c r="H39" s="56">
        <v>1</v>
      </c>
      <c r="I39" s="56">
        <v>1</v>
      </c>
      <c r="J39" s="56">
        <v>1</v>
      </c>
      <c r="K39" s="56">
        <v>1</v>
      </c>
      <c r="L39" s="56">
        <v>1</v>
      </c>
      <c r="M39" s="56">
        <v>1</v>
      </c>
      <c r="N39" s="56">
        <v>2274600</v>
      </c>
      <c r="O39" s="56">
        <v>1</v>
      </c>
      <c r="P39" s="56">
        <v>1</v>
      </c>
      <c r="Q39" s="56">
        <v>1</v>
      </c>
      <c r="R39" s="56">
        <v>1</v>
      </c>
      <c r="S39" s="56">
        <v>1</v>
      </c>
      <c r="T39" s="56">
        <v>379100.8333</v>
      </c>
      <c r="U39" s="56">
        <v>379100.8333</v>
      </c>
      <c r="V39" s="56">
        <v>0.36321746799999999</v>
      </c>
    </row>
    <row r="40" spans="1:22">
      <c r="A40" s="55" t="s">
        <v>244</v>
      </c>
      <c r="B40" s="55" t="s">
        <v>863</v>
      </c>
      <c r="C40" s="55" t="s">
        <v>864</v>
      </c>
      <c r="D40" s="55" t="s">
        <v>865</v>
      </c>
      <c r="E40" s="56">
        <v>2</v>
      </c>
      <c r="F40" s="56">
        <v>1</v>
      </c>
      <c r="G40" s="56">
        <v>1</v>
      </c>
      <c r="H40" s="56">
        <v>1</v>
      </c>
      <c r="I40" s="56">
        <v>709610</v>
      </c>
      <c r="J40" s="56">
        <v>1</v>
      </c>
      <c r="K40" s="56">
        <v>1</v>
      </c>
      <c r="L40" s="56">
        <v>1</v>
      </c>
      <c r="M40" s="56">
        <v>416290</v>
      </c>
      <c r="N40" s="56">
        <v>1</v>
      </c>
      <c r="O40" s="56">
        <v>1</v>
      </c>
      <c r="P40" s="56">
        <v>1</v>
      </c>
      <c r="Q40" s="56">
        <v>1</v>
      </c>
      <c r="R40" s="56">
        <v>1</v>
      </c>
      <c r="S40" s="56">
        <v>118269.1667</v>
      </c>
      <c r="T40" s="56">
        <v>69382.5</v>
      </c>
      <c r="U40" s="56">
        <v>0.58664909799999998</v>
      </c>
      <c r="V40" s="56">
        <v>0.73057681399999996</v>
      </c>
    </row>
    <row r="41" spans="1:22">
      <c r="A41" s="55" t="s">
        <v>245</v>
      </c>
      <c r="B41" s="55" t="s">
        <v>262</v>
      </c>
      <c r="C41" s="55" t="s">
        <v>263</v>
      </c>
      <c r="D41" s="55" t="s">
        <v>264</v>
      </c>
      <c r="E41" s="56">
        <v>3</v>
      </c>
      <c r="F41" s="56">
        <v>2</v>
      </c>
      <c r="G41" s="56">
        <v>1</v>
      </c>
      <c r="H41" s="56">
        <v>1</v>
      </c>
      <c r="I41" s="56">
        <v>1</v>
      </c>
      <c r="J41" s="56">
        <v>1</v>
      </c>
      <c r="K41" s="56">
        <v>1</v>
      </c>
      <c r="L41" s="56">
        <v>1</v>
      </c>
      <c r="M41" s="56">
        <v>1</v>
      </c>
      <c r="N41" s="56">
        <v>1</v>
      </c>
      <c r="O41" s="56">
        <v>1</v>
      </c>
      <c r="P41" s="56">
        <v>1</v>
      </c>
      <c r="Q41" s="56">
        <v>1</v>
      </c>
      <c r="R41" s="56">
        <v>1</v>
      </c>
      <c r="S41" s="56">
        <v>1</v>
      </c>
      <c r="T41" s="56">
        <v>1</v>
      </c>
      <c r="U41" s="56">
        <v>1</v>
      </c>
      <c r="V41" s="56" t="e">
        <v>#DIV/0!</v>
      </c>
    </row>
    <row r="42" spans="1:22">
      <c r="A42" s="55" t="s">
        <v>246</v>
      </c>
      <c r="B42" s="55" t="s">
        <v>303</v>
      </c>
      <c r="C42" s="55" t="s">
        <v>304</v>
      </c>
      <c r="D42" s="55" t="s">
        <v>305</v>
      </c>
      <c r="E42" s="56">
        <v>3</v>
      </c>
      <c r="F42" s="56">
        <v>13</v>
      </c>
      <c r="G42" s="56">
        <v>2160100</v>
      </c>
      <c r="H42" s="56">
        <v>3446300</v>
      </c>
      <c r="I42" s="56">
        <v>12908000</v>
      </c>
      <c r="J42" s="56">
        <v>4401100</v>
      </c>
      <c r="K42" s="56">
        <v>2966200</v>
      </c>
      <c r="L42" s="56">
        <v>6684200</v>
      </c>
      <c r="M42" s="56">
        <v>6120400</v>
      </c>
      <c r="N42" s="56">
        <v>8501400</v>
      </c>
      <c r="O42" s="56">
        <v>1576600</v>
      </c>
      <c r="P42" s="56">
        <v>3328000</v>
      </c>
      <c r="Q42" s="56">
        <v>1</v>
      </c>
      <c r="R42" s="56">
        <v>2610000</v>
      </c>
      <c r="S42" s="56">
        <v>5427650</v>
      </c>
      <c r="T42" s="56">
        <v>3689400.1669999999</v>
      </c>
      <c r="U42" s="56">
        <v>0.67974172399999999</v>
      </c>
      <c r="V42" s="56">
        <v>0.42028789799999999</v>
      </c>
    </row>
    <row r="43" spans="1:22">
      <c r="A43" s="55" t="s">
        <v>247</v>
      </c>
      <c r="B43" s="55" t="s">
        <v>1436</v>
      </c>
      <c r="C43" s="55" t="s">
        <v>1437</v>
      </c>
      <c r="D43" s="55" t="s">
        <v>1438</v>
      </c>
      <c r="E43" s="56">
        <v>1</v>
      </c>
      <c r="F43" s="56">
        <v>1</v>
      </c>
      <c r="G43" s="56">
        <v>1</v>
      </c>
      <c r="H43" s="56">
        <v>1</v>
      </c>
      <c r="I43" s="56">
        <v>1</v>
      </c>
      <c r="J43" s="56">
        <v>1</v>
      </c>
      <c r="K43" s="56">
        <v>1</v>
      </c>
      <c r="L43" s="56">
        <v>1</v>
      </c>
      <c r="M43" s="56">
        <v>1</v>
      </c>
      <c r="N43" s="56">
        <v>1</v>
      </c>
      <c r="O43" s="56">
        <v>1</v>
      </c>
      <c r="P43" s="56">
        <v>1</v>
      </c>
      <c r="Q43" s="56">
        <v>1</v>
      </c>
      <c r="R43" s="56">
        <v>1</v>
      </c>
      <c r="S43" s="56">
        <v>1</v>
      </c>
      <c r="T43" s="56">
        <v>1</v>
      </c>
      <c r="U43" s="56">
        <v>1</v>
      </c>
      <c r="V43" s="56" t="e">
        <v>#DIV/0!</v>
      </c>
    </row>
    <row r="44" spans="1:22">
      <c r="A44" s="55" t="s">
        <v>248</v>
      </c>
      <c r="B44" s="55" t="s">
        <v>1132</v>
      </c>
      <c r="C44" s="55" t="s">
        <v>1133</v>
      </c>
      <c r="D44" s="55" t="s">
        <v>1583</v>
      </c>
      <c r="E44" s="56">
        <v>3</v>
      </c>
      <c r="F44" s="56">
        <v>2</v>
      </c>
      <c r="G44" s="56">
        <v>1</v>
      </c>
      <c r="H44" s="56">
        <v>1</v>
      </c>
      <c r="I44" s="56">
        <v>1</v>
      </c>
      <c r="J44" s="56">
        <v>1</v>
      </c>
      <c r="K44" s="56">
        <v>1</v>
      </c>
      <c r="L44" s="56">
        <v>1</v>
      </c>
      <c r="M44" s="56">
        <v>673430</v>
      </c>
      <c r="N44" s="56">
        <v>1351600</v>
      </c>
      <c r="O44" s="56">
        <v>1</v>
      </c>
      <c r="P44" s="56">
        <v>1</v>
      </c>
      <c r="Q44" s="56">
        <v>1</v>
      </c>
      <c r="R44" s="56">
        <v>1</v>
      </c>
      <c r="S44" s="56">
        <v>1</v>
      </c>
      <c r="T44" s="56">
        <v>337505.6667</v>
      </c>
      <c r="U44" s="56">
        <v>337505.6667</v>
      </c>
      <c r="V44" s="56">
        <v>0.203366149</v>
      </c>
    </row>
    <row r="45" spans="1:22">
      <c r="A45" s="55" t="s">
        <v>249</v>
      </c>
      <c r="B45" s="55" t="s">
        <v>1604</v>
      </c>
      <c r="C45" s="55" t="s">
        <v>1440</v>
      </c>
      <c r="D45" s="55" t="s">
        <v>1441</v>
      </c>
      <c r="E45" s="56">
        <v>1</v>
      </c>
      <c r="F45" s="56">
        <v>9</v>
      </c>
      <c r="G45" s="56">
        <v>1</v>
      </c>
      <c r="H45" s="56">
        <v>1</v>
      </c>
      <c r="I45" s="56">
        <v>1</v>
      </c>
      <c r="J45" s="56">
        <v>1</v>
      </c>
      <c r="K45" s="56">
        <v>1</v>
      </c>
      <c r="L45" s="56">
        <v>1</v>
      </c>
      <c r="M45" s="56">
        <v>1</v>
      </c>
      <c r="N45" s="56">
        <v>229340</v>
      </c>
      <c r="O45" s="56">
        <v>1</v>
      </c>
      <c r="P45" s="56">
        <v>1</v>
      </c>
      <c r="Q45" s="56">
        <v>1</v>
      </c>
      <c r="R45" s="56">
        <v>1</v>
      </c>
      <c r="S45" s="56">
        <v>1</v>
      </c>
      <c r="T45" s="56">
        <v>38224.166669999999</v>
      </c>
      <c r="U45" s="56">
        <v>38224.166669999999</v>
      </c>
      <c r="V45" s="56">
        <v>0.36321746799999999</v>
      </c>
    </row>
    <row r="46" spans="1:22">
      <c r="A46" s="55" t="s">
        <v>250</v>
      </c>
      <c r="B46" s="55" t="s">
        <v>1442</v>
      </c>
      <c r="C46" s="55" t="s">
        <v>1443</v>
      </c>
      <c r="D46" s="55" t="s">
        <v>1444</v>
      </c>
      <c r="E46" s="56">
        <v>1</v>
      </c>
      <c r="F46" s="56">
        <v>2</v>
      </c>
      <c r="G46" s="56">
        <v>1</v>
      </c>
      <c r="H46" s="56">
        <v>1</v>
      </c>
      <c r="I46" s="56">
        <v>1</v>
      </c>
      <c r="J46" s="56">
        <v>1</v>
      </c>
      <c r="K46" s="56">
        <v>1</v>
      </c>
      <c r="L46" s="56">
        <v>1</v>
      </c>
      <c r="M46" s="56">
        <v>1385200</v>
      </c>
      <c r="N46" s="56">
        <v>1144200</v>
      </c>
      <c r="O46" s="56">
        <v>1</v>
      </c>
      <c r="P46" s="56">
        <v>1</v>
      </c>
      <c r="Q46" s="56">
        <v>1</v>
      </c>
      <c r="R46" s="56">
        <v>1</v>
      </c>
      <c r="S46" s="56">
        <v>1</v>
      </c>
      <c r="T46" s="56">
        <v>421567.3333</v>
      </c>
      <c r="U46" s="56">
        <v>421567.3333</v>
      </c>
      <c r="V46" s="56">
        <v>0.177101281</v>
      </c>
    </row>
    <row r="47" spans="1:22">
      <c r="A47" s="55" t="s">
        <v>265</v>
      </c>
      <c r="B47" s="55" t="s">
        <v>102</v>
      </c>
      <c r="C47" s="55" t="s">
        <v>266</v>
      </c>
      <c r="D47" s="55" t="s">
        <v>267</v>
      </c>
      <c r="E47" s="56">
        <v>2</v>
      </c>
      <c r="F47" s="56">
        <v>14</v>
      </c>
      <c r="G47" s="56">
        <v>12720000</v>
      </c>
      <c r="H47" s="56">
        <v>13604000</v>
      </c>
      <c r="I47" s="56">
        <v>19262000</v>
      </c>
      <c r="J47" s="56">
        <v>15374000</v>
      </c>
      <c r="K47" s="56">
        <v>8859500</v>
      </c>
      <c r="L47" s="56">
        <v>22088000</v>
      </c>
      <c r="M47" s="56">
        <v>20319000</v>
      </c>
      <c r="N47" s="56">
        <v>8355900</v>
      </c>
      <c r="O47" s="56">
        <v>2774900</v>
      </c>
      <c r="P47" s="56">
        <v>1890200</v>
      </c>
      <c r="Q47" s="56">
        <v>9985600</v>
      </c>
      <c r="R47" s="56">
        <v>9283400</v>
      </c>
      <c r="S47" s="56">
        <v>15317916.67</v>
      </c>
      <c r="T47" s="56">
        <v>8768166.6669999994</v>
      </c>
      <c r="U47" s="56">
        <v>0.57241248</v>
      </c>
      <c r="V47" s="56">
        <v>7.9976229999999995E-2</v>
      </c>
    </row>
    <row r="48" spans="1:22">
      <c r="A48" s="55" t="s">
        <v>1271</v>
      </c>
      <c r="B48" s="55" t="s">
        <v>1272</v>
      </c>
      <c r="C48" s="55" t="s">
        <v>1273</v>
      </c>
      <c r="D48" s="55" t="s">
        <v>1274</v>
      </c>
      <c r="E48" s="56">
        <v>1</v>
      </c>
      <c r="F48" s="56">
        <v>1</v>
      </c>
      <c r="G48" s="56">
        <v>1</v>
      </c>
      <c r="H48" s="56">
        <v>1</v>
      </c>
      <c r="I48" s="56">
        <v>1</v>
      </c>
      <c r="J48" s="56">
        <v>1</v>
      </c>
      <c r="K48" s="56">
        <v>1</v>
      </c>
      <c r="L48" s="56">
        <v>1</v>
      </c>
      <c r="M48" s="56">
        <v>1</v>
      </c>
      <c r="N48" s="56">
        <v>1</v>
      </c>
      <c r="O48" s="56">
        <v>1</v>
      </c>
      <c r="P48" s="56">
        <v>1</v>
      </c>
      <c r="Q48" s="56">
        <v>1</v>
      </c>
      <c r="R48" s="56">
        <v>1</v>
      </c>
      <c r="S48" s="56">
        <v>1</v>
      </c>
      <c r="T48" s="56">
        <v>1</v>
      </c>
      <c r="U48" s="56">
        <v>1</v>
      </c>
      <c r="V48" s="56" t="e">
        <v>#DIV/0!</v>
      </c>
    </row>
    <row r="49" spans="1:22">
      <c r="A49" s="55" t="s">
        <v>630</v>
      </c>
      <c r="B49" s="55" t="s">
        <v>631</v>
      </c>
      <c r="C49" s="55" t="s">
        <v>632</v>
      </c>
      <c r="D49" s="55" t="s">
        <v>633</v>
      </c>
      <c r="E49" s="56">
        <v>6</v>
      </c>
      <c r="F49" s="56">
        <v>1</v>
      </c>
      <c r="G49" s="56">
        <v>1</v>
      </c>
      <c r="H49" s="56">
        <v>1</v>
      </c>
      <c r="I49" s="56">
        <v>1</v>
      </c>
      <c r="J49" s="56">
        <v>1</v>
      </c>
      <c r="K49" s="56">
        <v>1</v>
      </c>
      <c r="L49" s="56">
        <v>1</v>
      </c>
      <c r="M49" s="56">
        <v>1</v>
      </c>
      <c r="N49" s="56">
        <v>263870</v>
      </c>
      <c r="O49" s="56">
        <v>1</v>
      </c>
      <c r="P49" s="56">
        <v>1</v>
      </c>
      <c r="Q49" s="56">
        <v>1</v>
      </c>
      <c r="R49" s="56">
        <v>1</v>
      </c>
      <c r="S49" s="56">
        <v>1</v>
      </c>
      <c r="T49" s="56">
        <v>43979.166669999999</v>
      </c>
      <c r="U49" s="56">
        <v>43979.166669999999</v>
      </c>
      <c r="V49" s="56">
        <v>0.36321746799999999</v>
      </c>
    </row>
    <row r="50" spans="1:22">
      <c r="A50" s="55" t="s">
        <v>718</v>
      </c>
      <c r="B50" s="55" t="s">
        <v>719</v>
      </c>
      <c r="C50" s="55" t="s">
        <v>720</v>
      </c>
      <c r="D50" s="55" t="s">
        <v>721</v>
      </c>
      <c r="E50" s="56">
        <v>2</v>
      </c>
      <c r="F50" s="56">
        <v>1</v>
      </c>
      <c r="G50" s="56">
        <v>28288000</v>
      </c>
      <c r="H50" s="56">
        <v>1</v>
      </c>
      <c r="I50" s="56">
        <v>1</v>
      </c>
      <c r="J50" s="56">
        <v>1</v>
      </c>
      <c r="K50" s="56">
        <v>1</v>
      </c>
      <c r="L50" s="56">
        <v>1</v>
      </c>
      <c r="M50" s="56">
        <v>1</v>
      </c>
      <c r="N50" s="56">
        <v>1</v>
      </c>
      <c r="O50" s="56">
        <v>1</v>
      </c>
      <c r="P50" s="56">
        <v>1</v>
      </c>
      <c r="Q50" s="56">
        <v>20633000</v>
      </c>
      <c r="R50" s="56">
        <v>1</v>
      </c>
      <c r="S50" s="56">
        <v>4714667.5</v>
      </c>
      <c r="T50" s="56">
        <v>3438834.1669999999</v>
      </c>
      <c r="U50" s="56">
        <v>0.72939060200000005</v>
      </c>
      <c r="V50" s="56">
        <v>0.83173789200000003</v>
      </c>
    </row>
    <row r="51" spans="1:22">
      <c r="A51" s="55" t="s">
        <v>662</v>
      </c>
      <c r="B51" s="55" t="s">
        <v>663</v>
      </c>
      <c r="C51" s="55" t="s">
        <v>664</v>
      </c>
      <c r="D51" s="55" t="s">
        <v>665</v>
      </c>
      <c r="E51" s="56">
        <v>7</v>
      </c>
      <c r="F51" s="56">
        <v>3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7405600</v>
      </c>
      <c r="O51" s="56">
        <v>2535900</v>
      </c>
      <c r="P51" s="56">
        <v>1</v>
      </c>
      <c r="Q51" s="56">
        <v>1</v>
      </c>
      <c r="R51" s="56">
        <v>1</v>
      </c>
      <c r="S51" s="56">
        <v>1</v>
      </c>
      <c r="T51" s="56">
        <v>1656917.3330000001</v>
      </c>
      <c r="U51" s="56">
        <v>1656917.3330000001</v>
      </c>
      <c r="V51" s="56">
        <v>0.23316335299999999</v>
      </c>
    </row>
    <row r="52" spans="1:22">
      <c r="A52" s="55" t="s">
        <v>673</v>
      </c>
      <c r="B52" s="55" t="s">
        <v>674</v>
      </c>
      <c r="C52" s="55" t="s">
        <v>675</v>
      </c>
      <c r="D52" s="55" t="s">
        <v>676</v>
      </c>
      <c r="E52" s="56">
        <v>3</v>
      </c>
      <c r="F52" s="56">
        <v>2</v>
      </c>
      <c r="G52" s="56">
        <v>1</v>
      </c>
      <c r="H52" s="56">
        <v>1</v>
      </c>
      <c r="I52" s="56">
        <v>1</v>
      </c>
      <c r="J52" s="56">
        <v>1</v>
      </c>
      <c r="K52" s="56">
        <v>1</v>
      </c>
      <c r="L52" s="56">
        <v>1</v>
      </c>
      <c r="M52" s="56">
        <v>1</v>
      </c>
      <c r="N52" s="56">
        <v>1</v>
      </c>
      <c r="O52" s="56">
        <v>1</v>
      </c>
      <c r="P52" s="56">
        <v>1</v>
      </c>
      <c r="Q52" s="56">
        <v>1</v>
      </c>
      <c r="R52" s="56">
        <v>1</v>
      </c>
      <c r="S52" s="56">
        <v>1</v>
      </c>
      <c r="T52" s="56">
        <v>1</v>
      </c>
      <c r="U52" s="56">
        <v>1</v>
      </c>
      <c r="V52" s="56" t="e">
        <v>#DIV/0!</v>
      </c>
    </row>
    <row r="53" spans="1:22">
      <c r="A53" s="55" t="s">
        <v>681</v>
      </c>
      <c r="B53" s="55" t="s">
        <v>682</v>
      </c>
      <c r="C53" s="55" t="s">
        <v>683</v>
      </c>
      <c r="D53" s="55" t="s">
        <v>684</v>
      </c>
      <c r="E53" s="56">
        <v>1</v>
      </c>
      <c r="F53" s="56">
        <v>1</v>
      </c>
      <c r="G53" s="56">
        <v>1</v>
      </c>
      <c r="H53" s="56">
        <v>1</v>
      </c>
      <c r="I53" s="56">
        <v>1</v>
      </c>
      <c r="J53" s="56">
        <v>1</v>
      </c>
      <c r="K53" s="56">
        <v>1</v>
      </c>
      <c r="L53" s="56">
        <v>1</v>
      </c>
      <c r="M53" s="56">
        <v>1</v>
      </c>
      <c r="N53" s="56">
        <v>7538200</v>
      </c>
      <c r="O53" s="56">
        <v>1</v>
      </c>
      <c r="P53" s="56">
        <v>1</v>
      </c>
      <c r="Q53" s="56">
        <v>1</v>
      </c>
      <c r="R53" s="56">
        <v>1</v>
      </c>
      <c r="S53" s="56">
        <v>1</v>
      </c>
      <c r="T53" s="56">
        <v>1256367.5</v>
      </c>
      <c r="U53" s="56">
        <v>1256367.5</v>
      </c>
      <c r="V53" s="56">
        <v>0.36321746799999999</v>
      </c>
    </row>
    <row r="54" spans="1:22">
      <c r="A54" s="55" t="s">
        <v>1300</v>
      </c>
      <c r="B54" s="55" t="s">
        <v>1301</v>
      </c>
      <c r="C54" s="55" t="s">
        <v>1302</v>
      </c>
      <c r="D54" s="55" t="s">
        <v>1303</v>
      </c>
      <c r="E54" s="56">
        <v>7</v>
      </c>
      <c r="F54" s="56">
        <v>9</v>
      </c>
      <c r="G54" s="56">
        <v>1237600</v>
      </c>
      <c r="H54" s="56">
        <v>1</v>
      </c>
      <c r="I54" s="56">
        <v>2090800</v>
      </c>
      <c r="J54" s="56">
        <v>1217500</v>
      </c>
      <c r="K54" s="56">
        <v>1</v>
      </c>
      <c r="L54" s="56">
        <v>1</v>
      </c>
      <c r="M54" s="56">
        <v>1</v>
      </c>
      <c r="N54" s="56">
        <v>1</v>
      </c>
      <c r="O54" s="56">
        <v>1</v>
      </c>
      <c r="P54" s="56">
        <v>1</v>
      </c>
      <c r="Q54" s="56">
        <v>1</v>
      </c>
      <c r="R54" s="56">
        <v>1</v>
      </c>
      <c r="S54" s="56">
        <v>757650.5</v>
      </c>
      <c r="T54" s="56">
        <v>1</v>
      </c>
      <c r="U54" s="58">
        <v>1.3198700000000001E-6</v>
      </c>
      <c r="V54" s="56">
        <v>9.0861812E-2</v>
      </c>
    </row>
    <row r="55" spans="1:22">
      <c r="A55" s="55" t="s">
        <v>685</v>
      </c>
      <c r="B55" s="55" t="s">
        <v>686</v>
      </c>
      <c r="C55" s="55" t="s">
        <v>687</v>
      </c>
      <c r="D55" s="55" t="s">
        <v>688</v>
      </c>
      <c r="E55" s="56">
        <v>2</v>
      </c>
      <c r="F55" s="56">
        <v>4</v>
      </c>
      <c r="G55" s="56">
        <v>1</v>
      </c>
      <c r="H55" s="56">
        <v>1</v>
      </c>
      <c r="I55" s="56">
        <v>1</v>
      </c>
      <c r="J55" s="56">
        <v>1</v>
      </c>
      <c r="K55" s="56">
        <v>1</v>
      </c>
      <c r="L55" s="56">
        <v>1</v>
      </c>
      <c r="M55" s="56">
        <v>1</v>
      </c>
      <c r="N55" s="56">
        <v>20757000</v>
      </c>
      <c r="O55" s="56">
        <v>12986000</v>
      </c>
      <c r="P55" s="56">
        <v>1</v>
      </c>
      <c r="Q55" s="56">
        <v>1</v>
      </c>
      <c r="R55" s="56">
        <v>1</v>
      </c>
      <c r="S55" s="56">
        <v>1</v>
      </c>
      <c r="T55" s="56">
        <v>5623834</v>
      </c>
      <c r="U55" s="56">
        <v>5623834</v>
      </c>
      <c r="V55" s="56">
        <v>0.18855643799999999</v>
      </c>
    </row>
    <row r="56" spans="1:22">
      <c r="A56" s="55" t="s">
        <v>279</v>
      </c>
      <c r="B56" s="55" t="s">
        <v>280</v>
      </c>
      <c r="C56" s="55" t="s">
        <v>281</v>
      </c>
      <c r="D56" s="55" t="s">
        <v>282</v>
      </c>
      <c r="E56" s="56">
        <v>1</v>
      </c>
      <c r="F56" s="56">
        <v>11</v>
      </c>
      <c r="G56" s="56">
        <v>15188000000</v>
      </c>
      <c r="H56" s="56">
        <v>16672000000</v>
      </c>
      <c r="I56" s="56">
        <v>9625200000</v>
      </c>
      <c r="J56" s="56">
        <v>8244800000</v>
      </c>
      <c r="K56" s="56">
        <v>8175300000</v>
      </c>
      <c r="L56" s="56">
        <v>10281000000</v>
      </c>
      <c r="M56" s="56">
        <v>8133000000</v>
      </c>
      <c r="N56" s="56">
        <v>3580400000</v>
      </c>
      <c r="O56" s="56">
        <v>11027000000</v>
      </c>
      <c r="P56" s="56">
        <v>12495000000</v>
      </c>
      <c r="Q56" s="56">
        <v>12731000000</v>
      </c>
      <c r="R56" s="56">
        <v>12605000000</v>
      </c>
      <c r="S56" s="56">
        <v>11364383333</v>
      </c>
      <c r="T56" s="56">
        <v>10095233333</v>
      </c>
      <c r="U56" s="56">
        <v>0.88832214099999995</v>
      </c>
      <c r="V56" s="56">
        <v>0.56017006400000002</v>
      </c>
    </row>
    <row r="57" spans="1:22">
      <c r="A57" s="55" t="s">
        <v>310</v>
      </c>
      <c r="B57" s="55" t="s">
        <v>1546</v>
      </c>
      <c r="C57" s="55" t="s">
        <v>312</v>
      </c>
      <c r="D57" s="55" t="s">
        <v>313</v>
      </c>
      <c r="E57" s="56">
        <v>3</v>
      </c>
      <c r="F57" s="56">
        <v>1</v>
      </c>
      <c r="G57" s="56">
        <v>1</v>
      </c>
      <c r="H57" s="56">
        <v>1</v>
      </c>
      <c r="I57" s="56">
        <v>1</v>
      </c>
      <c r="J57" s="56">
        <v>1</v>
      </c>
      <c r="K57" s="56">
        <v>1</v>
      </c>
      <c r="L57" s="56">
        <v>1</v>
      </c>
      <c r="M57" s="56">
        <v>1</v>
      </c>
      <c r="N57" s="56">
        <v>1</v>
      </c>
      <c r="O57" s="56">
        <v>1</v>
      </c>
      <c r="P57" s="56">
        <v>1</v>
      </c>
      <c r="Q57" s="56">
        <v>1</v>
      </c>
      <c r="R57" s="56">
        <v>1</v>
      </c>
      <c r="S57" s="56">
        <v>1</v>
      </c>
      <c r="T57" s="56">
        <v>1</v>
      </c>
      <c r="U57" s="56">
        <v>1</v>
      </c>
      <c r="V57" s="56" t="e">
        <v>#DIV/0!</v>
      </c>
    </row>
    <row r="58" spans="1:22">
      <c r="A58" s="55" t="s">
        <v>314</v>
      </c>
      <c r="B58" s="55" t="s">
        <v>315</v>
      </c>
      <c r="C58" s="55" t="s">
        <v>316</v>
      </c>
      <c r="D58" s="55" t="s">
        <v>317</v>
      </c>
      <c r="E58" s="56">
        <v>1</v>
      </c>
      <c r="F58" s="56">
        <v>102</v>
      </c>
      <c r="G58" s="56">
        <v>1</v>
      </c>
      <c r="H58" s="56">
        <v>1</v>
      </c>
      <c r="I58" s="56">
        <v>1</v>
      </c>
      <c r="J58" s="56">
        <v>1</v>
      </c>
      <c r="K58" s="56">
        <v>1</v>
      </c>
      <c r="L58" s="56">
        <v>1</v>
      </c>
      <c r="M58" s="56">
        <v>1</v>
      </c>
      <c r="N58" s="56">
        <v>14988000</v>
      </c>
      <c r="O58" s="56">
        <v>5856300</v>
      </c>
      <c r="P58" s="56">
        <v>1</v>
      </c>
      <c r="Q58" s="56">
        <v>1</v>
      </c>
      <c r="R58" s="56">
        <v>1</v>
      </c>
      <c r="S58" s="56">
        <v>1</v>
      </c>
      <c r="T58" s="56">
        <v>3474050.6669999999</v>
      </c>
      <c r="U58" s="56">
        <v>3474050.6669999999</v>
      </c>
      <c r="V58" s="56">
        <v>0.22230952100000001</v>
      </c>
    </row>
    <row r="59" spans="1:22">
      <c r="A59" s="55" t="s">
        <v>330</v>
      </c>
      <c r="B59" s="55" t="s">
        <v>331</v>
      </c>
      <c r="C59" s="55" t="s">
        <v>332</v>
      </c>
      <c r="D59" s="55" t="s">
        <v>333</v>
      </c>
      <c r="E59" s="56">
        <v>1</v>
      </c>
      <c r="F59" s="56">
        <v>1</v>
      </c>
      <c r="G59" s="56">
        <v>16255000</v>
      </c>
      <c r="H59" s="56">
        <v>5650200</v>
      </c>
      <c r="I59" s="56">
        <v>11117000</v>
      </c>
      <c r="J59" s="56">
        <v>6274000</v>
      </c>
      <c r="K59" s="56">
        <v>5717700</v>
      </c>
      <c r="L59" s="56">
        <v>16975000</v>
      </c>
      <c r="M59" s="56">
        <v>14115000</v>
      </c>
      <c r="N59" s="56">
        <v>4507800</v>
      </c>
      <c r="O59" s="56">
        <v>4376300</v>
      </c>
      <c r="P59" s="56">
        <v>10810000</v>
      </c>
      <c r="Q59" s="56">
        <v>1953000</v>
      </c>
      <c r="R59" s="56">
        <v>2451600</v>
      </c>
      <c r="S59" s="56">
        <v>10331483.33</v>
      </c>
      <c r="T59" s="56">
        <v>6368950</v>
      </c>
      <c r="U59" s="56">
        <v>0.61646036599999998</v>
      </c>
      <c r="V59" s="56">
        <v>0.20936504</v>
      </c>
    </row>
    <row r="60" spans="1:22">
      <c r="A60" s="55" t="s">
        <v>334</v>
      </c>
      <c r="B60" s="55" t="s">
        <v>1549</v>
      </c>
      <c r="C60" s="55" t="s">
        <v>336</v>
      </c>
      <c r="D60" s="55" t="s">
        <v>337</v>
      </c>
      <c r="E60" s="56">
        <v>2</v>
      </c>
      <c r="F60" s="56">
        <v>24</v>
      </c>
      <c r="G60" s="56">
        <v>1</v>
      </c>
      <c r="H60" s="56">
        <v>1</v>
      </c>
      <c r="I60" s="56">
        <v>1</v>
      </c>
      <c r="J60" s="56">
        <v>1</v>
      </c>
      <c r="K60" s="56">
        <v>1</v>
      </c>
      <c r="L60" s="56">
        <v>1</v>
      </c>
      <c r="M60" s="56">
        <v>2742200</v>
      </c>
      <c r="N60" s="56">
        <v>1676800</v>
      </c>
      <c r="O60" s="56">
        <v>1</v>
      </c>
      <c r="P60" s="56">
        <v>1</v>
      </c>
      <c r="Q60" s="56">
        <v>1</v>
      </c>
      <c r="R60" s="56">
        <v>1</v>
      </c>
      <c r="S60" s="56">
        <v>1</v>
      </c>
      <c r="T60" s="56">
        <v>736500.66669999994</v>
      </c>
      <c r="U60" s="56">
        <v>736500.66669999994</v>
      </c>
      <c r="V60" s="56">
        <v>0.18985795599999999</v>
      </c>
    </row>
    <row r="61" spans="1:22">
      <c r="A61" s="55" t="s">
        <v>342</v>
      </c>
      <c r="B61" s="55" t="s">
        <v>1550</v>
      </c>
      <c r="C61" s="55" t="s">
        <v>344</v>
      </c>
      <c r="D61" s="55" t="s">
        <v>345</v>
      </c>
      <c r="E61" s="56">
        <v>39</v>
      </c>
      <c r="F61" s="56">
        <v>58</v>
      </c>
      <c r="G61" s="56">
        <v>347540000</v>
      </c>
      <c r="H61" s="56">
        <v>306490000</v>
      </c>
      <c r="I61" s="56">
        <v>116740000</v>
      </c>
      <c r="J61" s="56">
        <v>118740000</v>
      </c>
      <c r="K61" s="56">
        <v>164140000</v>
      </c>
      <c r="L61" s="56">
        <v>178100000</v>
      </c>
      <c r="M61" s="56">
        <v>5864100000</v>
      </c>
      <c r="N61" s="56">
        <v>6100500000</v>
      </c>
      <c r="O61" s="56">
        <v>145450000</v>
      </c>
      <c r="P61" s="56">
        <v>118410000</v>
      </c>
      <c r="Q61" s="56">
        <v>683150000</v>
      </c>
      <c r="R61" s="56">
        <v>659940000</v>
      </c>
      <c r="S61" s="56">
        <v>205291666.69999999</v>
      </c>
      <c r="T61" s="56">
        <v>2261925000</v>
      </c>
      <c r="U61" s="56">
        <v>11.018104320000001</v>
      </c>
      <c r="V61" s="56">
        <v>0.14213303099999999</v>
      </c>
    </row>
    <row r="62" spans="1:22">
      <c r="A62" s="55" t="s">
        <v>346</v>
      </c>
      <c r="B62" s="55" t="s">
        <v>347</v>
      </c>
      <c r="C62" s="55" t="s">
        <v>348</v>
      </c>
      <c r="D62" s="55" t="s">
        <v>349</v>
      </c>
      <c r="E62" s="56">
        <v>1</v>
      </c>
      <c r="F62" s="56">
        <v>46</v>
      </c>
      <c r="G62" s="56">
        <v>2616500</v>
      </c>
      <c r="H62" s="56">
        <v>1</v>
      </c>
      <c r="I62" s="56">
        <v>2765000</v>
      </c>
      <c r="J62" s="56">
        <v>2520500</v>
      </c>
      <c r="K62" s="56">
        <v>1</v>
      </c>
      <c r="L62" s="56">
        <v>1</v>
      </c>
      <c r="M62" s="56">
        <v>111910000</v>
      </c>
      <c r="N62" s="56">
        <v>139780000</v>
      </c>
      <c r="O62" s="56">
        <v>1</v>
      </c>
      <c r="P62" s="56">
        <v>1411700</v>
      </c>
      <c r="Q62" s="56">
        <v>16770000</v>
      </c>
      <c r="R62" s="56">
        <v>2545500</v>
      </c>
      <c r="S62" s="56">
        <v>1317000.5</v>
      </c>
      <c r="T62" s="56">
        <v>45402866.829999998</v>
      </c>
      <c r="U62" s="56">
        <v>34.474449200000002</v>
      </c>
      <c r="V62" s="56">
        <v>0.14833564299999999</v>
      </c>
    </row>
    <row r="63" spans="1:22">
      <c r="A63" s="55" t="s">
        <v>358</v>
      </c>
      <c r="B63" s="55" t="s">
        <v>359</v>
      </c>
      <c r="C63" s="55" t="s">
        <v>360</v>
      </c>
      <c r="D63" s="55" t="s">
        <v>361</v>
      </c>
      <c r="E63" s="56">
        <v>1</v>
      </c>
      <c r="F63" s="56">
        <v>5</v>
      </c>
      <c r="G63" s="56">
        <v>1</v>
      </c>
      <c r="H63" s="56">
        <v>1</v>
      </c>
      <c r="I63" s="56">
        <v>1</v>
      </c>
      <c r="J63" s="56">
        <v>1</v>
      </c>
      <c r="K63" s="56">
        <v>1</v>
      </c>
      <c r="L63" s="56">
        <v>1</v>
      </c>
      <c r="M63" s="56">
        <v>4882000</v>
      </c>
      <c r="N63" s="56">
        <v>3183100</v>
      </c>
      <c r="O63" s="56">
        <v>1</v>
      </c>
      <c r="P63" s="56">
        <v>1</v>
      </c>
      <c r="Q63" s="56">
        <v>1</v>
      </c>
      <c r="R63" s="56">
        <v>1</v>
      </c>
      <c r="S63" s="56">
        <v>1</v>
      </c>
      <c r="T63" s="56">
        <v>1344184</v>
      </c>
      <c r="U63" s="56">
        <v>1344184</v>
      </c>
      <c r="V63" s="56">
        <v>0.18632865200000001</v>
      </c>
    </row>
    <row r="64" spans="1:22">
      <c r="A64" s="55" t="s">
        <v>370</v>
      </c>
      <c r="B64" s="55" t="s">
        <v>371</v>
      </c>
      <c r="C64" s="55" t="s">
        <v>372</v>
      </c>
      <c r="D64" s="55" t="s">
        <v>373</v>
      </c>
      <c r="E64" s="56">
        <v>2</v>
      </c>
      <c r="F64" s="56">
        <v>33</v>
      </c>
      <c r="G64" s="56">
        <v>161360000</v>
      </c>
      <c r="H64" s="56">
        <v>152140000</v>
      </c>
      <c r="I64" s="56">
        <v>202500000</v>
      </c>
      <c r="J64" s="56">
        <v>183440000</v>
      </c>
      <c r="K64" s="56">
        <v>3520200</v>
      </c>
      <c r="L64" s="56">
        <v>3000900</v>
      </c>
      <c r="M64" s="56">
        <v>4694600</v>
      </c>
      <c r="N64" s="56">
        <v>3515600</v>
      </c>
      <c r="O64" s="56">
        <v>5324100</v>
      </c>
      <c r="P64" s="56">
        <v>745150</v>
      </c>
      <c r="Q64" s="56">
        <v>433140000</v>
      </c>
      <c r="R64" s="56">
        <v>387720000</v>
      </c>
      <c r="S64" s="56">
        <v>117660183.3</v>
      </c>
      <c r="T64" s="56">
        <v>139189908.30000001</v>
      </c>
      <c r="U64" s="56">
        <v>1.1829822489999999</v>
      </c>
      <c r="V64" s="56">
        <v>0.824773706</v>
      </c>
    </row>
    <row r="65" spans="1:22">
      <c r="A65" s="55" t="s">
        <v>374</v>
      </c>
      <c r="B65" s="55" t="s">
        <v>207</v>
      </c>
      <c r="C65" s="55" t="s">
        <v>375</v>
      </c>
      <c r="D65" s="55" t="s">
        <v>376</v>
      </c>
      <c r="E65" s="56">
        <v>3</v>
      </c>
      <c r="F65" s="56">
        <v>61</v>
      </c>
      <c r="G65" s="56">
        <v>78026000</v>
      </c>
      <c r="H65" s="56">
        <v>68377000</v>
      </c>
      <c r="I65" s="56">
        <v>3930100</v>
      </c>
      <c r="J65" s="56">
        <v>10445000</v>
      </c>
      <c r="K65" s="56">
        <v>49571000</v>
      </c>
      <c r="L65" s="56">
        <v>55403000</v>
      </c>
      <c r="M65" s="56">
        <v>282880000</v>
      </c>
      <c r="N65" s="56">
        <v>534760000</v>
      </c>
      <c r="O65" s="56">
        <v>13723000</v>
      </c>
      <c r="P65" s="56">
        <v>18117000</v>
      </c>
      <c r="Q65" s="56">
        <v>203340000</v>
      </c>
      <c r="R65" s="56">
        <v>198290000</v>
      </c>
      <c r="S65" s="56">
        <v>44292016.670000002</v>
      </c>
      <c r="T65" s="56">
        <v>208518333.30000001</v>
      </c>
      <c r="U65" s="56">
        <v>4.7078085180000002</v>
      </c>
      <c r="V65" s="56">
        <v>9.1938658000000006E-2</v>
      </c>
    </row>
    <row r="66" spans="1:22">
      <c r="A66" s="55" t="s">
        <v>377</v>
      </c>
      <c r="B66" s="55" t="s">
        <v>1553</v>
      </c>
      <c r="C66" s="55" t="s">
        <v>379</v>
      </c>
      <c r="D66" s="55" t="s">
        <v>380</v>
      </c>
      <c r="E66" s="56">
        <v>9</v>
      </c>
      <c r="F66" s="56">
        <v>29</v>
      </c>
      <c r="G66" s="56">
        <v>1</v>
      </c>
      <c r="H66" s="56">
        <v>1</v>
      </c>
      <c r="I66" s="56">
        <v>1</v>
      </c>
      <c r="J66" s="56">
        <v>1</v>
      </c>
      <c r="K66" s="56">
        <v>1</v>
      </c>
      <c r="L66" s="56">
        <v>1</v>
      </c>
      <c r="M66" s="56">
        <v>1491200</v>
      </c>
      <c r="N66" s="56">
        <v>1067400</v>
      </c>
      <c r="O66" s="56">
        <v>1</v>
      </c>
      <c r="P66" s="56">
        <v>1</v>
      </c>
      <c r="Q66" s="56">
        <v>1</v>
      </c>
      <c r="R66" s="56">
        <v>1408400</v>
      </c>
      <c r="S66" s="56">
        <v>1</v>
      </c>
      <c r="T66" s="56">
        <v>661167.16669999994</v>
      </c>
      <c r="U66" s="56">
        <v>661167.16669999994</v>
      </c>
      <c r="V66" s="56">
        <v>7.9668428999999999E-2</v>
      </c>
    </row>
    <row r="67" spans="1:22">
      <c r="A67" s="55" t="s">
        <v>577</v>
      </c>
      <c r="B67" s="55" t="s">
        <v>578</v>
      </c>
      <c r="C67" s="55" t="s">
        <v>579</v>
      </c>
      <c r="D67" s="55" t="s">
        <v>580</v>
      </c>
      <c r="E67" s="56">
        <v>4</v>
      </c>
      <c r="F67" s="56">
        <v>1</v>
      </c>
      <c r="G67" s="56">
        <v>1</v>
      </c>
      <c r="H67" s="56">
        <v>1</v>
      </c>
      <c r="I67" s="56">
        <v>1</v>
      </c>
      <c r="J67" s="56">
        <v>1</v>
      </c>
      <c r="K67" s="56">
        <v>1</v>
      </c>
      <c r="L67" s="56">
        <v>1</v>
      </c>
      <c r="M67" s="56">
        <v>1</v>
      </c>
      <c r="N67" s="56">
        <v>2937400</v>
      </c>
      <c r="O67" s="56">
        <v>1</v>
      </c>
      <c r="P67" s="56">
        <v>1</v>
      </c>
      <c r="Q67" s="56">
        <v>1</v>
      </c>
      <c r="R67" s="56">
        <v>1</v>
      </c>
      <c r="S67" s="56">
        <v>1</v>
      </c>
      <c r="T67" s="56">
        <v>489567.5</v>
      </c>
      <c r="U67" s="56">
        <v>489567.5</v>
      </c>
      <c r="V67" s="56">
        <v>0.36321746799999999</v>
      </c>
    </row>
    <row r="68" spans="1:22">
      <c r="A68" s="55" t="s">
        <v>693</v>
      </c>
      <c r="B68" s="55" t="s">
        <v>694</v>
      </c>
      <c r="C68" s="55" t="s">
        <v>695</v>
      </c>
      <c r="D68" s="55" t="s">
        <v>696</v>
      </c>
      <c r="E68" s="56">
        <v>1</v>
      </c>
      <c r="F68" s="56">
        <v>2</v>
      </c>
      <c r="G68" s="56">
        <v>1</v>
      </c>
      <c r="H68" s="56">
        <v>1</v>
      </c>
      <c r="I68" s="56">
        <v>1</v>
      </c>
      <c r="J68" s="56">
        <v>1</v>
      </c>
      <c r="K68" s="56">
        <v>1</v>
      </c>
      <c r="L68" s="56">
        <v>1</v>
      </c>
      <c r="M68" s="56">
        <v>1</v>
      </c>
      <c r="N68" s="56">
        <v>1</v>
      </c>
      <c r="O68" s="56">
        <v>1</v>
      </c>
      <c r="P68" s="56">
        <v>1</v>
      </c>
      <c r="Q68" s="56">
        <v>381870</v>
      </c>
      <c r="R68" s="56">
        <v>509950</v>
      </c>
      <c r="S68" s="56">
        <v>1</v>
      </c>
      <c r="T68" s="56">
        <v>148637.3333</v>
      </c>
      <c r="U68" s="56">
        <v>148637.3333</v>
      </c>
      <c r="V68" s="56">
        <v>0.180147477</v>
      </c>
    </row>
    <row r="69" spans="1:22">
      <c r="A69" s="55" t="s">
        <v>697</v>
      </c>
      <c r="B69" s="55" t="s">
        <v>73</v>
      </c>
      <c r="C69" s="55" t="s">
        <v>698</v>
      </c>
      <c r="D69" s="55" t="s">
        <v>699</v>
      </c>
      <c r="E69" s="56">
        <v>1</v>
      </c>
      <c r="F69" s="56">
        <v>2</v>
      </c>
      <c r="G69" s="56">
        <v>1</v>
      </c>
      <c r="H69" s="56">
        <v>1</v>
      </c>
      <c r="I69" s="56">
        <v>1</v>
      </c>
      <c r="J69" s="56">
        <v>1</v>
      </c>
      <c r="K69" s="56">
        <v>1</v>
      </c>
      <c r="L69" s="56">
        <v>1</v>
      </c>
      <c r="M69" s="56">
        <v>1</v>
      </c>
      <c r="N69" s="56">
        <v>5609500</v>
      </c>
      <c r="O69" s="56">
        <v>1</v>
      </c>
      <c r="P69" s="56">
        <v>1</v>
      </c>
      <c r="Q69" s="56">
        <v>1</v>
      </c>
      <c r="R69" s="56">
        <v>1</v>
      </c>
      <c r="S69" s="56">
        <v>1</v>
      </c>
      <c r="T69" s="56">
        <v>934917.5</v>
      </c>
      <c r="U69" s="56">
        <v>934917.5</v>
      </c>
      <c r="V69" s="56">
        <v>0.36321746799999999</v>
      </c>
    </row>
    <row r="70" spans="1:22">
      <c r="A70" s="55" t="s">
        <v>700</v>
      </c>
      <c r="B70" s="55" t="s">
        <v>73</v>
      </c>
      <c r="C70" s="55" t="s">
        <v>701</v>
      </c>
      <c r="D70" s="55" t="s">
        <v>1573</v>
      </c>
      <c r="E70" s="56">
        <v>5</v>
      </c>
      <c r="F70" s="56">
        <v>1</v>
      </c>
      <c r="G70" s="56">
        <v>1</v>
      </c>
      <c r="H70" s="56">
        <v>1</v>
      </c>
      <c r="I70" s="56">
        <v>1</v>
      </c>
      <c r="J70" s="56">
        <v>1</v>
      </c>
      <c r="K70" s="56">
        <v>1</v>
      </c>
      <c r="L70" s="56">
        <v>1</v>
      </c>
      <c r="M70" s="56">
        <v>1</v>
      </c>
      <c r="N70" s="56">
        <v>564410</v>
      </c>
      <c r="O70" s="56">
        <v>1</v>
      </c>
      <c r="P70" s="56">
        <v>1</v>
      </c>
      <c r="Q70" s="56">
        <v>1</v>
      </c>
      <c r="R70" s="56">
        <v>1</v>
      </c>
      <c r="S70" s="56">
        <v>1</v>
      </c>
      <c r="T70" s="56">
        <v>94069.166670000006</v>
      </c>
      <c r="U70" s="56">
        <v>94069.166670000006</v>
      </c>
      <c r="V70" s="56">
        <v>0.36321746799999999</v>
      </c>
    </row>
    <row r="71" spans="1:22">
      <c r="A71" s="55" t="s">
        <v>612</v>
      </c>
      <c r="B71" s="55" t="s">
        <v>613</v>
      </c>
      <c r="C71" s="55" t="s">
        <v>614</v>
      </c>
      <c r="D71" s="55" t="s">
        <v>615</v>
      </c>
      <c r="E71" s="56">
        <v>2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 t="e">
        <v>#DIV/0!</v>
      </c>
    </row>
    <row r="72" spans="1:22">
      <c r="A72" s="55" t="s">
        <v>726</v>
      </c>
      <c r="B72" s="55" t="s">
        <v>1575</v>
      </c>
      <c r="C72" s="55" t="s">
        <v>728</v>
      </c>
      <c r="D72" s="55" t="s">
        <v>729</v>
      </c>
      <c r="E72" s="56">
        <v>1</v>
      </c>
      <c r="F72" s="56">
        <v>1</v>
      </c>
      <c r="G72" s="56">
        <v>1</v>
      </c>
      <c r="H72" s="56">
        <v>1</v>
      </c>
      <c r="I72" s="56">
        <v>1</v>
      </c>
      <c r="J72" s="56">
        <v>1</v>
      </c>
      <c r="K72" s="56">
        <v>1</v>
      </c>
      <c r="L72" s="56">
        <v>1</v>
      </c>
      <c r="M72" s="56">
        <v>490970</v>
      </c>
      <c r="N72" s="56">
        <v>568470</v>
      </c>
      <c r="O72" s="56">
        <v>1</v>
      </c>
      <c r="P72" s="56">
        <v>1</v>
      </c>
      <c r="Q72" s="56">
        <v>1</v>
      </c>
      <c r="R72" s="56">
        <v>1</v>
      </c>
      <c r="S72" s="56">
        <v>1</v>
      </c>
      <c r="T72" s="56">
        <v>176574</v>
      </c>
      <c r="U72" s="56">
        <v>176574</v>
      </c>
      <c r="V72" s="56">
        <v>0.17611244300000001</v>
      </c>
    </row>
    <row r="73" spans="1:22">
      <c r="A73" s="55" t="s">
        <v>730</v>
      </c>
      <c r="B73" s="55" t="s">
        <v>1576</v>
      </c>
      <c r="C73" s="55" t="s">
        <v>732</v>
      </c>
      <c r="D73" s="55" t="s">
        <v>733</v>
      </c>
      <c r="E73" s="56">
        <v>1</v>
      </c>
      <c r="F73" s="56">
        <v>3</v>
      </c>
      <c r="G73" s="56">
        <v>1</v>
      </c>
      <c r="H73" s="56">
        <v>1</v>
      </c>
      <c r="I73" s="56">
        <v>1</v>
      </c>
      <c r="J73" s="56">
        <v>1</v>
      </c>
      <c r="K73" s="56">
        <v>1</v>
      </c>
      <c r="L73" s="56">
        <v>1</v>
      </c>
      <c r="M73" s="56">
        <v>1</v>
      </c>
      <c r="N73" s="56">
        <v>2785700</v>
      </c>
      <c r="O73" s="56">
        <v>1</v>
      </c>
      <c r="P73" s="56">
        <v>1</v>
      </c>
      <c r="Q73" s="56">
        <v>1</v>
      </c>
      <c r="R73" s="56">
        <v>1</v>
      </c>
      <c r="S73" s="56">
        <v>1</v>
      </c>
      <c r="T73" s="56">
        <v>464284.1667</v>
      </c>
      <c r="U73" s="56">
        <v>464284.1667</v>
      </c>
      <c r="V73" s="56">
        <v>0.36321746799999999</v>
      </c>
    </row>
    <row r="74" spans="1:22">
      <c r="A74" s="55" t="s">
        <v>734</v>
      </c>
      <c r="B74" s="55" t="s">
        <v>735</v>
      </c>
      <c r="C74" s="55" t="s">
        <v>736</v>
      </c>
      <c r="D74" s="55" t="s">
        <v>737</v>
      </c>
      <c r="E74" s="56">
        <v>2</v>
      </c>
      <c r="F74" s="56">
        <v>1</v>
      </c>
      <c r="G74" s="56">
        <v>1</v>
      </c>
      <c r="H74" s="56">
        <v>1</v>
      </c>
      <c r="I74" s="56">
        <v>1</v>
      </c>
      <c r="J74" s="56">
        <v>1</v>
      </c>
      <c r="K74" s="56">
        <v>1</v>
      </c>
      <c r="L74" s="56">
        <v>1</v>
      </c>
      <c r="M74" s="56">
        <v>25647000</v>
      </c>
      <c r="N74" s="56">
        <v>1</v>
      </c>
      <c r="O74" s="56">
        <v>1</v>
      </c>
      <c r="P74" s="56">
        <v>1</v>
      </c>
      <c r="Q74" s="56">
        <v>1</v>
      </c>
      <c r="R74" s="56">
        <v>1</v>
      </c>
      <c r="S74" s="56">
        <v>1</v>
      </c>
      <c r="T74" s="56">
        <v>4274500.8329999996</v>
      </c>
      <c r="U74" s="56">
        <v>4274500.8329999996</v>
      </c>
      <c r="V74" s="56">
        <v>0.36321746799999999</v>
      </c>
    </row>
    <row r="75" spans="1:22">
      <c r="A75" s="55" t="s">
        <v>743</v>
      </c>
      <c r="B75" s="55" t="s">
        <v>735</v>
      </c>
      <c r="C75" s="55" t="s">
        <v>736</v>
      </c>
      <c r="D75" s="55" t="s">
        <v>744</v>
      </c>
      <c r="E75" s="56">
        <v>1</v>
      </c>
      <c r="F75" s="56">
        <v>1</v>
      </c>
      <c r="G75" s="56">
        <v>1</v>
      </c>
      <c r="H75" s="56">
        <v>1</v>
      </c>
      <c r="I75" s="56">
        <v>1</v>
      </c>
      <c r="J75" s="56">
        <v>1</v>
      </c>
      <c r="K75" s="56">
        <v>1</v>
      </c>
      <c r="L75" s="56">
        <v>1</v>
      </c>
      <c r="M75" s="56">
        <v>1</v>
      </c>
      <c r="N75" s="56">
        <v>611100</v>
      </c>
      <c r="O75" s="56">
        <v>1</v>
      </c>
      <c r="P75" s="56">
        <v>1</v>
      </c>
      <c r="Q75" s="56">
        <v>1</v>
      </c>
      <c r="R75" s="56">
        <v>1</v>
      </c>
      <c r="S75" s="56">
        <v>1</v>
      </c>
      <c r="T75" s="56">
        <v>101850.8333</v>
      </c>
      <c r="U75" s="56">
        <v>101850.8333</v>
      </c>
      <c r="V75" s="56">
        <v>0.36321746799999999</v>
      </c>
    </row>
    <row r="76" spans="1:22">
      <c r="A76" s="55" t="s">
        <v>749</v>
      </c>
      <c r="B76" s="55" t="s">
        <v>78</v>
      </c>
      <c r="C76" s="55" t="s">
        <v>750</v>
      </c>
      <c r="D76" s="55" t="s">
        <v>751</v>
      </c>
      <c r="E76" s="56">
        <v>1</v>
      </c>
      <c r="F76" s="56">
        <v>2</v>
      </c>
      <c r="G76" s="56">
        <v>1</v>
      </c>
      <c r="H76" s="56">
        <v>1</v>
      </c>
      <c r="I76" s="56">
        <v>1</v>
      </c>
      <c r="J76" s="56">
        <v>1</v>
      </c>
      <c r="K76" s="56">
        <v>1</v>
      </c>
      <c r="L76" s="56">
        <v>1</v>
      </c>
      <c r="M76" s="56">
        <v>1</v>
      </c>
      <c r="N76" s="56">
        <v>2071100</v>
      </c>
      <c r="O76" s="56">
        <v>1</v>
      </c>
      <c r="P76" s="56">
        <v>1</v>
      </c>
      <c r="Q76" s="56">
        <v>1</v>
      </c>
      <c r="R76" s="56">
        <v>1</v>
      </c>
      <c r="S76" s="56">
        <v>1</v>
      </c>
      <c r="T76" s="56">
        <v>345184.1667</v>
      </c>
      <c r="U76" s="56">
        <v>345184.1667</v>
      </c>
      <c r="V76" s="56">
        <v>0.36321746799999999</v>
      </c>
    </row>
    <row r="77" spans="1:22">
      <c r="A77" s="55" t="s">
        <v>82</v>
      </c>
      <c r="B77" s="55" t="s">
        <v>68</v>
      </c>
      <c r="C77" s="55" t="s">
        <v>83</v>
      </c>
      <c r="D77" s="55" t="s">
        <v>84</v>
      </c>
      <c r="E77" s="56">
        <v>6</v>
      </c>
      <c r="F77" s="56">
        <v>7</v>
      </c>
      <c r="G77" s="56">
        <v>10014000</v>
      </c>
      <c r="H77" s="56">
        <v>6875500</v>
      </c>
      <c r="I77" s="56">
        <v>19081000</v>
      </c>
      <c r="J77" s="56">
        <v>2092800</v>
      </c>
      <c r="K77" s="56">
        <v>10064000</v>
      </c>
      <c r="L77" s="56">
        <v>38410000</v>
      </c>
      <c r="M77" s="56">
        <v>80779000</v>
      </c>
      <c r="N77" s="56">
        <v>53532000</v>
      </c>
      <c r="O77" s="56">
        <v>158780000</v>
      </c>
      <c r="P77" s="56">
        <v>248450000</v>
      </c>
      <c r="Q77" s="56">
        <v>239890000</v>
      </c>
      <c r="R77" s="56">
        <v>227630000</v>
      </c>
      <c r="S77" s="56">
        <v>14422883.33</v>
      </c>
      <c r="T77" s="56">
        <v>168176833.30000001</v>
      </c>
      <c r="U77" s="56">
        <v>11.66041695</v>
      </c>
      <c r="V77" s="56">
        <v>6.3834429999999999E-3</v>
      </c>
    </row>
    <row r="78" spans="1:22">
      <c r="A78" s="55" t="s">
        <v>1445</v>
      </c>
      <c r="B78" s="55" t="s">
        <v>1605</v>
      </c>
      <c r="C78" s="55" t="s">
        <v>1447</v>
      </c>
      <c r="D78" s="55" t="s">
        <v>1448</v>
      </c>
      <c r="E78" s="56">
        <v>1</v>
      </c>
      <c r="F78" s="56">
        <v>1</v>
      </c>
      <c r="G78" s="56">
        <v>432550</v>
      </c>
      <c r="H78" s="56">
        <v>1</v>
      </c>
      <c r="I78" s="56">
        <v>1</v>
      </c>
      <c r="J78" s="56">
        <v>1</v>
      </c>
      <c r="K78" s="56">
        <v>1</v>
      </c>
      <c r="L78" s="56">
        <v>1</v>
      </c>
      <c r="M78" s="56">
        <v>1</v>
      </c>
      <c r="N78" s="56">
        <v>202760</v>
      </c>
      <c r="O78" s="56">
        <v>1</v>
      </c>
      <c r="P78" s="56">
        <v>1</v>
      </c>
      <c r="Q78" s="56">
        <v>1</v>
      </c>
      <c r="R78" s="56">
        <v>1</v>
      </c>
      <c r="S78" s="56">
        <v>72092.5</v>
      </c>
      <c r="T78" s="56">
        <v>33794.166669999999</v>
      </c>
      <c r="U78" s="56">
        <v>0.46876119799999999</v>
      </c>
      <c r="V78" s="56">
        <v>0.64497948800000005</v>
      </c>
    </row>
    <row r="79" spans="1:22">
      <c r="A79" s="55" t="s">
        <v>1449</v>
      </c>
      <c r="B79" s="55" t="s">
        <v>102</v>
      </c>
      <c r="C79" s="57"/>
      <c r="D79" s="55" t="s">
        <v>1450</v>
      </c>
      <c r="E79" s="56">
        <v>1</v>
      </c>
      <c r="F79" s="56">
        <v>1</v>
      </c>
      <c r="G79" s="56">
        <v>1</v>
      </c>
      <c r="H79" s="56">
        <v>1</v>
      </c>
      <c r="I79" s="56">
        <v>130180000</v>
      </c>
      <c r="J79" s="56">
        <v>102170000</v>
      </c>
      <c r="K79" s="56">
        <v>1</v>
      </c>
      <c r="L79" s="56">
        <v>135460000</v>
      </c>
      <c r="M79" s="56">
        <v>1</v>
      </c>
      <c r="N79" s="56">
        <v>50342000</v>
      </c>
      <c r="O79" s="56">
        <v>210180000</v>
      </c>
      <c r="P79" s="56">
        <v>202120000</v>
      </c>
      <c r="Q79" s="56">
        <v>1</v>
      </c>
      <c r="R79" s="56">
        <v>1</v>
      </c>
      <c r="S79" s="56">
        <v>61301667.170000002</v>
      </c>
      <c r="T79" s="56">
        <v>77107000.5</v>
      </c>
      <c r="U79" s="56">
        <v>1.257828768</v>
      </c>
      <c r="V79" s="56">
        <v>0.75947163299999998</v>
      </c>
    </row>
    <row r="80" spans="1:22">
      <c r="A80" s="55" t="s">
        <v>72</v>
      </c>
      <c r="B80" s="55" t="s">
        <v>73</v>
      </c>
      <c r="C80" s="55" t="s">
        <v>74</v>
      </c>
      <c r="D80" s="55" t="s">
        <v>75</v>
      </c>
      <c r="E80" s="56">
        <v>3</v>
      </c>
      <c r="F80" s="56">
        <v>5</v>
      </c>
      <c r="G80" s="56">
        <v>6518600</v>
      </c>
      <c r="H80" s="56">
        <v>10383000</v>
      </c>
      <c r="I80" s="56">
        <v>8492900</v>
      </c>
      <c r="J80" s="56">
        <v>7801700</v>
      </c>
      <c r="K80" s="56">
        <v>5801900</v>
      </c>
      <c r="L80" s="56">
        <v>6105700</v>
      </c>
      <c r="M80" s="56">
        <v>19167000</v>
      </c>
      <c r="N80" s="56">
        <v>28092000</v>
      </c>
      <c r="O80" s="56">
        <v>37981000</v>
      </c>
      <c r="P80" s="56">
        <v>99210000</v>
      </c>
      <c r="Q80" s="56">
        <v>82158000</v>
      </c>
      <c r="R80" s="56">
        <v>156650000</v>
      </c>
      <c r="S80" s="56">
        <v>7517300</v>
      </c>
      <c r="T80" s="56">
        <v>70543000</v>
      </c>
      <c r="U80" s="56">
        <v>9.3840873719999998</v>
      </c>
      <c r="V80" s="56">
        <v>3.2575595999999998E-2</v>
      </c>
    </row>
    <row r="81" spans="1:22">
      <c r="A81" s="55" t="s">
        <v>533</v>
      </c>
      <c r="B81" s="55" t="s">
        <v>102</v>
      </c>
      <c r="C81" s="55" t="s">
        <v>534</v>
      </c>
      <c r="D81" s="55" t="s">
        <v>535</v>
      </c>
      <c r="E81" s="56">
        <v>2</v>
      </c>
      <c r="F81" s="56">
        <v>42</v>
      </c>
      <c r="G81" s="56">
        <v>385280</v>
      </c>
      <c r="H81" s="56">
        <v>1</v>
      </c>
      <c r="I81" s="56">
        <v>1</v>
      </c>
      <c r="J81" s="56">
        <v>1</v>
      </c>
      <c r="K81" s="56">
        <v>494850</v>
      </c>
      <c r="L81" s="56">
        <v>1</v>
      </c>
      <c r="M81" s="56">
        <v>279970</v>
      </c>
      <c r="N81" s="56">
        <v>1</v>
      </c>
      <c r="O81" s="56">
        <v>1</v>
      </c>
      <c r="P81" s="56">
        <v>1</v>
      </c>
      <c r="Q81" s="56">
        <v>1</v>
      </c>
      <c r="R81" s="56">
        <v>1</v>
      </c>
      <c r="S81" s="56">
        <v>146689</v>
      </c>
      <c r="T81" s="56">
        <v>46662.5</v>
      </c>
      <c r="U81" s="56">
        <v>0.31810496999999999</v>
      </c>
      <c r="V81" s="56">
        <v>0.37029239600000002</v>
      </c>
    </row>
    <row r="82" spans="1:22">
      <c r="A82" s="55" t="s">
        <v>1451</v>
      </c>
      <c r="B82" s="55" t="s">
        <v>102</v>
      </c>
      <c r="C82" s="57"/>
      <c r="D82" s="55" t="s">
        <v>1452</v>
      </c>
      <c r="E82" s="56">
        <v>1</v>
      </c>
      <c r="F82" s="56">
        <v>2</v>
      </c>
      <c r="G82" s="56">
        <v>1</v>
      </c>
      <c r="H82" s="56">
        <v>1</v>
      </c>
      <c r="I82" s="56">
        <v>1</v>
      </c>
      <c r="J82" s="56">
        <v>1</v>
      </c>
      <c r="K82" s="56">
        <v>1</v>
      </c>
      <c r="L82" s="56">
        <v>1</v>
      </c>
      <c r="M82" s="56">
        <v>1</v>
      </c>
      <c r="N82" s="56">
        <v>678800</v>
      </c>
      <c r="O82" s="56">
        <v>1</v>
      </c>
      <c r="P82" s="56">
        <v>1</v>
      </c>
      <c r="Q82" s="56">
        <v>1</v>
      </c>
      <c r="R82" s="56">
        <v>1</v>
      </c>
      <c r="S82" s="56">
        <v>1</v>
      </c>
      <c r="T82" s="56">
        <v>113134.1667</v>
      </c>
      <c r="U82" s="56">
        <v>113134.1667</v>
      </c>
      <c r="V82" s="56">
        <v>0.36321746799999999</v>
      </c>
    </row>
    <row r="83" spans="1:22">
      <c r="A83" s="55" t="s">
        <v>1453</v>
      </c>
      <c r="B83" s="55" t="s">
        <v>1454</v>
      </c>
      <c r="C83" s="55" t="s">
        <v>1455</v>
      </c>
      <c r="D83" s="55" t="s">
        <v>1456</v>
      </c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6">
        <v>1</v>
      </c>
      <c r="L83" s="56">
        <v>1</v>
      </c>
      <c r="M83" s="56">
        <v>1</v>
      </c>
      <c r="N83" s="56">
        <v>1</v>
      </c>
      <c r="O83" s="56">
        <v>1</v>
      </c>
      <c r="P83" s="56">
        <v>1</v>
      </c>
      <c r="Q83" s="56">
        <v>1</v>
      </c>
      <c r="R83" s="56">
        <v>1</v>
      </c>
      <c r="S83" s="56">
        <v>1</v>
      </c>
      <c r="T83" s="56">
        <v>1</v>
      </c>
      <c r="U83" s="56">
        <v>1</v>
      </c>
      <c r="V83" s="56" t="e">
        <v>#DIV/0!</v>
      </c>
    </row>
    <row r="84" spans="1:22">
      <c r="A84" s="55" t="s">
        <v>714</v>
      </c>
      <c r="B84" s="55" t="s">
        <v>1574</v>
      </c>
      <c r="C84" s="55" t="s">
        <v>716</v>
      </c>
      <c r="D84" s="55" t="s">
        <v>717</v>
      </c>
      <c r="E84" s="56">
        <v>2</v>
      </c>
      <c r="F84" s="56">
        <v>1</v>
      </c>
      <c r="G84" s="56">
        <v>1</v>
      </c>
      <c r="H84" s="56">
        <v>1</v>
      </c>
      <c r="I84" s="56">
        <v>1</v>
      </c>
      <c r="J84" s="56">
        <v>1</v>
      </c>
      <c r="K84" s="56">
        <v>1</v>
      </c>
      <c r="L84" s="56">
        <v>1</v>
      </c>
      <c r="M84" s="56">
        <v>2781400</v>
      </c>
      <c r="N84" s="56">
        <v>1057000</v>
      </c>
      <c r="O84" s="56">
        <v>1</v>
      </c>
      <c r="P84" s="56">
        <v>1</v>
      </c>
      <c r="Q84" s="56">
        <v>1</v>
      </c>
      <c r="R84" s="56">
        <v>1</v>
      </c>
      <c r="S84" s="56">
        <v>1</v>
      </c>
      <c r="T84" s="56">
        <v>639734</v>
      </c>
      <c r="U84" s="56">
        <v>639734</v>
      </c>
      <c r="V84" s="56">
        <v>0.224580691</v>
      </c>
    </row>
    <row r="85" spans="1:22">
      <c r="A85" s="55" t="s">
        <v>1108</v>
      </c>
      <c r="B85" s="55" t="s">
        <v>1109</v>
      </c>
      <c r="C85" s="55" t="s">
        <v>1110</v>
      </c>
      <c r="D85" s="55" t="s">
        <v>1111</v>
      </c>
      <c r="E85" s="56">
        <v>14</v>
      </c>
      <c r="F85" s="56">
        <v>8</v>
      </c>
      <c r="G85" s="56">
        <v>1</v>
      </c>
      <c r="H85" s="56">
        <v>1</v>
      </c>
      <c r="I85" s="56">
        <v>1</v>
      </c>
      <c r="J85" s="56">
        <v>1</v>
      </c>
      <c r="K85" s="56">
        <v>1</v>
      </c>
      <c r="L85" s="56">
        <v>1</v>
      </c>
      <c r="M85" s="56">
        <v>1</v>
      </c>
      <c r="N85" s="56">
        <v>382340</v>
      </c>
      <c r="O85" s="56">
        <v>1</v>
      </c>
      <c r="P85" s="56">
        <v>1</v>
      </c>
      <c r="Q85" s="56">
        <v>1</v>
      </c>
      <c r="R85" s="56">
        <v>1</v>
      </c>
      <c r="S85" s="56">
        <v>1</v>
      </c>
      <c r="T85" s="56">
        <v>63724.166669999999</v>
      </c>
      <c r="U85" s="56">
        <v>63724.166669999999</v>
      </c>
      <c r="V85" s="56">
        <v>0.36321746799999999</v>
      </c>
    </row>
    <row r="86" spans="1:22">
      <c r="A86" s="55" t="s">
        <v>1457</v>
      </c>
      <c r="B86" s="55" t="s">
        <v>760</v>
      </c>
      <c r="C86" s="55" t="s">
        <v>1458</v>
      </c>
      <c r="D86" s="55" t="s">
        <v>1459</v>
      </c>
      <c r="E86" s="56">
        <v>1</v>
      </c>
      <c r="F86" s="56">
        <v>15</v>
      </c>
      <c r="G86" s="56">
        <v>1</v>
      </c>
      <c r="H86" s="56">
        <v>1</v>
      </c>
      <c r="I86" s="56">
        <v>1</v>
      </c>
      <c r="J86" s="56">
        <v>1</v>
      </c>
      <c r="K86" s="56">
        <v>1</v>
      </c>
      <c r="L86" s="56">
        <v>1</v>
      </c>
      <c r="M86" s="56">
        <v>4352700</v>
      </c>
      <c r="N86" s="56">
        <v>12338000</v>
      </c>
      <c r="O86" s="56">
        <v>1</v>
      </c>
      <c r="P86" s="56">
        <v>1</v>
      </c>
      <c r="Q86" s="56">
        <v>1</v>
      </c>
      <c r="R86" s="56">
        <v>1</v>
      </c>
      <c r="S86" s="56">
        <v>1</v>
      </c>
      <c r="T86" s="56">
        <v>2781784</v>
      </c>
      <c r="U86" s="56">
        <v>2781784</v>
      </c>
      <c r="V86" s="56">
        <v>0.230701823</v>
      </c>
    </row>
    <row r="87" spans="1:22">
      <c r="A87" s="55" t="s">
        <v>536</v>
      </c>
      <c r="B87" s="55" t="s">
        <v>537</v>
      </c>
      <c r="C87" s="55" t="s">
        <v>538</v>
      </c>
      <c r="D87" s="55" t="s">
        <v>539</v>
      </c>
      <c r="E87" s="56">
        <v>3</v>
      </c>
      <c r="F87" s="56">
        <v>10</v>
      </c>
      <c r="G87" s="56">
        <v>16132000</v>
      </c>
      <c r="H87" s="56">
        <v>1</v>
      </c>
      <c r="I87" s="56">
        <v>12482000</v>
      </c>
      <c r="J87" s="56">
        <v>12903000</v>
      </c>
      <c r="K87" s="56">
        <v>13916000</v>
      </c>
      <c r="L87" s="56">
        <v>37520000</v>
      </c>
      <c r="M87" s="56">
        <v>8422500</v>
      </c>
      <c r="N87" s="56">
        <v>16426000</v>
      </c>
      <c r="O87" s="56">
        <v>11088000</v>
      </c>
      <c r="P87" s="56">
        <v>21172000</v>
      </c>
      <c r="Q87" s="56">
        <v>11702000</v>
      </c>
      <c r="R87" s="56">
        <v>9692900</v>
      </c>
      <c r="S87" s="56">
        <v>15492166.83</v>
      </c>
      <c r="T87" s="56">
        <v>13083900</v>
      </c>
      <c r="U87" s="56">
        <v>0.84454938700000004</v>
      </c>
      <c r="V87" s="56">
        <v>0.66735874799999995</v>
      </c>
    </row>
    <row r="88" spans="1:22">
      <c r="A88" s="55" t="s">
        <v>1460</v>
      </c>
      <c r="B88" s="55" t="s">
        <v>1461</v>
      </c>
      <c r="C88" s="55" t="s">
        <v>1462</v>
      </c>
      <c r="D88" s="55" t="s">
        <v>1463</v>
      </c>
      <c r="E88" s="56">
        <v>4</v>
      </c>
      <c r="F88" s="56">
        <v>22</v>
      </c>
      <c r="G88" s="56">
        <v>1</v>
      </c>
      <c r="H88" s="56">
        <v>1</v>
      </c>
      <c r="I88" s="56">
        <v>2740200</v>
      </c>
      <c r="J88" s="56">
        <v>820400</v>
      </c>
      <c r="K88" s="56">
        <v>1197300</v>
      </c>
      <c r="L88" s="56">
        <v>1902300</v>
      </c>
      <c r="M88" s="56">
        <v>701780</v>
      </c>
      <c r="N88" s="56">
        <v>3483800</v>
      </c>
      <c r="O88" s="56">
        <v>640400</v>
      </c>
      <c r="P88" s="56">
        <v>1</v>
      </c>
      <c r="Q88" s="56">
        <v>868430</v>
      </c>
      <c r="R88" s="56">
        <v>1250000</v>
      </c>
      <c r="S88" s="56">
        <v>1110033.6669999999</v>
      </c>
      <c r="T88" s="56">
        <v>1157401.8330000001</v>
      </c>
      <c r="U88" s="56">
        <v>1.04267273</v>
      </c>
      <c r="V88" s="56">
        <v>0.94441187800000004</v>
      </c>
    </row>
    <row r="89" spans="1:22">
      <c r="A89" s="55" t="s">
        <v>745</v>
      </c>
      <c r="B89" s="55" t="s">
        <v>746</v>
      </c>
      <c r="C89" s="55" t="s">
        <v>747</v>
      </c>
      <c r="D89" s="55" t="s">
        <v>748</v>
      </c>
      <c r="E89" s="56">
        <v>4</v>
      </c>
      <c r="F89" s="56">
        <v>1</v>
      </c>
      <c r="G89" s="56">
        <v>1</v>
      </c>
      <c r="H89" s="56">
        <v>1</v>
      </c>
      <c r="I89" s="56">
        <v>1</v>
      </c>
      <c r="J89" s="56">
        <v>1</v>
      </c>
      <c r="K89" s="56">
        <v>1</v>
      </c>
      <c r="L89" s="56">
        <v>1</v>
      </c>
      <c r="M89" s="56">
        <v>1</v>
      </c>
      <c r="N89" s="56">
        <v>283020</v>
      </c>
      <c r="O89" s="56">
        <v>1</v>
      </c>
      <c r="P89" s="56">
        <v>1</v>
      </c>
      <c r="Q89" s="56">
        <v>1</v>
      </c>
      <c r="R89" s="56">
        <v>1</v>
      </c>
      <c r="S89" s="56">
        <v>1</v>
      </c>
      <c r="T89" s="56">
        <v>47170.833330000001</v>
      </c>
      <c r="U89" s="56">
        <v>47170.833330000001</v>
      </c>
      <c r="V89" s="56">
        <v>0.36321746799999999</v>
      </c>
    </row>
    <row r="90" spans="1:22">
      <c r="A90" s="55" t="s">
        <v>756</v>
      </c>
      <c r="B90" s="55" t="s">
        <v>757</v>
      </c>
      <c r="C90" s="55" t="s">
        <v>747</v>
      </c>
      <c r="D90" s="55" t="s">
        <v>758</v>
      </c>
      <c r="E90" s="56">
        <v>4</v>
      </c>
      <c r="F90" s="56">
        <v>4</v>
      </c>
      <c r="G90" s="56">
        <v>1</v>
      </c>
      <c r="H90" s="56">
        <v>1</v>
      </c>
      <c r="I90" s="56">
        <v>1</v>
      </c>
      <c r="J90" s="56">
        <v>1</v>
      </c>
      <c r="K90" s="56">
        <v>1</v>
      </c>
      <c r="L90" s="56">
        <v>1</v>
      </c>
      <c r="M90" s="56">
        <v>1</v>
      </c>
      <c r="N90" s="56">
        <v>518360</v>
      </c>
      <c r="O90" s="56">
        <v>1</v>
      </c>
      <c r="P90" s="56">
        <v>1</v>
      </c>
      <c r="Q90" s="56">
        <v>1</v>
      </c>
      <c r="R90" s="56">
        <v>1</v>
      </c>
      <c r="S90" s="56">
        <v>1</v>
      </c>
      <c r="T90" s="56">
        <v>86394.166670000006</v>
      </c>
      <c r="U90" s="56">
        <v>86394.166670000006</v>
      </c>
      <c r="V90" s="56">
        <v>0.36321746799999999</v>
      </c>
    </row>
    <row r="91" spans="1:22">
      <c r="A91" s="55" t="s">
        <v>251</v>
      </c>
      <c r="B91" s="55" t="s">
        <v>252</v>
      </c>
      <c r="C91" s="55" t="s">
        <v>253</v>
      </c>
      <c r="D91" s="55" t="s">
        <v>254</v>
      </c>
      <c r="E91" s="56">
        <v>10</v>
      </c>
      <c r="F91" s="56">
        <v>3</v>
      </c>
      <c r="G91" s="56">
        <v>1</v>
      </c>
      <c r="H91" s="56">
        <v>1</v>
      </c>
      <c r="I91" s="56">
        <v>1</v>
      </c>
      <c r="J91" s="56">
        <v>1</v>
      </c>
      <c r="K91" s="56">
        <v>1</v>
      </c>
      <c r="L91" s="56">
        <v>1</v>
      </c>
      <c r="M91" s="56">
        <v>1</v>
      </c>
      <c r="N91" s="56">
        <v>1</v>
      </c>
      <c r="O91" s="56">
        <v>1</v>
      </c>
      <c r="P91" s="56">
        <v>1</v>
      </c>
      <c r="Q91" s="56">
        <v>1</v>
      </c>
      <c r="R91" s="56">
        <v>1</v>
      </c>
      <c r="S91" s="56">
        <v>1</v>
      </c>
      <c r="T91" s="56">
        <v>1</v>
      </c>
      <c r="U91" s="56">
        <v>1</v>
      </c>
      <c r="V91" s="56" t="e">
        <v>#DIV/0!</v>
      </c>
    </row>
    <row r="92" spans="1:22">
      <c r="A92" s="55" t="s">
        <v>759</v>
      </c>
      <c r="B92" s="55" t="s">
        <v>760</v>
      </c>
      <c r="C92" s="55" t="s">
        <v>761</v>
      </c>
      <c r="D92" s="55" t="s">
        <v>762</v>
      </c>
      <c r="E92" s="56">
        <v>1</v>
      </c>
      <c r="F92" s="56">
        <v>14</v>
      </c>
      <c r="G92" s="56">
        <v>1</v>
      </c>
      <c r="H92" s="56">
        <v>1</v>
      </c>
      <c r="I92" s="56">
        <v>1</v>
      </c>
      <c r="J92" s="56">
        <v>1</v>
      </c>
      <c r="K92" s="56">
        <v>1</v>
      </c>
      <c r="L92" s="56">
        <v>1</v>
      </c>
      <c r="M92" s="56">
        <v>872020</v>
      </c>
      <c r="N92" s="56">
        <v>1</v>
      </c>
      <c r="O92" s="56">
        <v>1</v>
      </c>
      <c r="P92" s="56">
        <v>1</v>
      </c>
      <c r="Q92" s="56">
        <v>1</v>
      </c>
      <c r="R92" s="56">
        <v>1</v>
      </c>
      <c r="S92" s="56">
        <v>1</v>
      </c>
      <c r="T92" s="56">
        <v>145337.5</v>
      </c>
      <c r="U92" s="56">
        <v>145337.5</v>
      </c>
      <c r="V92" s="56">
        <v>0.36321746799999999</v>
      </c>
    </row>
    <row r="93" spans="1:22">
      <c r="A93" s="55" t="s">
        <v>771</v>
      </c>
      <c r="B93" s="55" t="s">
        <v>772</v>
      </c>
      <c r="C93" s="55" t="s">
        <v>773</v>
      </c>
      <c r="D93" s="55" t="s">
        <v>774</v>
      </c>
      <c r="E93" s="56">
        <v>1</v>
      </c>
      <c r="F93" s="56">
        <v>2</v>
      </c>
      <c r="G93" s="56">
        <v>1</v>
      </c>
      <c r="H93" s="56">
        <v>1</v>
      </c>
      <c r="I93" s="56">
        <v>1</v>
      </c>
      <c r="J93" s="56">
        <v>1</v>
      </c>
      <c r="K93" s="56">
        <v>1</v>
      </c>
      <c r="L93" s="56">
        <v>1</v>
      </c>
      <c r="M93" s="56">
        <v>1</v>
      </c>
      <c r="N93" s="56">
        <v>1</v>
      </c>
      <c r="O93" s="56">
        <v>1</v>
      </c>
      <c r="P93" s="56">
        <v>1</v>
      </c>
      <c r="Q93" s="56">
        <v>1000600</v>
      </c>
      <c r="R93" s="56">
        <v>990940</v>
      </c>
      <c r="S93" s="56">
        <v>1</v>
      </c>
      <c r="T93" s="56">
        <v>331924</v>
      </c>
      <c r="U93" s="56">
        <v>331924</v>
      </c>
      <c r="V93" s="56">
        <v>0.17469409</v>
      </c>
    </row>
    <row r="94" spans="1:22">
      <c r="A94" s="55" t="s">
        <v>775</v>
      </c>
      <c r="B94" s="55" t="s">
        <v>776</v>
      </c>
      <c r="C94" s="55" t="s">
        <v>777</v>
      </c>
      <c r="D94" s="55" t="s">
        <v>778</v>
      </c>
      <c r="E94" s="56">
        <v>1</v>
      </c>
      <c r="F94" s="56">
        <v>2</v>
      </c>
      <c r="G94" s="56">
        <v>1</v>
      </c>
      <c r="H94" s="56">
        <v>1</v>
      </c>
      <c r="I94" s="56">
        <v>1</v>
      </c>
      <c r="J94" s="56">
        <v>1</v>
      </c>
      <c r="K94" s="56">
        <v>1</v>
      </c>
      <c r="L94" s="56">
        <v>1</v>
      </c>
      <c r="M94" s="56">
        <v>1</v>
      </c>
      <c r="N94" s="56">
        <v>1</v>
      </c>
      <c r="O94" s="56">
        <v>1</v>
      </c>
      <c r="P94" s="56">
        <v>8840700</v>
      </c>
      <c r="Q94" s="56">
        <v>1</v>
      </c>
      <c r="R94" s="56">
        <v>1</v>
      </c>
      <c r="S94" s="56">
        <v>1</v>
      </c>
      <c r="T94" s="56">
        <v>1473450.8330000001</v>
      </c>
      <c r="U94" s="56">
        <v>1473450.8330000001</v>
      </c>
      <c r="V94" s="56">
        <v>0.36321746799999999</v>
      </c>
    </row>
    <row r="95" spans="1:22">
      <c r="A95" s="55" t="s">
        <v>1431</v>
      </c>
      <c r="B95" s="55" t="s">
        <v>848</v>
      </c>
      <c r="C95" s="55" t="s">
        <v>1432</v>
      </c>
      <c r="D95" s="55" t="s">
        <v>1433</v>
      </c>
      <c r="E95" s="56">
        <v>2</v>
      </c>
      <c r="F95" s="56">
        <v>11</v>
      </c>
      <c r="G95" s="56">
        <v>1</v>
      </c>
      <c r="H95" s="56">
        <v>1</v>
      </c>
      <c r="I95" s="56">
        <v>1</v>
      </c>
      <c r="J95" s="56">
        <v>1</v>
      </c>
      <c r="K95" s="56">
        <v>1</v>
      </c>
      <c r="L95" s="56">
        <v>1</v>
      </c>
      <c r="M95" s="56">
        <v>1</v>
      </c>
      <c r="N95" s="56">
        <v>887760</v>
      </c>
      <c r="O95" s="56">
        <v>1</v>
      </c>
      <c r="P95" s="56">
        <v>1</v>
      </c>
      <c r="Q95" s="56">
        <v>1</v>
      </c>
      <c r="R95" s="56">
        <v>1</v>
      </c>
      <c r="S95" s="56">
        <v>1</v>
      </c>
      <c r="T95" s="56">
        <v>147960.8333</v>
      </c>
      <c r="U95" s="56">
        <v>147960.8333</v>
      </c>
      <c r="V95" s="56">
        <v>0.36321746799999999</v>
      </c>
    </row>
    <row r="96" spans="1:22">
      <c r="A96" s="55" t="s">
        <v>1464</v>
      </c>
      <c r="B96" s="55" t="s">
        <v>1465</v>
      </c>
      <c r="C96" s="55" t="s">
        <v>1466</v>
      </c>
      <c r="D96" s="55" t="s">
        <v>1467</v>
      </c>
      <c r="E96" s="56">
        <v>1</v>
      </c>
      <c r="F96" s="56">
        <v>1</v>
      </c>
      <c r="G96" s="56">
        <v>1</v>
      </c>
      <c r="H96" s="56">
        <v>1</v>
      </c>
      <c r="I96" s="56">
        <v>1</v>
      </c>
      <c r="J96" s="56">
        <v>1</v>
      </c>
      <c r="K96" s="56">
        <v>1</v>
      </c>
      <c r="L96" s="56">
        <v>1</v>
      </c>
      <c r="M96" s="56">
        <v>1</v>
      </c>
      <c r="N96" s="56">
        <v>844850</v>
      </c>
      <c r="O96" s="56">
        <v>1</v>
      </c>
      <c r="P96" s="56">
        <v>1</v>
      </c>
      <c r="Q96" s="56">
        <v>1</v>
      </c>
      <c r="R96" s="56">
        <v>1</v>
      </c>
      <c r="S96" s="56">
        <v>1</v>
      </c>
      <c r="T96" s="56">
        <v>140809.1667</v>
      </c>
      <c r="U96" s="56">
        <v>140809.1667</v>
      </c>
      <c r="V96" s="56">
        <v>0.36321746799999999</v>
      </c>
    </row>
    <row r="97" spans="1:22">
      <c r="A97" s="55" t="s">
        <v>1352</v>
      </c>
      <c r="B97" s="55" t="s">
        <v>1353</v>
      </c>
      <c r="C97" s="55" t="s">
        <v>1354</v>
      </c>
      <c r="D97" s="55" t="s">
        <v>1355</v>
      </c>
      <c r="E97" s="56">
        <v>2</v>
      </c>
      <c r="F97" s="56">
        <v>1</v>
      </c>
      <c r="G97" s="56">
        <v>1</v>
      </c>
      <c r="H97" s="56">
        <v>1</v>
      </c>
      <c r="I97" s="56">
        <v>1</v>
      </c>
      <c r="J97" s="56">
        <v>1</v>
      </c>
      <c r="K97" s="56">
        <v>1</v>
      </c>
      <c r="L97" s="56">
        <v>1</v>
      </c>
      <c r="M97" s="56">
        <v>1</v>
      </c>
      <c r="N97" s="56">
        <v>1</v>
      </c>
      <c r="O97" s="56">
        <v>1</v>
      </c>
      <c r="P97" s="56">
        <v>1</v>
      </c>
      <c r="Q97" s="56">
        <v>1</v>
      </c>
      <c r="R97" s="56">
        <v>1</v>
      </c>
      <c r="S97" s="56">
        <v>1</v>
      </c>
      <c r="T97" s="56">
        <v>1</v>
      </c>
      <c r="U97" s="56">
        <v>1</v>
      </c>
      <c r="V97" s="56" t="e">
        <v>#DIV/0!</v>
      </c>
    </row>
    <row r="98" spans="1:22">
      <c r="A98" s="55" t="s">
        <v>1468</v>
      </c>
      <c r="B98" s="55" t="s">
        <v>1469</v>
      </c>
      <c r="C98" s="55" t="s">
        <v>289</v>
      </c>
      <c r="D98" s="55" t="s">
        <v>1470</v>
      </c>
      <c r="E98" s="56">
        <v>3</v>
      </c>
      <c r="F98" s="56">
        <v>24</v>
      </c>
      <c r="G98" s="56">
        <v>1</v>
      </c>
      <c r="H98" s="56">
        <v>1</v>
      </c>
      <c r="I98" s="56">
        <v>1</v>
      </c>
      <c r="J98" s="56">
        <v>1</v>
      </c>
      <c r="K98" s="56">
        <v>1</v>
      </c>
      <c r="L98" s="56">
        <v>1</v>
      </c>
      <c r="M98" s="56">
        <v>5604100</v>
      </c>
      <c r="N98" s="56">
        <v>4503800</v>
      </c>
      <c r="O98" s="56">
        <v>1</v>
      </c>
      <c r="P98" s="56">
        <v>1</v>
      </c>
      <c r="Q98" s="56">
        <v>1</v>
      </c>
      <c r="R98" s="56">
        <v>1</v>
      </c>
      <c r="S98" s="56">
        <v>1</v>
      </c>
      <c r="T98" s="56">
        <v>1684650.6669999999</v>
      </c>
      <c r="U98" s="56">
        <v>1684650.6669999999</v>
      </c>
      <c r="V98" s="56">
        <v>0.17783476400000001</v>
      </c>
    </row>
    <row r="99" spans="1:22">
      <c r="A99" s="55" t="s">
        <v>1471</v>
      </c>
      <c r="B99" s="55" t="s">
        <v>585</v>
      </c>
      <c r="C99" s="55" t="s">
        <v>1472</v>
      </c>
      <c r="D99" s="55" t="s">
        <v>1473</v>
      </c>
      <c r="E99" s="56">
        <v>1</v>
      </c>
      <c r="F99" s="56">
        <v>3</v>
      </c>
      <c r="G99" s="56">
        <v>1</v>
      </c>
      <c r="H99" s="56">
        <v>1</v>
      </c>
      <c r="I99" s="56">
        <v>1</v>
      </c>
      <c r="J99" s="56">
        <v>473510</v>
      </c>
      <c r="K99" s="56">
        <v>1</v>
      </c>
      <c r="L99" s="56">
        <v>1</v>
      </c>
      <c r="M99" s="56">
        <v>1</v>
      </c>
      <c r="N99" s="56">
        <v>1</v>
      </c>
      <c r="O99" s="56">
        <v>1</v>
      </c>
      <c r="P99" s="56">
        <v>1</v>
      </c>
      <c r="Q99" s="56">
        <v>1</v>
      </c>
      <c r="R99" s="56">
        <v>336910</v>
      </c>
      <c r="S99" s="56">
        <v>78919.166670000006</v>
      </c>
      <c r="T99" s="56">
        <v>56152.5</v>
      </c>
      <c r="U99" s="56">
        <v>0.71151916999999998</v>
      </c>
      <c r="V99" s="56">
        <v>0.81940837</v>
      </c>
    </row>
    <row r="100" spans="1:22">
      <c r="A100" s="55" t="s">
        <v>318</v>
      </c>
      <c r="B100" s="55" t="s">
        <v>1547</v>
      </c>
      <c r="C100" s="55" t="s">
        <v>320</v>
      </c>
      <c r="D100" s="55" t="s">
        <v>321</v>
      </c>
      <c r="E100" s="56">
        <v>3</v>
      </c>
      <c r="F100" s="56">
        <v>6</v>
      </c>
      <c r="G100" s="56">
        <v>4529300</v>
      </c>
      <c r="H100" s="56">
        <v>1</v>
      </c>
      <c r="I100" s="56">
        <v>3590200</v>
      </c>
      <c r="J100" s="56">
        <v>3796600</v>
      </c>
      <c r="K100" s="56">
        <v>1</v>
      </c>
      <c r="L100" s="56">
        <v>1337700</v>
      </c>
      <c r="M100" s="56">
        <v>2888200</v>
      </c>
      <c r="N100" s="56">
        <v>2805800</v>
      </c>
      <c r="O100" s="56">
        <v>6695900</v>
      </c>
      <c r="P100" s="56">
        <v>6377100</v>
      </c>
      <c r="Q100" s="56">
        <v>1</v>
      </c>
      <c r="R100" s="56">
        <v>1379900</v>
      </c>
      <c r="S100" s="56">
        <v>2208967</v>
      </c>
      <c r="T100" s="56">
        <v>3357816.8330000001</v>
      </c>
      <c r="U100" s="56">
        <v>1.520084652</v>
      </c>
      <c r="V100" s="56">
        <v>0.42275183599999999</v>
      </c>
    </row>
    <row r="101" spans="1:22">
      <c r="A101" s="55" t="s">
        <v>1218</v>
      </c>
      <c r="B101" s="55" t="s">
        <v>1219</v>
      </c>
      <c r="C101" s="55" t="s">
        <v>1220</v>
      </c>
      <c r="D101" s="55" t="s">
        <v>1221</v>
      </c>
      <c r="E101" s="56">
        <v>3</v>
      </c>
      <c r="F101" s="56">
        <v>2</v>
      </c>
      <c r="G101" s="56">
        <v>1</v>
      </c>
      <c r="H101" s="56">
        <v>1</v>
      </c>
      <c r="I101" s="56">
        <v>1</v>
      </c>
      <c r="J101" s="56">
        <v>1</v>
      </c>
      <c r="K101" s="56">
        <v>1</v>
      </c>
      <c r="L101" s="56">
        <v>1</v>
      </c>
      <c r="M101" s="56">
        <v>1</v>
      </c>
      <c r="N101" s="56">
        <v>7071200</v>
      </c>
      <c r="O101" s="56">
        <v>1450800</v>
      </c>
      <c r="P101" s="56">
        <v>4363700</v>
      </c>
      <c r="Q101" s="56">
        <v>1</v>
      </c>
      <c r="R101" s="56">
        <v>1</v>
      </c>
      <c r="S101" s="56">
        <v>1</v>
      </c>
      <c r="T101" s="56">
        <v>2147617.1669999999</v>
      </c>
      <c r="U101" s="56">
        <v>2147617.1669999999</v>
      </c>
      <c r="V101" s="56">
        <v>0.13449839199999999</v>
      </c>
    </row>
    <row r="102" spans="1:22">
      <c r="A102" s="55" t="s">
        <v>1474</v>
      </c>
      <c r="B102" s="55" t="s">
        <v>1475</v>
      </c>
      <c r="C102" s="55" t="s">
        <v>1476</v>
      </c>
      <c r="D102" s="55" t="s">
        <v>1477</v>
      </c>
      <c r="E102" s="56">
        <v>1</v>
      </c>
      <c r="F102" s="56">
        <v>5</v>
      </c>
      <c r="G102" s="56">
        <v>1</v>
      </c>
      <c r="H102" s="56">
        <v>2454300</v>
      </c>
      <c r="I102" s="56">
        <v>1</v>
      </c>
      <c r="J102" s="56">
        <v>5086800</v>
      </c>
      <c r="K102" s="56">
        <v>1</v>
      </c>
      <c r="L102" s="56">
        <v>1</v>
      </c>
      <c r="M102" s="56">
        <v>1</v>
      </c>
      <c r="N102" s="56">
        <v>1</v>
      </c>
      <c r="O102" s="56">
        <v>1</v>
      </c>
      <c r="P102" s="56">
        <v>1</v>
      </c>
      <c r="Q102" s="56">
        <v>1</v>
      </c>
      <c r="R102" s="56">
        <v>1</v>
      </c>
      <c r="S102" s="56">
        <v>1256850.6669999999</v>
      </c>
      <c r="T102" s="56">
        <v>1</v>
      </c>
      <c r="U102" s="58">
        <v>7.9563899999999997E-7</v>
      </c>
      <c r="V102" s="56">
        <v>0.20573431</v>
      </c>
    </row>
    <row r="103" spans="1:22">
      <c r="A103" s="55" t="s">
        <v>1482</v>
      </c>
      <c r="B103" s="55" t="s">
        <v>1483</v>
      </c>
      <c r="C103" s="55" t="s">
        <v>1484</v>
      </c>
      <c r="D103" s="55" t="s">
        <v>1485</v>
      </c>
      <c r="E103" s="56">
        <v>1</v>
      </c>
      <c r="F103" s="56">
        <v>2</v>
      </c>
      <c r="G103" s="56">
        <v>1</v>
      </c>
      <c r="H103" s="56">
        <v>1</v>
      </c>
      <c r="I103" s="56">
        <v>1</v>
      </c>
      <c r="J103" s="56">
        <v>1</v>
      </c>
      <c r="K103" s="56">
        <v>1</v>
      </c>
      <c r="L103" s="56">
        <v>1</v>
      </c>
      <c r="M103" s="56">
        <v>1</v>
      </c>
      <c r="N103" s="56">
        <v>1</v>
      </c>
      <c r="O103" s="56">
        <v>1</v>
      </c>
      <c r="P103" s="56">
        <v>1</v>
      </c>
      <c r="Q103" s="56">
        <v>1</v>
      </c>
      <c r="R103" s="56">
        <v>1</v>
      </c>
      <c r="S103" s="56">
        <v>1</v>
      </c>
      <c r="T103" s="56">
        <v>1</v>
      </c>
      <c r="U103" s="56">
        <v>1</v>
      </c>
      <c r="V103" s="56" t="e">
        <v>#DIV/0!</v>
      </c>
    </row>
    <row r="104" spans="1:22">
      <c r="A104" s="55" t="s">
        <v>1486</v>
      </c>
      <c r="B104" s="55" t="s">
        <v>102</v>
      </c>
      <c r="C104" s="57"/>
      <c r="D104" s="55" t="s">
        <v>1487</v>
      </c>
      <c r="E104" s="56">
        <v>4</v>
      </c>
      <c r="F104" s="56">
        <v>15</v>
      </c>
      <c r="G104" s="56">
        <v>1673600</v>
      </c>
      <c r="H104" s="56">
        <v>1</v>
      </c>
      <c r="I104" s="56">
        <v>2601600</v>
      </c>
      <c r="J104" s="56">
        <v>1965700</v>
      </c>
      <c r="K104" s="56">
        <v>2030600</v>
      </c>
      <c r="L104" s="56">
        <v>1535700</v>
      </c>
      <c r="M104" s="56">
        <v>1627600</v>
      </c>
      <c r="N104" s="56">
        <v>1881100</v>
      </c>
      <c r="O104" s="56">
        <v>1642100</v>
      </c>
      <c r="P104" s="56">
        <v>1341700</v>
      </c>
      <c r="Q104" s="56">
        <v>2554700</v>
      </c>
      <c r="R104" s="56">
        <v>1601200</v>
      </c>
      <c r="S104" s="56">
        <v>1634533.5</v>
      </c>
      <c r="T104" s="56">
        <v>1774733.3330000001</v>
      </c>
      <c r="U104" s="56">
        <v>1.0857736069999999</v>
      </c>
      <c r="V104" s="56">
        <v>0.73504534399999999</v>
      </c>
    </row>
    <row r="105" spans="1:22">
      <c r="A105" s="55" t="s">
        <v>1378</v>
      </c>
      <c r="B105" s="55" t="s">
        <v>1379</v>
      </c>
      <c r="C105" s="55" t="s">
        <v>1380</v>
      </c>
      <c r="D105" s="55" t="s">
        <v>1381</v>
      </c>
      <c r="E105" s="56">
        <v>2</v>
      </c>
      <c r="F105" s="56">
        <v>2</v>
      </c>
      <c r="G105" s="56">
        <v>1</v>
      </c>
      <c r="H105" s="56">
        <v>1</v>
      </c>
      <c r="I105" s="56">
        <v>1</v>
      </c>
      <c r="J105" s="56">
        <v>1</v>
      </c>
      <c r="K105" s="56">
        <v>1</v>
      </c>
      <c r="L105" s="56">
        <v>1</v>
      </c>
      <c r="M105" s="56">
        <v>1693300</v>
      </c>
      <c r="N105" s="56">
        <v>2270500</v>
      </c>
      <c r="O105" s="56">
        <v>1</v>
      </c>
      <c r="P105" s="56">
        <v>1</v>
      </c>
      <c r="Q105" s="56">
        <v>1</v>
      </c>
      <c r="R105" s="56">
        <v>1</v>
      </c>
      <c r="S105" s="56">
        <v>1</v>
      </c>
      <c r="T105" s="56">
        <v>660634</v>
      </c>
      <c r="U105" s="56">
        <v>660634</v>
      </c>
      <c r="V105" s="56">
        <v>0.18029946599999999</v>
      </c>
    </row>
    <row r="106" spans="1:22">
      <c r="A106" s="55" t="s">
        <v>437</v>
      </c>
      <c r="B106" s="55" t="s">
        <v>438</v>
      </c>
      <c r="C106" s="55" t="s">
        <v>439</v>
      </c>
      <c r="D106" s="55" t="s">
        <v>440</v>
      </c>
      <c r="E106" s="56">
        <v>8</v>
      </c>
      <c r="F106" s="56">
        <v>2</v>
      </c>
      <c r="G106" s="56">
        <v>1</v>
      </c>
      <c r="H106" s="56">
        <v>1</v>
      </c>
      <c r="I106" s="56">
        <v>1</v>
      </c>
      <c r="J106" s="56">
        <v>1</v>
      </c>
      <c r="K106" s="56">
        <v>1</v>
      </c>
      <c r="L106" s="56">
        <v>1</v>
      </c>
      <c r="M106" s="56">
        <v>1</v>
      </c>
      <c r="N106" s="56">
        <v>1</v>
      </c>
      <c r="O106" s="56">
        <v>1</v>
      </c>
      <c r="P106" s="56">
        <v>1</v>
      </c>
      <c r="Q106" s="56">
        <v>1</v>
      </c>
      <c r="R106" s="56">
        <v>1</v>
      </c>
      <c r="S106" s="56">
        <v>1</v>
      </c>
      <c r="T106" s="56">
        <v>1</v>
      </c>
      <c r="U106" s="56">
        <v>1</v>
      </c>
      <c r="V106" s="56" t="e">
        <v>#DIV/0!</v>
      </c>
    </row>
    <row r="107" spans="1:22">
      <c r="A107" s="55" t="s">
        <v>906</v>
      </c>
      <c r="B107" s="55" t="s">
        <v>907</v>
      </c>
      <c r="C107" s="55" t="s">
        <v>908</v>
      </c>
      <c r="D107" s="55" t="s">
        <v>909</v>
      </c>
      <c r="E107" s="56">
        <v>9</v>
      </c>
      <c r="F107" s="56">
        <v>2</v>
      </c>
      <c r="G107" s="56">
        <v>1</v>
      </c>
      <c r="H107" s="56">
        <v>1</v>
      </c>
      <c r="I107" s="56">
        <v>1</v>
      </c>
      <c r="J107" s="56">
        <v>1</v>
      </c>
      <c r="K107" s="56">
        <v>1</v>
      </c>
      <c r="L107" s="56">
        <v>1</v>
      </c>
      <c r="M107" s="56">
        <v>1</v>
      </c>
      <c r="N107" s="56">
        <v>889320</v>
      </c>
      <c r="O107" s="56">
        <v>1</v>
      </c>
      <c r="P107" s="56">
        <v>1</v>
      </c>
      <c r="Q107" s="56">
        <v>1</v>
      </c>
      <c r="R107" s="56">
        <v>1</v>
      </c>
      <c r="S107" s="56">
        <v>1</v>
      </c>
      <c r="T107" s="56">
        <v>148220.8333</v>
      </c>
      <c r="U107" s="56">
        <v>148220.8333</v>
      </c>
      <c r="V107" s="56">
        <v>0.36321746799999999</v>
      </c>
    </row>
    <row r="108" spans="1:22">
      <c r="A108" s="55" t="s">
        <v>1488</v>
      </c>
      <c r="B108" s="55" t="s">
        <v>102</v>
      </c>
      <c r="C108" s="57"/>
      <c r="D108" s="55" t="s">
        <v>1489</v>
      </c>
      <c r="E108" s="56">
        <v>1</v>
      </c>
      <c r="F108" s="56">
        <v>4</v>
      </c>
      <c r="G108" s="56">
        <v>1</v>
      </c>
      <c r="H108" s="56">
        <v>1</v>
      </c>
      <c r="I108" s="56">
        <v>1</v>
      </c>
      <c r="J108" s="56">
        <v>4301600</v>
      </c>
      <c r="K108" s="56">
        <v>1</v>
      </c>
      <c r="L108" s="56">
        <v>1</v>
      </c>
      <c r="M108" s="56">
        <v>2911200</v>
      </c>
      <c r="N108" s="56">
        <v>1</v>
      </c>
      <c r="O108" s="56">
        <v>1</v>
      </c>
      <c r="P108" s="56">
        <v>1</v>
      </c>
      <c r="Q108" s="56">
        <v>1</v>
      </c>
      <c r="R108" s="56">
        <v>1</v>
      </c>
      <c r="S108" s="56">
        <v>716934.16669999994</v>
      </c>
      <c r="T108" s="56">
        <v>485200.8333</v>
      </c>
      <c r="U108" s="56">
        <v>0.67677180999999997</v>
      </c>
      <c r="V108" s="56">
        <v>0.795117713</v>
      </c>
    </row>
    <row r="109" spans="1:22">
      <c r="A109" s="55" t="s">
        <v>1490</v>
      </c>
      <c r="B109" s="55" t="s">
        <v>1491</v>
      </c>
      <c r="C109" s="55" t="s">
        <v>1492</v>
      </c>
      <c r="D109" s="55" t="s">
        <v>1493</v>
      </c>
      <c r="E109" s="56">
        <v>2</v>
      </c>
      <c r="F109" s="56">
        <v>12</v>
      </c>
      <c r="G109" s="56">
        <v>51264000</v>
      </c>
      <c r="H109" s="56">
        <v>5059800</v>
      </c>
      <c r="I109" s="56">
        <v>1726000</v>
      </c>
      <c r="J109" s="56">
        <v>1</v>
      </c>
      <c r="K109" s="56">
        <v>1</v>
      </c>
      <c r="L109" s="56">
        <v>1</v>
      </c>
      <c r="M109" s="56">
        <v>410130</v>
      </c>
      <c r="N109" s="56">
        <v>3758300</v>
      </c>
      <c r="O109" s="56">
        <v>717820</v>
      </c>
      <c r="P109" s="56">
        <v>1013800</v>
      </c>
      <c r="Q109" s="56">
        <v>12950000</v>
      </c>
      <c r="R109" s="56">
        <v>1844000</v>
      </c>
      <c r="S109" s="56">
        <v>9674967.1669999994</v>
      </c>
      <c r="T109" s="56">
        <v>3449008.3330000001</v>
      </c>
      <c r="U109" s="56">
        <v>0.35648785900000002</v>
      </c>
      <c r="V109" s="56">
        <v>0.497690717</v>
      </c>
    </row>
    <row r="110" spans="1:22">
      <c r="A110" s="55" t="s">
        <v>540</v>
      </c>
      <c r="B110" s="55" t="s">
        <v>541</v>
      </c>
      <c r="C110" s="55" t="s">
        <v>542</v>
      </c>
      <c r="D110" s="55" t="s">
        <v>543</v>
      </c>
      <c r="E110" s="56">
        <v>3</v>
      </c>
      <c r="F110" s="56">
        <v>39</v>
      </c>
      <c r="G110" s="56">
        <v>159690000</v>
      </c>
      <c r="H110" s="56">
        <v>177440000</v>
      </c>
      <c r="I110" s="56">
        <v>224670000</v>
      </c>
      <c r="J110" s="56">
        <v>198920000</v>
      </c>
      <c r="K110" s="56">
        <v>226240000</v>
      </c>
      <c r="L110" s="56">
        <v>233930000</v>
      </c>
      <c r="M110" s="56">
        <v>170530000</v>
      </c>
      <c r="N110" s="56">
        <v>147500000</v>
      </c>
      <c r="O110" s="56">
        <v>127940000</v>
      </c>
      <c r="P110" s="56">
        <v>155120000</v>
      </c>
      <c r="Q110" s="56">
        <v>170710000</v>
      </c>
      <c r="R110" s="56">
        <v>149220000</v>
      </c>
      <c r="S110" s="56">
        <v>203481666.69999999</v>
      </c>
      <c r="T110" s="56">
        <v>153503333.30000001</v>
      </c>
      <c r="U110" s="56">
        <v>0.75438409699999998</v>
      </c>
      <c r="V110" s="56">
        <v>7.5997649999999996E-3</v>
      </c>
    </row>
    <row r="111" spans="1:22">
      <c r="A111" s="55" t="s">
        <v>283</v>
      </c>
      <c r="B111" s="55" t="s">
        <v>284</v>
      </c>
      <c r="C111" s="55" t="s">
        <v>285</v>
      </c>
      <c r="D111" s="55" t="s">
        <v>286</v>
      </c>
      <c r="E111" s="56">
        <v>4</v>
      </c>
      <c r="F111" s="56">
        <v>11</v>
      </c>
      <c r="G111" s="56">
        <v>18900000</v>
      </c>
      <c r="H111" s="56">
        <v>18320000</v>
      </c>
      <c r="I111" s="56">
        <v>18664000</v>
      </c>
      <c r="J111" s="56">
        <v>21453000</v>
      </c>
      <c r="K111" s="56">
        <v>29834000</v>
      </c>
      <c r="L111" s="56">
        <v>20339000</v>
      </c>
      <c r="M111" s="56">
        <v>13359000</v>
      </c>
      <c r="N111" s="56">
        <v>15386000</v>
      </c>
      <c r="O111" s="56">
        <v>16439000</v>
      </c>
      <c r="P111" s="56">
        <v>16574000</v>
      </c>
      <c r="Q111" s="56">
        <v>9267200</v>
      </c>
      <c r="R111" s="56">
        <v>19356000</v>
      </c>
      <c r="S111" s="56">
        <v>21251666.670000002</v>
      </c>
      <c r="T111" s="56">
        <v>15063533.33</v>
      </c>
      <c r="U111" s="56">
        <v>0.70881656299999996</v>
      </c>
      <c r="V111" s="56">
        <v>2.232292E-2</v>
      </c>
    </row>
    <row r="112" spans="1:22">
      <c r="A112" s="55" t="s">
        <v>390</v>
      </c>
      <c r="B112" s="55" t="s">
        <v>391</v>
      </c>
      <c r="C112" s="55" t="s">
        <v>392</v>
      </c>
      <c r="D112" s="55" t="s">
        <v>393</v>
      </c>
      <c r="E112" s="56">
        <v>4</v>
      </c>
      <c r="F112" s="56">
        <v>8</v>
      </c>
      <c r="G112" s="56">
        <v>1384600</v>
      </c>
      <c r="H112" s="56">
        <v>1734100</v>
      </c>
      <c r="I112" s="56">
        <v>2016400</v>
      </c>
      <c r="J112" s="56">
        <v>6911800</v>
      </c>
      <c r="K112" s="56">
        <v>5221100</v>
      </c>
      <c r="L112" s="56">
        <v>2011200</v>
      </c>
      <c r="M112" s="56">
        <v>1293700</v>
      </c>
      <c r="N112" s="56">
        <v>1862000</v>
      </c>
      <c r="O112" s="56">
        <v>1</v>
      </c>
      <c r="P112" s="56">
        <v>1</v>
      </c>
      <c r="Q112" s="56">
        <v>1</v>
      </c>
      <c r="R112" s="56">
        <v>1479800</v>
      </c>
      <c r="S112" s="56">
        <v>3213200</v>
      </c>
      <c r="T112" s="56">
        <v>772583.83330000006</v>
      </c>
      <c r="U112" s="56">
        <v>0.24044062999999999</v>
      </c>
      <c r="V112" s="56">
        <v>4.7520240999999998E-2</v>
      </c>
    </row>
    <row r="113" spans="1:22">
      <c r="A113" s="55" t="s">
        <v>1390</v>
      </c>
      <c r="B113" s="55" t="s">
        <v>1391</v>
      </c>
      <c r="C113" s="55" t="s">
        <v>1392</v>
      </c>
      <c r="D113" s="55" t="s">
        <v>1393</v>
      </c>
      <c r="E113" s="56">
        <v>2</v>
      </c>
      <c r="F113" s="56">
        <v>11</v>
      </c>
      <c r="G113" s="56">
        <v>12538000</v>
      </c>
      <c r="H113" s="56">
        <v>58431000</v>
      </c>
      <c r="I113" s="56">
        <v>1</v>
      </c>
      <c r="J113" s="56">
        <v>1</v>
      </c>
      <c r="K113" s="56">
        <v>1</v>
      </c>
      <c r="L113" s="56">
        <v>1</v>
      </c>
      <c r="M113" s="56">
        <v>1</v>
      </c>
      <c r="N113" s="56">
        <v>2222000</v>
      </c>
      <c r="O113" s="56">
        <v>1</v>
      </c>
      <c r="P113" s="56">
        <v>1</v>
      </c>
      <c r="Q113" s="56">
        <v>11303000</v>
      </c>
      <c r="R113" s="56">
        <v>1</v>
      </c>
      <c r="S113" s="56">
        <v>11828167.33</v>
      </c>
      <c r="T113" s="56">
        <v>2254167.3330000001</v>
      </c>
      <c r="U113" s="56">
        <v>0.19057621299999999</v>
      </c>
      <c r="V113" s="56">
        <v>0.36686691599999999</v>
      </c>
    </row>
    <row r="114" spans="1:22">
      <c r="A114" s="55" t="s">
        <v>1494</v>
      </c>
      <c r="B114" s="55" t="s">
        <v>1495</v>
      </c>
      <c r="C114" s="55" t="s">
        <v>1496</v>
      </c>
      <c r="D114" s="55" t="s">
        <v>1497</v>
      </c>
      <c r="E114" s="56">
        <v>1</v>
      </c>
      <c r="F114" s="56">
        <v>18</v>
      </c>
      <c r="G114" s="56">
        <v>1</v>
      </c>
      <c r="H114" s="56">
        <v>1</v>
      </c>
      <c r="I114" s="56">
        <v>1</v>
      </c>
      <c r="J114" s="56">
        <v>1</v>
      </c>
      <c r="K114" s="56">
        <v>1</v>
      </c>
      <c r="L114" s="56">
        <v>1</v>
      </c>
      <c r="M114" s="56">
        <v>224450</v>
      </c>
      <c r="N114" s="56">
        <v>1</v>
      </c>
      <c r="O114" s="56">
        <v>1</v>
      </c>
      <c r="P114" s="56">
        <v>1</v>
      </c>
      <c r="Q114" s="56">
        <v>1</v>
      </c>
      <c r="R114" s="56">
        <v>1</v>
      </c>
      <c r="S114" s="56">
        <v>1</v>
      </c>
      <c r="T114" s="56">
        <v>37409.166669999999</v>
      </c>
      <c r="U114" s="56">
        <v>37409.166669999999</v>
      </c>
      <c r="V114" s="56">
        <v>0.36321746799999999</v>
      </c>
    </row>
    <row r="115" spans="1:22">
      <c r="A115" s="55" t="s">
        <v>544</v>
      </c>
      <c r="B115" s="55" t="s">
        <v>545</v>
      </c>
      <c r="C115" s="55" t="s">
        <v>546</v>
      </c>
      <c r="D115" s="55" t="s">
        <v>547</v>
      </c>
      <c r="E115" s="56">
        <v>4</v>
      </c>
      <c r="F115" s="56">
        <v>39</v>
      </c>
      <c r="G115" s="56">
        <v>109430000</v>
      </c>
      <c r="H115" s="56">
        <v>106200000</v>
      </c>
      <c r="I115" s="56">
        <v>149550000</v>
      </c>
      <c r="J115" s="56">
        <v>115980000</v>
      </c>
      <c r="K115" s="56">
        <v>132190000</v>
      </c>
      <c r="L115" s="56">
        <v>96132000</v>
      </c>
      <c r="M115" s="56">
        <v>112770000</v>
      </c>
      <c r="N115" s="56">
        <v>79297000</v>
      </c>
      <c r="O115" s="56">
        <v>91092000</v>
      </c>
      <c r="P115" s="56">
        <v>100210000</v>
      </c>
      <c r="Q115" s="56">
        <v>74512000</v>
      </c>
      <c r="R115" s="56">
        <v>103260000</v>
      </c>
      <c r="S115" s="56">
        <v>118247000</v>
      </c>
      <c r="T115" s="56">
        <v>93523500</v>
      </c>
      <c r="U115" s="56">
        <v>0.79091647099999995</v>
      </c>
      <c r="V115" s="56">
        <v>3.3935305999999998E-2</v>
      </c>
    </row>
    <row r="116" spans="1:22">
      <c r="A116" s="55" t="s">
        <v>1394</v>
      </c>
      <c r="B116" s="55" t="s">
        <v>1599</v>
      </c>
      <c r="C116" s="55" t="s">
        <v>1396</v>
      </c>
      <c r="D116" s="55" t="s">
        <v>1397</v>
      </c>
      <c r="E116" s="56">
        <v>2</v>
      </c>
      <c r="F116" s="56">
        <v>1</v>
      </c>
      <c r="G116" s="56">
        <v>1</v>
      </c>
      <c r="H116" s="56">
        <v>1</v>
      </c>
      <c r="I116" s="56">
        <v>1</v>
      </c>
      <c r="J116" s="56">
        <v>1</v>
      </c>
      <c r="K116" s="56">
        <v>661100</v>
      </c>
      <c r="L116" s="56">
        <v>539020</v>
      </c>
      <c r="M116" s="56">
        <v>1286600</v>
      </c>
      <c r="N116" s="56">
        <v>1</v>
      </c>
      <c r="O116" s="56">
        <v>1</v>
      </c>
      <c r="P116" s="56">
        <v>1</v>
      </c>
      <c r="Q116" s="56">
        <v>1</v>
      </c>
      <c r="R116" s="56">
        <v>1</v>
      </c>
      <c r="S116" s="56">
        <v>200020.6667</v>
      </c>
      <c r="T116" s="56">
        <v>214434.1667</v>
      </c>
      <c r="U116" s="56">
        <v>1.072060054</v>
      </c>
      <c r="V116" s="56">
        <v>0.95531875499999996</v>
      </c>
    </row>
    <row r="117" spans="1:22">
      <c r="A117" s="55" t="s">
        <v>1182</v>
      </c>
      <c r="B117" s="55" t="s">
        <v>1183</v>
      </c>
      <c r="C117" s="55" t="s">
        <v>1184</v>
      </c>
      <c r="D117" s="55" t="s">
        <v>1185</v>
      </c>
      <c r="E117" s="56">
        <v>3</v>
      </c>
      <c r="F117" s="56">
        <v>1</v>
      </c>
      <c r="G117" s="56">
        <v>1</v>
      </c>
      <c r="H117" s="56">
        <v>1</v>
      </c>
      <c r="I117" s="56">
        <v>1</v>
      </c>
      <c r="J117" s="56">
        <v>1</v>
      </c>
      <c r="K117" s="56">
        <v>1</v>
      </c>
      <c r="L117" s="56">
        <v>1</v>
      </c>
      <c r="M117" s="56">
        <v>1</v>
      </c>
      <c r="N117" s="56">
        <v>154210</v>
      </c>
      <c r="O117" s="56">
        <v>1</v>
      </c>
      <c r="P117" s="56">
        <v>1</v>
      </c>
      <c r="Q117" s="56">
        <v>1</v>
      </c>
      <c r="R117" s="56">
        <v>1</v>
      </c>
      <c r="S117" s="56">
        <v>1</v>
      </c>
      <c r="T117" s="56">
        <v>25702.5</v>
      </c>
      <c r="U117" s="56">
        <v>25702.5</v>
      </c>
      <c r="V117" s="56">
        <v>0.36321746799999999</v>
      </c>
    </row>
    <row r="118" spans="1:22">
      <c r="A118" s="55" t="s">
        <v>548</v>
      </c>
      <c r="B118" s="55" t="s">
        <v>549</v>
      </c>
      <c r="C118" s="55" t="s">
        <v>550</v>
      </c>
      <c r="D118" s="55" t="s">
        <v>551</v>
      </c>
      <c r="E118" s="56">
        <v>3</v>
      </c>
      <c r="F118" s="56">
        <v>19</v>
      </c>
      <c r="G118" s="56">
        <v>16254000</v>
      </c>
      <c r="H118" s="56">
        <v>21685000</v>
      </c>
      <c r="I118" s="56">
        <v>18627000</v>
      </c>
      <c r="J118" s="56">
        <v>22210000</v>
      </c>
      <c r="K118" s="56">
        <v>24166000</v>
      </c>
      <c r="L118" s="56">
        <v>23936000</v>
      </c>
      <c r="M118" s="56">
        <v>15170000</v>
      </c>
      <c r="N118" s="56">
        <v>14811000</v>
      </c>
      <c r="O118" s="56">
        <v>25258000</v>
      </c>
      <c r="P118" s="56">
        <v>22918000</v>
      </c>
      <c r="Q118" s="56">
        <v>18710000</v>
      </c>
      <c r="R118" s="56">
        <v>21957000</v>
      </c>
      <c r="S118" s="56">
        <v>21146333.329999998</v>
      </c>
      <c r="T118" s="56">
        <v>19804000</v>
      </c>
      <c r="U118" s="56">
        <v>0.93652169799999996</v>
      </c>
      <c r="V118" s="56">
        <v>0.54992988700000001</v>
      </c>
    </row>
    <row r="119" spans="1:22">
      <c r="A119" s="55" t="s">
        <v>1498</v>
      </c>
      <c r="B119" s="55" t="s">
        <v>102</v>
      </c>
      <c r="C119" s="57"/>
      <c r="D119" s="55" t="s">
        <v>1499</v>
      </c>
      <c r="E119" s="56">
        <v>1</v>
      </c>
      <c r="F119" s="56">
        <v>23</v>
      </c>
      <c r="G119" s="56">
        <v>1</v>
      </c>
      <c r="H119" s="56">
        <v>1</v>
      </c>
      <c r="I119" s="56">
        <v>816880</v>
      </c>
      <c r="J119" s="56">
        <v>1670200</v>
      </c>
      <c r="K119" s="56">
        <v>1</v>
      </c>
      <c r="L119" s="56">
        <v>693570</v>
      </c>
      <c r="M119" s="56">
        <v>828180</v>
      </c>
      <c r="N119" s="56">
        <v>1038400</v>
      </c>
      <c r="O119" s="56">
        <v>1</v>
      </c>
      <c r="P119" s="56">
        <v>1129400</v>
      </c>
      <c r="Q119" s="56">
        <v>1</v>
      </c>
      <c r="R119" s="56">
        <v>1</v>
      </c>
      <c r="S119" s="56">
        <v>530108.83330000006</v>
      </c>
      <c r="T119" s="56">
        <v>499330.5</v>
      </c>
      <c r="U119" s="56">
        <v>0.94193959500000002</v>
      </c>
      <c r="V119" s="56">
        <v>0.93281119400000001</v>
      </c>
    </row>
    <row r="120" spans="1:22">
      <c r="A120" s="55" t="s">
        <v>1254</v>
      </c>
      <c r="B120" s="55" t="s">
        <v>1255</v>
      </c>
      <c r="C120" s="55" t="s">
        <v>1256</v>
      </c>
      <c r="D120" s="55" t="s">
        <v>1257</v>
      </c>
      <c r="E120" s="56">
        <v>3</v>
      </c>
      <c r="F120" s="56">
        <v>3</v>
      </c>
      <c r="G120" s="56">
        <v>1</v>
      </c>
      <c r="H120" s="56">
        <v>1</v>
      </c>
      <c r="I120" s="56">
        <v>1</v>
      </c>
      <c r="J120" s="56">
        <v>1</v>
      </c>
      <c r="K120" s="56">
        <v>1</v>
      </c>
      <c r="L120" s="56">
        <v>1</v>
      </c>
      <c r="M120" s="56">
        <v>1</v>
      </c>
      <c r="N120" s="56">
        <v>1</v>
      </c>
      <c r="O120" s="56">
        <v>1</v>
      </c>
      <c r="P120" s="56">
        <v>1</v>
      </c>
      <c r="Q120" s="56">
        <v>1</v>
      </c>
      <c r="R120" s="56">
        <v>1</v>
      </c>
      <c r="S120" s="56">
        <v>1</v>
      </c>
      <c r="T120" s="56">
        <v>1</v>
      </c>
      <c r="U120" s="56">
        <v>1</v>
      </c>
      <c r="V120" s="56" t="e">
        <v>#DIV/0!</v>
      </c>
    </row>
    <row r="121" spans="1:22">
      <c r="A121" s="55" t="s">
        <v>1500</v>
      </c>
      <c r="B121" s="55" t="s">
        <v>1501</v>
      </c>
      <c r="C121" s="57"/>
      <c r="D121" s="55" t="s">
        <v>1502</v>
      </c>
      <c r="E121" s="56">
        <v>1</v>
      </c>
      <c r="F121" s="56">
        <v>3</v>
      </c>
      <c r="G121" s="56">
        <v>1</v>
      </c>
      <c r="H121" s="56">
        <v>1</v>
      </c>
      <c r="I121" s="56">
        <v>1</v>
      </c>
      <c r="J121" s="56">
        <v>1090400</v>
      </c>
      <c r="K121" s="56">
        <v>1</v>
      </c>
      <c r="L121" s="56">
        <v>1</v>
      </c>
      <c r="M121" s="56">
        <v>1</v>
      </c>
      <c r="N121" s="56">
        <v>1</v>
      </c>
      <c r="O121" s="56">
        <v>1</v>
      </c>
      <c r="P121" s="56">
        <v>1</v>
      </c>
      <c r="Q121" s="56">
        <v>1</v>
      </c>
      <c r="R121" s="56">
        <v>1</v>
      </c>
      <c r="S121" s="56">
        <v>181734.1667</v>
      </c>
      <c r="T121" s="56">
        <v>1</v>
      </c>
      <c r="U121" s="58">
        <v>5.5025399999999997E-6</v>
      </c>
      <c r="V121" s="56">
        <v>0.36321746799999999</v>
      </c>
    </row>
    <row r="122" spans="1:22">
      <c r="A122" s="55" t="s">
        <v>1503</v>
      </c>
      <c r="B122" s="55" t="s">
        <v>102</v>
      </c>
      <c r="C122" s="55" t="s">
        <v>1504</v>
      </c>
      <c r="D122" s="55" t="s">
        <v>1505</v>
      </c>
      <c r="E122" s="56">
        <v>1</v>
      </c>
      <c r="F122" s="56">
        <v>3</v>
      </c>
      <c r="G122" s="56">
        <v>1</v>
      </c>
      <c r="H122" s="56">
        <v>1</v>
      </c>
      <c r="I122" s="56">
        <v>1</v>
      </c>
      <c r="J122" s="56">
        <v>1</v>
      </c>
      <c r="K122" s="56">
        <v>1</v>
      </c>
      <c r="L122" s="56">
        <v>1</v>
      </c>
      <c r="M122" s="56">
        <v>1440500</v>
      </c>
      <c r="N122" s="56">
        <v>946580</v>
      </c>
      <c r="O122" s="56">
        <v>1</v>
      </c>
      <c r="P122" s="56">
        <v>1</v>
      </c>
      <c r="Q122" s="56">
        <v>1</v>
      </c>
      <c r="R122" s="56">
        <v>1</v>
      </c>
      <c r="S122" s="56">
        <v>1</v>
      </c>
      <c r="T122" s="56">
        <v>397847.3333</v>
      </c>
      <c r="U122" s="56">
        <v>397847.3333</v>
      </c>
      <c r="V122" s="56">
        <v>0.18592618899999999</v>
      </c>
    </row>
    <row r="123" spans="1:22">
      <c r="A123" s="55" t="s">
        <v>779</v>
      </c>
      <c r="B123" s="55" t="s">
        <v>780</v>
      </c>
      <c r="C123" s="55" t="s">
        <v>781</v>
      </c>
      <c r="D123" s="55" t="s">
        <v>1577</v>
      </c>
      <c r="E123" s="56">
        <v>5</v>
      </c>
      <c r="F123" s="56">
        <v>1</v>
      </c>
      <c r="G123" s="56">
        <v>1</v>
      </c>
      <c r="H123" s="56">
        <v>1</v>
      </c>
      <c r="I123" s="56">
        <v>1</v>
      </c>
      <c r="J123" s="56">
        <v>1</v>
      </c>
      <c r="K123" s="56">
        <v>1</v>
      </c>
      <c r="L123" s="56">
        <v>1</v>
      </c>
      <c r="M123" s="56">
        <v>1</v>
      </c>
      <c r="N123" s="56">
        <v>361380</v>
      </c>
      <c r="O123" s="56">
        <v>1</v>
      </c>
      <c r="P123" s="56">
        <v>1</v>
      </c>
      <c r="Q123" s="56">
        <v>1</v>
      </c>
      <c r="R123" s="56">
        <v>1</v>
      </c>
      <c r="S123" s="56">
        <v>1</v>
      </c>
      <c r="T123" s="56">
        <v>60230.833330000001</v>
      </c>
      <c r="U123" s="56">
        <v>60230.833330000001</v>
      </c>
      <c r="V123" s="56">
        <v>0.36321746799999999</v>
      </c>
    </row>
    <row r="124" spans="1:22">
      <c r="A124" s="55" t="s">
        <v>1506</v>
      </c>
      <c r="B124" s="55" t="s">
        <v>1507</v>
      </c>
      <c r="C124" s="55" t="s">
        <v>1508</v>
      </c>
      <c r="D124" s="55" t="s">
        <v>1509</v>
      </c>
      <c r="E124" s="56">
        <v>1</v>
      </c>
      <c r="F124" s="56">
        <v>1</v>
      </c>
      <c r="G124" s="56">
        <v>1</v>
      </c>
      <c r="H124" s="56">
        <v>1</v>
      </c>
      <c r="I124" s="56">
        <v>1</v>
      </c>
      <c r="J124" s="56">
        <v>1</v>
      </c>
      <c r="K124" s="56">
        <v>1</v>
      </c>
      <c r="L124" s="56">
        <v>1</v>
      </c>
      <c r="M124" s="56">
        <v>1</v>
      </c>
      <c r="N124" s="56">
        <v>1</v>
      </c>
      <c r="O124" s="56">
        <v>1</v>
      </c>
      <c r="P124" s="56">
        <v>1</v>
      </c>
      <c r="Q124" s="56">
        <v>1</v>
      </c>
      <c r="R124" s="56">
        <v>1</v>
      </c>
      <c r="S124" s="56">
        <v>1</v>
      </c>
      <c r="T124" s="56">
        <v>1</v>
      </c>
      <c r="U124" s="56">
        <v>1</v>
      </c>
      <c r="V124" s="56" t="e">
        <v>#DIV/0!</v>
      </c>
    </row>
    <row r="125" spans="1:22">
      <c r="A125" s="55" t="s">
        <v>386</v>
      </c>
      <c r="B125" s="55" t="s">
        <v>387</v>
      </c>
      <c r="C125" s="55" t="s">
        <v>388</v>
      </c>
      <c r="D125" s="55" t="s">
        <v>389</v>
      </c>
      <c r="E125" s="56">
        <v>3</v>
      </c>
      <c r="F125" s="56">
        <v>3</v>
      </c>
      <c r="G125" s="56">
        <v>1752000</v>
      </c>
      <c r="H125" s="56">
        <v>1516700</v>
      </c>
      <c r="I125" s="56">
        <v>1</v>
      </c>
      <c r="J125" s="56">
        <v>1070700</v>
      </c>
      <c r="K125" s="56">
        <v>2019300</v>
      </c>
      <c r="L125" s="56">
        <v>1621500</v>
      </c>
      <c r="M125" s="56">
        <v>1</v>
      </c>
      <c r="N125" s="56">
        <v>1086800</v>
      </c>
      <c r="O125" s="56">
        <v>1139100</v>
      </c>
      <c r="P125" s="56">
        <v>1</v>
      </c>
      <c r="Q125" s="56">
        <v>747360</v>
      </c>
      <c r="R125" s="56">
        <v>903310</v>
      </c>
      <c r="S125" s="56">
        <v>1330033.5</v>
      </c>
      <c r="T125" s="56">
        <v>646095.33330000006</v>
      </c>
      <c r="U125" s="56">
        <v>0.48577372899999999</v>
      </c>
      <c r="V125" s="56">
        <v>9.2075913999999995E-2</v>
      </c>
    </row>
    <row r="126" spans="1:22">
      <c r="A126" s="55" t="s">
        <v>405</v>
      </c>
      <c r="B126" s="55" t="s">
        <v>406</v>
      </c>
      <c r="C126" s="55" t="s">
        <v>407</v>
      </c>
      <c r="D126" s="55" t="s">
        <v>408</v>
      </c>
      <c r="E126" s="56">
        <v>4</v>
      </c>
      <c r="F126" s="56">
        <v>4</v>
      </c>
      <c r="G126" s="56">
        <v>1</v>
      </c>
      <c r="H126" s="56">
        <v>1</v>
      </c>
      <c r="I126" s="56">
        <v>1</v>
      </c>
      <c r="J126" s="56">
        <v>1</v>
      </c>
      <c r="K126" s="56">
        <v>1</v>
      </c>
      <c r="L126" s="56">
        <v>1</v>
      </c>
      <c r="M126" s="56">
        <v>1</v>
      </c>
      <c r="N126" s="56">
        <v>1</v>
      </c>
      <c r="O126" s="56">
        <v>1010700</v>
      </c>
      <c r="P126" s="56">
        <v>1</v>
      </c>
      <c r="Q126" s="56">
        <v>1</v>
      </c>
      <c r="R126" s="56">
        <v>1</v>
      </c>
      <c r="S126" s="56">
        <v>1</v>
      </c>
      <c r="T126" s="56">
        <v>168450.8333</v>
      </c>
      <c r="U126" s="56">
        <v>168450.8333</v>
      </c>
      <c r="V126" s="56">
        <v>0.36321746799999999</v>
      </c>
    </row>
    <row r="127" spans="1:22">
      <c r="A127" s="55" t="s">
        <v>449</v>
      </c>
      <c r="B127" s="55" t="s">
        <v>450</v>
      </c>
      <c r="C127" s="55" t="s">
        <v>451</v>
      </c>
      <c r="D127" s="55" t="s">
        <v>452</v>
      </c>
      <c r="E127" s="56">
        <v>4</v>
      </c>
      <c r="F127" s="56">
        <v>25</v>
      </c>
      <c r="G127" s="56">
        <v>2713700</v>
      </c>
      <c r="H127" s="56">
        <v>6150100</v>
      </c>
      <c r="I127" s="56">
        <v>17514000</v>
      </c>
      <c r="J127" s="56">
        <v>18317000</v>
      </c>
      <c r="K127" s="56">
        <v>14267000</v>
      </c>
      <c r="L127" s="56">
        <v>4326700</v>
      </c>
      <c r="M127" s="56">
        <v>14253000</v>
      </c>
      <c r="N127" s="56">
        <v>13220000</v>
      </c>
      <c r="O127" s="56">
        <v>16812000</v>
      </c>
      <c r="P127" s="56">
        <v>3740300</v>
      </c>
      <c r="Q127" s="56">
        <v>6501300</v>
      </c>
      <c r="R127" s="56">
        <v>1242900</v>
      </c>
      <c r="S127" s="56">
        <v>10548083.33</v>
      </c>
      <c r="T127" s="56">
        <v>9294916.6669999994</v>
      </c>
      <c r="U127" s="56">
        <v>0.88119484599999998</v>
      </c>
      <c r="V127" s="56">
        <v>0.75088429700000003</v>
      </c>
    </row>
    <row r="128" spans="1:22">
      <c r="A128" s="55" t="s">
        <v>402</v>
      </c>
      <c r="B128" s="55" t="s">
        <v>403</v>
      </c>
      <c r="C128" s="57"/>
      <c r="D128" s="55" t="s">
        <v>404</v>
      </c>
      <c r="E128" s="56">
        <v>5</v>
      </c>
      <c r="F128" s="56">
        <v>4</v>
      </c>
      <c r="G128" s="56">
        <v>15713000</v>
      </c>
      <c r="H128" s="56">
        <v>500580</v>
      </c>
      <c r="I128" s="56">
        <v>1</v>
      </c>
      <c r="J128" s="56">
        <v>1</v>
      </c>
      <c r="K128" s="56">
        <v>1</v>
      </c>
      <c r="L128" s="56">
        <v>1</v>
      </c>
      <c r="M128" s="56">
        <v>1</v>
      </c>
      <c r="N128" s="56">
        <v>1</v>
      </c>
      <c r="O128" s="56">
        <v>1</v>
      </c>
      <c r="P128" s="56">
        <v>1</v>
      </c>
      <c r="Q128" s="56">
        <v>2055500</v>
      </c>
      <c r="R128" s="56">
        <v>1</v>
      </c>
      <c r="S128" s="56">
        <v>2702264</v>
      </c>
      <c r="T128" s="56">
        <v>342584.1667</v>
      </c>
      <c r="U128" s="56">
        <v>0.12677672000000001</v>
      </c>
      <c r="V128" s="56">
        <v>0.40872787500000002</v>
      </c>
    </row>
    <row r="129" spans="1:22">
      <c r="A129" s="55" t="s">
        <v>433</v>
      </c>
      <c r="B129" s="55" t="s">
        <v>434</v>
      </c>
      <c r="C129" s="55" t="s">
        <v>435</v>
      </c>
      <c r="D129" s="55" t="s">
        <v>436</v>
      </c>
      <c r="E129" s="56">
        <v>3</v>
      </c>
      <c r="F129" s="56">
        <v>2</v>
      </c>
      <c r="G129" s="56">
        <v>1</v>
      </c>
      <c r="H129" s="56">
        <v>1</v>
      </c>
      <c r="I129" s="56">
        <v>1</v>
      </c>
      <c r="J129" s="56">
        <v>1</v>
      </c>
      <c r="K129" s="56">
        <v>1</v>
      </c>
      <c r="L129" s="56">
        <v>1</v>
      </c>
      <c r="M129" s="56">
        <v>1</v>
      </c>
      <c r="N129" s="56">
        <v>640380</v>
      </c>
      <c r="O129" s="56">
        <v>1</v>
      </c>
      <c r="P129" s="56">
        <v>1</v>
      </c>
      <c r="Q129" s="56">
        <v>1</v>
      </c>
      <c r="R129" s="56">
        <v>1</v>
      </c>
      <c r="S129" s="56">
        <v>1</v>
      </c>
      <c r="T129" s="56">
        <v>106730.8333</v>
      </c>
      <c r="U129" s="56">
        <v>106730.8333</v>
      </c>
      <c r="V129" s="56">
        <v>0.36321746799999999</v>
      </c>
    </row>
    <row r="130" spans="1:22">
      <c r="A130" s="55" t="s">
        <v>43</v>
      </c>
      <c r="B130" s="55" t="s">
        <v>44</v>
      </c>
      <c r="C130" s="55" t="s">
        <v>45</v>
      </c>
      <c r="D130" s="55" t="s">
        <v>46</v>
      </c>
      <c r="E130" s="56">
        <v>2</v>
      </c>
      <c r="F130" s="56">
        <v>3</v>
      </c>
      <c r="G130" s="56">
        <v>1</v>
      </c>
      <c r="H130" s="56">
        <v>1</v>
      </c>
      <c r="I130" s="56">
        <v>1</v>
      </c>
      <c r="J130" s="56">
        <v>425180</v>
      </c>
      <c r="K130" s="56">
        <v>1</v>
      </c>
      <c r="L130" s="56">
        <v>1</v>
      </c>
      <c r="M130" s="56">
        <v>374950</v>
      </c>
      <c r="N130" s="56">
        <v>1</v>
      </c>
      <c r="O130" s="56">
        <v>409860</v>
      </c>
      <c r="P130" s="56">
        <v>1</v>
      </c>
      <c r="Q130" s="56">
        <v>1</v>
      </c>
      <c r="R130" s="56">
        <v>254420</v>
      </c>
      <c r="S130" s="56">
        <v>70864.166670000006</v>
      </c>
      <c r="T130" s="56">
        <v>173205.5</v>
      </c>
      <c r="U130" s="56">
        <v>2.4441901760000002</v>
      </c>
      <c r="V130" s="56">
        <v>0.36204825499999999</v>
      </c>
    </row>
    <row r="131" spans="1:22">
      <c r="A131" s="55" t="s">
        <v>1382</v>
      </c>
      <c r="B131" s="55" t="s">
        <v>1383</v>
      </c>
      <c r="C131" s="55" t="s">
        <v>1384</v>
      </c>
      <c r="D131" s="55" t="s">
        <v>1597</v>
      </c>
      <c r="E131" s="56">
        <v>4</v>
      </c>
      <c r="F131" s="56">
        <v>1</v>
      </c>
      <c r="G131" s="56">
        <v>1</v>
      </c>
      <c r="H131" s="56">
        <v>1</v>
      </c>
      <c r="I131" s="56">
        <v>1</v>
      </c>
      <c r="J131" s="56">
        <v>1</v>
      </c>
      <c r="K131" s="56">
        <v>1</v>
      </c>
      <c r="L131" s="56">
        <v>1</v>
      </c>
      <c r="M131" s="56">
        <v>960870</v>
      </c>
      <c r="N131" s="56">
        <v>1</v>
      </c>
      <c r="O131" s="56">
        <v>1</v>
      </c>
      <c r="P131" s="56">
        <v>1</v>
      </c>
      <c r="Q131" s="56">
        <v>1</v>
      </c>
      <c r="R131" s="56">
        <v>1</v>
      </c>
      <c r="S131" s="56">
        <v>1</v>
      </c>
      <c r="T131" s="56">
        <v>160145.8333</v>
      </c>
      <c r="U131" s="56">
        <v>160145.8333</v>
      </c>
      <c r="V131" s="56">
        <v>0.36321746799999999</v>
      </c>
    </row>
    <row r="132" spans="1:22">
      <c r="A132" s="55" t="s">
        <v>552</v>
      </c>
      <c r="B132" s="55" t="s">
        <v>434</v>
      </c>
      <c r="C132" s="55" t="s">
        <v>435</v>
      </c>
      <c r="D132" s="55" t="s">
        <v>553</v>
      </c>
      <c r="E132" s="56">
        <v>2</v>
      </c>
      <c r="F132" s="56">
        <v>35</v>
      </c>
      <c r="G132" s="56">
        <v>166870000</v>
      </c>
      <c r="H132" s="56">
        <v>167430000</v>
      </c>
      <c r="I132" s="56">
        <v>187720000</v>
      </c>
      <c r="J132" s="56">
        <v>161520000</v>
      </c>
      <c r="K132" s="56">
        <v>210650000</v>
      </c>
      <c r="L132" s="56">
        <v>181400000</v>
      </c>
      <c r="M132" s="56">
        <v>109140000</v>
      </c>
      <c r="N132" s="56">
        <v>131480000</v>
      </c>
      <c r="O132" s="56">
        <v>173300000</v>
      </c>
      <c r="P132" s="56">
        <v>158030000</v>
      </c>
      <c r="Q132" s="56">
        <v>136800000</v>
      </c>
      <c r="R132" s="56">
        <v>159640000</v>
      </c>
      <c r="S132" s="56">
        <v>179265000</v>
      </c>
      <c r="T132" s="56">
        <v>144731666.69999999</v>
      </c>
      <c r="U132" s="56">
        <v>0.80736154100000002</v>
      </c>
      <c r="V132" s="56">
        <v>1.8048462000000001E-2</v>
      </c>
    </row>
    <row r="133" spans="1:22">
      <c r="A133" s="55" t="s">
        <v>930</v>
      </c>
      <c r="B133" s="55" t="s">
        <v>931</v>
      </c>
      <c r="C133" s="55" t="s">
        <v>932</v>
      </c>
      <c r="D133" s="55" t="s">
        <v>933</v>
      </c>
      <c r="E133" s="56">
        <v>3</v>
      </c>
      <c r="F133" s="56">
        <v>3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1190700</v>
      </c>
      <c r="N133" s="56">
        <v>791680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330397.3333</v>
      </c>
      <c r="U133" s="56">
        <v>330397.3333</v>
      </c>
      <c r="V133" s="56">
        <v>0.185332102</v>
      </c>
    </row>
    <row r="134" spans="1:22">
      <c r="A134" s="55" t="s">
        <v>1374</v>
      </c>
      <c r="B134" s="55" t="s">
        <v>1375</v>
      </c>
      <c r="C134" s="55" t="s">
        <v>1376</v>
      </c>
      <c r="D134" s="55" t="s">
        <v>1377</v>
      </c>
      <c r="E134" s="56">
        <v>5</v>
      </c>
      <c r="F134" s="56">
        <v>2</v>
      </c>
      <c r="G134" s="56">
        <v>1</v>
      </c>
      <c r="H134" s="56">
        <v>1</v>
      </c>
      <c r="I134" s="56">
        <v>1</v>
      </c>
      <c r="J134" s="56">
        <v>1</v>
      </c>
      <c r="K134" s="56">
        <v>1</v>
      </c>
      <c r="L134" s="56">
        <v>1</v>
      </c>
      <c r="M134" s="56">
        <v>1</v>
      </c>
      <c r="N134" s="56">
        <v>1</v>
      </c>
      <c r="O134" s="56">
        <v>1</v>
      </c>
      <c r="P134" s="56">
        <v>1</v>
      </c>
      <c r="Q134" s="56">
        <v>1</v>
      </c>
      <c r="R134" s="56">
        <v>1</v>
      </c>
      <c r="S134" s="56">
        <v>1</v>
      </c>
      <c r="T134" s="56">
        <v>1</v>
      </c>
      <c r="U134" s="56">
        <v>1</v>
      </c>
      <c r="V134" s="56" t="e">
        <v>#DIV/0!</v>
      </c>
    </row>
    <row r="135" spans="1:22">
      <c r="A135" s="55" t="s">
        <v>620</v>
      </c>
      <c r="B135" s="55" t="s">
        <v>621</v>
      </c>
      <c r="C135" s="55" t="s">
        <v>622</v>
      </c>
      <c r="D135" s="55" t="s">
        <v>623</v>
      </c>
      <c r="E135" s="56">
        <v>2</v>
      </c>
      <c r="F135" s="56">
        <v>1</v>
      </c>
      <c r="G135" s="56">
        <v>1</v>
      </c>
      <c r="H135" s="56">
        <v>1</v>
      </c>
      <c r="I135" s="56">
        <v>1</v>
      </c>
      <c r="J135" s="56">
        <v>1</v>
      </c>
      <c r="K135" s="56">
        <v>1</v>
      </c>
      <c r="L135" s="56">
        <v>1</v>
      </c>
      <c r="M135" s="56">
        <v>1</v>
      </c>
      <c r="N135" s="56">
        <v>5122200</v>
      </c>
      <c r="O135" s="56">
        <v>1</v>
      </c>
      <c r="P135" s="56">
        <v>5590800</v>
      </c>
      <c r="Q135" s="56">
        <v>1</v>
      </c>
      <c r="R135" s="56">
        <v>1</v>
      </c>
      <c r="S135" s="56">
        <v>1</v>
      </c>
      <c r="T135" s="56">
        <v>1785500.6669999999</v>
      </c>
      <c r="U135" s="56">
        <v>1785500.6669999999</v>
      </c>
      <c r="V135" s="56">
        <v>0.17519783999999999</v>
      </c>
    </row>
    <row r="136" spans="1:22">
      <c r="A136" s="55" t="s">
        <v>902</v>
      </c>
      <c r="B136" s="55" t="s">
        <v>903</v>
      </c>
      <c r="C136" s="55" t="s">
        <v>904</v>
      </c>
      <c r="D136" s="55" t="s">
        <v>905</v>
      </c>
      <c r="E136" s="56">
        <v>3</v>
      </c>
      <c r="F136" s="56">
        <v>2</v>
      </c>
      <c r="G136" s="56">
        <v>1</v>
      </c>
      <c r="H136" s="56">
        <v>1</v>
      </c>
      <c r="I136" s="56">
        <v>1</v>
      </c>
      <c r="J136" s="56">
        <v>1</v>
      </c>
      <c r="K136" s="56">
        <v>1</v>
      </c>
      <c r="L136" s="56">
        <v>1</v>
      </c>
      <c r="M136" s="56">
        <v>1</v>
      </c>
      <c r="N136" s="56">
        <v>2854600</v>
      </c>
      <c r="O136" s="56">
        <v>2564800</v>
      </c>
      <c r="P136" s="56">
        <v>1</v>
      </c>
      <c r="Q136" s="56">
        <v>1</v>
      </c>
      <c r="R136" s="56">
        <v>1</v>
      </c>
      <c r="S136" s="56">
        <v>1</v>
      </c>
      <c r="T136" s="56">
        <v>903234</v>
      </c>
      <c r="U136" s="56">
        <v>903234</v>
      </c>
      <c r="V136" s="56">
        <v>0.17544980600000001</v>
      </c>
    </row>
    <row r="137" spans="1:22">
      <c r="A137" s="55" t="s">
        <v>581</v>
      </c>
      <c r="B137" s="55" t="s">
        <v>582</v>
      </c>
      <c r="C137" s="57"/>
      <c r="D137" s="55" t="s">
        <v>583</v>
      </c>
      <c r="E137" s="56">
        <v>8</v>
      </c>
      <c r="F137" s="56">
        <v>1</v>
      </c>
      <c r="G137" s="56">
        <v>1</v>
      </c>
      <c r="H137" s="56">
        <v>1</v>
      </c>
      <c r="I137" s="56">
        <v>1</v>
      </c>
      <c r="J137" s="56">
        <v>1</v>
      </c>
      <c r="K137" s="56">
        <v>1</v>
      </c>
      <c r="L137" s="56">
        <v>1</v>
      </c>
      <c r="M137" s="56">
        <v>423100</v>
      </c>
      <c r="N137" s="56">
        <v>1</v>
      </c>
      <c r="O137" s="56">
        <v>1</v>
      </c>
      <c r="P137" s="56">
        <v>1</v>
      </c>
      <c r="Q137" s="56">
        <v>1</v>
      </c>
      <c r="R137" s="56">
        <v>1</v>
      </c>
      <c r="S137" s="56">
        <v>1</v>
      </c>
      <c r="T137" s="56">
        <v>70517.5</v>
      </c>
      <c r="U137" s="56">
        <v>70517.5</v>
      </c>
      <c r="V137" s="56">
        <v>0.36321746799999999</v>
      </c>
    </row>
    <row r="138" spans="1:22">
      <c r="A138" s="55" t="s">
        <v>268</v>
      </c>
      <c r="B138" s="55" t="s">
        <v>269</v>
      </c>
      <c r="C138" s="57"/>
      <c r="D138" s="55" t="s">
        <v>270</v>
      </c>
      <c r="E138" s="56">
        <v>2</v>
      </c>
      <c r="F138" s="56">
        <v>1</v>
      </c>
      <c r="G138" s="56">
        <v>1</v>
      </c>
      <c r="H138" s="56">
        <v>1</v>
      </c>
      <c r="I138" s="56">
        <v>1</v>
      </c>
      <c r="J138" s="56">
        <v>1</v>
      </c>
      <c r="K138" s="56">
        <v>864150</v>
      </c>
      <c r="L138" s="56">
        <v>1</v>
      </c>
      <c r="M138" s="56">
        <v>1</v>
      </c>
      <c r="N138" s="56">
        <v>1</v>
      </c>
      <c r="O138" s="56">
        <v>1</v>
      </c>
      <c r="P138" s="56">
        <v>1</v>
      </c>
      <c r="Q138" s="56">
        <v>1</v>
      </c>
      <c r="R138" s="56">
        <v>1</v>
      </c>
      <c r="S138" s="56">
        <v>144025.8333</v>
      </c>
      <c r="T138" s="56">
        <v>1</v>
      </c>
      <c r="U138" s="58">
        <v>6.9431999999999999E-6</v>
      </c>
      <c r="V138" s="56">
        <v>0.36321746799999999</v>
      </c>
    </row>
    <row r="139" spans="1:22">
      <c r="A139" s="55" t="s">
        <v>554</v>
      </c>
      <c r="B139" s="55" t="s">
        <v>555</v>
      </c>
      <c r="C139" s="55" t="s">
        <v>556</v>
      </c>
      <c r="D139" s="55" t="s">
        <v>557</v>
      </c>
      <c r="E139" s="56">
        <v>7</v>
      </c>
      <c r="F139" s="56">
        <v>19</v>
      </c>
      <c r="G139" s="56">
        <v>1</v>
      </c>
      <c r="H139" s="56">
        <v>1</v>
      </c>
      <c r="I139" s="56">
        <v>1</v>
      </c>
      <c r="J139" s="56">
        <v>1</v>
      </c>
      <c r="K139" s="56">
        <v>1</v>
      </c>
      <c r="L139" s="56">
        <v>1</v>
      </c>
      <c r="M139" s="56">
        <v>949710</v>
      </c>
      <c r="N139" s="56">
        <v>1116700</v>
      </c>
      <c r="O139" s="56">
        <v>2259600</v>
      </c>
      <c r="P139" s="56">
        <v>1888800</v>
      </c>
      <c r="Q139" s="56">
        <v>1</v>
      </c>
      <c r="R139" s="56">
        <v>1</v>
      </c>
      <c r="S139" s="56">
        <v>1</v>
      </c>
      <c r="T139" s="56">
        <v>1035802</v>
      </c>
      <c r="U139" s="56">
        <v>1035802</v>
      </c>
      <c r="V139" s="56">
        <v>4.2313245999999999E-2</v>
      </c>
    </row>
    <row r="140" spans="1:22">
      <c r="A140" s="55" t="s">
        <v>1359</v>
      </c>
      <c r="B140" s="55" t="s">
        <v>1360</v>
      </c>
      <c r="C140" s="55" t="s">
        <v>1361</v>
      </c>
      <c r="D140" s="55" t="s">
        <v>1362</v>
      </c>
      <c r="E140" s="56">
        <v>3</v>
      </c>
      <c r="F140" s="56">
        <v>26</v>
      </c>
      <c r="G140" s="56">
        <v>4833400000</v>
      </c>
      <c r="H140" s="56">
        <v>3382400000</v>
      </c>
      <c r="I140" s="56">
        <v>214580000</v>
      </c>
      <c r="J140" s="56">
        <v>199140000</v>
      </c>
      <c r="K140" s="56">
        <v>168130000</v>
      </c>
      <c r="L140" s="56">
        <v>325570000</v>
      </c>
      <c r="M140" s="56">
        <v>674360000</v>
      </c>
      <c r="N140" s="56">
        <v>871870000</v>
      </c>
      <c r="O140" s="56">
        <v>678150000</v>
      </c>
      <c r="P140" s="56">
        <v>1067300000</v>
      </c>
      <c r="Q140" s="56">
        <v>2971100000</v>
      </c>
      <c r="R140" s="56">
        <v>995910000</v>
      </c>
      <c r="S140" s="56">
        <v>1520536667</v>
      </c>
      <c r="T140" s="56">
        <v>1209781667</v>
      </c>
      <c r="U140" s="56">
        <v>0.79562807899999999</v>
      </c>
      <c r="V140" s="56">
        <v>0.74388222599999998</v>
      </c>
    </row>
    <row r="141" spans="1:22">
      <c r="A141" s="55" t="s">
        <v>710</v>
      </c>
      <c r="B141" s="55" t="s">
        <v>711</v>
      </c>
      <c r="C141" s="55" t="s">
        <v>712</v>
      </c>
      <c r="D141" s="55" t="s">
        <v>713</v>
      </c>
      <c r="E141" s="56">
        <v>13</v>
      </c>
      <c r="F141" s="56">
        <v>5</v>
      </c>
      <c r="G141" s="56">
        <v>1</v>
      </c>
      <c r="H141" s="56">
        <v>1</v>
      </c>
      <c r="I141" s="56">
        <v>1</v>
      </c>
      <c r="J141" s="56">
        <v>1</v>
      </c>
      <c r="K141" s="56">
        <v>1</v>
      </c>
      <c r="L141" s="56">
        <v>1</v>
      </c>
      <c r="M141" s="56">
        <v>1</v>
      </c>
      <c r="N141" s="56">
        <v>7499100</v>
      </c>
      <c r="O141" s="56">
        <v>8307700</v>
      </c>
      <c r="P141" s="56">
        <v>1</v>
      </c>
      <c r="Q141" s="56">
        <v>8963800</v>
      </c>
      <c r="R141" s="56">
        <v>1</v>
      </c>
      <c r="S141" s="56">
        <v>1</v>
      </c>
      <c r="T141" s="56">
        <v>4128433.8330000001</v>
      </c>
      <c r="U141" s="56">
        <v>4128433.8330000001</v>
      </c>
      <c r="V141" s="56">
        <v>7.6703772000000003E-2</v>
      </c>
    </row>
    <row r="142" spans="1:22">
      <c r="A142" s="59" t="s">
        <v>101</v>
      </c>
      <c r="B142" s="59" t="s">
        <v>102</v>
      </c>
      <c r="C142" s="60"/>
      <c r="D142" s="59" t="s">
        <v>103</v>
      </c>
      <c r="E142" s="61">
        <v>6</v>
      </c>
      <c r="F142" s="61">
        <v>2</v>
      </c>
      <c r="G142" s="61">
        <v>1</v>
      </c>
      <c r="H142" s="61">
        <v>1</v>
      </c>
      <c r="I142" s="61">
        <v>1</v>
      </c>
      <c r="J142" s="61">
        <v>1</v>
      </c>
      <c r="K142" s="61">
        <v>1</v>
      </c>
      <c r="L142" s="61">
        <v>1</v>
      </c>
      <c r="M142" s="61">
        <v>1</v>
      </c>
      <c r="N142" s="61">
        <v>16460000</v>
      </c>
      <c r="O142" s="61">
        <v>13192000</v>
      </c>
      <c r="P142" s="61">
        <v>21105000</v>
      </c>
      <c r="Q142" s="61">
        <v>10774000</v>
      </c>
      <c r="R142" s="61">
        <v>1</v>
      </c>
      <c r="S142" s="61">
        <v>1</v>
      </c>
      <c r="T142" s="61">
        <v>10255167</v>
      </c>
      <c r="U142" s="61">
        <v>10255167</v>
      </c>
      <c r="V142" s="61">
        <v>3.3835573000000001E-2</v>
      </c>
    </row>
    <row r="143" spans="1:22">
      <c r="A143" s="55" t="s">
        <v>807</v>
      </c>
      <c r="B143" s="55" t="s">
        <v>808</v>
      </c>
      <c r="C143" s="55" t="s">
        <v>809</v>
      </c>
      <c r="D143" s="55" t="s">
        <v>810</v>
      </c>
      <c r="E143" s="56">
        <v>6</v>
      </c>
      <c r="F143" s="56">
        <v>2</v>
      </c>
      <c r="G143" s="56">
        <v>1</v>
      </c>
      <c r="H143" s="56">
        <v>1</v>
      </c>
      <c r="I143" s="56">
        <v>1</v>
      </c>
      <c r="J143" s="56">
        <v>1</v>
      </c>
      <c r="K143" s="56">
        <v>1</v>
      </c>
      <c r="L143" s="56">
        <v>1</v>
      </c>
      <c r="M143" s="56">
        <v>1</v>
      </c>
      <c r="N143" s="56">
        <v>6534600</v>
      </c>
      <c r="O143" s="56">
        <v>1</v>
      </c>
      <c r="P143" s="56">
        <v>1</v>
      </c>
      <c r="Q143" s="56">
        <v>1</v>
      </c>
      <c r="R143" s="56">
        <v>1</v>
      </c>
      <c r="S143" s="56">
        <v>1</v>
      </c>
      <c r="T143" s="56">
        <v>1089100.8330000001</v>
      </c>
      <c r="U143" s="56">
        <v>1089100.8330000001</v>
      </c>
      <c r="V143" s="56">
        <v>0.36321746799999999</v>
      </c>
    </row>
    <row r="144" spans="1:22">
      <c r="A144" s="55" t="s">
        <v>495</v>
      </c>
      <c r="B144" s="55" t="s">
        <v>496</v>
      </c>
      <c r="C144" s="55" t="s">
        <v>497</v>
      </c>
      <c r="D144" s="55" t="s">
        <v>498</v>
      </c>
      <c r="E144" s="56">
        <v>2</v>
      </c>
      <c r="F144" s="56">
        <v>7</v>
      </c>
      <c r="G144" s="56">
        <v>960390</v>
      </c>
      <c r="H144" s="56">
        <v>921630</v>
      </c>
      <c r="I144" s="56">
        <v>3209900</v>
      </c>
      <c r="J144" s="56">
        <v>1570100</v>
      </c>
      <c r="K144" s="56">
        <v>3801000</v>
      </c>
      <c r="L144" s="56">
        <v>2802100</v>
      </c>
      <c r="M144" s="56">
        <v>1093700</v>
      </c>
      <c r="N144" s="56">
        <v>1305300</v>
      </c>
      <c r="O144" s="56">
        <v>1</v>
      </c>
      <c r="P144" s="56">
        <v>1371700</v>
      </c>
      <c r="Q144" s="56">
        <v>1024400</v>
      </c>
      <c r="R144" s="56">
        <v>1808300</v>
      </c>
      <c r="S144" s="56">
        <v>2210853.3330000001</v>
      </c>
      <c r="T144" s="56">
        <v>1100566.8330000001</v>
      </c>
      <c r="U144" s="56">
        <v>0.49780182899999997</v>
      </c>
      <c r="V144" s="56">
        <v>8.5289638000000001E-2</v>
      </c>
    </row>
    <row r="145" spans="1:22">
      <c r="A145" s="55" t="s">
        <v>1190</v>
      </c>
      <c r="B145" s="55" t="s">
        <v>1191</v>
      </c>
      <c r="C145" s="55" t="s">
        <v>1192</v>
      </c>
      <c r="D145" s="55" t="s">
        <v>1193</v>
      </c>
      <c r="E145" s="56">
        <v>2</v>
      </c>
      <c r="F145" s="56">
        <v>1</v>
      </c>
      <c r="G145" s="56">
        <v>1</v>
      </c>
      <c r="H145" s="56">
        <v>1</v>
      </c>
      <c r="I145" s="56">
        <v>1</v>
      </c>
      <c r="J145" s="56">
        <v>1</v>
      </c>
      <c r="K145" s="56">
        <v>1</v>
      </c>
      <c r="L145" s="56">
        <v>1</v>
      </c>
      <c r="M145" s="56">
        <v>1</v>
      </c>
      <c r="N145" s="56">
        <v>396480</v>
      </c>
      <c r="O145" s="56">
        <v>1</v>
      </c>
      <c r="P145" s="56">
        <v>1</v>
      </c>
      <c r="Q145" s="56">
        <v>1</v>
      </c>
      <c r="R145" s="56">
        <v>1</v>
      </c>
      <c r="S145" s="56">
        <v>1</v>
      </c>
      <c r="T145" s="56">
        <v>66080.833329999994</v>
      </c>
      <c r="U145" s="56">
        <v>66080.833329999994</v>
      </c>
      <c r="V145" s="56">
        <v>0.36321746799999999</v>
      </c>
    </row>
    <row r="146" spans="1:22">
      <c r="A146" s="55" t="s">
        <v>1510</v>
      </c>
      <c r="B146" s="55" t="s">
        <v>1511</v>
      </c>
      <c r="C146" s="57"/>
      <c r="D146" s="55" t="s">
        <v>1512</v>
      </c>
      <c r="E146" s="56">
        <v>1</v>
      </c>
      <c r="F146" s="56">
        <v>4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 t="e">
        <v>#DIV/0!</v>
      </c>
    </row>
    <row r="147" spans="1:22">
      <c r="A147" s="55" t="s">
        <v>271</v>
      </c>
      <c r="B147" s="55" t="s">
        <v>272</v>
      </c>
      <c r="C147" s="55" t="s">
        <v>273</v>
      </c>
      <c r="D147" s="55" t="s">
        <v>274</v>
      </c>
      <c r="E147" s="56">
        <v>2</v>
      </c>
      <c r="F147" s="56">
        <v>6</v>
      </c>
      <c r="G147" s="56">
        <v>1</v>
      </c>
      <c r="H147" s="56">
        <v>1392700</v>
      </c>
      <c r="I147" s="56">
        <v>1</v>
      </c>
      <c r="J147" s="56">
        <v>1</v>
      </c>
      <c r="K147" s="56">
        <v>1</v>
      </c>
      <c r="L147" s="56">
        <v>902580</v>
      </c>
      <c r="M147" s="56">
        <v>529180</v>
      </c>
      <c r="N147" s="56">
        <v>1316200</v>
      </c>
      <c r="O147" s="56">
        <v>1122300</v>
      </c>
      <c r="P147" s="56">
        <v>1</v>
      </c>
      <c r="Q147" s="56">
        <v>1</v>
      </c>
      <c r="R147" s="56">
        <v>1568000</v>
      </c>
      <c r="S147" s="56">
        <v>382547.3333</v>
      </c>
      <c r="T147" s="56">
        <v>755947</v>
      </c>
      <c r="U147" s="56">
        <v>1.9760874909999999</v>
      </c>
      <c r="V147" s="56">
        <v>0.34086973700000001</v>
      </c>
    </row>
    <row r="148" spans="1:22">
      <c r="A148" s="55" t="s">
        <v>1349</v>
      </c>
      <c r="B148" s="55" t="s">
        <v>1045</v>
      </c>
      <c r="C148" s="55" t="s">
        <v>1350</v>
      </c>
      <c r="D148" s="55" t="s">
        <v>1351</v>
      </c>
      <c r="E148" s="56">
        <v>2</v>
      </c>
      <c r="F148" s="56">
        <v>4</v>
      </c>
      <c r="G148" s="56">
        <v>1</v>
      </c>
      <c r="H148" s="56">
        <v>1</v>
      </c>
      <c r="I148" s="56">
        <v>1</v>
      </c>
      <c r="J148" s="56">
        <v>1</v>
      </c>
      <c r="K148" s="56">
        <v>1</v>
      </c>
      <c r="L148" s="56">
        <v>1</v>
      </c>
      <c r="M148" s="56">
        <v>776250</v>
      </c>
      <c r="N148" s="56">
        <v>1085900</v>
      </c>
      <c r="O148" s="56">
        <v>1</v>
      </c>
      <c r="P148" s="56">
        <v>1</v>
      </c>
      <c r="Q148" s="56">
        <v>1</v>
      </c>
      <c r="R148" s="56">
        <v>1</v>
      </c>
      <c r="S148" s="56">
        <v>1</v>
      </c>
      <c r="T148" s="56">
        <v>310359</v>
      </c>
      <c r="U148" s="56">
        <v>310359</v>
      </c>
      <c r="V148" s="56">
        <v>0.18198777399999999</v>
      </c>
    </row>
    <row r="149" spans="1:22">
      <c r="A149" s="55" t="s">
        <v>628</v>
      </c>
      <c r="B149" s="55" t="s">
        <v>1571</v>
      </c>
      <c r="C149" s="57"/>
      <c r="D149" s="55" t="s">
        <v>629</v>
      </c>
      <c r="E149" s="56">
        <v>10</v>
      </c>
      <c r="F149" s="56">
        <v>1</v>
      </c>
      <c r="G149" s="56">
        <v>1</v>
      </c>
      <c r="H149" s="56">
        <v>1</v>
      </c>
      <c r="I149" s="56">
        <v>1</v>
      </c>
      <c r="J149" s="56">
        <v>1</v>
      </c>
      <c r="K149" s="56">
        <v>1</v>
      </c>
      <c r="L149" s="56">
        <v>1</v>
      </c>
      <c r="M149" s="56">
        <v>1</v>
      </c>
      <c r="N149" s="56">
        <v>1527500</v>
      </c>
      <c r="O149" s="56">
        <v>1</v>
      </c>
      <c r="P149" s="56">
        <v>1</v>
      </c>
      <c r="Q149" s="56">
        <v>1</v>
      </c>
      <c r="R149" s="56">
        <v>1</v>
      </c>
      <c r="S149" s="56">
        <v>1</v>
      </c>
      <c r="T149" s="56">
        <v>254584.1667</v>
      </c>
      <c r="U149" s="56">
        <v>254584.1667</v>
      </c>
      <c r="V149" s="56">
        <v>0.36321746799999999</v>
      </c>
    </row>
    <row r="150" spans="1:22">
      <c r="A150" s="55" t="s">
        <v>646</v>
      </c>
      <c r="B150" s="55" t="s">
        <v>647</v>
      </c>
      <c r="C150" s="55" t="s">
        <v>648</v>
      </c>
      <c r="D150" s="55" t="s">
        <v>649</v>
      </c>
      <c r="E150" s="56">
        <v>3</v>
      </c>
      <c r="F150" s="56">
        <v>2</v>
      </c>
      <c r="G150" s="56">
        <v>1</v>
      </c>
      <c r="H150" s="56">
        <v>1</v>
      </c>
      <c r="I150" s="56">
        <v>1</v>
      </c>
      <c r="J150" s="56">
        <v>1</v>
      </c>
      <c r="K150" s="56">
        <v>1</v>
      </c>
      <c r="L150" s="56">
        <v>1</v>
      </c>
      <c r="M150" s="56">
        <v>1</v>
      </c>
      <c r="N150" s="56">
        <v>1</v>
      </c>
      <c r="O150" s="56">
        <v>1</v>
      </c>
      <c r="P150" s="56">
        <v>1</v>
      </c>
      <c r="Q150" s="56">
        <v>1</v>
      </c>
      <c r="R150" s="56">
        <v>1</v>
      </c>
      <c r="S150" s="56">
        <v>1</v>
      </c>
      <c r="T150" s="56">
        <v>1</v>
      </c>
      <c r="U150" s="56">
        <v>1</v>
      </c>
      <c r="V150" s="56" t="e">
        <v>#DIV/0!</v>
      </c>
    </row>
    <row r="151" spans="1:22">
      <c r="A151" s="55" t="s">
        <v>811</v>
      </c>
      <c r="B151" s="55" t="s">
        <v>812</v>
      </c>
      <c r="C151" s="55" t="s">
        <v>813</v>
      </c>
      <c r="D151" s="55" t="s">
        <v>814</v>
      </c>
      <c r="E151" s="56">
        <v>3</v>
      </c>
      <c r="F151" s="56">
        <v>1</v>
      </c>
      <c r="G151" s="56">
        <v>1</v>
      </c>
      <c r="H151" s="56">
        <v>1</v>
      </c>
      <c r="I151" s="56">
        <v>1</v>
      </c>
      <c r="J151" s="56">
        <v>1</v>
      </c>
      <c r="K151" s="56">
        <v>1</v>
      </c>
      <c r="L151" s="56">
        <v>1</v>
      </c>
      <c r="M151" s="56">
        <v>1</v>
      </c>
      <c r="N151" s="56">
        <v>1</v>
      </c>
      <c r="O151" s="56">
        <v>1</v>
      </c>
      <c r="P151" s="56">
        <v>669770</v>
      </c>
      <c r="Q151" s="56">
        <v>1</v>
      </c>
      <c r="R151" s="56">
        <v>1</v>
      </c>
      <c r="S151" s="56">
        <v>1</v>
      </c>
      <c r="T151" s="56">
        <v>111629.1667</v>
      </c>
      <c r="U151" s="56">
        <v>111629.1667</v>
      </c>
      <c r="V151" s="56">
        <v>0.36321746799999999</v>
      </c>
    </row>
    <row r="152" spans="1:22">
      <c r="A152" s="55" t="s">
        <v>815</v>
      </c>
      <c r="B152" s="55" t="s">
        <v>816</v>
      </c>
      <c r="C152" s="55" t="s">
        <v>817</v>
      </c>
      <c r="D152" s="55" t="s">
        <v>818</v>
      </c>
      <c r="E152" s="56">
        <v>6</v>
      </c>
      <c r="F152" s="56">
        <v>7</v>
      </c>
      <c r="G152" s="56">
        <v>1469300</v>
      </c>
      <c r="H152" s="56">
        <v>1</v>
      </c>
      <c r="I152" s="56">
        <v>1486900</v>
      </c>
      <c r="J152" s="56">
        <v>1</v>
      </c>
      <c r="K152" s="56">
        <v>1</v>
      </c>
      <c r="L152" s="56">
        <v>1005300</v>
      </c>
      <c r="M152" s="56">
        <v>7730200</v>
      </c>
      <c r="N152" s="56">
        <v>38863000</v>
      </c>
      <c r="O152" s="56">
        <v>37379000</v>
      </c>
      <c r="P152" s="56">
        <v>10490000</v>
      </c>
      <c r="Q152" s="56">
        <v>1</v>
      </c>
      <c r="R152" s="56">
        <v>5825800</v>
      </c>
      <c r="S152" s="56">
        <v>660250.5</v>
      </c>
      <c r="T152" s="56">
        <v>16714666.83</v>
      </c>
      <c r="U152" s="56">
        <v>25.315644339999999</v>
      </c>
      <c r="V152" s="56">
        <v>6.7932600999999995E-2</v>
      </c>
    </row>
    <row r="153" spans="1:22">
      <c r="A153" s="55" t="s">
        <v>823</v>
      </c>
      <c r="B153" s="55" t="s">
        <v>1578</v>
      </c>
      <c r="C153" s="55" t="s">
        <v>825</v>
      </c>
      <c r="D153" s="55" t="s">
        <v>826</v>
      </c>
      <c r="E153" s="56">
        <v>1</v>
      </c>
      <c r="F153" s="56">
        <v>1</v>
      </c>
      <c r="G153" s="56">
        <v>1</v>
      </c>
      <c r="H153" s="56">
        <v>1</v>
      </c>
      <c r="I153" s="56">
        <v>1</v>
      </c>
      <c r="J153" s="56">
        <v>1</v>
      </c>
      <c r="K153" s="56">
        <v>1</v>
      </c>
      <c r="L153" s="56">
        <v>1</v>
      </c>
      <c r="M153" s="56">
        <v>1</v>
      </c>
      <c r="N153" s="56">
        <v>759400</v>
      </c>
      <c r="O153" s="56">
        <v>1</v>
      </c>
      <c r="P153" s="56">
        <v>1</v>
      </c>
      <c r="Q153" s="56">
        <v>1</v>
      </c>
      <c r="R153" s="56">
        <v>1</v>
      </c>
      <c r="S153" s="56">
        <v>1</v>
      </c>
      <c r="T153" s="56">
        <v>126567.5</v>
      </c>
      <c r="U153" s="56">
        <v>126567.5</v>
      </c>
      <c r="V153" s="56">
        <v>0.36321746799999999</v>
      </c>
    </row>
    <row r="154" spans="1:22">
      <c r="A154" s="55" t="s">
        <v>827</v>
      </c>
      <c r="B154" s="55" t="s">
        <v>828</v>
      </c>
      <c r="C154" s="55" t="s">
        <v>829</v>
      </c>
      <c r="D154" s="55" t="s">
        <v>830</v>
      </c>
      <c r="E154" s="56">
        <v>5</v>
      </c>
      <c r="F154" s="56">
        <v>4</v>
      </c>
      <c r="G154" s="56">
        <v>1</v>
      </c>
      <c r="H154" s="56">
        <v>1</v>
      </c>
      <c r="I154" s="56">
        <v>1</v>
      </c>
      <c r="J154" s="56">
        <v>1</v>
      </c>
      <c r="K154" s="56">
        <v>1</v>
      </c>
      <c r="L154" s="56">
        <v>1</v>
      </c>
      <c r="M154" s="56">
        <v>1</v>
      </c>
      <c r="N154" s="56">
        <v>5296000</v>
      </c>
      <c r="O154" s="56">
        <v>1</v>
      </c>
      <c r="P154" s="56">
        <v>1</v>
      </c>
      <c r="Q154" s="56">
        <v>1</v>
      </c>
      <c r="R154" s="56">
        <v>1</v>
      </c>
      <c r="S154" s="56">
        <v>1</v>
      </c>
      <c r="T154" s="56">
        <v>882667.5</v>
      </c>
      <c r="U154" s="56">
        <v>882667.5</v>
      </c>
      <c r="V154" s="56">
        <v>0.36321746799999999</v>
      </c>
    </row>
    <row r="155" spans="1:22">
      <c r="A155" s="55" t="s">
        <v>831</v>
      </c>
      <c r="B155" s="55" t="s">
        <v>832</v>
      </c>
      <c r="C155" s="55" t="s">
        <v>833</v>
      </c>
      <c r="D155" s="55" t="s">
        <v>834</v>
      </c>
      <c r="E155" s="56">
        <v>2</v>
      </c>
      <c r="F155" s="56">
        <v>1</v>
      </c>
      <c r="G155" s="56">
        <v>1</v>
      </c>
      <c r="H155" s="56">
        <v>1</v>
      </c>
      <c r="I155" s="56">
        <v>1</v>
      </c>
      <c r="J155" s="56">
        <v>1</v>
      </c>
      <c r="K155" s="56">
        <v>1</v>
      </c>
      <c r="L155" s="56">
        <v>1</v>
      </c>
      <c r="M155" s="56">
        <v>1</v>
      </c>
      <c r="N155" s="56">
        <v>2135200</v>
      </c>
      <c r="O155" s="56">
        <v>1</v>
      </c>
      <c r="P155" s="56">
        <v>1</v>
      </c>
      <c r="Q155" s="56">
        <v>1</v>
      </c>
      <c r="R155" s="56">
        <v>1</v>
      </c>
      <c r="S155" s="56">
        <v>1</v>
      </c>
      <c r="T155" s="56">
        <v>355867.5</v>
      </c>
      <c r="U155" s="56">
        <v>355867.5</v>
      </c>
      <c r="V155" s="56">
        <v>0.36321746799999999</v>
      </c>
    </row>
    <row r="156" spans="1:22">
      <c r="A156" s="55" t="s">
        <v>573</v>
      </c>
      <c r="B156" s="55" t="s">
        <v>574</v>
      </c>
      <c r="C156" s="55" t="s">
        <v>575</v>
      </c>
      <c r="D156" s="55" t="s">
        <v>576</v>
      </c>
      <c r="E156" s="56">
        <v>4</v>
      </c>
      <c r="F156" s="56">
        <v>2</v>
      </c>
      <c r="G156" s="56">
        <v>1</v>
      </c>
      <c r="H156" s="56">
        <v>1</v>
      </c>
      <c r="I156" s="56">
        <v>1</v>
      </c>
      <c r="J156" s="56">
        <v>1</v>
      </c>
      <c r="K156" s="56">
        <v>1</v>
      </c>
      <c r="L156" s="56">
        <v>1</v>
      </c>
      <c r="M156" s="56">
        <v>1</v>
      </c>
      <c r="N156" s="56">
        <v>1090800</v>
      </c>
      <c r="O156" s="56">
        <v>1</v>
      </c>
      <c r="P156" s="56">
        <v>1</v>
      </c>
      <c r="Q156" s="56">
        <v>1</v>
      </c>
      <c r="R156" s="56">
        <v>1</v>
      </c>
      <c r="S156" s="56">
        <v>1</v>
      </c>
      <c r="T156" s="56">
        <v>181800.8333</v>
      </c>
      <c r="U156" s="56">
        <v>181800.8333</v>
      </c>
      <c r="V156" s="56">
        <v>0.36321746799999999</v>
      </c>
    </row>
    <row r="157" spans="1:22">
      <c r="A157" s="55" t="s">
        <v>1513</v>
      </c>
      <c r="B157" s="55" t="s">
        <v>228</v>
      </c>
      <c r="C157" s="55" t="s">
        <v>229</v>
      </c>
      <c r="D157" s="55" t="s">
        <v>1514</v>
      </c>
      <c r="E157" s="56">
        <v>1</v>
      </c>
      <c r="F157" s="56">
        <v>69</v>
      </c>
      <c r="G157" s="56">
        <v>1</v>
      </c>
      <c r="H157" s="56">
        <v>1</v>
      </c>
      <c r="I157" s="56">
        <v>1</v>
      </c>
      <c r="J157" s="56">
        <v>1</v>
      </c>
      <c r="K157" s="56">
        <v>1</v>
      </c>
      <c r="L157" s="56">
        <v>1</v>
      </c>
      <c r="M157" s="56">
        <v>1</v>
      </c>
      <c r="N157" s="56">
        <v>1</v>
      </c>
      <c r="O157" s="56">
        <v>1</v>
      </c>
      <c r="P157" s="56">
        <v>1</v>
      </c>
      <c r="Q157" s="56">
        <v>1</v>
      </c>
      <c r="R157" s="56">
        <v>1</v>
      </c>
      <c r="S157" s="56">
        <v>1</v>
      </c>
      <c r="T157" s="56">
        <v>1</v>
      </c>
      <c r="U157" s="56">
        <v>1</v>
      </c>
      <c r="V157" s="56" t="e">
        <v>#DIV/0!</v>
      </c>
    </row>
    <row r="158" spans="1:22">
      <c r="A158" s="55" t="s">
        <v>1024</v>
      </c>
      <c r="B158" s="55" t="s">
        <v>1025</v>
      </c>
      <c r="C158" s="55" t="s">
        <v>1026</v>
      </c>
      <c r="D158" s="55" t="s">
        <v>1027</v>
      </c>
      <c r="E158" s="56">
        <v>3</v>
      </c>
      <c r="F158" s="56">
        <v>3</v>
      </c>
      <c r="G158" s="56">
        <v>1</v>
      </c>
      <c r="H158" s="56">
        <v>1</v>
      </c>
      <c r="I158" s="56">
        <v>1</v>
      </c>
      <c r="J158" s="56">
        <v>1</v>
      </c>
      <c r="K158" s="56">
        <v>1</v>
      </c>
      <c r="L158" s="56">
        <v>1</v>
      </c>
      <c r="M158" s="56">
        <v>1036600</v>
      </c>
      <c r="N158" s="56">
        <v>758090</v>
      </c>
      <c r="O158" s="56">
        <v>1</v>
      </c>
      <c r="P158" s="56">
        <v>1</v>
      </c>
      <c r="Q158" s="56">
        <v>1</v>
      </c>
      <c r="R158" s="56">
        <v>1</v>
      </c>
      <c r="S158" s="56">
        <v>1</v>
      </c>
      <c r="T158" s="56">
        <v>299115.6667</v>
      </c>
      <c r="U158" s="56">
        <v>299115.6667</v>
      </c>
      <c r="V158" s="56">
        <v>0.18105421799999999</v>
      </c>
    </row>
    <row r="159" spans="1:22">
      <c r="A159" s="55" t="s">
        <v>110</v>
      </c>
      <c r="B159" s="55" t="s">
        <v>111</v>
      </c>
      <c r="C159" s="55" t="s">
        <v>112</v>
      </c>
      <c r="D159" s="55" t="s">
        <v>113</v>
      </c>
      <c r="E159" s="56">
        <v>10</v>
      </c>
      <c r="F159" s="56">
        <v>11</v>
      </c>
      <c r="G159" s="56">
        <v>3956800</v>
      </c>
      <c r="H159" s="56">
        <v>6547100</v>
      </c>
      <c r="I159" s="56">
        <v>14040000</v>
      </c>
      <c r="J159" s="56">
        <v>8166500</v>
      </c>
      <c r="K159" s="56">
        <v>12547000</v>
      </c>
      <c r="L159" s="56">
        <v>21675000</v>
      </c>
      <c r="M159" s="56">
        <v>36906000</v>
      </c>
      <c r="N159" s="56">
        <v>57883000</v>
      </c>
      <c r="O159" s="56">
        <v>88782000</v>
      </c>
      <c r="P159" s="56">
        <v>95402000</v>
      </c>
      <c r="Q159" s="56">
        <v>200330000</v>
      </c>
      <c r="R159" s="56">
        <v>164890000</v>
      </c>
      <c r="S159" s="56">
        <v>11155400</v>
      </c>
      <c r="T159" s="56">
        <v>107365500</v>
      </c>
      <c r="U159" s="56">
        <v>9.6245316170000006</v>
      </c>
      <c r="V159" s="56">
        <v>1.320499E-2</v>
      </c>
    </row>
    <row r="160" spans="1:22">
      <c r="A160" s="55" t="s">
        <v>1064</v>
      </c>
      <c r="B160" s="55" t="s">
        <v>1065</v>
      </c>
      <c r="C160" s="55" t="s">
        <v>1066</v>
      </c>
      <c r="D160" s="55" t="s">
        <v>1067</v>
      </c>
      <c r="E160" s="56">
        <v>3</v>
      </c>
      <c r="F160" s="56">
        <v>1</v>
      </c>
      <c r="G160" s="56">
        <v>1</v>
      </c>
      <c r="H160" s="56">
        <v>1</v>
      </c>
      <c r="I160" s="56">
        <v>1</v>
      </c>
      <c r="J160" s="56">
        <v>1</v>
      </c>
      <c r="K160" s="56">
        <v>1</v>
      </c>
      <c r="L160" s="56">
        <v>1</v>
      </c>
      <c r="M160" s="56">
        <v>1</v>
      </c>
      <c r="N160" s="56">
        <v>4052400</v>
      </c>
      <c r="O160" s="56">
        <v>2055400</v>
      </c>
      <c r="P160" s="56">
        <v>1</v>
      </c>
      <c r="Q160" s="56">
        <v>1</v>
      </c>
      <c r="R160" s="56">
        <v>1</v>
      </c>
      <c r="S160" s="56">
        <v>1</v>
      </c>
      <c r="T160" s="56">
        <v>1017967.333</v>
      </c>
      <c r="U160" s="56">
        <v>1017967.333</v>
      </c>
      <c r="V160" s="56">
        <v>0.20207756900000001</v>
      </c>
    </row>
    <row r="161" spans="1:22">
      <c r="A161" s="55" t="s">
        <v>677</v>
      </c>
      <c r="B161" s="55" t="s">
        <v>678</v>
      </c>
      <c r="C161" s="55" t="s">
        <v>679</v>
      </c>
      <c r="D161" s="55" t="s">
        <v>1572</v>
      </c>
      <c r="E161" s="56">
        <v>6</v>
      </c>
      <c r="F161" s="56">
        <v>1</v>
      </c>
      <c r="G161" s="56">
        <v>1</v>
      </c>
      <c r="H161" s="56">
        <v>1</v>
      </c>
      <c r="I161" s="56">
        <v>1</v>
      </c>
      <c r="J161" s="56">
        <v>1</v>
      </c>
      <c r="K161" s="56">
        <v>1</v>
      </c>
      <c r="L161" s="56">
        <v>1</v>
      </c>
      <c r="M161" s="56">
        <v>1</v>
      </c>
      <c r="N161" s="56">
        <v>1</v>
      </c>
      <c r="O161" s="56">
        <v>1</v>
      </c>
      <c r="P161" s="56">
        <v>1</v>
      </c>
      <c r="Q161" s="56">
        <v>1</v>
      </c>
      <c r="R161" s="56">
        <v>1</v>
      </c>
      <c r="S161" s="56">
        <v>1</v>
      </c>
      <c r="T161" s="56">
        <v>1</v>
      </c>
      <c r="U161" s="56">
        <v>1</v>
      </c>
      <c r="V161" s="56" t="e">
        <v>#DIV/0!</v>
      </c>
    </row>
    <row r="162" spans="1:22">
      <c r="A162" s="55" t="s">
        <v>855</v>
      </c>
      <c r="B162" s="55" t="s">
        <v>856</v>
      </c>
      <c r="C162" s="55" t="s">
        <v>857</v>
      </c>
      <c r="D162" s="55" t="s">
        <v>858</v>
      </c>
      <c r="E162" s="56">
        <v>6</v>
      </c>
      <c r="F162" s="56">
        <v>7</v>
      </c>
      <c r="G162" s="56">
        <v>1</v>
      </c>
      <c r="H162" s="56">
        <v>1</v>
      </c>
      <c r="I162" s="56">
        <v>1</v>
      </c>
      <c r="J162" s="56">
        <v>1</v>
      </c>
      <c r="K162" s="56">
        <v>1</v>
      </c>
      <c r="L162" s="56">
        <v>1</v>
      </c>
      <c r="M162" s="56">
        <v>1</v>
      </c>
      <c r="N162" s="56">
        <v>1</v>
      </c>
      <c r="O162" s="56">
        <v>1</v>
      </c>
      <c r="P162" s="56">
        <v>1</v>
      </c>
      <c r="Q162" s="56">
        <v>1</v>
      </c>
      <c r="R162" s="56">
        <v>1</v>
      </c>
      <c r="S162" s="56">
        <v>1</v>
      </c>
      <c r="T162" s="56">
        <v>1</v>
      </c>
      <c r="U162" s="56">
        <v>1</v>
      </c>
      <c r="V162" s="56" t="e">
        <v>#DIV/0!</v>
      </c>
    </row>
    <row r="163" spans="1:22">
      <c r="A163" s="55" t="s">
        <v>1279</v>
      </c>
      <c r="B163" s="55" t="s">
        <v>967</v>
      </c>
      <c r="C163" s="55" t="s">
        <v>1280</v>
      </c>
      <c r="D163" s="55" t="s">
        <v>1281</v>
      </c>
      <c r="E163" s="56">
        <v>2</v>
      </c>
      <c r="F163" s="56">
        <v>3</v>
      </c>
      <c r="G163" s="56">
        <v>1</v>
      </c>
      <c r="H163" s="56">
        <v>1</v>
      </c>
      <c r="I163" s="56">
        <v>1</v>
      </c>
      <c r="J163" s="56">
        <v>1</v>
      </c>
      <c r="K163" s="56">
        <v>1</v>
      </c>
      <c r="L163" s="56">
        <v>1</v>
      </c>
      <c r="M163" s="56">
        <v>3133700</v>
      </c>
      <c r="N163" s="56">
        <v>5257700</v>
      </c>
      <c r="O163" s="56">
        <v>1</v>
      </c>
      <c r="P163" s="56">
        <v>1</v>
      </c>
      <c r="Q163" s="56">
        <v>1</v>
      </c>
      <c r="R163" s="56">
        <v>1</v>
      </c>
      <c r="S163" s="56">
        <v>1</v>
      </c>
      <c r="T163" s="56">
        <v>1398567.3330000001</v>
      </c>
      <c r="U163" s="56">
        <v>1398567.3330000001</v>
      </c>
      <c r="V163" s="56">
        <v>0.191370929</v>
      </c>
    </row>
    <row r="164" spans="1:22">
      <c r="A164" s="55" t="s">
        <v>473</v>
      </c>
      <c r="B164" s="55" t="s">
        <v>1559</v>
      </c>
      <c r="C164" s="55" t="s">
        <v>475</v>
      </c>
      <c r="D164" s="55" t="s">
        <v>476</v>
      </c>
      <c r="E164" s="56">
        <v>4</v>
      </c>
      <c r="F164" s="56">
        <v>36</v>
      </c>
      <c r="G164" s="56">
        <v>1</v>
      </c>
      <c r="H164" s="56">
        <v>1</v>
      </c>
      <c r="I164" s="56">
        <v>1</v>
      </c>
      <c r="J164" s="56">
        <v>1</v>
      </c>
      <c r="K164" s="56">
        <v>1</v>
      </c>
      <c r="L164" s="56">
        <v>613210</v>
      </c>
      <c r="M164" s="56">
        <v>1</v>
      </c>
      <c r="N164" s="56">
        <v>1</v>
      </c>
      <c r="O164" s="56">
        <v>1</v>
      </c>
      <c r="P164" s="56">
        <v>1</v>
      </c>
      <c r="Q164" s="56">
        <v>1</v>
      </c>
      <c r="R164" s="56">
        <v>1</v>
      </c>
      <c r="S164" s="56">
        <v>102202.5</v>
      </c>
      <c r="T164" s="56">
        <v>1</v>
      </c>
      <c r="U164" s="58">
        <v>9.7844999999999992E-6</v>
      </c>
      <c r="V164" s="56">
        <v>0.36321746799999999</v>
      </c>
    </row>
    <row r="165" spans="1:22">
      <c r="A165" s="55" t="s">
        <v>91</v>
      </c>
      <c r="B165" s="55" t="s">
        <v>92</v>
      </c>
      <c r="C165" s="55" t="s">
        <v>93</v>
      </c>
      <c r="D165" s="55" t="s">
        <v>94</v>
      </c>
      <c r="E165" s="56">
        <v>2</v>
      </c>
      <c r="F165" s="56">
        <v>9</v>
      </c>
      <c r="G165" s="56">
        <v>1563300</v>
      </c>
      <c r="H165" s="56">
        <v>1266900</v>
      </c>
      <c r="I165" s="56">
        <v>3436800</v>
      </c>
      <c r="J165" s="56">
        <v>1</v>
      </c>
      <c r="K165" s="56">
        <v>1</v>
      </c>
      <c r="L165" s="56">
        <v>1</v>
      </c>
      <c r="M165" s="56">
        <v>11937000</v>
      </c>
      <c r="N165" s="56">
        <v>11612000</v>
      </c>
      <c r="O165" s="56">
        <v>25129000</v>
      </c>
      <c r="P165" s="56">
        <v>37886000</v>
      </c>
      <c r="Q165" s="56">
        <v>24555000</v>
      </c>
      <c r="R165" s="56">
        <v>29779000</v>
      </c>
      <c r="S165" s="56">
        <v>1044500.5</v>
      </c>
      <c r="T165" s="56">
        <v>23483000</v>
      </c>
      <c r="U165" s="56">
        <v>22.482516759999999</v>
      </c>
      <c r="V165" s="56">
        <v>2.83687E-3</v>
      </c>
    </row>
    <row r="166" spans="1:22">
      <c r="A166" s="55" t="s">
        <v>689</v>
      </c>
      <c r="B166" s="55" t="s">
        <v>690</v>
      </c>
      <c r="C166" s="55" t="s">
        <v>691</v>
      </c>
      <c r="D166" s="55" t="s">
        <v>692</v>
      </c>
      <c r="E166" s="56">
        <v>19</v>
      </c>
      <c r="F166" s="56">
        <v>1</v>
      </c>
      <c r="G166" s="56">
        <v>1</v>
      </c>
      <c r="H166" s="56">
        <v>1</v>
      </c>
      <c r="I166" s="56">
        <v>1</v>
      </c>
      <c r="J166" s="56">
        <v>1</v>
      </c>
      <c r="K166" s="56">
        <v>1</v>
      </c>
      <c r="L166" s="56">
        <v>1</v>
      </c>
      <c r="M166" s="56">
        <v>1</v>
      </c>
      <c r="N166" s="56">
        <v>1</v>
      </c>
      <c r="O166" s="56">
        <v>1</v>
      </c>
      <c r="P166" s="56">
        <v>1</v>
      </c>
      <c r="Q166" s="56">
        <v>1</v>
      </c>
      <c r="R166" s="56">
        <v>1</v>
      </c>
      <c r="S166" s="56">
        <v>1</v>
      </c>
      <c r="T166" s="56">
        <v>1</v>
      </c>
      <c r="U166" s="56">
        <v>1</v>
      </c>
      <c r="V166" s="56" t="e">
        <v>#DIV/0!</v>
      </c>
    </row>
    <row r="167" spans="1:22">
      <c r="A167" s="55" t="s">
        <v>866</v>
      </c>
      <c r="B167" s="55" t="s">
        <v>867</v>
      </c>
      <c r="C167" s="55" t="s">
        <v>868</v>
      </c>
      <c r="D167" s="55" t="s">
        <v>869</v>
      </c>
      <c r="E167" s="56">
        <v>5</v>
      </c>
      <c r="F167" s="56">
        <v>3</v>
      </c>
      <c r="G167" s="56">
        <v>1</v>
      </c>
      <c r="H167" s="56">
        <v>1</v>
      </c>
      <c r="I167" s="56">
        <v>1</v>
      </c>
      <c r="J167" s="56">
        <v>1</v>
      </c>
      <c r="K167" s="56">
        <v>1</v>
      </c>
      <c r="L167" s="56">
        <v>1</v>
      </c>
      <c r="M167" s="56">
        <v>1</v>
      </c>
      <c r="N167" s="56">
        <v>1</v>
      </c>
      <c r="O167" s="56">
        <v>1</v>
      </c>
      <c r="P167" s="56">
        <v>1</v>
      </c>
      <c r="Q167" s="56">
        <v>1</v>
      </c>
      <c r="R167" s="56">
        <v>1</v>
      </c>
      <c r="S167" s="56">
        <v>1</v>
      </c>
      <c r="T167" s="56">
        <v>1</v>
      </c>
      <c r="U167" s="56">
        <v>1</v>
      </c>
      <c r="V167" s="56" t="e">
        <v>#DIV/0!</v>
      </c>
    </row>
    <row r="168" spans="1:22">
      <c r="A168" s="55" t="s">
        <v>67</v>
      </c>
      <c r="B168" s="55" t="s">
        <v>68</v>
      </c>
      <c r="C168" s="55" t="s">
        <v>69</v>
      </c>
      <c r="D168" s="55" t="s">
        <v>70</v>
      </c>
      <c r="E168" s="56">
        <v>21</v>
      </c>
      <c r="F168" s="56">
        <v>7</v>
      </c>
      <c r="G168" s="56">
        <v>1</v>
      </c>
      <c r="H168" s="56">
        <v>1</v>
      </c>
      <c r="I168" s="56">
        <v>1</v>
      </c>
      <c r="J168" s="56">
        <v>1</v>
      </c>
      <c r="K168" s="56">
        <v>1</v>
      </c>
      <c r="L168" s="56">
        <v>1</v>
      </c>
      <c r="M168" s="56">
        <v>1689400</v>
      </c>
      <c r="N168" s="56">
        <v>1</v>
      </c>
      <c r="O168" s="56">
        <v>4676500</v>
      </c>
      <c r="P168" s="56">
        <v>4744500</v>
      </c>
      <c r="Q168" s="56">
        <v>6596600</v>
      </c>
      <c r="R168" s="56">
        <v>7145800</v>
      </c>
      <c r="S168" s="56">
        <v>1</v>
      </c>
      <c r="T168" s="56">
        <v>4142133.5</v>
      </c>
      <c r="U168" s="56">
        <v>4142133.5</v>
      </c>
      <c r="V168" s="56">
        <v>1.4918239999999999E-2</v>
      </c>
    </row>
    <row r="169" spans="1:22">
      <c r="A169" s="55" t="s">
        <v>654</v>
      </c>
      <c r="B169" s="55" t="s">
        <v>655</v>
      </c>
      <c r="C169" s="55" t="s">
        <v>656</v>
      </c>
      <c r="D169" s="55" t="s">
        <v>657</v>
      </c>
      <c r="E169" s="56">
        <v>3</v>
      </c>
      <c r="F169" s="56">
        <v>1</v>
      </c>
      <c r="G169" s="56">
        <v>1</v>
      </c>
      <c r="H169" s="56">
        <v>1</v>
      </c>
      <c r="I169" s="56">
        <v>1</v>
      </c>
      <c r="J169" s="56">
        <v>1</v>
      </c>
      <c r="K169" s="56">
        <v>1</v>
      </c>
      <c r="L169" s="56">
        <v>1</v>
      </c>
      <c r="M169" s="56">
        <v>1</v>
      </c>
      <c r="N169" s="56">
        <v>2494800</v>
      </c>
      <c r="O169" s="56">
        <v>1</v>
      </c>
      <c r="P169" s="56">
        <v>1</v>
      </c>
      <c r="Q169" s="56">
        <v>1</v>
      </c>
      <c r="R169" s="56">
        <v>1</v>
      </c>
      <c r="S169" s="56">
        <v>1</v>
      </c>
      <c r="T169" s="56">
        <v>415800.8333</v>
      </c>
      <c r="U169" s="56">
        <v>415800.8333</v>
      </c>
      <c r="V169" s="56">
        <v>0.36321746799999999</v>
      </c>
    </row>
    <row r="170" spans="1:22">
      <c r="A170" s="55" t="s">
        <v>874</v>
      </c>
      <c r="B170" s="55" t="s">
        <v>875</v>
      </c>
      <c r="C170" s="55" t="s">
        <v>876</v>
      </c>
      <c r="D170" s="55" t="s">
        <v>877</v>
      </c>
      <c r="E170" s="56">
        <v>1</v>
      </c>
      <c r="F170" s="56">
        <v>1</v>
      </c>
      <c r="G170" s="56">
        <v>1</v>
      </c>
      <c r="H170" s="56">
        <v>1</v>
      </c>
      <c r="I170" s="56">
        <v>1</v>
      </c>
      <c r="J170" s="56">
        <v>1</v>
      </c>
      <c r="K170" s="56">
        <v>1</v>
      </c>
      <c r="L170" s="56">
        <v>1</v>
      </c>
      <c r="M170" s="56">
        <v>1</v>
      </c>
      <c r="N170" s="56">
        <v>3794800</v>
      </c>
      <c r="O170" s="56">
        <v>1</v>
      </c>
      <c r="P170" s="56">
        <v>1</v>
      </c>
      <c r="Q170" s="56">
        <v>1</v>
      </c>
      <c r="R170" s="56">
        <v>1</v>
      </c>
      <c r="S170" s="56">
        <v>1</v>
      </c>
      <c r="T170" s="56">
        <v>632467.5</v>
      </c>
      <c r="U170" s="56">
        <v>632467.5</v>
      </c>
      <c r="V170" s="56">
        <v>0.36321746799999999</v>
      </c>
    </row>
    <row r="171" spans="1:22">
      <c r="A171" s="55" t="s">
        <v>1275</v>
      </c>
      <c r="B171" s="55" t="s">
        <v>1586</v>
      </c>
      <c r="C171" s="55" t="s">
        <v>1277</v>
      </c>
      <c r="D171" s="55" t="s">
        <v>1278</v>
      </c>
      <c r="E171" s="56">
        <v>1</v>
      </c>
      <c r="F171" s="56">
        <v>8</v>
      </c>
      <c r="G171" s="56">
        <v>155020000</v>
      </c>
      <c r="H171" s="56">
        <v>151580000</v>
      </c>
      <c r="I171" s="56">
        <v>152810000</v>
      </c>
      <c r="J171" s="56">
        <v>117760000</v>
      </c>
      <c r="K171" s="56">
        <v>212830000</v>
      </c>
      <c r="L171" s="56">
        <v>232690000</v>
      </c>
      <c r="M171" s="56">
        <v>80460000</v>
      </c>
      <c r="N171" s="56">
        <v>95707000</v>
      </c>
      <c r="O171" s="56">
        <v>136500000</v>
      </c>
      <c r="P171" s="56">
        <v>145530000</v>
      </c>
      <c r="Q171" s="56">
        <v>152800000</v>
      </c>
      <c r="R171" s="56">
        <v>163240000</v>
      </c>
      <c r="S171" s="56">
        <v>170448333.30000001</v>
      </c>
      <c r="T171" s="56">
        <v>129039500</v>
      </c>
      <c r="U171" s="56">
        <v>0.75705932399999998</v>
      </c>
      <c r="V171" s="56">
        <v>9.4615201999999995E-2</v>
      </c>
    </row>
    <row r="172" spans="1:22">
      <c r="A172" s="55" t="s">
        <v>608</v>
      </c>
      <c r="B172" s="55" t="s">
        <v>609</v>
      </c>
      <c r="C172" s="55" t="s">
        <v>610</v>
      </c>
      <c r="D172" s="55" t="s">
        <v>611</v>
      </c>
      <c r="E172" s="56">
        <v>3</v>
      </c>
      <c r="F172" s="56">
        <v>1</v>
      </c>
      <c r="G172" s="56">
        <v>1</v>
      </c>
      <c r="H172" s="56">
        <v>1</v>
      </c>
      <c r="I172" s="56">
        <v>1</v>
      </c>
      <c r="J172" s="56">
        <v>1</v>
      </c>
      <c r="K172" s="56">
        <v>1</v>
      </c>
      <c r="L172" s="56">
        <v>1</v>
      </c>
      <c r="M172" s="56">
        <v>1</v>
      </c>
      <c r="N172" s="56">
        <v>425500</v>
      </c>
      <c r="O172" s="56">
        <v>1</v>
      </c>
      <c r="P172" s="56">
        <v>1</v>
      </c>
      <c r="Q172" s="56">
        <v>1</v>
      </c>
      <c r="R172" s="56">
        <v>1</v>
      </c>
      <c r="S172" s="56">
        <v>1</v>
      </c>
      <c r="T172" s="56">
        <v>70917.5</v>
      </c>
      <c r="U172" s="56">
        <v>70917.5</v>
      </c>
      <c r="V172" s="56">
        <v>0.36321746799999999</v>
      </c>
    </row>
    <row r="173" spans="1:22">
      <c r="A173" s="55" t="s">
        <v>870</v>
      </c>
      <c r="B173" s="55" t="s">
        <v>871</v>
      </c>
      <c r="C173" s="55" t="s">
        <v>872</v>
      </c>
      <c r="D173" s="55" t="s">
        <v>873</v>
      </c>
      <c r="E173" s="56">
        <v>2</v>
      </c>
      <c r="F173" s="56">
        <v>1</v>
      </c>
      <c r="G173" s="56">
        <v>1</v>
      </c>
      <c r="H173" s="56">
        <v>1</v>
      </c>
      <c r="I173" s="56">
        <v>1</v>
      </c>
      <c r="J173" s="56">
        <v>1</v>
      </c>
      <c r="K173" s="56">
        <v>1</v>
      </c>
      <c r="L173" s="56">
        <v>1</v>
      </c>
      <c r="M173" s="56">
        <v>1</v>
      </c>
      <c r="N173" s="56">
        <v>377360</v>
      </c>
      <c r="O173" s="56">
        <v>1</v>
      </c>
      <c r="P173" s="56">
        <v>1</v>
      </c>
      <c r="Q173" s="56">
        <v>1</v>
      </c>
      <c r="R173" s="56">
        <v>1</v>
      </c>
      <c r="S173" s="56">
        <v>1</v>
      </c>
      <c r="T173" s="56">
        <v>62894.166669999999</v>
      </c>
      <c r="U173" s="56">
        <v>62894.166669999999</v>
      </c>
      <c r="V173" s="56">
        <v>0.36321746799999999</v>
      </c>
    </row>
    <row r="174" spans="1:22">
      <c r="A174" s="55" t="s">
        <v>882</v>
      </c>
      <c r="B174" s="55" t="s">
        <v>883</v>
      </c>
      <c r="C174" s="55" t="s">
        <v>884</v>
      </c>
      <c r="D174" s="55" t="s">
        <v>885</v>
      </c>
      <c r="E174" s="56">
        <v>2</v>
      </c>
      <c r="F174" s="56">
        <v>3</v>
      </c>
      <c r="G174" s="56">
        <v>1</v>
      </c>
      <c r="H174" s="56">
        <v>1</v>
      </c>
      <c r="I174" s="56">
        <v>1</v>
      </c>
      <c r="J174" s="56">
        <v>1</v>
      </c>
      <c r="K174" s="56">
        <v>1</v>
      </c>
      <c r="L174" s="56">
        <v>1</v>
      </c>
      <c r="M174" s="56">
        <v>1</v>
      </c>
      <c r="N174" s="56">
        <v>1824200</v>
      </c>
      <c r="O174" s="56">
        <v>1</v>
      </c>
      <c r="P174" s="56">
        <v>1</v>
      </c>
      <c r="Q174" s="56">
        <v>1</v>
      </c>
      <c r="R174" s="56">
        <v>1</v>
      </c>
      <c r="S174" s="56">
        <v>1</v>
      </c>
      <c r="T174" s="56">
        <v>304034.1667</v>
      </c>
      <c r="U174" s="56">
        <v>304034.1667</v>
      </c>
      <c r="V174" s="56">
        <v>0.36321746799999999</v>
      </c>
    </row>
    <row r="175" spans="1:22">
      <c r="A175" s="55" t="s">
        <v>787</v>
      </c>
      <c r="B175" s="55" t="s">
        <v>788</v>
      </c>
      <c r="C175" s="55" t="s">
        <v>789</v>
      </c>
      <c r="D175" s="55" t="s">
        <v>790</v>
      </c>
      <c r="E175" s="56">
        <v>5</v>
      </c>
      <c r="F175" s="56">
        <v>10</v>
      </c>
      <c r="G175" s="56">
        <v>42461000</v>
      </c>
      <c r="H175" s="56">
        <v>40670000</v>
      </c>
      <c r="I175" s="56">
        <v>84836000</v>
      </c>
      <c r="J175" s="56">
        <v>27436000</v>
      </c>
      <c r="K175" s="56">
        <v>34769000</v>
      </c>
      <c r="L175" s="56">
        <v>48092000</v>
      </c>
      <c r="M175" s="56">
        <v>31676000</v>
      </c>
      <c r="N175" s="56">
        <v>24504000</v>
      </c>
      <c r="O175" s="56">
        <v>73630000</v>
      </c>
      <c r="P175" s="56">
        <v>77794000</v>
      </c>
      <c r="Q175" s="56">
        <v>46493000</v>
      </c>
      <c r="R175" s="56">
        <v>50302000</v>
      </c>
      <c r="S175" s="56">
        <v>46377333.329999998</v>
      </c>
      <c r="T175" s="56">
        <v>50733166.670000002</v>
      </c>
      <c r="U175" s="56">
        <v>1.0939216</v>
      </c>
      <c r="V175" s="56">
        <v>0.72509365199999998</v>
      </c>
    </row>
    <row r="176" spans="1:22">
      <c r="A176" s="55" t="s">
        <v>275</v>
      </c>
      <c r="B176" s="55" t="s">
        <v>276</v>
      </c>
      <c r="C176" s="55" t="s">
        <v>277</v>
      </c>
      <c r="D176" s="55" t="s">
        <v>278</v>
      </c>
      <c r="E176" s="56">
        <v>4</v>
      </c>
      <c r="F176" s="56">
        <v>12</v>
      </c>
      <c r="G176" s="56">
        <v>4729400</v>
      </c>
      <c r="H176" s="56">
        <v>4296200</v>
      </c>
      <c r="I176" s="56">
        <v>7197800</v>
      </c>
      <c r="J176" s="56">
        <v>7772100</v>
      </c>
      <c r="K176" s="56">
        <v>5086100</v>
      </c>
      <c r="L176" s="56">
        <v>5373000</v>
      </c>
      <c r="M176" s="56">
        <v>2402400</v>
      </c>
      <c r="N176" s="56">
        <v>7370700</v>
      </c>
      <c r="O176" s="56">
        <v>4080400</v>
      </c>
      <c r="P176" s="56">
        <v>4526900</v>
      </c>
      <c r="Q176" s="56">
        <v>5253700</v>
      </c>
      <c r="R176" s="56">
        <v>4432500</v>
      </c>
      <c r="S176" s="56">
        <v>5742433.3329999996</v>
      </c>
      <c r="T176" s="56">
        <v>4677766.6670000004</v>
      </c>
      <c r="U176" s="56">
        <v>0.8145966</v>
      </c>
      <c r="V176" s="56">
        <v>0.253663627</v>
      </c>
    </row>
    <row r="177" spans="1:22">
      <c r="A177" s="55" t="s">
        <v>1282</v>
      </c>
      <c r="B177" s="55" t="s">
        <v>1587</v>
      </c>
      <c r="C177" s="57"/>
      <c r="D177" s="55" t="s">
        <v>1284</v>
      </c>
      <c r="E177" s="56">
        <v>1</v>
      </c>
      <c r="F177" s="56">
        <v>3</v>
      </c>
      <c r="G177" s="56">
        <v>54710000</v>
      </c>
      <c r="H177" s="56">
        <v>9901300</v>
      </c>
      <c r="I177" s="56">
        <v>1</v>
      </c>
      <c r="J177" s="56">
        <v>1</v>
      </c>
      <c r="K177" s="56">
        <v>1</v>
      </c>
      <c r="L177" s="56">
        <v>1</v>
      </c>
      <c r="M177" s="56">
        <v>1</v>
      </c>
      <c r="N177" s="56">
        <v>3527500</v>
      </c>
      <c r="O177" s="56">
        <v>1</v>
      </c>
      <c r="P177" s="56">
        <v>1</v>
      </c>
      <c r="Q177" s="56">
        <v>12361000</v>
      </c>
      <c r="R177" s="56">
        <v>1063200</v>
      </c>
      <c r="S177" s="56">
        <v>10768550.67</v>
      </c>
      <c r="T177" s="56">
        <v>2825283.8330000001</v>
      </c>
      <c r="U177" s="56">
        <v>0.26236435299999999</v>
      </c>
      <c r="V177" s="56">
        <v>0.421824421</v>
      </c>
    </row>
    <row r="178" spans="1:22">
      <c r="A178" s="55" t="s">
        <v>886</v>
      </c>
      <c r="B178" s="55" t="s">
        <v>887</v>
      </c>
      <c r="C178" s="55" t="s">
        <v>888</v>
      </c>
      <c r="D178" s="55" t="s">
        <v>889</v>
      </c>
      <c r="E178" s="56">
        <v>1</v>
      </c>
      <c r="F178" s="56">
        <v>1</v>
      </c>
      <c r="G178" s="56">
        <v>1</v>
      </c>
      <c r="H178" s="56">
        <v>1</v>
      </c>
      <c r="I178" s="56">
        <v>1</v>
      </c>
      <c r="J178" s="56">
        <v>1</v>
      </c>
      <c r="K178" s="56">
        <v>1</v>
      </c>
      <c r="L178" s="56">
        <v>1</v>
      </c>
      <c r="M178" s="56">
        <v>1</v>
      </c>
      <c r="N178" s="56">
        <v>1</v>
      </c>
      <c r="O178" s="56">
        <v>1</v>
      </c>
      <c r="P178" s="56">
        <v>1</v>
      </c>
      <c r="Q178" s="56">
        <v>1</v>
      </c>
      <c r="R178" s="56">
        <v>1</v>
      </c>
      <c r="S178" s="56">
        <v>1</v>
      </c>
      <c r="T178" s="56">
        <v>1</v>
      </c>
      <c r="U178" s="56">
        <v>1</v>
      </c>
      <c r="V178" s="56" t="e">
        <v>#DIV/0!</v>
      </c>
    </row>
    <row r="179" spans="1:22">
      <c r="A179" s="55" t="s">
        <v>803</v>
      </c>
      <c r="B179" s="55" t="s">
        <v>804</v>
      </c>
      <c r="C179" s="55" t="s">
        <v>805</v>
      </c>
      <c r="D179" s="55" t="s">
        <v>806</v>
      </c>
      <c r="E179" s="56">
        <v>3</v>
      </c>
      <c r="F179" s="56">
        <v>5</v>
      </c>
      <c r="G179" s="56">
        <v>1</v>
      </c>
      <c r="H179" s="56">
        <v>1</v>
      </c>
      <c r="I179" s="56">
        <v>1</v>
      </c>
      <c r="J179" s="56">
        <v>1</v>
      </c>
      <c r="K179" s="56">
        <v>1</v>
      </c>
      <c r="L179" s="56">
        <v>1</v>
      </c>
      <c r="M179" s="56">
        <v>1</v>
      </c>
      <c r="N179" s="56">
        <v>11410000</v>
      </c>
      <c r="O179" s="56">
        <v>1</v>
      </c>
      <c r="P179" s="56">
        <v>758770</v>
      </c>
      <c r="Q179" s="56">
        <v>1</v>
      </c>
      <c r="R179" s="56">
        <v>1</v>
      </c>
      <c r="S179" s="56">
        <v>1</v>
      </c>
      <c r="T179" s="56">
        <v>2028129</v>
      </c>
      <c r="U179" s="56">
        <v>2028129</v>
      </c>
      <c r="V179" s="56">
        <v>0.33005747899999999</v>
      </c>
    </row>
    <row r="180" spans="1:22">
      <c r="A180" s="55" t="s">
        <v>1285</v>
      </c>
      <c r="B180" s="55" t="s">
        <v>1588</v>
      </c>
      <c r="C180" s="55" t="s">
        <v>1287</v>
      </c>
      <c r="D180" s="55" t="s">
        <v>1288</v>
      </c>
      <c r="E180" s="56">
        <v>1</v>
      </c>
      <c r="F180" s="56">
        <v>1</v>
      </c>
      <c r="G180" s="56">
        <v>1</v>
      </c>
      <c r="H180" s="56">
        <v>1</v>
      </c>
      <c r="I180" s="56">
        <v>1</v>
      </c>
      <c r="J180" s="56">
        <v>2914100</v>
      </c>
      <c r="K180" s="56">
        <v>1</v>
      </c>
      <c r="L180" s="56">
        <v>1</v>
      </c>
      <c r="M180" s="56">
        <v>1</v>
      </c>
      <c r="N180" s="56">
        <v>1</v>
      </c>
      <c r="O180" s="56">
        <v>1</v>
      </c>
      <c r="P180" s="56">
        <v>1</v>
      </c>
      <c r="Q180" s="56">
        <v>1</v>
      </c>
      <c r="R180" s="56">
        <v>1</v>
      </c>
      <c r="S180" s="56">
        <v>485684.1667</v>
      </c>
      <c r="T180" s="56">
        <v>1</v>
      </c>
      <c r="U180" s="58">
        <v>2.05895E-6</v>
      </c>
      <c r="V180" s="56">
        <v>0.36321746799999999</v>
      </c>
    </row>
    <row r="181" spans="1:22">
      <c r="A181" s="55" t="s">
        <v>287</v>
      </c>
      <c r="B181" s="55" t="s">
        <v>288</v>
      </c>
      <c r="C181" s="55" t="s">
        <v>289</v>
      </c>
      <c r="D181" s="55" t="s">
        <v>290</v>
      </c>
      <c r="E181" s="56">
        <v>4</v>
      </c>
      <c r="F181" s="56">
        <v>20</v>
      </c>
      <c r="G181" s="56">
        <v>21311000</v>
      </c>
      <c r="H181" s="56">
        <v>38368000</v>
      </c>
      <c r="I181" s="56">
        <v>45797000</v>
      </c>
      <c r="J181" s="56">
        <v>46429000</v>
      </c>
      <c r="K181" s="56">
        <v>42928000</v>
      </c>
      <c r="L181" s="56">
        <v>39378000</v>
      </c>
      <c r="M181" s="56">
        <v>32323000</v>
      </c>
      <c r="N181" s="56">
        <v>32028000</v>
      </c>
      <c r="O181" s="56">
        <v>39614000</v>
      </c>
      <c r="P181" s="56">
        <v>37975000</v>
      </c>
      <c r="Q181" s="56">
        <v>33427000</v>
      </c>
      <c r="R181" s="56">
        <v>25263000</v>
      </c>
      <c r="S181" s="56">
        <v>39035166.670000002</v>
      </c>
      <c r="T181" s="56">
        <v>33438333.329999998</v>
      </c>
      <c r="U181" s="56">
        <v>0.85662073900000002</v>
      </c>
      <c r="V181" s="56">
        <v>0.23207794500000001</v>
      </c>
    </row>
    <row r="182" spans="1:22">
      <c r="A182" s="55" t="s">
        <v>291</v>
      </c>
      <c r="B182" s="55" t="s">
        <v>1545</v>
      </c>
      <c r="C182" s="55" t="s">
        <v>293</v>
      </c>
      <c r="D182" s="55" t="s">
        <v>294</v>
      </c>
      <c r="E182" s="56">
        <v>2</v>
      </c>
      <c r="F182" s="56">
        <v>18</v>
      </c>
      <c r="G182" s="56">
        <v>9954500</v>
      </c>
      <c r="H182" s="56">
        <v>3541600</v>
      </c>
      <c r="I182" s="56">
        <v>2736100</v>
      </c>
      <c r="J182" s="56">
        <v>1</v>
      </c>
      <c r="K182" s="56">
        <v>2853900</v>
      </c>
      <c r="L182" s="56">
        <v>5565200</v>
      </c>
      <c r="M182" s="56">
        <v>2795200</v>
      </c>
      <c r="N182" s="56">
        <v>7236400</v>
      </c>
      <c r="O182" s="56">
        <v>1</v>
      </c>
      <c r="P182" s="56">
        <v>1</v>
      </c>
      <c r="Q182" s="56">
        <v>1</v>
      </c>
      <c r="R182" s="56">
        <v>1</v>
      </c>
      <c r="S182" s="56">
        <v>4108550.1669999999</v>
      </c>
      <c r="T182" s="56">
        <v>1671934</v>
      </c>
      <c r="U182" s="56">
        <v>0.40694014499999998</v>
      </c>
      <c r="V182" s="56">
        <v>0.21288860200000001</v>
      </c>
    </row>
    <row r="183" spans="1:22">
      <c r="A183" s="55" t="s">
        <v>1289</v>
      </c>
      <c r="B183" s="55" t="s">
        <v>1589</v>
      </c>
      <c r="C183" s="55" t="s">
        <v>1291</v>
      </c>
      <c r="D183" s="55" t="s">
        <v>1292</v>
      </c>
      <c r="E183" s="56">
        <v>1</v>
      </c>
      <c r="F183" s="56">
        <v>1</v>
      </c>
      <c r="G183" s="56">
        <v>1</v>
      </c>
      <c r="H183" s="56">
        <v>2423000</v>
      </c>
      <c r="I183" s="56">
        <v>1</v>
      </c>
      <c r="J183" s="56">
        <v>1563600</v>
      </c>
      <c r="K183" s="56">
        <v>1</v>
      </c>
      <c r="L183" s="56">
        <v>1</v>
      </c>
      <c r="M183" s="56">
        <v>1</v>
      </c>
      <c r="N183" s="56">
        <v>1</v>
      </c>
      <c r="O183" s="56">
        <v>1342600</v>
      </c>
      <c r="P183" s="56">
        <v>1551600</v>
      </c>
      <c r="Q183" s="56">
        <v>1790400</v>
      </c>
      <c r="R183" s="56">
        <v>1722500</v>
      </c>
      <c r="S183" s="56">
        <v>664434</v>
      </c>
      <c r="T183" s="56">
        <v>1067850.3330000001</v>
      </c>
      <c r="U183" s="56">
        <v>1.6071578719999999</v>
      </c>
      <c r="V183" s="56">
        <v>0.48407613300000002</v>
      </c>
    </row>
    <row r="184" spans="1:22">
      <c r="A184" s="55" t="s">
        <v>926</v>
      </c>
      <c r="B184" s="55" t="s">
        <v>927</v>
      </c>
      <c r="C184" s="55" t="s">
        <v>928</v>
      </c>
      <c r="D184" s="55" t="s">
        <v>929</v>
      </c>
      <c r="E184" s="56">
        <v>2</v>
      </c>
      <c r="F184" s="56">
        <v>1</v>
      </c>
      <c r="G184" s="56">
        <v>1</v>
      </c>
      <c r="H184" s="56">
        <v>1</v>
      </c>
      <c r="I184" s="56">
        <v>1</v>
      </c>
      <c r="J184" s="56">
        <v>1</v>
      </c>
      <c r="K184" s="56">
        <v>1</v>
      </c>
      <c r="L184" s="56">
        <v>1</v>
      </c>
      <c r="M184" s="56">
        <v>1</v>
      </c>
      <c r="N184" s="56">
        <v>902510</v>
      </c>
      <c r="O184" s="56">
        <v>1</v>
      </c>
      <c r="P184" s="56">
        <v>1</v>
      </c>
      <c r="Q184" s="56">
        <v>1</v>
      </c>
      <c r="R184" s="56">
        <v>1</v>
      </c>
      <c r="S184" s="56">
        <v>1</v>
      </c>
      <c r="T184" s="56">
        <v>150419.1667</v>
      </c>
      <c r="U184" s="56">
        <v>150419.1667</v>
      </c>
      <c r="V184" s="56">
        <v>0.36321746799999999</v>
      </c>
    </row>
    <row r="185" spans="1:22">
      <c r="A185" s="55" t="s">
        <v>295</v>
      </c>
      <c r="B185" s="55" t="s">
        <v>296</v>
      </c>
      <c r="C185" s="55" t="s">
        <v>297</v>
      </c>
      <c r="D185" s="55" t="s">
        <v>298</v>
      </c>
      <c r="E185" s="56">
        <v>6</v>
      </c>
      <c r="F185" s="56">
        <v>15</v>
      </c>
      <c r="G185" s="56">
        <v>378980000</v>
      </c>
      <c r="H185" s="56">
        <v>375460000</v>
      </c>
      <c r="I185" s="56">
        <v>454150000</v>
      </c>
      <c r="J185" s="56">
        <v>440090000</v>
      </c>
      <c r="K185" s="56">
        <v>238450000</v>
      </c>
      <c r="L185" s="56">
        <v>173870000</v>
      </c>
      <c r="M185" s="56">
        <v>288610000</v>
      </c>
      <c r="N185" s="56">
        <v>320880000</v>
      </c>
      <c r="O185" s="56">
        <v>410560000</v>
      </c>
      <c r="P185" s="56">
        <v>427330000</v>
      </c>
      <c r="Q185" s="56">
        <v>295060000</v>
      </c>
      <c r="R185" s="56">
        <v>255210000</v>
      </c>
      <c r="S185" s="56">
        <v>343500000</v>
      </c>
      <c r="T185" s="56">
        <v>332941666.69999999</v>
      </c>
      <c r="U185" s="56">
        <v>0.96926249399999997</v>
      </c>
      <c r="V185" s="56">
        <v>0.85024814100000001</v>
      </c>
    </row>
    <row r="186" spans="1:22">
      <c r="A186" s="55" t="s">
        <v>299</v>
      </c>
      <c r="B186" s="55" t="s">
        <v>300</v>
      </c>
      <c r="C186" s="55" t="s">
        <v>301</v>
      </c>
      <c r="D186" s="55" t="s">
        <v>302</v>
      </c>
      <c r="E186" s="56">
        <v>4</v>
      </c>
      <c r="F186" s="56">
        <v>8</v>
      </c>
      <c r="G186" s="56">
        <v>897610</v>
      </c>
      <c r="H186" s="56">
        <v>1</v>
      </c>
      <c r="I186" s="56">
        <v>1411500</v>
      </c>
      <c r="J186" s="56">
        <v>1602300</v>
      </c>
      <c r="K186" s="56">
        <v>884620</v>
      </c>
      <c r="L186" s="56">
        <v>914670</v>
      </c>
      <c r="M186" s="56">
        <v>834920</v>
      </c>
      <c r="N186" s="56">
        <v>1236800</v>
      </c>
      <c r="O186" s="56">
        <v>1</v>
      </c>
      <c r="P186" s="56">
        <v>1</v>
      </c>
      <c r="Q186" s="56">
        <v>577740</v>
      </c>
      <c r="R186" s="56">
        <v>1</v>
      </c>
      <c r="S186" s="56">
        <v>951783.5</v>
      </c>
      <c r="T186" s="56">
        <v>441577.1667</v>
      </c>
      <c r="U186" s="56">
        <v>0.46394707099999999</v>
      </c>
      <c r="V186" s="56">
        <v>0.13427839899999999</v>
      </c>
    </row>
    <row r="187" spans="1:22">
      <c r="A187" s="55" t="s">
        <v>503</v>
      </c>
      <c r="B187" s="55" t="s">
        <v>1562</v>
      </c>
      <c r="C187" s="57"/>
      <c r="D187" s="55" t="s">
        <v>505</v>
      </c>
      <c r="E187" s="56">
        <v>12</v>
      </c>
      <c r="F187" s="56">
        <v>25</v>
      </c>
      <c r="G187" s="56">
        <v>826840000</v>
      </c>
      <c r="H187" s="56">
        <v>817300000</v>
      </c>
      <c r="I187" s="56">
        <v>990640000</v>
      </c>
      <c r="J187" s="56">
        <v>1042000000</v>
      </c>
      <c r="K187" s="56">
        <v>710000000</v>
      </c>
      <c r="L187" s="56">
        <v>841620000</v>
      </c>
      <c r="M187" s="56">
        <v>764400000</v>
      </c>
      <c r="N187" s="56">
        <v>899360000</v>
      </c>
      <c r="O187" s="56">
        <v>610150000</v>
      </c>
      <c r="P187" s="56">
        <v>943010000</v>
      </c>
      <c r="Q187" s="56">
        <v>627470000</v>
      </c>
      <c r="R187" s="56">
        <v>627230000</v>
      </c>
      <c r="S187" s="56">
        <v>871400000</v>
      </c>
      <c r="T187" s="56">
        <v>745270000</v>
      </c>
      <c r="U187" s="56">
        <v>0.85525591000000001</v>
      </c>
      <c r="V187" s="56">
        <v>0.13983225199999999</v>
      </c>
    </row>
    <row r="188" spans="1:22">
      <c r="A188" s="55" t="s">
        <v>722</v>
      </c>
      <c r="B188" s="55" t="s">
        <v>723</v>
      </c>
      <c r="C188" s="55" t="s">
        <v>724</v>
      </c>
      <c r="D188" s="55" t="s">
        <v>725</v>
      </c>
      <c r="E188" s="56">
        <v>3</v>
      </c>
      <c r="F188" s="56">
        <v>1</v>
      </c>
      <c r="G188" s="56">
        <v>1</v>
      </c>
      <c r="H188" s="56">
        <v>1</v>
      </c>
      <c r="I188" s="56">
        <v>1</v>
      </c>
      <c r="J188" s="56">
        <v>1</v>
      </c>
      <c r="K188" s="56">
        <v>1</v>
      </c>
      <c r="L188" s="56">
        <v>1</v>
      </c>
      <c r="M188" s="56">
        <v>1</v>
      </c>
      <c r="N188" s="56">
        <v>1</v>
      </c>
      <c r="O188" s="56">
        <v>1</v>
      </c>
      <c r="P188" s="56">
        <v>1</v>
      </c>
      <c r="Q188" s="56">
        <v>1</v>
      </c>
      <c r="R188" s="56">
        <v>1</v>
      </c>
      <c r="S188" s="56">
        <v>1</v>
      </c>
      <c r="T188" s="56">
        <v>1</v>
      </c>
      <c r="U188" s="56">
        <v>1</v>
      </c>
      <c r="V188" s="56" t="e">
        <v>#DIV/0!</v>
      </c>
    </row>
    <row r="189" spans="1:22">
      <c r="A189" s="55" t="s">
        <v>506</v>
      </c>
      <c r="B189" s="55" t="s">
        <v>507</v>
      </c>
      <c r="C189" s="55" t="s">
        <v>508</v>
      </c>
      <c r="D189" s="55" t="s">
        <v>509</v>
      </c>
      <c r="E189" s="56">
        <v>2</v>
      </c>
      <c r="F189" s="56">
        <v>2</v>
      </c>
      <c r="G189" s="56">
        <v>1</v>
      </c>
      <c r="H189" s="56">
        <v>1</v>
      </c>
      <c r="I189" s="56">
        <v>1</v>
      </c>
      <c r="J189" s="56">
        <v>1</v>
      </c>
      <c r="K189" s="56">
        <v>1</v>
      </c>
      <c r="L189" s="56">
        <v>1</v>
      </c>
      <c r="M189" s="56">
        <v>1</v>
      </c>
      <c r="N189" s="56">
        <v>212820</v>
      </c>
      <c r="O189" s="56">
        <v>1</v>
      </c>
      <c r="P189" s="56">
        <v>1</v>
      </c>
      <c r="Q189" s="56">
        <v>1</v>
      </c>
      <c r="R189" s="56">
        <v>1</v>
      </c>
      <c r="S189" s="56">
        <v>1</v>
      </c>
      <c r="T189" s="56">
        <v>35470.833330000001</v>
      </c>
      <c r="U189" s="56">
        <v>35470.833330000001</v>
      </c>
      <c r="V189" s="56">
        <v>0.36321746799999999</v>
      </c>
    </row>
    <row r="190" spans="1:22">
      <c r="A190" s="55" t="s">
        <v>898</v>
      </c>
      <c r="B190" s="55" t="s">
        <v>899</v>
      </c>
      <c r="C190" s="55" t="s">
        <v>900</v>
      </c>
      <c r="D190" s="55" t="s">
        <v>901</v>
      </c>
      <c r="E190" s="56">
        <v>1</v>
      </c>
      <c r="F190" s="56">
        <v>1</v>
      </c>
      <c r="G190" s="56">
        <v>1</v>
      </c>
      <c r="H190" s="56">
        <v>1</v>
      </c>
      <c r="I190" s="56">
        <v>1</v>
      </c>
      <c r="J190" s="56">
        <v>1</v>
      </c>
      <c r="K190" s="56">
        <v>1</v>
      </c>
      <c r="L190" s="56">
        <v>1</v>
      </c>
      <c r="M190" s="56">
        <v>7050400</v>
      </c>
      <c r="N190" s="56">
        <v>1</v>
      </c>
      <c r="O190" s="56">
        <v>1</v>
      </c>
      <c r="P190" s="56">
        <v>1</v>
      </c>
      <c r="Q190" s="56">
        <v>1</v>
      </c>
      <c r="R190" s="56">
        <v>1</v>
      </c>
      <c r="S190" s="56">
        <v>1</v>
      </c>
      <c r="T190" s="56">
        <v>1175067.5</v>
      </c>
      <c r="U190" s="56">
        <v>1175067.5</v>
      </c>
      <c r="V190" s="56">
        <v>0.36321746799999999</v>
      </c>
    </row>
    <row r="191" spans="1:22">
      <c r="A191" s="55" t="s">
        <v>306</v>
      </c>
      <c r="B191" s="55" t="s">
        <v>307</v>
      </c>
      <c r="C191" s="55" t="s">
        <v>308</v>
      </c>
      <c r="D191" s="55" t="s">
        <v>309</v>
      </c>
      <c r="E191" s="56">
        <v>3</v>
      </c>
      <c r="F191" s="56">
        <v>2</v>
      </c>
      <c r="G191" s="56">
        <v>1</v>
      </c>
      <c r="H191" s="56">
        <v>1</v>
      </c>
      <c r="I191" s="56">
        <v>362130</v>
      </c>
      <c r="J191" s="56">
        <v>1</v>
      </c>
      <c r="K191" s="56">
        <v>1</v>
      </c>
      <c r="L191" s="56">
        <v>1</v>
      </c>
      <c r="M191" s="56">
        <v>1</v>
      </c>
      <c r="N191" s="56">
        <v>1</v>
      </c>
      <c r="O191" s="56">
        <v>1</v>
      </c>
      <c r="P191" s="56">
        <v>1</v>
      </c>
      <c r="Q191" s="56">
        <v>1</v>
      </c>
      <c r="R191" s="56">
        <v>1</v>
      </c>
      <c r="S191" s="56">
        <v>60355.833330000001</v>
      </c>
      <c r="T191" s="56">
        <v>1</v>
      </c>
      <c r="U191" s="58">
        <v>1.6568399999999999E-5</v>
      </c>
      <c r="V191" s="56">
        <v>0.36321746799999999</v>
      </c>
    </row>
    <row r="192" spans="1:22">
      <c r="A192" s="55" t="s">
        <v>1293</v>
      </c>
      <c r="B192" s="55" t="s">
        <v>1129</v>
      </c>
      <c r="C192" s="55" t="s">
        <v>1294</v>
      </c>
      <c r="D192" s="55" t="s">
        <v>1295</v>
      </c>
      <c r="E192" s="56">
        <v>1</v>
      </c>
      <c r="F192" s="56">
        <v>12</v>
      </c>
      <c r="G192" s="56">
        <v>1</v>
      </c>
      <c r="H192" s="56">
        <v>1</v>
      </c>
      <c r="I192" s="56">
        <v>1</v>
      </c>
      <c r="J192" s="56">
        <v>1</v>
      </c>
      <c r="K192" s="56">
        <v>1</v>
      </c>
      <c r="L192" s="56">
        <v>1</v>
      </c>
      <c r="M192" s="56">
        <v>11459000</v>
      </c>
      <c r="N192" s="56">
        <v>1</v>
      </c>
      <c r="O192" s="56">
        <v>1</v>
      </c>
      <c r="P192" s="56">
        <v>1</v>
      </c>
      <c r="Q192" s="56">
        <v>1</v>
      </c>
      <c r="R192" s="56">
        <v>1</v>
      </c>
      <c r="S192" s="56">
        <v>1</v>
      </c>
      <c r="T192" s="56">
        <v>1909834.1669999999</v>
      </c>
      <c r="U192" s="56">
        <v>1909834.1669999999</v>
      </c>
      <c r="V192" s="56">
        <v>0.36321746799999999</v>
      </c>
    </row>
    <row r="193" spans="1:22">
      <c r="A193" s="55" t="s">
        <v>847</v>
      </c>
      <c r="B193" s="55" t="s">
        <v>848</v>
      </c>
      <c r="C193" s="55" t="s">
        <v>849</v>
      </c>
      <c r="D193" s="55" t="s">
        <v>850</v>
      </c>
      <c r="E193" s="56">
        <v>6</v>
      </c>
      <c r="F193" s="56">
        <v>15</v>
      </c>
      <c r="G193" s="56">
        <v>1</v>
      </c>
      <c r="H193" s="56">
        <v>1</v>
      </c>
      <c r="I193" s="56">
        <v>1</v>
      </c>
      <c r="J193" s="56">
        <v>1</v>
      </c>
      <c r="K193" s="56">
        <v>1</v>
      </c>
      <c r="L193" s="56">
        <v>1</v>
      </c>
      <c r="M193" s="56">
        <v>12248000</v>
      </c>
      <c r="N193" s="56">
        <v>21196000</v>
      </c>
      <c r="O193" s="56">
        <v>2415200</v>
      </c>
      <c r="P193" s="56">
        <v>1</v>
      </c>
      <c r="Q193" s="56">
        <v>1</v>
      </c>
      <c r="R193" s="56">
        <v>1</v>
      </c>
      <c r="S193" s="56">
        <v>1</v>
      </c>
      <c r="T193" s="56">
        <v>5976533.8329999996</v>
      </c>
      <c r="U193" s="56">
        <v>5976533.8329999996</v>
      </c>
      <c r="V193" s="56">
        <v>0.158647169</v>
      </c>
    </row>
    <row r="194" spans="1:22">
      <c r="A194" s="55" t="s">
        <v>910</v>
      </c>
      <c r="B194" s="55" t="s">
        <v>911</v>
      </c>
      <c r="C194" s="55" t="s">
        <v>912</v>
      </c>
      <c r="D194" s="55" t="s">
        <v>913</v>
      </c>
      <c r="E194" s="56">
        <v>3</v>
      </c>
      <c r="F194" s="56">
        <v>5</v>
      </c>
      <c r="G194" s="56">
        <v>1</v>
      </c>
      <c r="H194" s="56">
        <v>1</v>
      </c>
      <c r="I194" s="56">
        <v>1</v>
      </c>
      <c r="J194" s="56">
        <v>1</v>
      </c>
      <c r="K194" s="56">
        <v>1</v>
      </c>
      <c r="L194" s="56">
        <v>1</v>
      </c>
      <c r="M194" s="56">
        <v>1</v>
      </c>
      <c r="N194" s="56">
        <v>16166000</v>
      </c>
      <c r="O194" s="56">
        <v>6730800</v>
      </c>
      <c r="P194" s="56">
        <v>1</v>
      </c>
      <c r="Q194" s="56">
        <v>1</v>
      </c>
      <c r="R194" s="56">
        <v>1</v>
      </c>
      <c r="S194" s="56">
        <v>1</v>
      </c>
      <c r="T194" s="56">
        <v>3816134</v>
      </c>
      <c r="U194" s="56">
        <v>3816134</v>
      </c>
      <c r="V194" s="56">
        <v>0.21717333599999999</v>
      </c>
    </row>
    <row r="195" spans="1:22">
      <c r="A195" s="55" t="s">
        <v>914</v>
      </c>
      <c r="B195" s="55" t="s">
        <v>915</v>
      </c>
      <c r="C195" s="55" t="s">
        <v>916</v>
      </c>
      <c r="D195" s="55" t="s">
        <v>917</v>
      </c>
      <c r="E195" s="56">
        <v>21</v>
      </c>
      <c r="F195" s="56">
        <v>15</v>
      </c>
      <c r="G195" s="56">
        <v>13045000</v>
      </c>
      <c r="H195" s="56">
        <v>29039000</v>
      </c>
      <c r="I195" s="56">
        <v>21657000</v>
      </c>
      <c r="J195" s="56">
        <v>22356000</v>
      </c>
      <c r="K195" s="56">
        <v>27585000</v>
      </c>
      <c r="L195" s="56">
        <v>27394000</v>
      </c>
      <c r="M195" s="56">
        <v>56522000</v>
      </c>
      <c r="N195" s="56">
        <v>92573000</v>
      </c>
      <c r="O195" s="56">
        <v>48438000</v>
      </c>
      <c r="P195" s="56">
        <v>38819000</v>
      </c>
      <c r="Q195" s="56">
        <v>31484000</v>
      </c>
      <c r="R195" s="56">
        <v>37119000</v>
      </c>
      <c r="S195" s="56">
        <v>23512666.670000002</v>
      </c>
      <c r="T195" s="56">
        <v>50825833.329999998</v>
      </c>
      <c r="U195" s="56">
        <v>2.1616362809999998</v>
      </c>
      <c r="V195" s="56">
        <v>2.9008032E-2</v>
      </c>
    </row>
    <row r="196" spans="1:22">
      <c r="A196" s="55" t="s">
        <v>1296</v>
      </c>
      <c r="B196" s="55" t="s">
        <v>1297</v>
      </c>
      <c r="C196" s="55" t="s">
        <v>1298</v>
      </c>
      <c r="D196" s="55" t="s">
        <v>1299</v>
      </c>
      <c r="E196" s="56">
        <v>1</v>
      </c>
      <c r="F196" s="56">
        <v>1</v>
      </c>
      <c r="G196" s="56">
        <v>1</v>
      </c>
      <c r="H196" s="56">
        <v>1</v>
      </c>
      <c r="I196" s="56">
        <v>1</v>
      </c>
      <c r="J196" s="56">
        <v>1</v>
      </c>
      <c r="K196" s="56">
        <v>1</v>
      </c>
      <c r="L196" s="56">
        <v>1</v>
      </c>
      <c r="M196" s="56">
        <v>1</v>
      </c>
      <c r="N196" s="56">
        <v>1</v>
      </c>
      <c r="O196" s="56">
        <v>1</v>
      </c>
      <c r="P196" s="56">
        <v>1</v>
      </c>
      <c r="Q196" s="56">
        <v>1</v>
      </c>
      <c r="R196" s="56">
        <v>1</v>
      </c>
      <c r="S196" s="56">
        <v>1</v>
      </c>
      <c r="T196" s="56">
        <v>1</v>
      </c>
      <c r="U196" s="56">
        <v>1</v>
      </c>
      <c r="V196" s="56" t="e">
        <v>#DIV/0!</v>
      </c>
    </row>
    <row r="197" spans="1:22">
      <c r="A197" s="55" t="s">
        <v>918</v>
      </c>
      <c r="B197" s="55" t="s">
        <v>919</v>
      </c>
      <c r="C197" s="55" t="s">
        <v>920</v>
      </c>
      <c r="D197" s="55" t="s">
        <v>921</v>
      </c>
      <c r="E197" s="56">
        <v>9</v>
      </c>
      <c r="F197" s="56">
        <v>11</v>
      </c>
      <c r="G197" s="56">
        <v>1</v>
      </c>
      <c r="H197" s="56">
        <v>1</v>
      </c>
      <c r="I197" s="56">
        <v>1</v>
      </c>
      <c r="J197" s="56">
        <v>1</v>
      </c>
      <c r="K197" s="56">
        <v>1</v>
      </c>
      <c r="L197" s="56">
        <v>1</v>
      </c>
      <c r="M197" s="56">
        <v>9532400</v>
      </c>
      <c r="N197" s="56">
        <v>45717000</v>
      </c>
      <c r="O197" s="56">
        <v>11123000</v>
      </c>
      <c r="P197" s="56">
        <v>16799000</v>
      </c>
      <c r="Q197" s="56">
        <v>326040</v>
      </c>
      <c r="R197" s="56">
        <v>2188000</v>
      </c>
      <c r="S197" s="56">
        <v>1</v>
      </c>
      <c r="T197" s="56">
        <v>14280906.67</v>
      </c>
      <c r="U197" s="56">
        <v>14280906.67</v>
      </c>
      <c r="V197" s="56">
        <v>8.8087715999999996E-2</v>
      </c>
    </row>
    <row r="198" spans="1:22">
      <c r="A198" s="55" t="s">
        <v>666</v>
      </c>
      <c r="B198" s="55" t="s">
        <v>667</v>
      </c>
      <c r="C198" s="55" t="s">
        <v>668</v>
      </c>
      <c r="D198" s="55" t="s">
        <v>669</v>
      </c>
      <c r="E198" s="56">
        <v>4</v>
      </c>
      <c r="F198" s="56">
        <v>2</v>
      </c>
      <c r="G198" s="56">
        <v>1</v>
      </c>
      <c r="H198" s="56">
        <v>1</v>
      </c>
      <c r="I198" s="56">
        <v>1</v>
      </c>
      <c r="J198" s="56">
        <v>1</v>
      </c>
      <c r="K198" s="56">
        <v>1</v>
      </c>
      <c r="L198" s="56">
        <v>1</v>
      </c>
      <c r="M198" s="56">
        <v>1</v>
      </c>
      <c r="N198" s="56">
        <v>1</v>
      </c>
      <c r="O198" s="56">
        <v>1</v>
      </c>
      <c r="P198" s="56">
        <v>1</v>
      </c>
      <c r="Q198" s="56">
        <v>1</v>
      </c>
      <c r="R198" s="56">
        <v>1</v>
      </c>
      <c r="S198" s="56">
        <v>1</v>
      </c>
      <c r="T198" s="56">
        <v>1</v>
      </c>
      <c r="U198" s="56">
        <v>1</v>
      </c>
      <c r="V198" s="56" t="e">
        <v>#DIV/0!</v>
      </c>
    </row>
    <row r="199" spans="1:22">
      <c r="A199" s="55" t="s">
        <v>922</v>
      </c>
      <c r="B199" s="55" t="s">
        <v>923</v>
      </c>
      <c r="C199" s="55" t="s">
        <v>924</v>
      </c>
      <c r="D199" s="55" t="s">
        <v>925</v>
      </c>
      <c r="E199" s="56">
        <v>1</v>
      </c>
      <c r="F199" s="56">
        <v>1</v>
      </c>
      <c r="G199" s="56">
        <v>1</v>
      </c>
      <c r="H199" s="56">
        <v>1</v>
      </c>
      <c r="I199" s="56">
        <v>1</v>
      </c>
      <c r="J199" s="56">
        <v>1</v>
      </c>
      <c r="K199" s="56">
        <v>1</v>
      </c>
      <c r="L199" s="56">
        <v>1</v>
      </c>
      <c r="M199" s="56">
        <v>1</v>
      </c>
      <c r="N199" s="56">
        <v>1</v>
      </c>
      <c r="O199" s="56">
        <v>1</v>
      </c>
      <c r="P199" s="56">
        <v>1</v>
      </c>
      <c r="Q199" s="56">
        <v>1</v>
      </c>
      <c r="R199" s="56">
        <v>3499500</v>
      </c>
      <c r="S199" s="56">
        <v>1</v>
      </c>
      <c r="T199" s="56">
        <v>583250.83330000006</v>
      </c>
      <c r="U199" s="56">
        <v>583250.83330000006</v>
      </c>
      <c r="V199" s="56">
        <v>0.36321746799999999</v>
      </c>
    </row>
    <row r="200" spans="1:22">
      <c r="A200" s="55" t="s">
        <v>934</v>
      </c>
      <c r="B200" s="55" t="s">
        <v>935</v>
      </c>
      <c r="C200" s="55" t="s">
        <v>936</v>
      </c>
      <c r="D200" s="55" t="s">
        <v>937</v>
      </c>
      <c r="E200" s="56">
        <v>1</v>
      </c>
      <c r="F200" s="56">
        <v>3</v>
      </c>
      <c r="G200" s="56">
        <v>1</v>
      </c>
      <c r="H200" s="56">
        <v>1</v>
      </c>
      <c r="I200" s="56">
        <v>1</v>
      </c>
      <c r="J200" s="56">
        <v>1</v>
      </c>
      <c r="K200" s="56">
        <v>1</v>
      </c>
      <c r="L200" s="56">
        <v>1</v>
      </c>
      <c r="M200" s="56">
        <v>1</v>
      </c>
      <c r="N200" s="56">
        <v>7904300</v>
      </c>
      <c r="O200" s="56">
        <v>4855500</v>
      </c>
      <c r="P200" s="56">
        <v>1</v>
      </c>
      <c r="Q200" s="56">
        <v>1</v>
      </c>
      <c r="R200" s="56">
        <v>1</v>
      </c>
      <c r="S200" s="56">
        <v>1</v>
      </c>
      <c r="T200" s="56">
        <v>2126634</v>
      </c>
      <c r="U200" s="56">
        <v>2126634</v>
      </c>
      <c r="V200" s="56">
        <v>0.189593504</v>
      </c>
    </row>
    <row r="201" spans="1:22">
      <c r="A201" s="55" t="s">
        <v>322</v>
      </c>
      <c r="B201" s="55" t="s">
        <v>1548</v>
      </c>
      <c r="C201" s="55" t="s">
        <v>324</v>
      </c>
      <c r="D201" s="55" t="s">
        <v>325</v>
      </c>
      <c r="E201" s="56">
        <v>4</v>
      </c>
      <c r="F201" s="56">
        <v>21</v>
      </c>
      <c r="G201" s="56">
        <v>1324200</v>
      </c>
      <c r="H201" s="56">
        <v>2923000</v>
      </c>
      <c r="I201" s="56">
        <v>5928900</v>
      </c>
      <c r="J201" s="56">
        <v>5379900</v>
      </c>
      <c r="K201" s="56">
        <v>5839600</v>
      </c>
      <c r="L201" s="56">
        <v>1445600</v>
      </c>
      <c r="M201" s="56">
        <v>3690200</v>
      </c>
      <c r="N201" s="56">
        <v>5519300</v>
      </c>
      <c r="O201" s="56">
        <v>3360600</v>
      </c>
      <c r="P201" s="56">
        <v>2767100</v>
      </c>
      <c r="Q201" s="56">
        <v>2331400</v>
      </c>
      <c r="R201" s="56">
        <v>4526800</v>
      </c>
      <c r="S201" s="56">
        <v>3806866.6669999999</v>
      </c>
      <c r="T201" s="56">
        <v>3699233.3330000001</v>
      </c>
      <c r="U201" s="56">
        <v>0.97172652900000001</v>
      </c>
      <c r="V201" s="56">
        <v>0.91770249100000001</v>
      </c>
    </row>
    <row r="202" spans="1:22">
      <c r="A202" s="55" t="s">
        <v>938</v>
      </c>
      <c r="B202" s="55" t="s">
        <v>939</v>
      </c>
      <c r="C202" s="55" t="s">
        <v>940</v>
      </c>
      <c r="D202" s="55" t="s">
        <v>941</v>
      </c>
      <c r="E202" s="56">
        <v>3</v>
      </c>
      <c r="F202" s="56">
        <v>17</v>
      </c>
      <c r="G202" s="56">
        <v>18209000</v>
      </c>
      <c r="H202" s="56">
        <v>16779000</v>
      </c>
      <c r="I202" s="56">
        <v>57546000</v>
      </c>
      <c r="J202" s="56">
        <v>60321000</v>
      </c>
      <c r="K202" s="56">
        <v>23650000</v>
      </c>
      <c r="L202" s="56">
        <v>4617300</v>
      </c>
      <c r="M202" s="56">
        <v>24187000</v>
      </c>
      <c r="N202" s="56">
        <v>21548000</v>
      </c>
      <c r="O202" s="56">
        <v>51556000</v>
      </c>
      <c r="P202" s="56">
        <v>38435000</v>
      </c>
      <c r="Q202" s="56">
        <v>25646000</v>
      </c>
      <c r="R202" s="56">
        <v>23934000</v>
      </c>
      <c r="S202" s="56">
        <v>30187050</v>
      </c>
      <c r="T202" s="56">
        <v>30884333.329999998</v>
      </c>
      <c r="U202" s="56">
        <v>1.0230987570000001</v>
      </c>
      <c r="V202" s="56">
        <v>0.949270901</v>
      </c>
    </row>
    <row r="203" spans="1:22">
      <c r="A203" s="55" t="s">
        <v>942</v>
      </c>
      <c r="B203" s="55" t="s">
        <v>943</v>
      </c>
      <c r="C203" s="55" t="s">
        <v>944</v>
      </c>
      <c r="D203" s="55" t="s">
        <v>1580</v>
      </c>
      <c r="E203" s="56">
        <v>3</v>
      </c>
      <c r="F203" s="56">
        <v>2</v>
      </c>
      <c r="G203" s="56">
        <v>1</v>
      </c>
      <c r="H203" s="56">
        <v>1</v>
      </c>
      <c r="I203" s="56">
        <v>1</v>
      </c>
      <c r="J203" s="56">
        <v>1</v>
      </c>
      <c r="K203" s="56">
        <v>1</v>
      </c>
      <c r="L203" s="56">
        <v>1</v>
      </c>
      <c r="M203" s="56">
        <v>1</v>
      </c>
      <c r="N203" s="56">
        <v>579750</v>
      </c>
      <c r="O203" s="56">
        <v>1</v>
      </c>
      <c r="P203" s="56">
        <v>1</v>
      </c>
      <c r="Q203" s="56">
        <v>1</v>
      </c>
      <c r="R203" s="56">
        <v>1</v>
      </c>
      <c r="S203" s="56">
        <v>1</v>
      </c>
      <c r="T203" s="56">
        <v>96625.833329999994</v>
      </c>
      <c r="U203" s="56">
        <v>96625.833329999994</v>
      </c>
      <c r="V203" s="56">
        <v>0.36321746799999999</v>
      </c>
    </row>
    <row r="204" spans="1:22">
      <c r="A204" s="55" t="s">
        <v>326</v>
      </c>
      <c r="B204" s="55" t="s">
        <v>327</v>
      </c>
      <c r="C204" s="55" t="s">
        <v>328</v>
      </c>
      <c r="D204" s="55" t="s">
        <v>329</v>
      </c>
      <c r="E204" s="56">
        <v>2</v>
      </c>
      <c r="F204" s="56">
        <v>2</v>
      </c>
      <c r="G204" s="56">
        <v>1</v>
      </c>
      <c r="H204" s="56">
        <v>1</v>
      </c>
      <c r="I204" s="56">
        <v>1</v>
      </c>
      <c r="J204" s="56">
        <v>1</v>
      </c>
      <c r="K204" s="56">
        <v>1</v>
      </c>
      <c r="L204" s="56">
        <v>1</v>
      </c>
      <c r="M204" s="56">
        <v>1</v>
      </c>
      <c r="N204" s="56">
        <v>1</v>
      </c>
      <c r="O204" s="56">
        <v>1</v>
      </c>
      <c r="P204" s="56">
        <v>1</v>
      </c>
      <c r="Q204" s="56">
        <v>1</v>
      </c>
      <c r="R204" s="56">
        <v>1</v>
      </c>
      <c r="S204" s="56">
        <v>1</v>
      </c>
      <c r="T204" s="56">
        <v>1</v>
      </c>
      <c r="U204" s="56">
        <v>1</v>
      </c>
      <c r="V204" s="56" t="e">
        <v>#DIV/0!</v>
      </c>
    </row>
    <row r="205" spans="1:22">
      <c r="A205" s="55" t="s">
        <v>946</v>
      </c>
      <c r="B205" s="55" t="s">
        <v>947</v>
      </c>
      <c r="C205" s="55" t="s">
        <v>948</v>
      </c>
      <c r="D205" s="55" t="s">
        <v>949</v>
      </c>
      <c r="E205" s="56">
        <v>3</v>
      </c>
      <c r="F205" s="56">
        <v>3</v>
      </c>
      <c r="G205" s="56">
        <v>1</v>
      </c>
      <c r="H205" s="56">
        <v>1</v>
      </c>
      <c r="I205" s="56">
        <v>1</v>
      </c>
      <c r="J205" s="56">
        <v>1</v>
      </c>
      <c r="K205" s="56">
        <v>1</v>
      </c>
      <c r="L205" s="56">
        <v>1</v>
      </c>
      <c r="M205" s="56">
        <v>1</v>
      </c>
      <c r="N205" s="56">
        <v>33839000</v>
      </c>
      <c r="O205" s="56">
        <v>7420700</v>
      </c>
      <c r="P205" s="56">
        <v>1</v>
      </c>
      <c r="Q205" s="56">
        <v>1</v>
      </c>
      <c r="R205" s="56">
        <v>1</v>
      </c>
      <c r="S205" s="56">
        <v>1</v>
      </c>
      <c r="T205" s="56">
        <v>6876617.3329999996</v>
      </c>
      <c r="U205" s="56">
        <v>6876617.3329999996</v>
      </c>
      <c r="V205" s="56">
        <v>0.26857167999999998</v>
      </c>
    </row>
    <row r="206" spans="1:22">
      <c r="A206" s="55" t="s">
        <v>954</v>
      </c>
      <c r="B206" s="55" t="s">
        <v>955</v>
      </c>
      <c r="C206" s="55" t="s">
        <v>956</v>
      </c>
      <c r="D206" s="55" t="s">
        <v>1581</v>
      </c>
      <c r="E206" s="56">
        <v>6</v>
      </c>
      <c r="F206" s="56">
        <v>6</v>
      </c>
      <c r="G206" s="56">
        <v>1</v>
      </c>
      <c r="H206" s="56">
        <v>1</v>
      </c>
      <c r="I206" s="56">
        <v>1</v>
      </c>
      <c r="J206" s="56">
        <v>1</v>
      </c>
      <c r="K206" s="56">
        <v>1</v>
      </c>
      <c r="L206" s="56">
        <v>1</v>
      </c>
      <c r="M206" s="56">
        <v>701210</v>
      </c>
      <c r="N206" s="56">
        <v>953320</v>
      </c>
      <c r="O206" s="56">
        <v>1</v>
      </c>
      <c r="P206" s="56">
        <v>1</v>
      </c>
      <c r="Q206" s="56">
        <v>1</v>
      </c>
      <c r="R206" s="56">
        <v>1</v>
      </c>
      <c r="S206" s="56">
        <v>1</v>
      </c>
      <c r="T206" s="56">
        <v>275755.6667</v>
      </c>
      <c r="U206" s="56">
        <v>275755.6667</v>
      </c>
      <c r="V206" s="56">
        <v>0.18082774800000001</v>
      </c>
    </row>
    <row r="207" spans="1:22">
      <c r="A207" s="55" t="s">
        <v>1304</v>
      </c>
      <c r="B207" s="55" t="s">
        <v>1590</v>
      </c>
      <c r="C207" s="55" t="s">
        <v>1305</v>
      </c>
      <c r="D207" s="55" t="s">
        <v>1306</v>
      </c>
      <c r="E207" s="56">
        <v>1</v>
      </c>
      <c r="F207" s="56">
        <v>8</v>
      </c>
      <c r="G207" s="56">
        <v>1</v>
      </c>
      <c r="H207" s="56">
        <v>1</v>
      </c>
      <c r="I207" s="56">
        <v>1</v>
      </c>
      <c r="J207" s="56">
        <v>1</v>
      </c>
      <c r="K207" s="56">
        <v>1</v>
      </c>
      <c r="L207" s="56">
        <v>1</v>
      </c>
      <c r="M207" s="56">
        <v>1065500</v>
      </c>
      <c r="N207" s="56">
        <v>3401700</v>
      </c>
      <c r="O207" s="56">
        <v>1</v>
      </c>
      <c r="P207" s="56">
        <v>1</v>
      </c>
      <c r="Q207" s="56">
        <v>1</v>
      </c>
      <c r="R207" s="56">
        <v>1</v>
      </c>
      <c r="S207" s="56">
        <v>1</v>
      </c>
      <c r="T207" s="56">
        <v>744534</v>
      </c>
      <c r="U207" s="56">
        <v>744534</v>
      </c>
      <c r="V207" s="56">
        <v>0.24051537100000001</v>
      </c>
    </row>
    <row r="208" spans="1:22">
      <c r="A208" s="55" t="s">
        <v>958</v>
      </c>
      <c r="B208" s="55" t="s">
        <v>959</v>
      </c>
      <c r="C208" s="55" t="s">
        <v>960</v>
      </c>
      <c r="D208" s="55" t="s">
        <v>961</v>
      </c>
      <c r="E208" s="56">
        <v>3</v>
      </c>
      <c r="F208" s="56">
        <v>7</v>
      </c>
      <c r="G208" s="56">
        <v>1</v>
      </c>
      <c r="H208" s="56">
        <v>1</v>
      </c>
      <c r="I208" s="56">
        <v>1107700</v>
      </c>
      <c r="J208" s="56">
        <v>1</v>
      </c>
      <c r="K208" s="56">
        <v>1</v>
      </c>
      <c r="L208" s="56">
        <v>1</v>
      </c>
      <c r="M208" s="56">
        <v>3123100</v>
      </c>
      <c r="N208" s="56">
        <v>12492000</v>
      </c>
      <c r="O208" s="56">
        <v>3148700</v>
      </c>
      <c r="P208" s="56">
        <v>2692800</v>
      </c>
      <c r="Q208" s="56">
        <v>1</v>
      </c>
      <c r="R208" s="56">
        <v>1</v>
      </c>
      <c r="S208" s="56">
        <v>184617.5</v>
      </c>
      <c r="T208" s="56">
        <v>3576100.3330000001</v>
      </c>
      <c r="U208" s="56">
        <v>19.370321520000001</v>
      </c>
      <c r="V208" s="56">
        <v>0.13173923200000001</v>
      </c>
    </row>
    <row r="209" spans="1:22">
      <c r="A209" s="55" t="s">
        <v>1311</v>
      </c>
      <c r="B209" s="55" t="s">
        <v>1312</v>
      </c>
      <c r="C209" s="55" t="s">
        <v>1313</v>
      </c>
      <c r="D209" s="55" t="s">
        <v>1314</v>
      </c>
      <c r="E209" s="56">
        <v>1</v>
      </c>
      <c r="F209" s="56">
        <v>1</v>
      </c>
      <c r="G209" s="56">
        <v>1</v>
      </c>
      <c r="H209" s="56">
        <v>1</v>
      </c>
      <c r="I209" s="56">
        <v>1</v>
      </c>
      <c r="J209" s="56">
        <v>1</v>
      </c>
      <c r="K209" s="56">
        <v>1</v>
      </c>
      <c r="L209" s="56">
        <v>1</v>
      </c>
      <c r="M209" s="56">
        <v>1</v>
      </c>
      <c r="N209" s="56">
        <v>1</v>
      </c>
      <c r="O209" s="56">
        <v>1</v>
      </c>
      <c r="P209" s="56">
        <v>1</v>
      </c>
      <c r="Q209" s="56">
        <v>1</v>
      </c>
      <c r="R209" s="56">
        <v>1</v>
      </c>
      <c r="S209" s="56">
        <v>1</v>
      </c>
      <c r="T209" s="56">
        <v>1</v>
      </c>
      <c r="U209" s="56">
        <v>1</v>
      </c>
      <c r="V209" s="56" t="e">
        <v>#DIV/0!</v>
      </c>
    </row>
    <row r="210" spans="1:22">
      <c r="A210" s="55" t="s">
        <v>962</v>
      </c>
      <c r="B210" s="55" t="s">
        <v>963</v>
      </c>
      <c r="C210" s="55" t="s">
        <v>964</v>
      </c>
      <c r="D210" s="55" t="s">
        <v>965</v>
      </c>
      <c r="E210" s="56">
        <v>1</v>
      </c>
      <c r="F210" s="56">
        <v>2</v>
      </c>
      <c r="G210" s="56">
        <v>1</v>
      </c>
      <c r="H210" s="56">
        <v>1</v>
      </c>
      <c r="I210" s="56">
        <v>1</v>
      </c>
      <c r="J210" s="56">
        <v>1</v>
      </c>
      <c r="K210" s="56">
        <v>1</v>
      </c>
      <c r="L210" s="56">
        <v>1</v>
      </c>
      <c r="M210" s="56">
        <v>1</v>
      </c>
      <c r="N210" s="56">
        <v>8174300</v>
      </c>
      <c r="O210" s="56">
        <v>3176700</v>
      </c>
      <c r="P210" s="56">
        <v>1</v>
      </c>
      <c r="Q210" s="56">
        <v>1</v>
      </c>
      <c r="R210" s="56">
        <v>1</v>
      </c>
      <c r="S210" s="56">
        <v>1</v>
      </c>
      <c r="T210" s="56">
        <v>1891834</v>
      </c>
      <c r="U210" s="56">
        <v>1891834</v>
      </c>
      <c r="V210" s="56">
        <v>0.222751583</v>
      </c>
    </row>
    <row r="211" spans="1:22">
      <c r="A211" s="55" t="s">
        <v>1315</v>
      </c>
      <c r="B211" s="55" t="s">
        <v>1121</v>
      </c>
      <c r="C211" s="55" t="s">
        <v>1316</v>
      </c>
      <c r="D211" s="55" t="s">
        <v>1317</v>
      </c>
      <c r="E211" s="56">
        <v>1</v>
      </c>
      <c r="F211" s="56">
        <v>7</v>
      </c>
      <c r="G211" s="56">
        <v>1</v>
      </c>
      <c r="H211" s="56">
        <v>785800</v>
      </c>
      <c r="I211" s="56">
        <v>2271800</v>
      </c>
      <c r="J211" s="56">
        <v>1585600</v>
      </c>
      <c r="K211" s="56">
        <v>2559000</v>
      </c>
      <c r="L211" s="56">
        <v>1</v>
      </c>
      <c r="M211" s="56">
        <v>726940</v>
      </c>
      <c r="N211" s="56">
        <v>542830</v>
      </c>
      <c r="O211" s="56">
        <v>886200</v>
      </c>
      <c r="P211" s="56">
        <v>549260</v>
      </c>
      <c r="Q211" s="56">
        <v>1</v>
      </c>
      <c r="R211" s="56">
        <v>491250</v>
      </c>
      <c r="S211" s="56">
        <v>1200367</v>
      </c>
      <c r="T211" s="56">
        <v>532746.83330000006</v>
      </c>
      <c r="U211" s="56">
        <v>0.44381996000000001</v>
      </c>
      <c r="V211" s="56">
        <v>0.20812761799999999</v>
      </c>
    </row>
    <row r="212" spans="1:22">
      <c r="A212" s="55" t="s">
        <v>966</v>
      </c>
      <c r="B212" s="55" t="s">
        <v>967</v>
      </c>
      <c r="C212" s="55" t="s">
        <v>968</v>
      </c>
      <c r="D212" s="55" t="s">
        <v>969</v>
      </c>
      <c r="E212" s="56">
        <v>2</v>
      </c>
      <c r="F212" s="56">
        <v>3</v>
      </c>
      <c r="G212" s="56">
        <v>1</v>
      </c>
      <c r="H212" s="56">
        <v>1</v>
      </c>
      <c r="I212" s="56">
        <v>1</v>
      </c>
      <c r="J212" s="56">
        <v>1</v>
      </c>
      <c r="K212" s="56">
        <v>1</v>
      </c>
      <c r="L212" s="56">
        <v>1</v>
      </c>
      <c r="M212" s="56">
        <v>1</v>
      </c>
      <c r="N212" s="56">
        <v>234400</v>
      </c>
      <c r="O212" s="56">
        <v>1</v>
      </c>
      <c r="P212" s="56">
        <v>1</v>
      </c>
      <c r="Q212" s="56">
        <v>224310</v>
      </c>
      <c r="R212" s="56">
        <v>1</v>
      </c>
      <c r="S212" s="56">
        <v>1</v>
      </c>
      <c r="T212" s="56">
        <v>76452.333329999994</v>
      </c>
      <c r="U212" s="56">
        <v>76452.333329999994</v>
      </c>
      <c r="V212" s="56">
        <v>0.17481686299999999</v>
      </c>
    </row>
    <row r="213" spans="1:22">
      <c r="A213" s="55" t="s">
        <v>763</v>
      </c>
      <c r="B213" s="55" t="s">
        <v>764</v>
      </c>
      <c r="C213" s="55" t="s">
        <v>765</v>
      </c>
      <c r="D213" s="55" t="s">
        <v>766</v>
      </c>
      <c r="E213" s="56">
        <v>3</v>
      </c>
      <c r="F213" s="56">
        <v>1</v>
      </c>
      <c r="G213" s="56">
        <v>1</v>
      </c>
      <c r="H213" s="56">
        <v>1</v>
      </c>
      <c r="I213" s="56">
        <v>1</v>
      </c>
      <c r="J213" s="56">
        <v>1</v>
      </c>
      <c r="K213" s="56">
        <v>1</v>
      </c>
      <c r="L213" s="56">
        <v>1</v>
      </c>
      <c r="M213" s="56">
        <v>1</v>
      </c>
      <c r="N213" s="56">
        <v>1061200</v>
      </c>
      <c r="O213" s="56">
        <v>1</v>
      </c>
      <c r="P213" s="56">
        <v>1</v>
      </c>
      <c r="Q213" s="56">
        <v>1</v>
      </c>
      <c r="R213" s="56">
        <v>1</v>
      </c>
      <c r="S213" s="56">
        <v>1</v>
      </c>
      <c r="T213" s="56">
        <v>176867.5</v>
      </c>
      <c r="U213" s="56">
        <v>176867.5</v>
      </c>
      <c r="V213" s="56">
        <v>0.36321746799999999</v>
      </c>
    </row>
    <row r="214" spans="1:22">
      <c r="A214" s="55" t="s">
        <v>970</v>
      </c>
      <c r="B214" s="55" t="s">
        <v>971</v>
      </c>
      <c r="C214" s="55" t="s">
        <v>55</v>
      </c>
      <c r="D214" s="55" t="s">
        <v>972</v>
      </c>
      <c r="E214" s="56">
        <v>1</v>
      </c>
      <c r="F214" s="56">
        <v>9</v>
      </c>
      <c r="G214" s="56">
        <v>1</v>
      </c>
      <c r="H214" s="56">
        <v>1</v>
      </c>
      <c r="I214" s="56">
        <v>1</v>
      </c>
      <c r="J214" s="56">
        <v>1</v>
      </c>
      <c r="K214" s="56">
        <v>1</v>
      </c>
      <c r="L214" s="56">
        <v>1</v>
      </c>
      <c r="M214" s="56">
        <v>687260</v>
      </c>
      <c r="N214" s="56">
        <v>432590</v>
      </c>
      <c r="O214" s="56">
        <v>1</v>
      </c>
      <c r="P214" s="56">
        <v>1</v>
      </c>
      <c r="Q214" s="56">
        <v>1</v>
      </c>
      <c r="R214" s="56">
        <v>1</v>
      </c>
      <c r="S214" s="56">
        <v>1</v>
      </c>
      <c r="T214" s="56">
        <v>186642.3333</v>
      </c>
      <c r="U214" s="56">
        <v>186642.3333</v>
      </c>
      <c r="V214" s="56">
        <v>0.18821791099999999</v>
      </c>
    </row>
    <row r="215" spans="1:22">
      <c r="A215" s="55" t="s">
        <v>634</v>
      </c>
      <c r="B215" s="55" t="s">
        <v>635</v>
      </c>
      <c r="C215" s="55" t="s">
        <v>636</v>
      </c>
      <c r="D215" s="55" t="s">
        <v>637</v>
      </c>
      <c r="E215" s="56">
        <v>2</v>
      </c>
      <c r="F215" s="56">
        <v>1</v>
      </c>
      <c r="G215" s="56">
        <v>1</v>
      </c>
      <c r="H215" s="56">
        <v>1</v>
      </c>
      <c r="I215" s="56">
        <v>1</v>
      </c>
      <c r="J215" s="56">
        <v>1</v>
      </c>
      <c r="K215" s="56">
        <v>1</v>
      </c>
      <c r="L215" s="56">
        <v>1</v>
      </c>
      <c r="M215" s="56">
        <v>1</v>
      </c>
      <c r="N215" s="56">
        <v>1</v>
      </c>
      <c r="O215" s="56">
        <v>1</v>
      </c>
      <c r="P215" s="56">
        <v>1</v>
      </c>
      <c r="Q215" s="56">
        <v>1</v>
      </c>
      <c r="R215" s="56">
        <v>1</v>
      </c>
      <c r="S215" s="56">
        <v>1</v>
      </c>
      <c r="T215" s="56">
        <v>1</v>
      </c>
      <c r="U215" s="56">
        <v>1</v>
      </c>
      <c r="V215" s="56" t="e">
        <v>#DIV/0!</v>
      </c>
    </row>
    <row r="216" spans="1:22">
      <c r="A216" s="55" t="s">
        <v>338</v>
      </c>
      <c r="B216" s="55" t="s">
        <v>339</v>
      </c>
      <c r="C216" s="55" t="s">
        <v>340</v>
      </c>
      <c r="D216" s="55" t="s">
        <v>341</v>
      </c>
      <c r="E216" s="56">
        <v>3</v>
      </c>
      <c r="F216" s="56">
        <v>29</v>
      </c>
      <c r="G216" s="56">
        <v>4834000000</v>
      </c>
      <c r="H216" s="56">
        <v>5581800000</v>
      </c>
      <c r="I216" s="56">
        <v>5653100000</v>
      </c>
      <c r="J216" s="56">
        <v>5627700000</v>
      </c>
      <c r="K216" s="56">
        <v>3331600000</v>
      </c>
      <c r="L216" s="56">
        <v>4152500000</v>
      </c>
      <c r="M216" s="56">
        <v>3344800000</v>
      </c>
      <c r="N216" s="56">
        <v>4049500000</v>
      </c>
      <c r="O216" s="56">
        <v>5109500000</v>
      </c>
      <c r="P216" s="56">
        <v>5051300000</v>
      </c>
      <c r="Q216" s="56">
        <v>3677900000</v>
      </c>
      <c r="R216" s="56">
        <v>5192800000</v>
      </c>
      <c r="S216" s="56">
        <v>4863450000</v>
      </c>
      <c r="T216" s="56">
        <v>4404300000</v>
      </c>
      <c r="U216" s="56">
        <v>0.90559171000000005</v>
      </c>
      <c r="V216" s="56">
        <v>0.39219188999999999</v>
      </c>
    </row>
    <row r="217" spans="1:22">
      <c r="A217" s="55" t="s">
        <v>795</v>
      </c>
      <c r="B217" s="55" t="s">
        <v>796</v>
      </c>
      <c r="C217" s="55" t="s">
        <v>797</v>
      </c>
      <c r="D217" s="55" t="s">
        <v>798</v>
      </c>
      <c r="E217" s="56">
        <v>2</v>
      </c>
      <c r="F217" s="56">
        <v>1</v>
      </c>
      <c r="G217" s="56">
        <v>1</v>
      </c>
      <c r="H217" s="56">
        <v>1</v>
      </c>
      <c r="I217" s="56">
        <v>1</v>
      </c>
      <c r="J217" s="56">
        <v>1</v>
      </c>
      <c r="K217" s="56">
        <v>1</v>
      </c>
      <c r="L217" s="56">
        <v>1</v>
      </c>
      <c r="M217" s="56">
        <v>1</v>
      </c>
      <c r="N217" s="56">
        <v>280360</v>
      </c>
      <c r="O217" s="56">
        <v>1</v>
      </c>
      <c r="P217" s="56">
        <v>1</v>
      </c>
      <c r="Q217" s="56">
        <v>1</v>
      </c>
      <c r="R217" s="56">
        <v>1</v>
      </c>
      <c r="S217" s="56">
        <v>1</v>
      </c>
      <c r="T217" s="56">
        <v>46727.5</v>
      </c>
      <c r="U217" s="56">
        <v>46727.5</v>
      </c>
      <c r="V217" s="56">
        <v>0.36321746799999999</v>
      </c>
    </row>
    <row r="218" spans="1:22">
      <c r="A218" s="55" t="s">
        <v>1318</v>
      </c>
      <c r="B218" s="55" t="s">
        <v>1591</v>
      </c>
      <c r="C218" s="55" t="s">
        <v>1320</v>
      </c>
      <c r="D218" s="55" t="s">
        <v>1321</v>
      </c>
      <c r="E218" s="56">
        <v>1</v>
      </c>
      <c r="F218" s="56">
        <v>1</v>
      </c>
      <c r="G218" s="56">
        <v>1</v>
      </c>
      <c r="H218" s="56">
        <v>1</v>
      </c>
      <c r="I218" s="56">
        <v>1</v>
      </c>
      <c r="J218" s="56">
        <v>1</v>
      </c>
      <c r="K218" s="56">
        <v>1</v>
      </c>
      <c r="L218" s="56">
        <v>1</v>
      </c>
      <c r="M218" s="56">
        <v>1</v>
      </c>
      <c r="N218" s="56">
        <v>1</v>
      </c>
      <c r="O218" s="56">
        <v>1</v>
      </c>
      <c r="P218" s="56">
        <v>1</v>
      </c>
      <c r="Q218" s="56">
        <v>1</v>
      </c>
      <c r="R218" s="56">
        <v>1</v>
      </c>
      <c r="S218" s="56">
        <v>1</v>
      </c>
      <c r="T218" s="56">
        <v>1</v>
      </c>
      <c r="U218" s="56">
        <v>1</v>
      </c>
      <c r="V218" s="56" t="e">
        <v>#DIV/0!</v>
      </c>
    </row>
    <row r="219" spans="1:22">
      <c r="A219" s="55" t="s">
        <v>973</v>
      </c>
      <c r="B219" s="55" t="s">
        <v>974</v>
      </c>
      <c r="C219" s="55" t="s">
        <v>975</v>
      </c>
      <c r="D219" s="55" t="s">
        <v>976</v>
      </c>
      <c r="E219" s="56">
        <v>2</v>
      </c>
      <c r="F219" s="56">
        <v>3</v>
      </c>
      <c r="G219" s="56">
        <v>1</v>
      </c>
      <c r="H219" s="56">
        <v>1</v>
      </c>
      <c r="I219" s="56">
        <v>1</v>
      </c>
      <c r="J219" s="56">
        <v>1</v>
      </c>
      <c r="K219" s="56">
        <v>1</v>
      </c>
      <c r="L219" s="56">
        <v>1</v>
      </c>
      <c r="M219" s="56">
        <v>1</v>
      </c>
      <c r="N219" s="56">
        <v>372550</v>
      </c>
      <c r="O219" s="56">
        <v>595850</v>
      </c>
      <c r="P219" s="56">
        <v>1</v>
      </c>
      <c r="Q219" s="56">
        <v>1</v>
      </c>
      <c r="R219" s="56">
        <v>1</v>
      </c>
      <c r="S219" s="56">
        <v>1</v>
      </c>
      <c r="T219" s="56">
        <v>161400.6667</v>
      </c>
      <c r="U219" s="56">
        <v>161400.6667</v>
      </c>
      <c r="V219" s="56">
        <v>0.188590376</v>
      </c>
    </row>
    <row r="220" spans="1:22">
      <c r="A220" s="55" t="s">
        <v>950</v>
      </c>
      <c r="B220" s="55" t="s">
        <v>951</v>
      </c>
      <c r="C220" s="55" t="s">
        <v>952</v>
      </c>
      <c r="D220" s="55" t="s">
        <v>953</v>
      </c>
      <c r="E220" s="56">
        <v>2</v>
      </c>
      <c r="F220" s="56">
        <v>3</v>
      </c>
      <c r="G220" s="56">
        <v>1</v>
      </c>
      <c r="H220" s="56">
        <v>1</v>
      </c>
      <c r="I220" s="56">
        <v>1</v>
      </c>
      <c r="J220" s="56">
        <v>1</v>
      </c>
      <c r="K220" s="56">
        <v>1</v>
      </c>
      <c r="L220" s="56">
        <v>1</v>
      </c>
      <c r="M220" s="56">
        <v>1272900</v>
      </c>
      <c r="N220" s="56">
        <v>1341500</v>
      </c>
      <c r="O220" s="56">
        <v>1</v>
      </c>
      <c r="P220" s="56">
        <v>1</v>
      </c>
      <c r="Q220" s="56">
        <v>1</v>
      </c>
      <c r="R220" s="56">
        <v>1</v>
      </c>
      <c r="S220" s="56">
        <v>1</v>
      </c>
      <c r="T220" s="56">
        <v>435734</v>
      </c>
      <c r="U220" s="56">
        <v>435734</v>
      </c>
      <c r="V220" s="56">
        <v>0.17487143199999999</v>
      </c>
    </row>
    <row r="221" spans="1:22">
      <c r="A221" s="55" t="s">
        <v>1322</v>
      </c>
      <c r="B221" s="55" t="s">
        <v>1323</v>
      </c>
      <c r="C221" s="55" t="s">
        <v>1324</v>
      </c>
      <c r="D221" s="55" t="s">
        <v>1325</v>
      </c>
      <c r="E221" s="56">
        <v>2</v>
      </c>
      <c r="F221" s="56">
        <v>2</v>
      </c>
      <c r="G221" s="56">
        <v>3656200</v>
      </c>
      <c r="H221" s="56">
        <v>1</v>
      </c>
      <c r="I221" s="56">
        <v>1</v>
      </c>
      <c r="J221" s="56">
        <v>1</v>
      </c>
      <c r="K221" s="56">
        <v>1</v>
      </c>
      <c r="L221" s="56">
        <v>1</v>
      </c>
      <c r="M221" s="56">
        <v>1</v>
      </c>
      <c r="N221" s="56">
        <v>1</v>
      </c>
      <c r="O221" s="56">
        <v>1</v>
      </c>
      <c r="P221" s="56">
        <v>1</v>
      </c>
      <c r="Q221" s="56">
        <v>5002300</v>
      </c>
      <c r="R221" s="56">
        <v>1</v>
      </c>
      <c r="S221" s="56">
        <v>609367.5</v>
      </c>
      <c r="T221" s="56">
        <v>833717.5</v>
      </c>
      <c r="U221" s="56">
        <v>1.3681686340000001</v>
      </c>
      <c r="V221" s="56">
        <v>0.83277600799999996</v>
      </c>
    </row>
    <row r="222" spans="1:22">
      <c r="A222" s="55" t="s">
        <v>350</v>
      </c>
      <c r="B222" s="55" t="s">
        <v>351</v>
      </c>
      <c r="C222" s="55" t="s">
        <v>352</v>
      </c>
      <c r="D222" s="55" t="s">
        <v>353</v>
      </c>
      <c r="E222" s="56">
        <v>2</v>
      </c>
      <c r="F222" s="56">
        <v>37</v>
      </c>
      <c r="G222" s="56">
        <v>179380000</v>
      </c>
      <c r="H222" s="56">
        <v>183440000</v>
      </c>
      <c r="I222" s="56">
        <v>267030000</v>
      </c>
      <c r="J222" s="56">
        <v>220650000</v>
      </c>
      <c r="K222" s="56">
        <v>328090000</v>
      </c>
      <c r="L222" s="56">
        <v>270650000</v>
      </c>
      <c r="M222" s="56">
        <v>203180000</v>
      </c>
      <c r="N222" s="56">
        <v>208270000</v>
      </c>
      <c r="O222" s="56">
        <v>207370000</v>
      </c>
      <c r="P222" s="56">
        <v>198920000</v>
      </c>
      <c r="Q222" s="56">
        <v>208900000</v>
      </c>
      <c r="R222" s="56">
        <v>192870000</v>
      </c>
      <c r="S222" s="56">
        <v>241540000</v>
      </c>
      <c r="T222" s="56">
        <v>203251666.69999999</v>
      </c>
      <c r="U222" s="56">
        <v>0.84148243199999995</v>
      </c>
      <c r="V222" s="56">
        <v>0.16588617</v>
      </c>
    </row>
    <row r="223" spans="1:22">
      <c r="A223" s="55" t="s">
        <v>767</v>
      </c>
      <c r="B223" s="55" t="s">
        <v>768</v>
      </c>
      <c r="C223" s="55" t="s">
        <v>769</v>
      </c>
      <c r="D223" s="55" t="s">
        <v>770</v>
      </c>
      <c r="E223" s="56">
        <v>5</v>
      </c>
      <c r="F223" s="56">
        <v>3</v>
      </c>
      <c r="G223" s="56">
        <v>1</v>
      </c>
      <c r="H223" s="56">
        <v>1</v>
      </c>
      <c r="I223" s="56">
        <v>1</v>
      </c>
      <c r="J223" s="56">
        <v>1</v>
      </c>
      <c r="K223" s="56">
        <v>1</v>
      </c>
      <c r="L223" s="56">
        <v>1</v>
      </c>
      <c r="M223" s="56">
        <v>1</v>
      </c>
      <c r="N223" s="56">
        <v>1</v>
      </c>
      <c r="O223" s="56">
        <v>1</v>
      </c>
      <c r="P223" s="56">
        <v>5963200</v>
      </c>
      <c r="Q223" s="56">
        <v>1</v>
      </c>
      <c r="R223" s="56">
        <v>1</v>
      </c>
      <c r="S223" s="56">
        <v>1</v>
      </c>
      <c r="T223" s="56">
        <v>993867.5</v>
      </c>
      <c r="U223" s="56">
        <v>993867.5</v>
      </c>
      <c r="V223" s="56">
        <v>0.36321746799999999</v>
      </c>
    </row>
    <row r="224" spans="1:22">
      <c r="A224" s="55" t="s">
        <v>354</v>
      </c>
      <c r="B224" s="55" t="s">
        <v>355</v>
      </c>
      <c r="C224" s="55" t="s">
        <v>356</v>
      </c>
      <c r="D224" s="55" t="s">
        <v>357</v>
      </c>
      <c r="E224" s="56">
        <v>2</v>
      </c>
      <c r="F224" s="56">
        <v>10</v>
      </c>
      <c r="G224" s="56">
        <v>15684000</v>
      </c>
      <c r="H224" s="56">
        <v>10125000</v>
      </c>
      <c r="I224" s="56">
        <v>16899000</v>
      </c>
      <c r="J224" s="56">
        <v>15934000</v>
      </c>
      <c r="K224" s="56">
        <v>15207000</v>
      </c>
      <c r="L224" s="56">
        <v>10120000</v>
      </c>
      <c r="M224" s="56">
        <v>6087100</v>
      </c>
      <c r="N224" s="56">
        <v>15939000</v>
      </c>
      <c r="O224" s="56">
        <v>20924000</v>
      </c>
      <c r="P224" s="56">
        <v>12582000</v>
      </c>
      <c r="Q224" s="56">
        <v>4039500</v>
      </c>
      <c r="R224" s="56">
        <v>3122700</v>
      </c>
      <c r="S224" s="56">
        <v>13994833.33</v>
      </c>
      <c r="T224" s="56">
        <v>10449050</v>
      </c>
      <c r="U224" s="56">
        <v>0.74663625899999997</v>
      </c>
      <c r="V224" s="56">
        <v>0.30396307700000003</v>
      </c>
    </row>
    <row r="225" spans="1:22">
      <c r="A225" s="55" t="s">
        <v>981</v>
      </c>
      <c r="B225" s="55" t="s">
        <v>982</v>
      </c>
      <c r="C225" s="55" t="s">
        <v>983</v>
      </c>
      <c r="D225" s="55" t="s">
        <v>984</v>
      </c>
      <c r="E225" s="56">
        <v>3</v>
      </c>
      <c r="F225" s="56">
        <v>2</v>
      </c>
      <c r="G225" s="56">
        <v>1</v>
      </c>
      <c r="H225" s="56">
        <v>1</v>
      </c>
      <c r="I225" s="56">
        <v>1</v>
      </c>
      <c r="J225" s="56">
        <v>1</v>
      </c>
      <c r="K225" s="56">
        <v>1</v>
      </c>
      <c r="L225" s="56">
        <v>1</v>
      </c>
      <c r="M225" s="56">
        <v>1</v>
      </c>
      <c r="N225" s="56">
        <v>9180400</v>
      </c>
      <c r="O225" s="56">
        <v>11798000</v>
      </c>
      <c r="P225" s="56">
        <v>8977400</v>
      </c>
      <c r="Q225" s="56">
        <v>1</v>
      </c>
      <c r="R225" s="56">
        <v>1</v>
      </c>
      <c r="S225" s="56">
        <v>1</v>
      </c>
      <c r="T225" s="56">
        <v>4992633.8329999996</v>
      </c>
      <c r="U225" s="56">
        <v>4992633.8329999996</v>
      </c>
      <c r="V225" s="56">
        <v>7.9097820999999999E-2</v>
      </c>
    </row>
    <row r="226" spans="1:22">
      <c r="A226" s="55" t="s">
        <v>1326</v>
      </c>
      <c r="B226" s="55" t="s">
        <v>1592</v>
      </c>
      <c r="C226" s="55" t="s">
        <v>1328</v>
      </c>
      <c r="D226" s="55" t="s">
        <v>1329</v>
      </c>
      <c r="E226" s="56">
        <v>2</v>
      </c>
      <c r="F226" s="56">
        <v>7</v>
      </c>
      <c r="G226" s="56">
        <v>4947900</v>
      </c>
      <c r="H226" s="56">
        <v>3667700</v>
      </c>
      <c r="I226" s="56">
        <v>3649000</v>
      </c>
      <c r="J226" s="56">
        <v>5893000</v>
      </c>
      <c r="K226" s="56">
        <v>10452000</v>
      </c>
      <c r="L226" s="56">
        <v>3776100</v>
      </c>
      <c r="M226" s="56">
        <v>5540500</v>
      </c>
      <c r="N226" s="56">
        <v>4656200</v>
      </c>
      <c r="O226" s="56">
        <v>5006100</v>
      </c>
      <c r="P226" s="56">
        <v>4112600</v>
      </c>
      <c r="Q226" s="56">
        <v>2442600</v>
      </c>
      <c r="R226" s="56">
        <v>2852200</v>
      </c>
      <c r="S226" s="56">
        <v>5397616.6670000004</v>
      </c>
      <c r="T226" s="56">
        <v>4101700</v>
      </c>
      <c r="U226" s="56">
        <v>0.75990946599999998</v>
      </c>
      <c r="V226" s="56">
        <v>0.31029339500000003</v>
      </c>
    </row>
    <row r="227" spans="1:22">
      <c r="A227" s="55" t="s">
        <v>1330</v>
      </c>
      <c r="B227" s="55" t="s">
        <v>1331</v>
      </c>
      <c r="C227" s="55" t="s">
        <v>1332</v>
      </c>
      <c r="D227" s="55" t="s">
        <v>1333</v>
      </c>
      <c r="E227" s="56">
        <v>1</v>
      </c>
      <c r="F227" s="56">
        <v>2</v>
      </c>
      <c r="G227" s="56">
        <v>1</v>
      </c>
      <c r="H227" s="56">
        <v>1</v>
      </c>
      <c r="I227" s="56">
        <v>15467000</v>
      </c>
      <c r="J227" s="56">
        <v>8167300</v>
      </c>
      <c r="K227" s="56">
        <v>1</v>
      </c>
      <c r="L227" s="56">
        <v>9726600</v>
      </c>
      <c r="M227" s="56">
        <v>1</v>
      </c>
      <c r="N227" s="56">
        <v>7902100</v>
      </c>
      <c r="O227" s="56">
        <v>7125500</v>
      </c>
      <c r="P227" s="56">
        <v>16103000</v>
      </c>
      <c r="Q227" s="56">
        <v>4681800</v>
      </c>
      <c r="R227" s="56">
        <v>1</v>
      </c>
      <c r="S227" s="56">
        <v>5560150.5</v>
      </c>
      <c r="T227" s="56">
        <v>5968733.6670000004</v>
      </c>
      <c r="U227" s="56">
        <v>1.073484192</v>
      </c>
      <c r="V227" s="56">
        <v>0.91267251599999999</v>
      </c>
    </row>
    <row r="228" spans="1:22">
      <c r="A228" s="55" t="s">
        <v>1334</v>
      </c>
      <c r="B228" s="55" t="s">
        <v>1593</v>
      </c>
      <c r="C228" s="55" t="s">
        <v>1336</v>
      </c>
      <c r="D228" s="55" t="s">
        <v>1337</v>
      </c>
      <c r="E228" s="56">
        <v>1</v>
      </c>
      <c r="F228" s="56">
        <v>7</v>
      </c>
      <c r="G228" s="56">
        <v>20789000</v>
      </c>
      <c r="H228" s="56">
        <v>18635000</v>
      </c>
      <c r="I228" s="56">
        <v>12660000</v>
      </c>
      <c r="J228" s="56">
        <v>19278000</v>
      </c>
      <c r="K228" s="56">
        <v>5448400</v>
      </c>
      <c r="L228" s="56">
        <v>8861000</v>
      </c>
      <c r="M228" s="56">
        <v>6748600</v>
      </c>
      <c r="N228" s="56">
        <v>6782100</v>
      </c>
      <c r="O228" s="56">
        <v>13631000</v>
      </c>
      <c r="P228" s="56">
        <v>16084000</v>
      </c>
      <c r="Q228" s="56">
        <v>9518300</v>
      </c>
      <c r="R228" s="56">
        <v>14077000</v>
      </c>
      <c r="S228" s="56">
        <v>14278566.67</v>
      </c>
      <c r="T228" s="56">
        <v>11140166.67</v>
      </c>
      <c r="U228" s="56">
        <v>0.78020202800000005</v>
      </c>
      <c r="V228" s="56">
        <v>0.329742486</v>
      </c>
    </row>
    <row r="229" spans="1:22">
      <c r="A229" s="55" t="s">
        <v>993</v>
      </c>
      <c r="B229" s="55" t="s">
        <v>450</v>
      </c>
      <c r="C229" s="55" t="s">
        <v>994</v>
      </c>
      <c r="D229" s="55" t="s">
        <v>995</v>
      </c>
      <c r="E229" s="56">
        <v>1</v>
      </c>
      <c r="F229" s="56">
        <v>3</v>
      </c>
      <c r="G229" s="56">
        <v>1</v>
      </c>
      <c r="H229" s="56">
        <v>1</v>
      </c>
      <c r="I229" s="56">
        <v>1</v>
      </c>
      <c r="J229" s="56">
        <v>1</v>
      </c>
      <c r="K229" s="56">
        <v>1</v>
      </c>
      <c r="L229" s="56">
        <v>1</v>
      </c>
      <c r="M229" s="56">
        <v>1</v>
      </c>
      <c r="N229" s="56">
        <v>1</v>
      </c>
      <c r="O229" s="56">
        <v>1</v>
      </c>
      <c r="P229" s="56">
        <v>1</v>
      </c>
      <c r="Q229" s="56">
        <v>1</v>
      </c>
      <c r="R229" s="56">
        <v>1</v>
      </c>
      <c r="S229" s="56">
        <v>1</v>
      </c>
      <c r="T229" s="56">
        <v>1</v>
      </c>
      <c r="U229" s="56">
        <v>1</v>
      </c>
      <c r="V229" s="56" t="e">
        <v>#DIV/0!</v>
      </c>
    </row>
    <row r="230" spans="1:22">
      <c r="A230" s="55" t="s">
        <v>1338</v>
      </c>
      <c r="B230" s="55" t="s">
        <v>1594</v>
      </c>
      <c r="C230" s="55" t="s">
        <v>1340</v>
      </c>
      <c r="D230" s="55" t="s">
        <v>1341</v>
      </c>
      <c r="E230" s="56">
        <v>1</v>
      </c>
      <c r="F230" s="56">
        <v>7</v>
      </c>
      <c r="G230" s="56">
        <v>10568000</v>
      </c>
      <c r="H230" s="56">
        <v>1</v>
      </c>
      <c r="I230" s="56">
        <v>1</v>
      </c>
      <c r="J230" s="56">
        <v>1</v>
      </c>
      <c r="K230" s="56">
        <v>1</v>
      </c>
      <c r="L230" s="56">
        <v>1</v>
      </c>
      <c r="M230" s="56">
        <v>1</v>
      </c>
      <c r="N230" s="56">
        <v>1</v>
      </c>
      <c r="O230" s="56">
        <v>1</v>
      </c>
      <c r="P230" s="56">
        <v>1</v>
      </c>
      <c r="Q230" s="56">
        <v>2656600</v>
      </c>
      <c r="R230" s="56">
        <v>1</v>
      </c>
      <c r="S230" s="56">
        <v>1761334.1669999999</v>
      </c>
      <c r="T230" s="56">
        <v>442767.5</v>
      </c>
      <c r="U230" s="56">
        <v>0.25138188299999997</v>
      </c>
      <c r="V230" s="56">
        <v>0.49688058299999999</v>
      </c>
    </row>
    <row r="231" spans="1:22">
      <c r="A231" s="55" t="s">
        <v>1016</v>
      </c>
      <c r="B231" s="55" t="s">
        <v>1017</v>
      </c>
      <c r="C231" s="55" t="s">
        <v>1018</v>
      </c>
      <c r="D231" s="55" t="s">
        <v>1019</v>
      </c>
      <c r="E231" s="56">
        <v>2</v>
      </c>
      <c r="F231" s="56">
        <v>1</v>
      </c>
      <c r="G231" s="56">
        <v>1</v>
      </c>
      <c r="H231" s="56">
        <v>1</v>
      </c>
      <c r="I231" s="56">
        <v>1</v>
      </c>
      <c r="J231" s="56">
        <v>1</v>
      </c>
      <c r="K231" s="56">
        <v>1</v>
      </c>
      <c r="L231" s="56">
        <v>1</v>
      </c>
      <c r="M231" s="56">
        <v>1</v>
      </c>
      <c r="N231" s="56">
        <v>618540</v>
      </c>
      <c r="O231" s="56">
        <v>1</v>
      </c>
      <c r="P231" s="56">
        <v>1</v>
      </c>
      <c r="Q231" s="56">
        <v>1</v>
      </c>
      <c r="R231" s="56">
        <v>1</v>
      </c>
      <c r="S231" s="56">
        <v>1</v>
      </c>
      <c r="T231" s="56">
        <v>103090.8333</v>
      </c>
      <c r="U231" s="56">
        <v>103090.8333</v>
      </c>
      <c r="V231" s="56">
        <v>0.36321746799999999</v>
      </c>
    </row>
    <row r="232" spans="1:22">
      <c r="A232" s="55" t="s">
        <v>1000</v>
      </c>
      <c r="B232" s="55" t="s">
        <v>1001</v>
      </c>
      <c r="C232" s="55" t="s">
        <v>1002</v>
      </c>
      <c r="D232" s="55" t="s">
        <v>1003</v>
      </c>
      <c r="E232" s="56">
        <v>3</v>
      </c>
      <c r="F232" s="56">
        <v>2</v>
      </c>
      <c r="G232" s="56">
        <v>357980</v>
      </c>
      <c r="H232" s="56">
        <v>1</v>
      </c>
      <c r="I232" s="56">
        <v>1</v>
      </c>
      <c r="J232" s="56">
        <v>1</v>
      </c>
      <c r="K232" s="56">
        <v>1</v>
      </c>
      <c r="L232" s="56">
        <v>1</v>
      </c>
      <c r="M232" s="56">
        <v>1</v>
      </c>
      <c r="N232" s="56">
        <v>2077000</v>
      </c>
      <c r="O232" s="56">
        <v>898810</v>
      </c>
      <c r="P232" s="56">
        <v>895810</v>
      </c>
      <c r="Q232" s="56">
        <v>1</v>
      </c>
      <c r="R232" s="56">
        <v>1</v>
      </c>
      <c r="S232" s="56">
        <v>59664.166669999999</v>
      </c>
      <c r="T232" s="56">
        <v>645270.5</v>
      </c>
      <c r="U232" s="56">
        <v>10.815042529999999</v>
      </c>
      <c r="V232" s="56">
        <v>0.14518162100000001</v>
      </c>
    </row>
    <row r="233" spans="1:22">
      <c r="A233" s="55" t="s">
        <v>624</v>
      </c>
      <c r="B233" s="55" t="s">
        <v>625</v>
      </c>
      <c r="C233" s="55" t="s">
        <v>626</v>
      </c>
      <c r="D233" s="55" t="s">
        <v>627</v>
      </c>
      <c r="E233" s="56">
        <v>3</v>
      </c>
      <c r="F233" s="56">
        <v>1</v>
      </c>
      <c r="G233" s="56">
        <v>181140000</v>
      </c>
      <c r="H233" s="56">
        <v>1</v>
      </c>
      <c r="I233" s="56">
        <v>1</v>
      </c>
      <c r="J233" s="56">
        <v>1</v>
      </c>
      <c r="K233" s="56">
        <v>111240000</v>
      </c>
      <c r="L233" s="56">
        <v>1</v>
      </c>
      <c r="M233" s="56">
        <v>78802000</v>
      </c>
      <c r="N233" s="56">
        <v>1</v>
      </c>
      <c r="O233" s="56">
        <v>1</v>
      </c>
      <c r="P233" s="56">
        <v>1</v>
      </c>
      <c r="Q233" s="56">
        <v>1</v>
      </c>
      <c r="R233" s="56">
        <v>1</v>
      </c>
      <c r="S233" s="56">
        <v>48730000.670000002</v>
      </c>
      <c r="T233" s="56">
        <v>13133667.5</v>
      </c>
      <c r="U233" s="56">
        <v>0.26951913199999999</v>
      </c>
      <c r="V233" s="56">
        <v>0.34089042600000002</v>
      </c>
    </row>
    <row r="234" spans="1:22">
      <c r="A234" s="55" t="s">
        <v>362</v>
      </c>
      <c r="B234" s="55" t="s">
        <v>363</v>
      </c>
      <c r="C234" s="55" t="s">
        <v>364</v>
      </c>
      <c r="D234" s="55" t="s">
        <v>365</v>
      </c>
      <c r="E234" s="56">
        <v>2</v>
      </c>
      <c r="F234" s="56">
        <v>17</v>
      </c>
      <c r="G234" s="56">
        <v>59160000</v>
      </c>
      <c r="H234" s="56">
        <v>58097000</v>
      </c>
      <c r="I234" s="56">
        <v>64244000</v>
      </c>
      <c r="J234" s="56">
        <v>67981000</v>
      </c>
      <c r="K234" s="56">
        <v>43540000</v>
      </c>
      <c r="L234" s="56">
        <v>92734000</v>
      </c>
      <c r="M234" s="56">
        <v>35547000</v>
      </c>
      <c r="N234" s="56">
        <v>33817000</v>
      </c>
      <c r="O234" s="56">
        <v>42459000</v>
      </c>
      <c r="P234" s="56">
        <v>56377000</v>
      </c>
      <c r="Q234" s="56">
        <v>49384000</v>
      </c>
      <c r="R234" s="56">
        <v>68226000</v>
      </c>
      <c r="S234" s="56">
        <v>64292666.670000002</v>
      </c>
      <c r="T234" s="56">
        <v>47635000</v>
      </c>
      <c r="U234" s="56">
        <v>0.74090876100000003</v>
      </c>
      <c r="V234" s="56">
        <v>8.0747079999999999E-2</v>
      </c>
    </row>
    <row r="235" spans="1:22">
      <c r="A235" s="55" t="s">
        <v>1004</v>
      </c>
      <c r="B235" s="55" t="s">
        <v>1005</v>
      </c>
      <c r="C235" s="55" t="s">
        <v>1006</v>
      </c>
      <c r="D235" s="55" t="s">
        <v>1582</v>
      </c>
      <c r="E235" s="56">
        <v>3</v>
      </c>
      <c r="F235" s="56">
        <v>1</v>
      </c>
      <c r="G235" s="56">
        <v>1</v>
      </c>
      <c r="H235" s="56">
        <v>1</v>
      </c>
      <c r="I235" s="56">
        <v>1</v>
      </c>
      <c r="J235" s="56">
        <v>1</v>
      </c>
      <c r="K235" s="56">
        <v>1</v>
      </c>
      <c r="L235" s="56">
        <v>1</v>
      </c>
      <c r="M235" s="56">
        <v>1</v>
      </c>
      <c r="N235" s="56">
        <v>6350300</v>
      </c>
      <c r="O235" s="56">
        <v>1</v>
      </c>
      <c r="P235" s="56">
        <v>1</v>
      </c>
      <c r="Q235" s="56">
        <v>1</v>
      </c>
      <c r="R235" s="56">
        <v>1</v>
      </c>
      <c r="S235" s="56">
        <v>1</v>
      </c>
      <c r="T235" s="56">
        <v>1058384.1669999999</v>
      </c>
      <c r="U235" s="56">
        <v>1058384.1669999999</v>
      </c>
      <c r="V235" s="56">
        <v>0.36321746799999999</v>
      </c>
    </row>
    <row r="236" spans="1:22">
      <c r="A236" s="55" t="s">
        <v>835</v>
      </c>
      <c r="B236" s="55" t="s">
        <v>836</v>
      </c>
      <c r="C236" s="55" t="s">
        <v>837</v>
      </c>
      <c r="D236" s="55" t="s">
        <v>838</v>
      </c>
      <c r="E236" s="56">
        <v>18</v>
      </c>
      <c r="F236" s="56">
        <v>30</v>
      </c>
      <c r="G236" s="56">
        <v>16109000</v>
      </c>
      <c r="H236" s="56">
        <v>2423200</v>
      </c>
      <c r="I236" s="56">
        <v>18727000</v>
      </c>
      <c r="J236" s="56">
        <v>43197000</v>
      </c>
      <c r="K236" s="56">
        <v>3866900</v>
      </c>
      <c r="L236" s="56">
        <v>1</v>
      </c>
      <c r="M236" s="56">
        <v>41261000</v>
      </c>
      <c r="N236" s="56">
        <v>304790000</v>
      </c>
      <c r="O236" s="56">
        <v>212240000</v>
      </c>
      <c r="P236" s="56">
        <v>141290000</v>
      </c>
      <c r="Q236" s="56">
        <v>78457000</v>
      </c>
      <c r="R236" s="56">
        <v>65628000</v>
      </c>
      <c r="S236" s="56">
        <v>14053850.17</v>
      </c>
      <c r="T236" s="56">
        <v>140611000</v>
      </c>
      <c r="U236" s="56">
        <v>10.005158610000001</v>
      </c>
      <c r="V236" s="56">
        <v>2.7685621000000001E-2</v>
      </c>
    </row>
    <row r="237" spans="1:22">
      <c r="A237" s="55" t="s">
        <v>77</v>
      </c>
      <c r="B237" s="55" t="s">
        <v>78</v>
      </c>
      <c r="C237" s="55" t="s">
        <v>79</v>
      </c>
      <c r="D237" s="55" t="s">
        <v>80</v>
      </c>
      <c r="E237" s="56">
        <v>2</v>
      </c>
      <c r="F237" s="56">
        <v>2</v>
      </c>
      <c r="G237" s="56">
        <v>1</v>
      </c>
      <c r="H237" s="56">
        <v>1</v>
      </c>
      <c r="I237" s="56">
        <v>1</v>
      </c>
      <c r="J237" s="56">
        <v>1</v>
      </c>
      <c r="K237" s="56">
        <v>1</v>
      </c>
      <c r="L237" s="56">
        <v>1</v>
      </c>
      <c r="M237" s="56">
        <v>1515600</v>
      </c>
      <c r="N237" s="56">
        <v>1538200</v>
      </c>
      <c r="O237" s="56">
        <v>977530</v>
      </c>
      <c r="P237" s="56">
        <v>2780000</v>
      </c>
      <c r="Q237" s="56">
        <v>1</v>
      </c>
      <c r="R237" s="56">
        <v>1</v>
      </c>
      <c r="S237" s="56">
        <v>1</v>
      </c>
      <c r="T237" s="56">
        <v>1135222</v>
      </c>
      <c r="U237" s="56">
        <v>1135222</v>
      </c>
      <c r="V237" s="56">
        <v>4.6866221E-2</v>
      </c>
    </row>
    <row r="238" spans="1:22">
      <c r="A238" s="55" t="s">
        <v>1060</v>
      </c>
      <c r="B238" s="55" t="s">
        <v>1061</v>
      </c>
      <c r="C238" s="55" t="s">
        <v>1062</v>
      </c>
      <c r="D238" s="55" t="s">
        <v>1063</v>
      </c>
      <c r="E238" s="56">
        <v>2</v>
      </c>
      <c r="F238" s="56">
        <v>1</v>
      </c>
      <c r="G238" s="56">
        <v>1</v>
      </c>
      <c r="H238" s="56">
        <v>1</v>
      </c>
      <c r="I238" s="56">
        <v>1</v>
      </c>
      <c r="J238" s="56">
        <v>1</v>
      </c>
      <c r="K238" s="56">
        <v>1</v>
      </c>
      <c r="L238" s="56">
        <v>1</v>
      </c>
      <c r="M238" s="56">
        <v>1</v>
      </c>
      <c r="N238" s="56">
        <v>14958000</v>
      </c>
      <c r="O238" s="56">
        <v>1</v>
      </c>
      <c r="P238" s="56">
        <v>1</v>
      </c>
      <c r="Q238" s="56">
        <v>1</v>
      </c>
      <c r="R238" s="56">
        <v>1</v>
      </c>
      <c r="S238" s="56">
        <v>1</v>
      </c>
      <c r="T238" s="56">
        <v>2493000.8330000001</v>
      </c>
      <c r="U238" s="56">
        <v>2493000.8330000001</v>
      </c>
      <c r="V238" s="56">
        <v>0.36321746799999999</v>
      </c>
    </row>
    <row r="239" spans="1:22">
      <c r="A239" s="55" t="s">
        <v>1342</v>
      </c>
      <c r="B239" s="55" t="s">
        <v>1343</v>
      </c>
      <c r="C239" s="55" t="s">
        <v>1344</v>
      </c>
      <c r="D239" s="55" t="s">
        <v>1345</v>
      </c>
      <c r="E239" s="56">
        <v>1</v>
      </c>
      <c r="F239" s="56">
        <v>2</v>
      </c>
      <c r="G239" s="56">
        <v>1</v>
      </c>
      <c r="H239" s="56">
        <v>1</v>
      </c>
      <c r="I239" s="56">
        <v>1</v>
      </c>
      <c r="J239" s="56">
        <v>1</v>
      </c>
      <c r="K239" s="56">
        <v>1</v>
      </c>
      <c r="L239" s="56">
        <v>1</v>
      </c>
      <c r="M239" s="56">
        <v>1</v>
      </c>
      <c r="N239" s="56">
        <v>539610</v>
      </c>
      <c r="O239" s="56">
        <v>1</v>
      </c>
      <c r="P239" s="56">
        <v>1</v>
      </c>
      <c r="Q239" s="56">
        <v>1</v>
      </c>
      <c r="R239" s="56">
        <v>1</v>
      </c>
      <c r="S239" s="56">
        <v>1</v>
      </c>
      <c r="T239" s="56">
        <v>89935.833329999994</v>
      </c>
      <c r="U239" s="56">
        <v>89935.833329999994</v>
      </c>
      <c r="V239" s="56">
        <v>0.36321746799999999</v>
      </c>
    </row>
    <row r="240" spans="1:22">
      <c r="A240" s="55" t="s">
        <v>1008</v>
      </c>
      <c r="B240" s="55" t="s">
        <v>1009</v>
      </c>
      <c r="C240" s="55" t="s">
        <v>1010</v>
      </c>
      <c r="D240" s="55" t="s">
        <v>1011</v>
      </c>
      <c r="E240" s="56">
        <v>5</v>
      </c>
      <c r="F240" s="56">
        <v>9</v>
      </c>
      <c r="G240" s="56">
        <v>1</v>
      </c>
      <c r="H240" s="56">
        <v>1</v>
      </c>
      <c r="I240" s="56">
        <v>1</v>
      </c>
      <c r="J240" s="56">
        <v>1</v>
      </c>
      <c r="K240" s="56">
        <v>1</v>
      </c>
      <c r="L240" s="56">
        <v>1</v>
      </c>
      <c r="M240" s="56">
        <v>1</v>
      </c>
      <c r="N240" s="56">
        <v>16470000</v>
      </c>
      <c r="O240" s="56">
        <v>24021000</v>
      </c>
      <c r="P240" s="56">
        <v>4803900</v>
      </c>
      <c r="Q240" s="56">
        <v>3076100</v>
      </c>
      <c r="R240" s="56">
        <v>2794400</v>
      </c>
      <c r="S240" s="56">
        <v>1</v>
      </c>
      <c r="T240" s="56">
        <v>8527566.8330000006</v>
      </c>
      <c r="U240" s="56">
        <v>8527566.8330000006</v>
      </c>
      <c r="V240" s="56">
        <v>7.9473462999999994E-2</v>
      </c>
    </row>
    <row r="241" spans="1:22">
      <c r="A241" s="55" t="s">
        <v>366</v>
      </c>
      <c r="B241" s="55" t="s">
        <v>1552</v>
      </c>
      <c r="C241" s="55" t="s">
        <v>368</v>
      </c>
      <c r="D241" s="55" t="s">
        <v>369</v>
      </c>
      <c r="E241" s="56">
        <v>2</v>
      </c>
      <c r="F241" s="56">
        <v>37</v>
      </c>
      <c r="G241" s="56">
        <v>3263500000</v>
      </c>
      <c r="H241" s="56">
        <v>3898400000</v>
      </c>
      <c r="I241" s="56">
        <v>4581000000</v>
      </c>
      <c r="J241" s="56">
        <v>4251700000</v>
      </c>
      <c r="K241" s="56">
        <v>4104600000</v>
      </c>
      <c r="L241" s="56">
        <v>3959600000</v>
      </c>
      <c r="M241" s="56">
        <v>2682600000</v>
      </c>
      <c r="N241" s="56">
        <v>2808600000</v>
      </c>
      <c r="O241" s="56">
        <v>3076600000</v>
      </c>
      <c r="P241" s="56">
        <v>3636600000</v>
      </c>
      <c r="Q241" s="56">
        <v>3140400000</v>
      </c>
      <c r="R241" s="56">
        <v>3065300000</v>
      </c>
      <c r="S241" s="56">
        <v>4009800000</v>
      </c>
      <c r="T241" s="56">
        <v>3068350000</v>
      </c>
      <c r="U241" s="56">
        <v>0.76521272900000004</v>
      </c>
      <c r="V241" s="56">
        <v>2.1690809999999998E-3</v>
      </c>
    </row>
    <row r="242" spans="1:22">
      <c r="A242" s="55" t="s">
        <v>738</v>
      </c>
      <c r="B242" s="55" t="s">
        <v>739</v>
      </c>
      <c r="C242" s="57"/>
      <c r="D242" s="55" t="s">
        <v>740</v>
      </c>
      <c r="E242" s="56">
        <v>5</v>
      </c>
      <c r="F242" s="56">
        <v>2</v>
      </c>
      <c r="G242" s="56">
        <v>1</v>
      </c>
      <c r="H242" s="56">
        <v>1</v>
      </c>
      <c r="I242" s="56">
        <v>1</v>
      </c>
      <c r="J242" s="56">
        <v>1</v>
      </c>
      <c r="K242" s="56">
        <v>1</v>
      </c>
      <c r="L242" s="56">
        <v>1</v>
      </c>
      <c r="M242" s="56">
        <v>1</v>
      </c>
      <c r="N242" s="56">
        <v>1</v>
      </c>
      <c r="O242" s="56">
        <v>1</v>
      </c>
      <c r="P242" s="56">
        <v>1</v>
      </c>
      <c r="Q242" s="56">
        <v>1</v>
      </c>
      <c r="R242" s="56">
        <v>1</v>
      </c>
      <c r="S242" s="56">
        <v>1</v>
      </c>
      <c r="T242" s="56">
        <v>1</v>
      </c>
      <c r="U242" s="56">
        <v>1</v>
      </c>
      <c r="V242" s="56" t="e">
        <v>#DIV/0!</v>
      </c>
    </row>
    <row r="243" spans="1:22">
      <c r="A243" s="55" t="s">
        <v>1346</v>
      </c>
      <c r="B243" s="55" t="s">
        <v>723</v>
      </c>
      <c r="C243" s="55" t="s">
        <v>1347</v>
      </c>
      <c r="D243" s="55" t="s">
        <v>1348</v>
      </c>
      <c r="E243" s="56">
        <v>2</v>
      </c>
      <c r="F243" s="56">
        <v>1</v>
      </c>
      <c r="G243" s="56">
        <v>1</v>
      </c>
      <c r="H243" s="56">
        <v>1</v>
      </c>
      <c r="I243" s="56">
        <v>1</v>
      </c>
      <c r="J243" s="56">
        <v>1</v>
      </c>
      <c r="K243" s="56">
        <v>1</v>
      </c>
      <c r="L243" s="56">
        <v>1</v>
      </c>
      <c r="M243" s="56">
        <v>558510</v>
      </c>
      <c r="N243" s="56">
        <v>681740</v>
      </c>
      <c r="O243" s="56">
        <v>1</v>
      </c>
      <c r="P243" s="56">
        <v>1</v>
      </c>
      <c r="Q243" s="56">
        <v>1</v>
      </c>
      <c r="R243" s="56">
        <v>1</v>
      </c>
      <c r="S243" s="56">
        <v>1</v>
      </c>
      <c r="T243" s="56">
        <v>206709</v>
      </c>
      <c r="U243" s="56">
        <v>206709</v>
      </c>
      <c r="V243" s="56">
        <v>0.17731159699999999</v>
      </c>
    </row>
    <row r="244" spans="1:22">
      <c r="A244" s="55" t="s">
        <v>105</v>
      </c>
      <c r="B244" s="55" t="s">
        <v>106</v>
      </c>
      <c r="C244" s="55" t="s">
        <v>107</v>
      </c>
      <c r="D244" s="55" t="s">
        <v>108</v>
      </c>
      <c r="E244" s="56">
        <v>5</v>
      </c>
      <c r="F244" s="56">
        <v>6</v>
      </c>
      <c r="G244" s="56">
        <v>1</v>
      </c>
      <c r="H244" s="56">
        <v>1</v>
      </c>
      <c r="I244" s="56">
        <v>1927000</v>
      </c>
      <c r="J244" s="56">
        <v>1</v>
      </c>
      <c r="K244" s="56">
        <v>1</v>
      </c>
      <c r="L244" s="56">
        <v>1</v>
      </c>
      <c r="M244" s="56">
        <v>11936000</v>
      </c>
      <c r="N244" s="56">
        <v>19277000</v>
      </c>
      <c r="O244" s="56">
        <v>11408000</v>
      </c>
      <c r="P244" s="56">
        <v>3151800</v>
      </c>
      <c r="Q244" s="56">
        <v>2055100</v>
      </c>
      <c r="R244" s="56">
        <v>4368400</v>
      </c>
      <c r="S244" s="56">
        <v>321167.5</v>
      </c>
      <c r="T244" s="56">
        <v>8699383.3330000006</v>
      </c>
      <c r="U244" s="56">
        <v>27.086748610000001</v>
      </c>
      <c r="V244" s="56">
        <v>2.7459937E-2</v>
      </c>
    </row>
    <row r="245" spans="1:22">
      <c r="A245" s="55" t="s">
        <v>1258</v>
      </c>
      <c r="B245" s="55" t="s">
        <v>1259</v>
      </c>
      <c r="C245" s="55" t="s">
        <v>1260</v>
      </c>
      <c r="D245" s="55" t="s">
        <v>1261</v>
      </c>
      <c r="E245" s="56">
        <v>3</v>
      </c>
      <c r="F245" s="56">
        <v>4</v>
      </c>
      <c r="G245" s="56">
        <v>1</v>
      </c>
      <c r="H245" s="56">
        <v>1</v>
      </c>
      <c r="I245" s="56">
        <v>1</v>
      </c>
      <c r="J245" s="56">
        <v>1</v>
      </c>
      <c r="K245" s="56">
        <v>1</v>
      </c>
      <c r="L245" s="56">
        <v>1</v>
      </c>
      <c r="M245" s="56">
        <v>1</v>
      </c>
      <c r="N245" s="56">
        <v>1987900</v>
      </c>
      <c r="O245" s="56">
        <v>738820</v>
      </c>
      <c r="P245" s="56">
        <v>512440</v>
      </c>
      <c r="Q245" s="56">
        <v>1</v>
      </c>
      <c r="R245" s="56">
        <v>1</v>
      </c>
      <c r="S245" s="56">
        <v>1</v>
      </c>
      <c r="T245" s="56">
        <v>539860.5</v>
      </c>
      <c r="U245" s="56">
        <v>539860.5</v>
      </c>
      <c r="V245" s="56">
        <v>0.149120738</v>
      </c>
    </row>
    <row r="246" spans="1:22">
      <c r="A246" s="55" t="s">
        <v>839</v>
      </c>
      <c r="B246" s="55" t="s">
        <v>840</v>
      </c>
      <c r="C246" s="55" t="s">
        <v>841</v>
      </c>
      <c r="D246" s="55" t="s">
        <v>842</v>
      </c>
      <c r="E246" s="56">
        <v>7</v>
      </c>
      <c r="F246" s="56">
        <v>6</v>
      </c>
      <c r="G246" s="56">
        <v>1</v>
      </c>
      <c r="H246" s="56">
        <v>1</v>
      </c>
      <c r="I246" s="56">
        <v>1</v>
      </c>
      <c r="J246" s="56">
        <v>1</v>
      </c>
      <c r="K246" s="56">
        <v>1</v>
      </c>
      <c r="L246" s="56">
        <v>1</v>
      </c>
      <c r="M246" s="56">
        <v>960150</v>
      </c>
      <c r="N246" s="56">
        <v>1912300</v>
      </c>
      <c r="O246" s="56">
        <v>1</v>
      </c>
      <c r="P246" s="56">
        <v>1</v>
      </c>
      <c r="Q246" s="56">
        <v>1</v>
      </c>
      <c r="R246" s="56">
        <v>1</v>
      </c>
      <c r="S246" s="56">
        <v>1</v>
      </c>
      <c r="T246" s="56">
        <v>478742.3333</v>
      </c>
      <c r="U246" s="56">
        <v>478742.3333</v>
      </c>
      <c r="V246" s="56">
        <v>0.20280806600000001</v>
      </c>
    </row>
    <row r="247" spans="1:22">
      <c r="A247" s="55" t="s">
        <v>1020</v>
      </c>
      <c r="B247" s="55" t="s">
        <v>1021</v>
      </c>
      <c r="C247" s="55" t="s">
        <v>1022</v>
      </c>
      <c r="D247" s="55" t="s">
        <v>1023</v>
      </c>
      <c r="E247" s="56">
        <v>3</v>
      </c>
      <c r="F247" s="56">
        <v>1</v>
      </c>
      <c r="G247" s="56">
        <v>1</v>
      </c>
      <c r="H247" s="56">
        <v>1</v>
      </c>
      <c r="I247" s="56">
        <v>1</v>
      </c>
      <c r="J247" s="56">
        <v>1</v>
      </c>
      <c r="K247" s="56">
        <v>1</v>
      </c>
      <c r="L247" s="56">
        <v>1</v>
      </c>
      <c r="M247" s="56">
        <v>1</v>
      </c>
      <c r="N247" s="56">
        <v>115760</v>
      </c>
      <c r="O247" s="56">
        <v>1</v>
      </c>
      <c r="P247" s="56">
        <v>1</v>
      </c>
      <c r="Q247" s="56">
        <v>1</v>
      </c>
      <c r="R247" s="56">
        <v>1</v>
      </c>
      <c r="S247" s="56">
        <v>1</v>
      </c>
      <c r="T247" s="56">
        <v>19294.166669999999</v>
      </c>
      <c r="U247" s="56">
        <v>19294.166669999999</v>
      </c>
      <c r="V247" s="56">
        <v>0.36321746799999999</v>
      </c>
    </row>
    <row r="248" spans="1:22">
      <c r="A248" s="55" t="s">
        <v>1028</v>
      </c>
      <c r="B248" s="55" t="s">
        <v>1029</v>
      </c>
      <c r="C248" s="55" t="s">
        <v>1030</v>
      </c>
      <c r="D248" s="55" t="s">
        <v>1031</v>
      </c>
      <c r="E248" s="56">
        <v>1</v>
      </c>
      <c r="F248" s="56">
        <v>1</v>
      </c>
      <c r="G248" s="56">
        <v>1</v>
      </c>
      <c r="H248" s="56">
        <v>1</v>
      </c>
      <c r="I248" s="56">
        <v>1</v>
      </c>
      <c r="J248" s="56">
        <v>1</v>
      </c>
      <c r="K248" s="56">
        <v>1</v>
      </c>
      <c r="L248" s="56">
        <v>1</v>
      </c>
      <c r="M248" s="56">
        <v>1</v>
      </c>
      <c r="N248" s="56">
        <v>1</v>
      </c>
      <c r="O248" s="56">
        <v>1</v>
      </c>
      <c r="P248" s="56">
        <v>1</v>
      </c>
      <c r="Q248" s="56">
        <v>1</v>
      </c>
      <c r="R248" s="56">
        <v>1</v>
      </c>
      <c r="S248" s="56">
        <v>1</v>
      </c>
      <c r="T248" s="56">
        <v>1</v>
      </c>
      <c r="U248" s="56">
        <v>1</v>
      </c>
      <c r="V248" s="56" t="e">
        <v>#DIV/0!</v>
      </c>
    </row>
    <row r="249" spans="1:22">
      <c r="A249" s="55" t="s">
        <v>1032</v>
      </c>
      <c r="B249" s="55" t="s">
        <v>1033</v>
      </c>
      <c r="C249" s="55" t="s">
        <v>1034</v>
      </c>
      <c r="D249" s="55" t="s">
        <v>1035</v>
      </c>
      <c r="E249" s="56">
        <v>2</v>
      </c>
      <c r="F249" s="56">
        <v>2</v>
      </c>
      <c r="G249" s="56">
        <v>1</v>
      </c>
      <c r="H249" s="56">
        <v>1</v>
      </c>
      <c r="I249" s="56">
        <v>1</v>
      </c>
      <c r="J249" s="56">
        <v>1</v>
      </c>
      <c r="K249" s="56">
        <v>1</v>
      </c>
      <c r="L249" s="56">
        <v>1</v>
      </c>
      <c r="M249" s="56">
        <v>1</v>
      </c>
      <c r="N249" s="56">
        <v>1298900</v>
      </c>
      <c r="O249" s="56">
        <v>1</v>
      </c>
      <c r="P249" s="56">
        <v>1</v>
      </c>
      <c r="Q249" s="56">
        <v>1</v>
      </c>
      <c r="R249" s="56">
        <v>1</v>
      </c>
      <c r="S249" s="56">
        <v>1</v>
      </c>
      <c r="T249" s="56">
        <v>216484.1667</v>
      </c>
      <c r="U249" s="56">
        <v>216484.1667</v>
      </c>
      <c r="V249" s="56">
        <v>0.36321746799999999</v>
      </c>
    </row>
    <row r="250" spans="1:22">
      <c r="A250" s="55" t="s">
        <v>1040</v>
      </c>
      <c r="B250" s="55" t="s">
        <v>1041</v>
      </c>
      <c r="C250" s="55" t="s">
        <v>1042</v>
      </c>
      <c r="D250" s="55" t="s">
        <v>1043</v>
      </c>
      <c r="E250" s="56">
        <v>3</v>
      </c>
      <c r="F250" s="56">
        <v>1</v>
      </c>
      <c r="G250" s="56">
        <v>1</v>
      </c>
      <c r="H250" s="56">
        <v>1</v>
      </c>
      <c r="I250" s="56">
        <v>1</v>
      </c>
      <c r="J250" s="56">
        <v>1</v>
      </c>
      <c r="K250" s="56">
        <v>1</v>
      </c>
      <c r="L250" s="56">
        <v>1</v>
      </c>
      <c r="M250" s="56">
        <v>1</v>
      </c>
      <c r="N250" s="56">
        <v>1</v>
      </c>
      <c r="O250" s="56">
        <v>1</v>
      </c>
      <c r="P250" s="56">
        <v>1</v>
      </c>
      <c r="Q250" s="56">
        <v>1</v>
      </c>
      <c r="R250" s="56">
        <v>1</v>
      </c>
      <c r="S250" s="56">
        <v>1</v>
      </c>
      <c r="T250" s="56">
        <v>1</v>
      </c>
      <c r="U250" s="56">
        <v>1</v>
      </c>
      <c r="V250" s="56" t="e">
        <v>#DIV/0!</v>
      </c>
    </row>
    <row r="251" spans="1:22">
      <c r="A251" s="55" t="s">
        <v>1044</v>
      </c>
      <c r="B251" s="55" t="s">
        <v>1045</v>
      </c>
      <c r="C251" s="55" t="s">
        <v>1046</v>
      </c>
      <c r="D251" s="55" t="s">
        <v>1047</v>
      </c>
      <c r="E251" s="56">
        <v>1</v>
      </c>
      <c r="F251" s="56">
        <v>2</v>
      </c>
      <c r="G251" s="56">
        <v>1</v>
      </c>
      <c r="H251" s="56">
        <v>1</v>
      </c>
      <c r="I251" s="56">
        <v>1</v>
      </c>
      <c r="J251" s="56">
        <v>1</v>
      </c>
      <c r="K251" s="56">
        <v>1</v>
      </c>
      <c r="L251" s="56">
        <v>1</v>
      </c>
      <c r="M251" s="56">
        <v>2473800</v>
      </c>
      <c r="N251" s="56">
        <v>2182900</v>
      </c>
      <c r="O251" s="56">
        <v>1</v>
      </c>
      <c r="P251" s="56">
        <v>1</v>
      </c>
      <c r="Q251" s="56">
        <v>1</v>
      </c>
      <c r="R251" s="56">
        <v>1</v>
      </c>
      <c r="S251" s="56">
        <v>1</v>
      </c>
      <c r="T251" s="56">
        <v>776117.33330000006</v>
      </c>
      <c r="U251" s="56">
        <v>776117.33330000006</v>
      </c>
      <c r="V251" s="56">
        <v>0.17572729600000001</v>
      </c>
    </row>
    <row r="252" spans="1:22">
      <c r="A252" s="55" t="s">
        <v>510</v>
      </c>
      <c r="B252" s="55" t="s">
        <v>1563</v>
      </c>
      <c r="C252" s="55" t="s">
        <v>512</v>
      </c>
      <c r="D252" s="55" t="s">
        <v>513</v>
      </c>
      <c r="E252" s="56">
        <v>4</v>
      </c>
      <c r="F252" s="56">
        <v>25</v>
      </c>
      <c r="G252" s="56">
        <v>10412000</v>
      </c>
      <c r="H252" s="56">
        <v>8821300</v>
      </c>
      <c r="I252" s="56">
        <v>23877000</v>
      </c>
      <c r="J252" s="56">
        <v>19835000</v>
      </c>
      <c r="K252" s="56">
        <v>18413000</v>
      </c>
      <c r="L252" s="56">
        <v>21983000</v>
      </c>
      <c r="M252" s="56">
        <v>3041300</v>
      </c>
      <c r="N252" s="56">
        <v>12558000</v>
      </c>
      <c r="O252" s="56">
        <v>13925000</v>
      </c>
      <c r="P252" s="56">
        <v>14126000</v>
      </c>
      <c r="Q252" s="56">
        <v>9389800</v>
      </c>
      <c r="R252" s="56">
        <v>14604000</v>
      </c>
      <c r="S252" s="56">
        <v>17223550</v>
      </c>
      <c r="T252" s="56">
        <v>11274016.67</v>
      </c>
      <c r="U252" s="56">
        <v>0.65456985700000003</v>
      </c>
      <c r="V252" s="56">
        <v>8.8321327000000005E-2</v>
      </c>
    </row>
    <row r="253" spans="1:22">
      <c r="A253" s="55" t="s">
        <v>1048</v>
      </c>
      <c r="B253" s="55" t="s">
        <v>1049</v>
      </c>
      <c r="C253" s="55" t="s">
        <v>1050</v>
      </c>
      <c r="D253" s="55" t="s">
        <v>1051</v>
      </c>
      <c r="E253" s="56">
        <v>3</v>
      </c>
      <c r="F253" s="56">
        <v>25</v>
      </c>
      <c r="G253" s="56">
        <v>37461000</v>
      </c>
      <c r="H253" s="56">
        <v>39931000</v>
      </c>
      <c r="I253" s="56">
        <v>46591000</v>
      </c>
      <c r="J253" s="56">
        <v>47953000</v>
      </c>
      <c r="K253" s="56">
        <v>30668000</v>
      </c>
      <c r="L253" s="56">
        <v>36023000</v>
      </c>
      <c r="M253" s="56">
        <v>71447000</v>
      </c>
      <c r="N253" s="56">
        <v>134440000</v>
      </c>
      <c r="O253" s="56">
        <v>68620000</v>
      </c>
      <c r="P253" s="56">
        <v>63623000</v>
      </c>
      <c r="Q253" s="56">
        <v>40909000</v>
      </c>
      <c r="R253" s="56">
        <v>41700000</v>
      </c>
      <c r="S253" s="56">
        <v>39771166.670000002</v>
      </c>
      <c r="T253" s="56">
        <v>70123166.670000002</v>
      </c>
      <c r="U253" s="56">
        <v>1.7631659449999999</v>
      </c>
      <c r="V253" s="56">
        <v>8.2012516999999993E-2</v>
      </c>
    </row>
    <row r="254" spans="1:22">
      <c r="A254" s="55" t="s">
        <v>859</v>
      </c>
      <c r="B254" s="55" t="s">
        <v>860</v>
      </c>
      <c r="C254" s="55" t="s">
        <v>861</v>
      </c>
      <c r="D254" s="55" t="s">
        <v>862</v>
      </c>
      <c r="E254" s="56">
        <v>4</v>
      </c>
      <c r="F254" s="56">
        <v>2</v>
      </c>
      <c r="G254" s="56">
        <v>1</v>
      </c>
      <c r="H254" s="56">
        <v>1</v>
      </c>
      <c r="I254" s="56">
        <v>1</v>
      </c>
      <c r="J254" s="56">
        <v>1</v>
      </c>
      <c r="K254" s="56">
        <v>1</v>
      </c>
      <c r="L254" s="56">
        <v>1</v>
      </c>
      <c r="M254" s="56">
        <v>1</v>
      </c>
      <c r="N254" s="56">
        <v>4081100</v>
      </c>
      <c r="O254" s="56">
        <v>1</v>
      </c>
      <c r="P254" s="56">
        <v>1</v>
      </c>
      <c r="Q254" s="56">
        <v>1</v>
      </c>
      <c r="R254" s="56">
        <v>1</v>
      </c>
      <c r="S254" s="56">
        <v>1</v>
      </c>
      <c r="T254" s="56">
        <v>680184.16669999994</v>
      </c>
      <c r="U254" s="56">
        <v>680184.16669999994</v>
      </c>
      <c r="V254" s="56">
        <v>0.36321746799999999</v>
      </c>
    </row>
    <row r="255" spans="1:22">
      <c r="A255" s="55" t="s">
        <v>752</v>
      </c>
      <c r="B255" s="55" t="s">
        <v>753</v>
      </c>
      <c r="C255" s="55" t="s">
        <v>754</v>
      </c>
      <c r="D255" s="55" t="s">
        <v>755</v>
      </c>
      <c r="E255" s="56">
        <v>6</v>
      </c>
      <c r="F255" s="56">
        <v>3</v>
      </c>
      <c r="G255" s="56">
        <v>1</v>
      </c>
      <c r="H255" s="56">
        <v>1</v>
      </c>
      <c r="I255" s="56">
        <v>1</v>
      </c>
      <c r="J255" s="56">
        <v>1</v>
      </c>
      <c r="K255" s="56">
        <v>1</v>
      </c>
      <c r="L255" s="56">
        <v>1</v>
      </c>
      <c r="M255" s="56">
        <v>3599400</v>
      </c>
      <c r="N255" s="56">
        <v>8514700</v>
      </c>
      <c r="O255" s="56">
        <v>1</v>
      </c>
      <c r="P255" s="56">
        <v>5886400</v>
      </c>
      <c r="Q255" s="56">
        <v>1</v>
      </c>
      <c r="R255" s="56">
        <v>1</v>
      </c>
      <c r="S255" s="56">
        <v>1</v>
      </c>
      <c r="T255" s="56">
        <v>3000083.8330000001</v>
      </c>
      <c r="U255" s="56">
        <v>3000083.8330000001</v>
      </c>
      <c r="V255" s="56">
        <v>9.9232619999999994E-2</v>
      </c>
    </row>
    <row r="256" spans="1:22">
      <c r="A256" s="55" t="s">
        <v>1052</v>
      </c>
      <c r="B256" s="55" t="s">
        <v>1053</v>
      </c>
      <c r="C256" s="55" t="s">
        <v>1054</v>
      </c>
      <c r="D256" s="55" t="s">
        <v>1055</v>
      </c>
      <c r="E256" s="56">
        <v>7</v>
      </c>
      <c r="F256" s="56">
        <v>4</v>
      </c>
      <c r="G256" s="56">
        <v>1</v>
      </c>
      <c r="H256" s="56">
        <v>1</v>
      </c>
      <c r="I256" s="56">
        <v>1</v>
      </c>
      <c r="J256" s="56">
        <v>1</v>
      </c>
      <c r="K256" s="56">
        <v>1</v>
      </c>
      <c r="L256" s="56">
        <v>1</v>
      </c>
      <c r="M256" s="56">
        <v>302760</v>
      </c>
      <c r="N256" s="56">
        <v>1</v>
      </c>
      <c r="O256" s="56">
        <v>1</v>
      </c>
      <c r="P256" s="56">
        <v>1</v>
      </c>
      <c r="Q256" s="56">
        <v>1</v>
      </c>
      <c r="R256" s="56">
        <v>1</v>
      </c>
      <c r="S256" s="56">
        <v>1</v>
      </c>
      <c r="T256" s="56">
        <v>50460.833330000001</v>
      </c>
      <c r="U256" s="56">
        <v>50460.833330000001</v>
      </c>
      <c r="V256" s="56">
        <v>0.36321746799999999</v>
      </c>
    </row>
    <row r="257" spans="1:22">
      <c r="A257" s="55" t="s">
        <v>1356</v>
      </c>
      <c r="B257" s="55" t="s">
        <v>959</v>
      </c>
      <c r="C257" s="55" t="s">
        <v>1357</v>
      </c>
      <c r="D257" s="55" t="s">
        <v>1358</v>
      </c>
      <c r="E257" s="56">
        <v>2</v>
      </c>
      <c r="F257" s="56">
        <v>5</v>
      </c>
      <c r="G257" s="56">
        <v>1</v>
      </c>
      <c r="H257" s="56">
        <v>1</v>
      </c>
      <c r="I257" s="56">
        <v>1</v>
      </c>
      <c r="J257" s="56">
        <v>1</v>
      </c>
      <c r="K257" s="56">
        <v>1</v>
      </c>
      <c r="L257" s="56">
        <v>1</v>
      </c>
      <c r="M257" s="56">
        <v>3932100</v>
      </c>
      <c r="N257" s="56">
        <v>5844900</v>
      </c>
      <c r="O257" s="56">
        <v>1</v>
      </c>
      <c r="P257" s="56">
        <v>1</v>
      </c>
      <c r="Q257" s="56">
        <v>1</v>
      </c>
      <c r="R257" s="56">
        <v>1</v>
      </c>
      <c r="S257" s="56">
        <v>1</v>
      </c>
      <c r="T257" s="56">
        <v>1629500.6669999999</v>
      </c>
      <c r="U257" s="56">
        <v>1629500.6669999999</v>
      </c>
      <c r="V257" s="56">
        <v>0.18475238199999999</v>
      </c>
    </row>
    <row r="258" spans="1:22">
      <c r="A258" s="55" t="s">
        <v>741</v>
      </c>
      <c r="B258" s="55" t="s">
        <v>731</v>
      </c>
      <c r="C258" s="55" t="s">
        <v>732</v>
      </c>
      <c r="D258" s="55" t="s">
        <v>742</v>
      </c>
      <c r="E258" s="56">
        <v>2</v>
      </c>
      <c r="F258" s="56">
        <v>2</v>
      </c>
      <c r="G258" s="56">
        <v>1</v>
      </c>
      <c r="H258" s="56">
        <v>1</v>
      </c>
      <c r="I258" s="56">
        <v>1</v>
      </c>
      <c r="J258" s="56">
        <v>1</v>
      </c>
      <c r="K258" s="56">
        <v>1</v>
      </c>
      <c r="L258" s="56">
        <v>1</v>
      </c>
      <c r="M258" s="56">
        <v>1</v>
      </c>
      <c r="N258" s="56">
        <v>1</v>
      </c>
      <c r="O258" s="56">
        <v>1</v>
      </c>
      <c r="P258" s="56">
        <v>1</v>
      </c>
      <c r="Q258" s="56">
        <v>1</v>
      </c>
      <c r="R258" s="56">
        <v>1</v>
      </c>
      <c r="S258" s="56">
        <v>1</v>
      </c>
      <c r="T258" s="56">
        <v>1</v>
      </c>
      <c r="U258" s="56">
        <v>1</v>
      </c>
      <c r="V258" s="56" t="e">
        <v>#DIV/0!</v>
      </c>
    </row>
    <row r="259" spans="1:22">
      <c r="A259" s="55" t="s">
        <v>499</v>
      </c>
      <c r="B259" s="55" t="s">
        <v>500</v>
      </c>
      <c r="C259" s="55" t="s">
        <v>501</v>
      </c>
      <c r="D259" s="55" t="s">
        <v>502</v>
      </c>
      <c r="E259" s="56">
        <v>4</v>
      </c>
      <c r="F259" s="56">
        <v>2</v>
      </c>
      <c r="G259" s="56">
        <v>1</v>
      </c>
      <c r="H259" s="56">
        <v>1</v>
      </c>
      <c r="I259" s="56">
        <v>307800</v>
      </c>
      <c r="J259" s="56">
        <v>1</v>
      </c>
      <c r="K259" s="56">
        <v>487110</v>
      </c>
      <c r="L259" s="56">
        <v>1</v>
      </c>
      <c r="M259" s="56">
        <v>219110</v>
      </c>
      <c r="N259" s="56">
        <v>346440</v>
      </c>
      <c r="O259" s="56">
        <v>362740</v>
      </c>
      <c r="P259" s="56">
        <v>1</v>
      </c>
      <c r="Q259" s="56">
        <v>1</v>
      </c>
      <c r="R259" s="56">
        <v>1</v>
      </c>
      <c r="S259" s="56">
        <v>132485.6667</v>
      </c>
      <c r="T259" s="56">
        <v>154715.5</v>
      </c>
      <c r="U259" s="56">
        <v>1.1677904779999999</v>
      </c>
      <c r="V259" s="56">
        <v>0.84804223499999998</v>
      </c>
    </row>
    <row r="260" spans="1:22">
      <c r="A260" s="55" t="s">
        <v>115</v>
      </c>
      <c r="B260" s="55" t="s">
        <v>116</v>
      </c>
      <c r="C260" s="55" t="s">
        <v>117</v>
      </c>
      <c r="D260" s="55" t="s">
        <v>118</v>
      </c>
      <c r="E260" s="56">
        <v>10</v>
      </c>
      <c r="F260" s="56">
        <v>19</v>
      </c>
      <c r="G260" s="56">
        <v>1</v>
      </c>
      <c r="H260" s="56">
        <v>1</v>
      </c>
      <c r="I260" s="56">
        <v>474850</v>
      </c>
      <c r="J260" s="56">
        <v>1</v>
      </c>
      <c r="K260" s="56">
        <v>1</v>
      </c>
      <c r="L260" s="56">
        <v>641590</v>
      </c>
      <c r="M260" s="56">
        <v>7789900</v>
      </c>
      <c r="N260" s="56">
        <v>21863000</v>
      </c>
      <c r="O260" s="56">
        <v>1425100</v>
      </c>
      <c r="P260" s="56">
        <v>2169900</v>
      </c>
      <c r="Q260" s="56">
        <v>1</v>
      </c>
      <c r="R260" s="56">
        <v>2443700</v>
      </c>
      <c r="S260" s="56">
        <v>186074</v>
      </c>
      <c r="T260" s="56">
        <v>5948600.1670000004</v>
      </c>
      <c r="U260" s="56">
        <v>31.96900248</v>
      </c>
      <c r="V260" s="56">
        <v>0.14724005800000001</v>
      </c>
    </row>
    <row r="261" spans="1:22">
      <c r="A261" s="55" t="s">
        <v>1072</v>
      </c>
      <c r="B261" s="55" t="s">
        <v>1073</v>
      </c>
      <c r="C261" s="55" t="s">
        <v>1074</v>
      </c>
      <c r="D261" s="55" t="s">
        <v>1075</v>
      </c>
      <c r="E261" s="56">
        <v>1</v>
      </c>
      <c r="F261" s="56">
        <v>1</v>
      </c>
      <c r="G261" s="56">
        <v>1</v>
      </c>
      <c r="H261" s="56">
        <v>1</v>
      </c>
      <c r="I261" s="56">
        <v>1</v>
      </c>
      <c r="J261" s="56">
        <v>1</v>
      </c>
      <c r="K261" s="56">
        <v>1</v>
      </c>
      <c r="L261" s="56">
        <v>1</v>
      </c>
      <c r="M261" s="56">
        <v>1</v>
      </c>
      <c r="N261" s="56">
        <v>263500</v>
      </c>
      <c r="O261" s="56">
        <v>1</v>
      </c>
      <c r="P261" s="56">
        <v>1</v>
      </c>
      <c r="Q261" s="56">
        <v>1</v>
      </c>
      <c r="R261" s="56">
        <v>1</v>
      </c>
      <c r="S261" s="56">
        <v>1</v>
      </c>
      <c r="T261" s="56">
        <v>43917.5</v>
      </c>
      <c r="U261" s="56">
        <v>43917.5</v>
      </c>
      <c r="V261" s="56">
        <v>0.36321746799999999</v>
      </c>
    </row>
    <row r="262" spans="1:22">
      <c r="A262" s="55" t="s">
        <v>1076</v>
      </c>
      <c r="B262" s="55" t="s">
        <v>1077</v>
      </c>
      <c r="C262" s="55" t="s">
        <v>1078</v>
      </c>
      <c r="D262" s="55" t="s">
        <v>1079</v>
      </c>
      <c r="E262" s="56">
        <v>3</v>
      </c>
      <c r="F262" s="56">
        <v>8</v>
      </c>
      <c r="G262" s="56">
        <v>1</v>
      </c>
      <c r="H262" s="56">
        <v>1</v>
      </c>
      <c r="I262" s="56">
        <v>1</v>
      </c>
      <c r="J262" s="56">
        <v>1</v>
      </c>
      <c r="K262" s="56">
        <v>1</v>
      </c>
      <c r="L262" s="56">
        <v>1</v>
      </c>
      <c r="M262" s="56">
        <v>4904800</v>
      </c>
      <c r="N262" s="56">
        <v>39252000</v>
      </c>
      <c r="O262" s="56">
        <v>4740500</v>
      </c>
      <c r="P262" s="56">
        <v>13255000</v>
      </c>
      <c r="Q262" s="56">
        <v>1</v>
      </c>
      <c r="R262" s="56">
        <v>1</v>
      </c>
      <c r="S262" s="56">
        <v>1</v>
      </c>
      <c r="T262" s="56">
        <v>10358717</v>
      </c>
      <c r="U262" s="56">
        <v>10358717</v>
      </c>
      <c r="V262" s="56">
        <v>0.150650706</v>
      </c>
    </row>
    <row r="263" spans="1:22">
      <c r="A263" s="55" t="s">
        <v>86</v>
      </c>
      <c r="B263" s="55" t="s">
        <v>87</v>
      </c>
      <c r="C263" s="55" t="s">
        <v>88</v>
      </c>
      <c r="D263" s="55" t="s">
        <v>89</v>
      </c>
      <c r="E263" s="56">
        <v>12</v>
      </c>
      <c r="F263" s="56">
        <v>4</v>
      </c>
      <c r="G263" s="56">
        <v>1</v>
      </c>
      <c r="H263" s="56">
        <v>1</v>
      </c>
      <c r="I263" s="56">
        <v>498900</v>
      </c>
      <c r="J263" s="56">
        <v>497870</v>
      </c>
      <c r="K263" s="56">
        <v>1</v>
      </c>
      <c r="L263" s="56">
        <v>1</v>
      </c>
      <c r="M263" s="56">
        <v>1276200</v>
      </c>
      <c r="N263" s="56">
        <v>2395400</v>
      </c>
      <c r="O263" s="56">
        <v>1193400</v>
      </c>
      <c r="P263" s="56">
        <v>1318100</v>
      </c>
      <c r="Q263" s="56">
        <v>1</v>
      </c>
      <c r="R263" s="56">
        <v>918660</v>
      </c>
      <c r="S263" s="56">
        <v>166129</v>
      </c>
      <c r="T263" s="56">
        <v>1183626.8330000001</v>
      </c>
      <c r="U263" s="56">
        <v>7.1247454289999999</v>
      </c>
      <c r="V263" s="56">
        <v>2.1498619E-2</v>
      </c>
    </row>
    <row r="264" spans="1:22">
      <c r="A264" s="55" t="s">
        <v>1080</v>
      </c>
      <c r="B264" s="55" t="s">
        <v>1081</v>
      </c>
      <c r="C264" s="55" t="s">
        <v>1082</v>
      </c>
      <c r="D264" s="55" t="s">
        <v>1083</v>
      </c>
      <c r="E264" s="56">
        <v>1</v>
      </c>
      <c r="F264" s="56">
        <v>1</v>
      </c>
      <c r="G264" s="56">
        <v>1</v>
      </c>
      <c r="H264" s="56">
        <v>1</v>
      </c>
      <c r="I264" s="56">
        <v>1</v>
      </c>
      <c r="J264" s="56">
        <v>1</v>
      </c>
      <c r="K264" s="56">
        <v>1</v>
      </c>
      <c r="L264" s="56">
        <v>1</v>
      </c>
      <c r="M264" s="56">
        <v>1</v>
      </c>
      <c r="N264" s="56">
        <v>1</v>
      </c>
      <c r="O264" s="56">
        <v>1</v>
      </c>
      <c r="P264" s="56">
        <v>1</v>
      </c>
      <c r="Q264" s="56">
        <v>1</v>
      </c>
      <c r="R264" s="56">
        <v>1</v>
      </c>
      <c r="S264" s="56">
        <v>1</v>
      </c>
      <c r="T264" s="56">
        <v>1</v>
      </c>
      <c r="U264" s="56">
        <v>1</v>
      </c>
      <c r="V264" s="56" t="e">
        <v>#DIV/0!</v>
      </c>
    </row>
    <row r="265" spans="1:22">
      <c r="A265" s="55" t="s">
        <v>1084</v>
      </c>
      <c r="B265" s="55" t="s">
        <v>1085</v>
      </c>
      <c r="C265" s="55" t="s">
        <v>1086</v>
      </c>
      <c r="D265" s="55" t="s">
        <v>1087</v>
      </c>
      <c r="E265" s="56">
        <v>4</v>
      </c>
      <c r="F265" s="56">
        <v>7</v>
      </c>
      <c r="G265" s="56">
        <v>1</v>
      </c>
      <c r="H265" s="56">
        <v>1</v>
      </c>
      <c r="I265" s="56">
        <v>1</v>
      </c>
      <c r="J265" s="56">
        <v>1</v>
      </c>
      <c r="K265" s="56">
        <v>1</v>
      </c>
      <c r="L265" s="56">
        <v>1</v>
      </c>
      <c r="M265" s="56">
        <v>32865000</v>
      </c>
      <c r="N265" s="56">
        <v>26645000</v>
      </c>
      <c r="O265" s="56">
        <v>1</v>
      </c>
      <c r="P265" s="56">
        <v>1</v>
      </c>
      <c r="Q265" s="56">
        <v>1</v>
      </c>
      <c r="R265" s="56">
        <v>1</v>
      </c>
      <c r="S265" s="56">
        <v>1</v>
      </c>
      <c r="T265" s="56">
        <v>9918334</v>
      </c>
      <c r="U265" s="56">
        <v>9918334</v>
      </c>
      <c r="V265" s="56">
        <v>0.177590107</v>
      </c>
    </row>
    <row r="266" spans="1:22">
      <c r="A266" s="55" t="s">
        <v>1088</v>
      </c>
      <c r="B266" s="55" t="s">
        <v>1089</v>
      </c>
      <c r="C266" s="55" t="s">
        <v>1090</v>
      </c>
      <c r="D266" s="55" t="s">
        <v>1091</v>
      </c>
      <c r="E266" s="56">
        <v>2</v>
      </c>
      <c r="F266" s="56">
        <v>1</v>
      </c>
      <c r="G266" s="56">
        <v>1</v>
      </c>
      <c r="H266" s="56">
        <v>1</v>
      </c>
      <c r="I266" s="56">
        <v>1</v>
      </c>
      <c r="J266" s="56">
        <v>1</v>
      </c>
      <c r="K266" s="56">
        <v>1</v>
      </c>
      <c r="L266" s="56">
        <v>1</v>
      </c>
      <c r="M266" s="56">
        <v>1</v>
      </c>
      <c r="N266" s="56">
        <v>1194200</v>
      </c>
      <c r="O266" s="56">
        <v>1</v>
      </c>
      <c r="P266" s="56">
        <v>1</v>
      </c>
      <c r="Q266" s="56">
        <v>1</v>
      </c>
      <c r="R266" s="56">
        <v>1</v>
      </c>
      <c r="S266" s="56">
        <v>1</v>
      </c>
      <c r="T266" s="56">
        <v>199034.1667</v>
      </c>
      <c r="U266" s="56">
        <v>199034.1667</v>
      </c>
      <c r="V266" s="56">
        <v>0.36321746799999999</v>
      </c>
    </row>
    <row r="267" spans="1:22">
      <c r="A267" s="55" t="s">
        <v>1092</v>
      </c>
      <c r="B267" s="55" t="s">
        <v>1093</v>
      </c>
      <c r="C267" s="55" t="s">
        <v>1094</v>
      </c>
      <c r="D267" s="55" t="s">
        <v>1095</v>
      </c>
      <c r="E267" s="56">
        <v>3</v>
      </c>
      <c r="F267" s="56">
        <v>25</v>
      </c>
      <c r="G267" s="56">
        <v>1</v>
      </c>
      <c r="H267" s="56">
        <v>1</v>
      </c>
      <c r="I267" s="56">
        <v>1</v>
      </c>
      <c r="J267" s="56">
        <v>1</v>
      </c>
      <c r="K267" s="56">
        <v>1</v>
      </c>
      <c r="L267" s="56">
        <v>1</v>
      </c>
      <c r="M267" s="56">
        <v>1</v>
      </c>
      <c r="N267" s="56">
        <v>4972000</v>
      </c>
      <c r="O267" s="56">
        <v>1</v>
      </c>
      <c r="P267" s="56">
        <v>1</v>
      </c>
      <c r="Q267" s="56">
        <v>1</v>
      </c>
      <c r="R267" s="56">
        <v>1</v>
      </c>
      <c r="S267" s="56">
        <v>1</v>
      </c>
      <c r="T267" s="56">
        <v>828667.5</v>
      </c>
      <c r="U267" s="56">
        <v>828667.5</v>
      </c>
      <c r="V267" s="56">
        <v>0.36321746799999999</v>
      </c>
    </row>
    <row r="268" spans="1:22">
      <c r="A268" s="55" t="s">
        <v>851</v>
      </c>
      <c r="B268" s="55" t="s">
        <v>852</v>
      </c>
      <c r="C268" s="55" t="s">
        <v>853</v>
      </c>
      <c r="D268" s="55" t="s">
        <v>854</v>
      </c>
      <c r="E268" s="56">
        <v>12</v>
      </c>
      <c r="F268" s="56">
        <v>11</v>
      </c>
      <c r="G268" s="56">
        <v>1141000</v>
      </c>
      <c r="H268" s="56">
        <v>1</v>
      </c>
      <c r="I268" s="56">
        <v>5437700</v>
      </c>
      <c r="J268" s="56">
        <v>8332800</v>
      </c>
      <c r="K268" s="56">
        <v>668060</v>
      </c>
      <c r="L268" s="56">
        <v>1913100</v>
      </c>
      <c r="M268" s="56">
        <v>16547000</v>
      </c>
      <c r="N268" s="56">
        <v>52056000</v>
      </c>
      <c r="O268" s="56">
        <v>14947000</v>
      </c>
      <c r="P268" s="56">
        <v>8249200</v>
      </c>
      <c r="Q268" s="56">
        <v>10479000</v>
      </c>
      <c r="R268" s="56">
        <v>7842100</v>
      </c>
      <c r="S268" s="56">
        <v>2915443.5</v>
      </c>
      <c r="T268" s="56">
        <v>18353383.329999998</v>
      </c>
      <c r="U268" s="56">
        <v>6.2952286099999997</v>
      </c>
      <c r="V268" s="56">
        <v>7.5438034000000001E-2</v>
      </c>
    </row>
    <row r="269" spans="1:22">
      <c r="A269" s="55" t="s">
        <v>120</v>
      </c>
      <c r="B269" s="55" t="s">
        <v>121</v>
      </c>
      <c r="C269" s="55" t="s">
        <v>122</v>
      </c>
      <c r="D269" s="55" t="s">
        <v>123</v>
      </c>
      <c r="E269" s="56">
        <v>2</v>
      </c>
      <c r="F269" s="56">
        <v>21</v>
      </c>
      <c r="G269" s="56">
        <v>80145000</v>
      </c>
      <c r="H269" s="56">
        <v>152480000</v>
      </c>
      <c r="I269" s="56">
        <v>29656000</v>
      </c>
      <c r="J269" s="56">
        <v>72477000</v>
      </c>
      <c r="K269" s="56">
        <v>33553000</v>
      </c>
      <c r="L269" s="56">
        <v>93675000</v>
      </c>
      <c r="M269" s="56">
        <v>5752300</v>
      </c>
      <c r="N269" s="56">
        <v>223020000</v>
      </c>
      <c r="O269" s="56">
        <v>317920000</v>
      </c>
      <c r="P269" s="56">
        <v>393210000</v>
      </c>
      <c r="Q269" s="56">
        <v>173590000</v>
      </c>
      <c r="R269" s="56">
        <v>189160000</v>
      </c>
      <c r="S269" s="56">
        <v>76997666.670000002</v>
      </c>
      <c r="T269" s="56">
        <v>217108716.69999999</v>
      </c>
      <c r="U269" s="56">
        <v>2.819679168</v>
      </c>
      <c r="V269" s="56">
        <v>4.9425095000000002E-2</v>
      </c>
    </row>
    <row r="270" spans="1:22">
      <c r="A270" s="55" t="s">
        <v>799</v>
      </c>
      <c r="B270" s="55" t="s">
        <v>800</v>
      </c>
      <c r="C270" s="55" t="s">
        <v>801</v>
      </c>
      <c r="D270" s="55" t="s">
        <v>802</v>
      </c>
      <c r="E270" s="56">
        <v>3</v>
      </c>
      <c r="F270" s="56">
        <v>5</v>
      </c>
      <c r="G270" s="56">
        <v>1</v>
      </c>
      <c r="H270" s="56">
        <v>1</v>
      </c>
      <c r="I270" s="56">
        <v>1</v>
      </c>
      <c r="J270" s="56">
        <v>1</v>
      </c>
      <c r="K270" s="56">
        <v>1</v>
      </c>
      <c r="L270" s="56">
        <v>1</v>
      </c>
      <c r="M270" s="56">
        <v>1445800</v>
      </c>
      <c r="N270" s="56">
        <v>1568000</v>
      </c>
      <c r="O270" s="56">
        <v>1</v>
      </c>
      <c r="P270" s="56">
        <v>1</v>
      </c>
      <c r="Q270" s="56">
        <v>1</v>
      </c>
      <c r="R270" s="56">
        <v>1</v>
      </c>
      <c r="S270" s="56">
        <v>1</v>
      </c>
      <c r="T270" s="56">
        <v>502300.6667</v>
      </c>
      <c r="U270" s="56">
        <v>502300.6667</v>
      </c>
      <c r="V270" s="56">
        <v>0.17512611</v>
      </c>
    </row>
    <row r="271" spans="1:22">
      <c r="A271" s="55" t="s">
        <v>650</v>
      </c>
      <c r="B271" s="55" t="s">
        <v>651</v>
      </c>
      <c r="C271" s="55" t="s">
        <v>652</v>
      </c>
      <c r="D271" s="55" t="s">
        <v>653</v>
      </c>
      <c r="E271" s="56">
        <v>4</v>
      </c>
      <c r="F271" s="56">
        <v>3</v>
      </c>
      <c r="G271" s="56">
        <v>1</v>
      </c>
      <c r="H271" s="56">
        <v>1</v>
      </c>
      <c r="I271" s="56">
        <v>1</v>
      </c>
      <c r="J271" s="56">
        <v>1</v>
      </c>
      <c r="K271" s="56">
        <v>1</v>
      </c>
      <c r="L271" s="56">
        <v>1</v>
      </c>
      <c r="M271" s="56">
        <v>21449000</v>
      </c>
      <c r="N271" s="56">
        <v>6839100</v>
      </c>
      <c r="O271" s="56">
        <v>1</v>
      </c>
      <c r="P271" s="56">
        <v>1</v>
      </c>
      <c r="Q271" s="56">
        <v>1</v>
      </c>
      <c r="R271" s="56">
        <v>1</v>
      </c>
      <c r="S271" s="56">
        <v>1</v>
      </c>
      <c r="T271" s="56">
        <v>4714684</v>
      </c>
      <c r="U271" s="56">
        <v>4714684</v>
      </c>
      <c r="V271" s="56">
        <v>0.23905027100000001</v>
      </c>
    </row>
    <row r="272" spans="1:22">
      <c r="A272" s="55" t="s">
        <v>1363</v>
      </c>
      <c r="B272" s="55" t="s">
        <v>1595</v>
      </c>
      <c r="C272" s="55" t="s">
        <v>1365</v>
      </c>
      <c r="D272" s="55" t="s">
        <v>1366</v>
      </c>
      <c r="E272" s="56">
        <v>1</v>
      </c>
      <c r="F272" s="56">
        <v>1</v>
      </c>
      <c r="G272" s="56">
        <v>6117500</v>
      </c>
      <c r="H272" s="56">
        <v>1</v>
      </c>
      <c r="I272" s="56">
        <v>1</v>
      </c>
      <c r="J272" s="56">
        <v>1</v>
      </c>
      <c r="K272" s="56">
        <v>1</v>
      </c>
      <c r="L272" s="56">
        <v>1</v>
      </c>
      <c r="M272" s="56">
        <v>1</v>
      </c>
      <c r="N272" s="56">
        <v>667070</v>
      </c>
      <c r="O272" s="56">
        <v>1</v>
      </c>
      <c r="P272" s="56">
        <v>1</v>
      </c>
      <c r="Q272" s="56">
        <v>3092100</v>
      </c>
      <c r="R272" s="56">
        <v>1</v>
      </c>
      <c r="S272" s="56">
        <v>1019584.167</v>
      </c>
      <c r="T272" s="56">
        <v>626529</v>
      </c>
      <c r="U272" s="56">
        <v>0.61449463500000001</v>
      </c>
      <c r="V272" s="56">
        <v>0.73947702500000001</v>
      </c>
    </row>
    <row r="273" spans="1:22">
      <c r="A273" s="55" t="s">
        <v>1367</v>
      </c>
      <c r="B273" s="55" t="s">
        <v>997</v>
      </c>
      <c r="C273" s="55" t="s">
        <v>1368</v>
      </c>
      <c r="D273" s="55" t="s">
        <v>1369</v>
      </c>
      <c r="E273" s="56">
        <v>2</v>
      </c>
      <c r="F273" s="56">
        <v>1</v>
      </c>
      <c r="G273" s="56">
        <v>1</v>
      </c>
      <c r="H273" s="56">
        <v>1</v>
      </c>
      <c r="I273" s="56">
        <v>1</v>
      </c>
      <c r="J273" s="56">
        <v>1</v>
      </c>
      <c r="K273" s="56">
        <v>1</v>
      </c>
      <c r="L273" s="56">
        <v>1</v>
      </c>
      <c r="M273" s="56">
        <v>917820</v>
      </c>
      <c r="N273" s="56">
        <v>680500</v>
      </c>
      <c r="O273" s="56">
        <v>1</v>
      </c>
      <c r="P273" s="56">
        <v>1</v>
      </c>
      <c r="Q273" s="56">
        <v>1</v>
      </c>
      <c r="R273" s="56">
        <v>1</v>
      </c>
      <c r="S273" s="56">
        <v>1</v>
      </c>
      <c r="T273" s="56">
        <v>266387.3333</v>
      </c>
      <c r="U273" s="56">
        <v>266387.3333</v>
      </c>
      <c r="V273" s="56">
        <v>0.18052046099999999</v>
      </c>
    </row>
    <row r="274" spans="1:22">
      <c r="A274" s="55" t="s">
        <v>1370</v>
      </c>
      <c r="B274" s="55" t="s">
        <v>1596</v>
      </c>
      <c r="C274" s="55" t="s">
        <v>1372</v>
      </c>
      <c r="D274" s="55" t="s">
        <v>1373</v>
      </c>
      <c r="E274" s="56">
        <v>2</v>
      </c>
      <c r="F274" s="56">
        <v>3</v>
      </c>
      <c r="G274" s="56">
        <v>75364000</v>
      </c>
      <c r="H274" s="56">
        <v>2755200</v>
      </c>
      <c r="I274" s="56">
        <v>1</v>
      </c>
      <c r="J274" s="56">
        <v>1</v>
      </c>
      <c r="K274" s="56">
        <v>1</v>
      </c>
      <c r="L274" s="56">
        <v>1</v>
      </c>
      <c r="M274" s="56">
        <v>1</v>
      </c>
      <c r="N274" s="56">
        <v>1779300</v>
      </c>
      <c r="O274" s="56">
        <v>2519700</v>
      </c>
      <c r="P274" s="56">
        <v>1</v>
      </c>
      <c r="Q274" s="56">
        <v>9778000</v>
      </c>
      <c r="R274" s="56">
        <v>3642200</v>
      </c>
      <c r="S274" s="56">
        <v>13019867.33</v>
      </c>
      <c r="T274" s="56">
        <v>2953200.3330000001</v>
      </c>
      <c r="U274" s="56">
        <v>0.22682261300000001</v>
      </c>
      <c r="V274" s="56">
        <v>0.45844040699999999</v>
      </c>
    </row>
    <row r="275" spans="1:22">
      <c r="A275" s="55" t="s">
        <v>1104</v>
      </c>
      <c r="B275" s="55" t="s">
        <v>1105</v>
      </c>
      <c r="C275" s="55" t="s">
        <v>1106</v>
      </c>
      <c r="D275" s="55" t="s">
        <v>1107</v>
      </c>
      <c r="E275" s="56">
        <v>2</v>
      </c>
      <c r="F275" s="56">
        <v>2</v>
      </c>
      <c r="G275" s="56">
        <v>1</v>
      </c>
      <c r="H275" s="56">
        <v>1</v>
      </c>
      <c r="I275" s="56">
        <v>1</v>
      </c>
      <c r="J275" s="56">
        <v>1</v>
      </c>
      <c r="K275" s="56">
        <v>1</v>
      </c>
      <c r="L275" s="56">
        <v>1</v>
      </c>
      <c r="M275" s="56">
        <v>1</v>
      </c>
      <c r="N275" s="56">
        <v>1005200</v>
      </c>
      <c r="O275" s="56">
        <v>1</v>
      </c>
      <c r="P275" s="56">
        <v>1</v>
      </c>
      <c r="Q275" s="56">
        <v>1</v>
      </c>
      <c r="R275" s="56">
        <v>1</v>
      </c>
      <c r="S275" s="56">
        <v>1</v>
      </c>
      <c r="T275" s="56">
        <v>167534.1667</v>
      </c>
      <c r="U275" s="56">
        <v>167534.1667</v>
      </c>
      <c r="V275" s="56">
        <v>0.36321746799999999</v>
      </c>
    </row>
    <row r="276" spans="1:22">
      <c r="A276" s="55" t="s">
        <v>381</v>
      </c>
      <c r="B276" s="55" t="s">
        <v>102</v>
      </c>
      <c r="C276" s="57"/>
      <c r="D276" s="55" t="s">
        <v>382</v>
      </c>
      <c r="E276" s="56">
        <v>2</v>
      </c>
      <c r="F276" s="56">
        <v>12</v>
      </c>
      <c r="G276" s="56">
        <v>3242700000</v>
      </c>
      <c r="H276" s="56">
        <v>3311000000</v>
      </c>
      <c r="I276" s="56">
        <v>3368400000</v>
      </c>
      <c r="J276" s="56">
        <v>2762200000</v>
      </c>
      <c r="K276" s="56">
        <v>1268500000</v>
      </c>
      <c r="L276" s="56">
        <v>1563600000</v>
      </c>
      <c r="M276" s="56">
        <v>1620900000</v>
      </c>
      <c r="N276" s="56">
        <v>1626600000</v>
      </c>
      <c r="O276" s="56">
        <v>2654700000</v>
      </c>
      <c r="P276" s="56">
        <v>3055000000</v>
      </c>
      <c r="Q276" s="56">
        <v>3207700000</v>
      </c>
      <c r="R276" s="56">
        <v>3669200000</v>
      </c>
      <c r="S276" s="56">
        <v>2586066667</v>
      </c>
      <c r="T276" s="56">
        <v>2639016667</v>
      </c>
      <c r="U276" s="56">
        <v>1.02047511</v>
      </c>
      <c r="V276" s="56">
        <v>0.920378849</v>
      </c>
    </row>
    <row r="277" spans="1:22">
      <c r="A277" s="55" t="s">
        <v>125</v>
      </c>
      <c r="B277" s="55" t="s">
        <v>126</v>
      </c>
      <c r="C277" s="55" t="s">
        <v>127</v>
      </c>
      <c r="D277" s="55" t="s">
        <v>128</v>
      </c>
      <c r="E277" s="56">
        <v>10</v>
      </c>
      <c r="F277" s="56">
        <v>12</v>
      </c>
      <c r="G277" s="56">
        <v>669070</v>
      </c>
      <c r="H277" s="56">
        <v>396680</v>
      </c>
      <c r="I277" s="56">
        <v>476690</v>
      </c>
      <c r="J277" s="56">
        <v>1</v>
      </c>
      <c r="K277" s="56">
        <v>1</v>
      </c>
      <c r="L277" s="56">
        <v>1</v>
      </c>
      <c r="M277" s="56">
        <v>19489000</v>
      </c>
      <c r="N277" s="56">
        <v>23500000</v>
      </c>
      <c r="O277" s="56">
        <v>1456600</v>
      </c>
      <c r="P277" s="56">
        <v>1350800</v>
      </c>
      <c r="Q277" s="56">
        <v>768420</v>
      </c>
      <c r="R277" s="56">
        <v>506000</v>
      </c>
      <c r="S277" s="56">
        <v>257073.8333</v>
      </c>
      <c r="T277" s="56">
        <v>7845136.6670000004</v>
      </c>
      <c r="U277" s="56">
        <v>30.51705638</v>
      </c>
      <c r="V277" s="56">
        <v>0.141550913</v>
      </c>
    </row>
    <row r="278" spans="1:22">
      <c r="A278" s="55" t="s">
        <v>616</v>
      </c>
      <c r="B278" s="55" t="s">
        <v>617</v>
      </c>
      <c r="C278" s="55" t="s">
        <v>618</v>
      </c>
      <c r="D278" s="55" t="s">
        <v>619</v>
      </c>
      <c r="E278" s="56">
        <v>3</v>
      </c>
      <c r="F278" s="56">
        <v>2</v>
      </c>
      <c r="G278" s="56">
        <v>1</v>
      </c>
      <c r="H278" s="56">
        <v>1</v>
      </c>
      <c r="I278" s="56">
        <v>1</v>
      </c>
      <c r="J278" s="56">
        <v>1</v>
      </c>
      <c r="K278" s="56">
        <v>1</v>
      </c>
      <c r="L278" s="56">
        <v>1</v>
      </c>
      <c r="M278" s="56">
        <v>1</v>
      </c>
      <c r="N278" s="56">
        <v>641470</v>
      </c>
      <c r="O278" s="56">
        <v>1</v>
      </c>
      <c r="P278" s="56">
        <v>1</v>
      </c>
      <c r="Q278" s="56">
        <v>1</v>
      </c>
      <c r="R278" s="56">
        <v>1</v>
      </c>
      <c r="S278" s="56">
        <v>1</v>
      </c>
      <c r="T278" s="56">
        <v>106912.5</v>
      </c>
      <c r="U278" s="56">
        <v>106912.5</v>
      </c>
      <c r="V278" s="56">
        <v>0.36321746799999999</v>
      </c>
    </row>
    <row r="279" spans="1:22">
      <c r="A279" s="55" t="s">
        <v>58</v>
      </c>
      <c r="B279" s="55" t="s">
        <v>59</v>
      </c>
      <c r="C279" s="57"/>
      <c r="D279" s="55" t="s">
        <v>1569</v>
      </c>
      <c r="E279" s="56">
        <v>75</v>
      </c>
      <c r="F279" s="56">
        <v>11</v>
      </c>
      <c r="G279" s="56">
        <v>1</v>
      </c>
      <c r="H279" s="56">
        <v>1241100</v>
      </c>
      <c r="I279" s="56">
        <v>5056700</v>
      </c>
      <c r="J279" s="56">
        <v>7225700</v>
      </c>
      <c r="K279" s="56">
        <v>9433500</v>
      </c>
      <c r="L279" s="56">
        <v>4925700</v>
      </c>
      <c r="M279" s="56">
        <v>68285000</v>
      </c>
      <c r="N279" s="56">
        <v>50126000</v>
      </c>
      <c r="O279" s="56">
        <v>163400000</v>
      </c>
      <c r="P279" s="56">
        <v>127160000</v>
      </c>
      <c r="Q279" s="56">
        <v>166410000</v>
      </c>
      <c r="R279" s="56">
        <v>191100000</v>
      </c>
      <c r="S279" s="56">
        <v>4647116.8329999996</v>
      </c>
      <c r="T279" s="56">
        <v>127746833.3</v>
      </c>
      <c r="U279" s="56">
        <v>27.489481739999999</v>
      </c>
      <c r="V279" s="56">
        <v>3.2130309999999999E-3</v>
      </c>
    </row>
    <row r="280" spans="1:22">
      <c r="A280" s="55" t="s">
        <v>1112</v>
      </c>
      <c r="B280" s="55" t="s">
        <v>1113</v>
      </c>
      <c r="C280" s="55" t="s">
        <v>1114</v>
      </c>
      <c r="D280" s="55" t="s">
        <v>1115</v>
      </c>
      <c r="E280" s="56">
        <v>1</v>
      </c>
      <c r="F280" s="56">
        <v>2</v>
      </c>
      <c r="G280" s="56">
        <v>1</v>
      </c>
      <c r="H280" s="56">
        <v>1</v>
      </c>
      <c r="I280" s="56">
        <v>1</v>
      </c>
      <c r="J280" s="56">
        <v>1</v>
      </c>
      <c r="K280" s="56">
        <v>1</v>
      </c>
      <c r="L280" s="56">
        <v>1</v>
      </c>
      <c r="M280" s="56">
        <v>1</v>
      </c>
      <c r="N280" s="56">
        <v>1914300</v>
      </c>
      <c r="O280" s="56">
        <v>1</v>
      </c>
      <c r="P280" s="56">
        <v>1</v>
      </c>
      <c r="Q280" s="56">
        <v>1</v>
      </c>
      <c r="R280" s="56">
        <v>1</v>
      </c>
      <c r="S280" s="56">
        <v>1</v>
      </c>
      <c r="T280" s="56">
        <v>319050.8333</v>
      </c>
      <c r="U280" s="56">
        <v>319050.8333</v>
      </c>
      <c r="V280" s="56">
        <v>0.36321746799999999</v>
      </c>
    </row>
    <row r="281" spans="1:22">
      <c r="A281" s="55" t="s">
        <v>383</v>
      </c>
      <c r="B281" s="55" t="s">
        <v>384</v>
      </c>
      <c r="C281" s="57"/>
      <c r="D281" s="55" t="s">
        <v>385</v>
      </c>
      <c r="E281" s="56">
        <v>3</v>
      </c>
      <c r="F281" s="56">
        <v>3</v>
      </c>
      <c r="G281" s="56">
        <v>1990900</v>
      </c>
      <c r="H281" s="56">
        <v>1</v>
      </c>
      <c r="I281" s="56">
        <v>1961100</v>
      </c>
      <c r="J281" s="56">
        <v>3884600</v>
      </c>
      <c r="K281" s="56">
        <v>1862700</v>
      </c>
      <c r="L281" s="56">
        <v>1</v>
      </c>
      <c r="M281" s="56">
        <v>1241000</v>
      </c>
      <c r="N281" s="56">
        <v>2300200</v>
      </c>
      <c r="O281" s="56">
        <v>1</v>
      </c>
      <c r="P281" s="56">
        <v>1</v>
      </c>
      <c r="Q281" s="56">
        <v>1523400</v>
      </c>
      <c r="R281" s="56">
        <v>1</v>
      </c>
      <c r="S281" s="56">
        <v>1616550.3330000001</v>
      </c>
      <c r="T281" s="56">
        <v>844100.5</v>
      </c>
      <c r="U281" s="56">
        <v>0.52216159500000003</v>
      </c>
      <c r="V281" s="56">
        <v>0.31216726500000003</v>
      </c>
    </row>
    <row r="282" spans="1:22">
      <c r="A282" s="55" t="s">
        <v>1120</v>
      </c>
      <c r="B282" s="55" t="s">
        <v>1121</v>
      </c>
      <c r="C282" s="55" t="s">
        <v>1122</v>
      </c>
      <c r="D282" s="55" t="s">
        <v>1123</v>
      </c>
      <c r="E282" s="56">
        <v>1</v>
      </c>
      <c r="F282" s="56">
        <v>15</v>
      </c>
      <c r="G282" s="56">
        <v>40910000</v>
      </c>
      <c r="H282" s="56">
        <v>48556000</v>
      </c>
      <c r="I282" s="56">
        <v>110170000</v>
      </c>
      <c r="J282" s="56">
        <v>128590000</v>
      </c>
      <c r="K282" s="56">
        <v>57466000</v>
      </c>
      <c r="L282" s="56">
        <v>102830000</v>
      </c>
      <c r="M282" s="56">
        <v>23380000</v>
      </c>
      <c r="N282" s="56">
        <v>10363000</v>
      </c>
      <c r="O282" s="56">
        <v>21816000</v>
      </c>
      <c r="P282" s="56">
        <v>33944000</v>
      </c>
      <c r="Q282" s="56">
        <v>1</v>
      </c>
      <c r="R282" s="56">
        <v>25461000</v>
      </c>
      <c r="S282" s="56">
        <v>81420333.329999998</v>
      </c>
      <c r="T282" s="56">
        <v>19160666.829999998</v>
      </c>
      <c r="U282" s="56">
        <v>0.23533024299999999</v>
      </c>
      <c r="V282" s="56">
        <v>7.5760300000000001E-3</v>
      </c>
    </row>
    <row r="283" spans="1:22">
      <c r="A283" s="55" t="s">
        <v>1124</v>
      </c>
      <c r="B283" s="55" t="s">
        <v>1125</v>
      </c>
      <c r="C283" s="55" t="s">
        <v>1126</v>
      </c>
      <c r="D283" s="55" t="s">
        <v>1127</v>
      </c>
      <c r="E283" s="56">
        <v>1</v>
      </c>
      <c r="F283" s="56">
        <v>1</v>
      </c>
      <c r="G283" s="56">
        <v>1</v>
      </c>
      <c r="H283" s="56">
        <v>1</v>
      </c>
      <c r="I283" s="56">
        <v>1</v>
      </c>
      <c r="J283" s="56">
        <v>1</v>
      </c>
      <c r="K283" s="56">
        <v>1</v>
      </c>
      <c r="L283" s="56">
        <v>1</v>
      </c>
      <c r="M283" s="56">
        <v>1</v>
      </c>
      <c r="N283" s="56">
        <v>3490800</v>
      </c>
      <c r="O283" s="56">
        <v>1</v>
      </c>
      <c r="P283" s="56">
        <v>1</v>
      </c>
      <c r="Q283" s="56">
        <v>1</v>
      </c>
      <c r="R283" s="56">
        <v>1</v>
      </c>
      <c r="S283" s="56">
        <v>1</v>
      </c>
      <c r="T283" s="56">
        <v>581800.83330000006</v>
      </c>
      <c r="U283" s="56">
        <v>581800.83330000006</v>
      </c>
      <c r="V283" s="56">
        <v>0.36321746799999999</v>
      </c>
    </row>
    <row r="284" spans="1:22">
      <c r="A284" s="55" t="s">
        <v>1128</v>
      </c>
      <c r="B284" s="55" t="s">
        <v>1129</v>
      </c>
      <c r="C284" s="55" t="s">
        <v>1130</v>
      </c>
      <c r="D284" s="55" t="s">
        <v>1131</v>
      </c>
      <c r="E284" s="56">
        <v>1</v>
      </c>
      <c r="F284" s="56">
        <v>19</v>
      </c>
      <c r="G284" s="56">
        <v>1</v>
      </c>
      <c r="H284" s="56">
        <v>1300800</v>
      </c>
      <c r="I284" s="56">
        <v>13802000</v>
      </c>
      <c r="J284" s="56">
        <v>10835000</v>
      </c>
      <c r="K284" s="56">
        <v>1</v>
      </c>
      <c r="L284" s="56">
        <v>1</v>
      </c>
      <c r="M284" s="56">
        <v>8332600</v>
      </c>
      <c r="N284" s="56">
        <v>7656800</v>
      </c>
      <c r="O284" s="56">
        <v>1732700</v>
      </c>
      <c r="P284" s="56">
        <v>5170500</v>
      </c>
      <c r="Q284" s="56">
        <v>13255000</v>
      </c>
      <c r="R284" s="56">
        <v>12645000</v>
      </c>
      <c r="S284" s="56">
        <v>4322967.1670000004</v>
      </c>
      <c r="T284" s="56">
        <v>8132100</v>
      </c>
      <c r="U284" s="56">
        <v>1.881138507</v>
      </c>
      <c r="V284" s="56">
        <v>0.25484970600000001</v>
      </c>
    </row>
    <row r="285" spans="1:22">
      <c r="A285" s="55" t="s">
        <v>514</v>
      </c>
      <c r="B285" s="55" t="s">
        <v>515</v>
      </c>
      <c r="C285" s="55" t="s">
        <v>516</v>
      </c>
      <c r="D285" s="55" t="s">
        <v>517</v>
      </c>
      <c r="E285" s="56">
        <v>8</v>
      </c>
      <c r="F285" s="56">
        <v>10</v>
      </c>
      <c r="G285" s="56">
        <v>1</v>
      </c>
      <c r="H285" s="56">
        <v>1</v>
      </c>
      <c r="I285" s="56">
        <v>1</v>
      </c>
      <c r="J285" s="56">
        <v>1</v>
      </c>
      <c r="K285" s="56">
        <v>1</v>
      </c>
      <c r="L285" s="56">
        <v>1</v>
      </c>
      <c r="M285" s="56">
        <v>1</v>
      </c>
      <c r="N285" s="56">
        <v>1</v>
      </c>
      <c r="O285" s="56">
        <v>7179300</v>
      </c>
      <c r="P285" s="56">
        <v>4893800</v>
      </c>
      <c r="Q285" s="56">
        <v>1</v>
      </c>
      <c r="R285" s="56">
        <v>1</v>
      </c>
      <c r="S285" s="56">
        <v>1</v>
      </c>
      <c r="T285" s="56">
        <v>2012184</v>
      </c>
      <c r="U285" s="56">
        <v>2012184</v>
      </c>
      <c r="V285" s="56">
        <v>0.18411955199999999</v>
      </c>
    </row>
    <row r="286" spans="1:22">
      <c r="A286" s="55" t="s">
        <v>843</v>
      </c>
      <c r="B286" s="55" t="s">
        <v>844</v>
      </c>
      <c r="C286" s="55" t="s">
        <v>845</v>
      </c>
      <c r="D286" s="55" t="s">
        <v>846</v>
      </c>
      <c r="E286" s="56">
        <v>3</v>
      </c>
      <c r="F286" s="56">
        <v>7</v>
      </c>
      <c r="G286" s="56">
        <v>1</v>
      </c>
      <c r="H286" s="56">
        <v>1</v>
      </c>
      <c r="I286" s="56">
        <v>1</v>
      </c>
      <c r="J286" s="56">
        <v>1</v>
      </c>
      <c r="K286" s="56">
        <v>1</v>
      </c>
      <c r="L286" s="56">
        <v>1</v>
      </c>
      <c r="M286" s="56">
        <v>11213000</v>
      </c>
      <c r="N286" s="56">
        <v>10386000</v>
      </c>
      <c r="O286" s="56">
        <v>1</v>
      </c>
      <c r="P286" s="56">
        <v>1</v>
      </c>
      <c r="Q286" s="56">
        <v>1</v>
      </c>
      <c r="R286" s="56">
        <v>1</v>
      </c>
      <c r="S286" s="56">
        <v>1</v>
      </c>
      <c r="T286" s="56">
        <v>3599834</v>
      </c>
      <c r="U286" s="56">
        <v>3599834</v>
      </c>
      <c r="V286" s="56">
        <v>0.17507867899999999</v>
      </c>
    </row>
    <row r="287" spans="1:22">
      <c r="A287" s="55" t="s">
        <v>518</v>
      </c>
      <c r="B287" s="55" t="s">
        <v>519</v>
      </c>
      <c r="C287" s="55" t="s">
        <v>520</v>
      </c>
      <c r="D287" s="55" t="s">
        <v>521</v>
      </c>
      <c r="E287" s="56">
        <v>3</v>
      </c>
      <c r="F287" s="56">
        <v>9</v>
      </c>
      <c r="G287" s="56">
        <v>1</v>
      </c>
      <c r="H287" s="56">
        <v>1</v>
      </c>
      <c r="I287" s="56">
        <v>1</v>
      </c>
      <c r="J287" s="56">
        <v>1</v>
      </c>
      <c r="K287" s="56">
        <v>1</v>
      </c>
      <c r="L287" s="56">
        <v>1</v>
      </c>
      <c r="M287" s="56">
        <v>5321600</v>
      </c>
      <c r="N287" s="56">
        <v>2445500</v>
      </c>
      <c r="O287" s="56">
        <v>1</v>
      </c>
      <c r="P287" s="56">
        <v>1</v>
      </c>
      <c r="Q287" s="56">
        <v>1</v>
      </c>
      <c r="R287" s="56">
        <v>1</v>
      </c>
      <c r="S287" s="56">
        <v>1</v>
      </c>
      <c r="T287" s="56">
        <v>1294517.3330000001</v>
      </c>
      <c r="U287" s="56">
        <v>1294517.3330000001</v>
      </c>
      <c r="V287" s="56">
        <v>0.20942002200000001</v>
      </c>
    </row>
    <row r="288" spans="1:22">
      <c r="A288" s="55" t="s">
        <v>1178</v>
      </c>
      <c r="B288" s="55" t="s">
        <v>1179</v>
      </c>
      <c r="C288" s="55" t="s">
        <v>1180</v>
      </c>
      <c r="D288" s="55" t="s">
        <v>1181</v>
      </c>
      <c r="E288" s="56">
        <v>2</v>
      </c>
      <c r="F288" s="56">
        <v>1</v>
      </c>
      <c r="G288" s="56">
        <v>1</v>
      </c>
      <c r="H288" s="56">
        <v>1</v>
      </c>
      <c r="I288" s="56">
        <v>1</v>
      </c>
      <c r="J288" s="56">
        <v>1</v>
      </c>
      <c r="K288" s="56">
        <v>1</v>
      </c>
      <c r="L288" s="56">
        <v>1</v>
      </c>
      <c r="M288" s="56">
        <v>1</v>
      </c>
      <c r="N288" s="56">
        <v>460420</v>
      </c>
      <c r="O288" s="56">
        <v>1</v>
      </c>
      <c r="P288" s="56">
        <v>1</v>
      </c>
      <c r="Q288" s="56">
        <v>1</v>
      </c>
      <c r="R288" s="56">
        <v>1</v>
      </c>
      <c r="S288" s="56">
        <v>1</v>
      </c>
      <c r="T288" s="56">
        <v>76737.5</v>
      </c>
      <c r="U288" s="56">
        <v>76737.5</v>
      </c>
      <c r="V288" s="56">
        <v>0.36321746799999999</v>
      </c>
    </row>
    <row r="289" spans="1:22">
      <c r="A289" s="55" t="s">
        <v>394</v>
      </c>
      <c r="B289" s="55" t="s">
        <v>395</v>
      </c>
      <c r="C289" s="55" t="s">
        <v>396</v>
      </c>
      <c r="D289" s="55" t="s">
        <v>397</v>
      </c>
      <c r="E289" s="56">
        <v>3</v>
      </c>
      <c r="F289" s="56">
        <v>5</v>
      </c>
      <c r="G289" s="56">
        <v>1</v>
      </c>
      <c r="H289" s="56">
        <v>1</v>
      </c>
      <c r="I289" s="56">
        <v>879080</v>
      </c>
      <c r="J289" s="56">
        <v>1128700</v>
      </c>
      <c r="K289" s="56">
        <v>1</v>
      </c>
      <c r="L289" s="56">
        <v>1</v>
      </c>
      <c r="M289" s="56">
        <v>1</v>
      </c>
      <c r="N289" s="56">
        <v>551400</v>
      </c>
      <c r="O289" s="56">
        <v>1</v>
      </c>
      <c r="P289" s="56">
        <v>1</v>
      </c>
      <c r="Q289" s="56">
        <v>1</v>
      </c>
      <c r="R289" s="56">
        <v>1</v>
      </c>
      <c r="S289" s="56">
        <v>334630.6667</v>
      </c>
      <c r="T289" s="56">
        <v>91900.833329999994</v>
      </c>
      <c r="U289" s="56">
        <v>0.27463362600000002</v>
      </c>
      <c r="V289" s="56">
        <v>0.33316905600000002</v>
      </c>
    </row>
    <row r="290" spans="1:22">
      <c r="A290" s="55" t="s">
        <v>398</v>
      </c>
      <c r="B290" s="55" t="s">
        <v>1555</v>
      </c>
      <c r="C290" s="55" t="s">
        <v>400</v>
      </c>
      <c r="D290" s="55" t="s">
        <v>401</v>
      </c>
      <c r="E290" s="56">
        <v>3</v>
      </c>
      <c r="F290" s="56">
        <v>22</v>
      </c>
      <c r="G290" s="56">
        <v>2025100</v>
      </c>
      <c r="H290" s="56">
        <v>3127900</v>
      </c>
      <c r="I290" s="56">
        <v>32756000</v>
      </c>
      <c r="J290" s="56">
        <v>26620000</v>
      </c>
      <c r="K290" s="56">
        <v>10279000</v>
      </c>
      <c r="L290" s="56">
        <v>5530500</v>
      </c>
      <c r="M290" s="56">
        <v>1247100</v>
      </c>
      <c r="N290" s="56">
        <v>5576100</v>
      </c>
      <c r="O290" s="56">
        <v>2346900</v>
      </c>
      <c r="P290" s="56">
        <v>1682500</v>
      </c>
      <c r="Q290" s="56">
        <v>1187400</v>
      </c>
      <c r="R290" s="56">
        <v>696530</v>
      </c>
      <c r="S290" s="56">
        <v>13389750</v>
      </c>
      <c r="T290" s="56">
        <v>2122755</v>
      </c>
      <c r="U290" s="56">
        <v>0.15853581999999999</v>
      </c>
      <c r="V290" s="56">
        <v>8.8905559999999995E-2</v>
      </c>
    </row>
    <row r="291" spans="1:22">
      <c r="A291" s="55" t="s">
        <v>1386</v>
      </c>
      <c r="B291" s="55" t="s">
        <v>1598</v>
      </c>
      <c r="C291" s="55" t="s">
        <v>1388</v>
      </c>
      <c r="D291" s="55" t="s">
        <v>1389</v>
      </c>
      <c r="E291" s="56">
        <v>7</v>
      </c>
      <c r="F291" s="56">
        <v>10</v>
      </c>
      <c r="G291" s="56">
        <v>1</v>
      </c>
      <c r="H291" s="56">
        <v>1</v>
      </c>
      <c r="I291" s="56">
        <v>1</v>
      </c>
      <c r="J291" s="56">
        <v>1</v>
      </c>
      <c r="K291" s="56">
        <v>1</v>
      </c>
      <c r="L291" s="56">
        <v>1</v>
      </c>
      <c r="M291" s="56">
        <v>1</v>
      </c>
      <c r="N291" s="56">
        <v>1</v>
      </c>
      <c r="O291" s="56">
        <v>1</v>
      </c>
      <c r="P291" s="56">
        <v>1</v>
      </c>
      <c r="Q291" s="56">
        <v>1</v>
      </c>
      <c r="R291" s="56">
        <v>1</v>
      </c>
      <c r="S291" s="56">
        <v>1</v>
      </c>
      <c r="T291" s="56">
        <v>1</v>
      </c>
      <c r="U291" s="56">
        <v>1</v>
      </c>
      <c r="V291" s="56" t="e">
        <v>#DIV/0!</v>
      </c>
    </row>
    <row r="292" spans="1:22">
      <c r="A292" s="55" t="s">
        <v>409</v>
      </c>
      <c r="B292" s="55" t="s">
        <v>1556</v>
      </c>
      <c r="C292" s="55" t="s">
        <v>411</v>
      </c>
      <c r="D292" s="55" t="s">
        <v>412</v>
      </c>
      <c r="E292" s="56">
        <v>2</v>
      </c>
      <c r="F292" s="56">
        <v>8</v>
      </c>
      <c r="G292" s="56">
        <v>1</v>
      </c>
      <c r="H292" s="56">
        <v>1</v>
      </c>
      <c r="I292" s="56">
        <v>1</v>
      </c>
      <c r="J292" s="56">
        <v>1184000</v>
      </c>
      <c r="K292" s="56">
        <v>949810</v>
      </c>
      <c r="L292" s="56">
        <v>1</v>
      </c>
      <c r="M292" s="56">
        <v>1</v>
      </c>
      <c r="N292" s="56">
        <v>1295400</v>
      </c>
      <c r="O292" s="56">
        <v>752200</v>
      </c>
      <c r="P292" s="56">
        <v>1</v>
      </c>
      <c r="Q292" s="56">
        <v>564470</v>
      </c>
      <c r="R292" s="56">
        <v>1</v>
      </c>
      <c r="S292" s="56">
        <v>355635.6667</v>
      </c>
      <c r="T292" s="56">
        <v>435345.5</v>
      </c>
      <c r="U292" s="56">
        <v>1.224133406</v>
      </c>
      <c r="V292" s="56">
        <v>0.80516518199999998</v>
      </c>
    </row>
    <row r="293" spans="1:22">
      <c r="A293" s="55" t="s">
        <v>413</v>
      </c>
      <c r="B293" s="55" t="s">
        <v>1557</v>
      </c>
      <c r="C293" s="55" t="s">
        <v>415</v>
      </c>
      <c r="D293" s="55" t="s">
        <v>416</v>
      </c>
      <c r="E293" s="56">
        <v>2</v>
      </c>
      <c r="F293" s="56">
        <v>3</v>
      </c>
      <c r="G293" s="56">
        <v>1</v>
      </c>
      <c r="H293" s="56">
        <v>1</v>
      </c>
      <c r="I293" s="56">
        <v>999240</v>
      </c>
      <c r="J293" s="56">
        <v>1985300</v>
      </c>
      <c r="K293" s="56">
        <v>573210</v>
      </c>
      <c r="L293" s="56">
        <v>1</v>
      </c>
      <c r="M293" s="56">
        <v>611870</v>
      </c>
      <c r="N293" s="56">
        <v>907670</v>
      </c>
      <c r="O293" s="56">
        <v>1</v>
      </c>
      <c r="P293" s="56">
        <v>1</v>
      </c>
      <c r="Q293" s="56">
        <v>1</v>
      </c>
      <c r="R293" s="56">
        <v>1082300</v>
      </c>
      <c r="S293" s="56">
        <v>592958.83330000006</v>
      </c>
      <c r="T293" s="56">
        <v>433640.5</v>
      </c>
      <c r="U293" s="56">
        <v>0.73131636700000002</v>
      </c>
      <c r="V293" s="56">
        <v>0.68783377000000001</v>
      </c>
    </row>
    <row r="294" spans="1:22">
      <c r="A294" s="55" t="s">
        <v>417</v>
      </c>
      <c r="B294" s="55" t="s">
        <v>418</v>
      </c>
      <c r="C294" s="55" t="s">
        <v>419</v>
      </c>
      <c r="D294" s="55" t="s">
        <v>420</v>
      </c>
      <c r="E294" s="56">
        <v>2</v>
      </c>
      <c r="F294" s="56">
        <v>2</v>
      </c>
      <c r="G294" s="56">
        <v>1</v>
      </c>
      <c r="H294" s="56">
        <v>1</v>
      </c>
      <c r="I294" s="56">
        <v>1</v>
      </c>
      <c r="J294" s="56">
        <v>301480</v>
      </c>
      <c r="K294" s="56">
        <v>1</v>
      </c>
      <c r="L294" s="56">
        <v>1</v>
      </c>
      <c r="M294" s="56">
        <v>1</v>
      </c>
      <c r="N294" s="56">
        <v>1</v>
      </c>
      <c r="O294" s="56">
        <v>1</v>
      </c>
      <c r="P294" s="56">
        <v>1</v>
      </c>
      <c r="Q294" s="56">
        <v>1</v>
      </c>
      <c r="R294" s="56">
        <v>1</v>
      </c>
      <c r="S294" s="56">
        <v>50247.5</v>
      </c>
      <c r="T294" s="56">
        <v>1</v>
      </c>
      <c r="U294" s="58">
        <v>1.9901499999999999E-5</v>
      </c>
      <c r="V294" s="56">
        <v>0.36321746799999999</v>
      </c>
    </row>
    <row r="295" spans="1:22">
      <c r="A295" s="55" t="s">
        <v>421</v>
      </c>
      <c r="B295" s="55" t="s">
        <v>422</v>
      </c>
      <c r="C295" s="55" t="s">
        <v>423</v>
      </c>
      <c r="D295" s="55" t="s">
        <v>424</v>
      </c>
      <c r="E295" s="56">
        <v>5</v>
      </c>
      <c r="F295" s="56">
        <v>9</v>
      </c>
      <c r="G295" s="56">
        <v>1632600</v>
      </c>
      <c r="H295" s="56">
        <v>1173800</v>
      </c>
      <c r="I295" s="56">
        <v>2935900</v>
      </c>
      <c r="J295" s="56">
        <v>1024600</v>
      </c>
      <c r="K295" s="56">
        <v>1424400</v>
      </c>
      <c r="L295" s="56">
        <v>1</v>
      </c>
      <c r="M295" s="56">
        <v>1737700</v>
      </c>
      <c r="N295" s="56">
        <v>849750</v>
      </c>
      <c r="O295" s="56">
        <v>1</v>
      </c>
      <c r="P295" s="56">
        <v>1099200</v>
      </c>
      <c r="Q295" s="56">
        <v>611280</v>
      </c>
      <c r="R295" s="56">
        <v>1</v>
      </c>
      <c r="S295" s="56">
        <v>1365216.8330000001</v>
      </c>
      <c r="T295" s="56">
        <v>716322</v>
      </c>
      <c r="U295" s="56">
        <v>0.52469467299999994</v>
      </c>
      <c r="V295" s="56">
        <v>0.206255253</v>
      </c>
    </row>
    <row r="296" spans="1:22">
      <c r="A296" s="55" t="s">
        <v>1100</v>
      </c>
      <c r="B296" s="55" t="s">
        <v>1101</v>
      </c>
      <c r="C296" s="55" t="s">
        <v>1102</v>
      </c>
      <c r="D296" s="55" t="s">
        <v>1103</v>
      </c>
      <c r="E296" s="56">
        <v>3</v>
      </c>
      <c r="F296" s="56">
        <v>9</v>
      </c>
      <c r="G296" s="56">
        <v>3234000</v>
      </c>
      <c r="H296" s="56">
        <v>1</v>
      </c>
      <c r="I296" s="56">
        <v>968140</v>
      </c>
      <c r="J296" s="56">
        <v>1896000</v>
      </c>
      <c r="K296" s="56">
        <v>1</v>
      </c>
      <c r="L296" s="56">
        <v>1</v>
      </c>
      <c r="M296" s="56">
        <v>12763000</v>
      </c>
      <c r="N296" s="56">
        <v>34714000</v>
      </c>
      <c r="O296" s="56">
        <v>1023800</v>
      </c>
      <c r="P296" s="56">
        <v>1</v>
      </c>
      <c r="Q296" s="56">
        <v>1</v>
      </c>
      <c r="R296" s="56">
        <v>1</v>
      </c>
      <c r="S296" s="56">
        <v>1016357.167</v>
      </c>
      <c r="T296" s="56">
        <v>8083467.1670000004</v>
      </c>
      <c r="U296" s="56">
        <v>7.953372527</v>
      </c>
      <c r="V296" s="56">
        <v>0.27150796199999999</v>
      </c>
    </row>
    <row r="297" spans="1:22">
      <c r="A297" s="55" t="s">
        <v>425</v>
      </c>
      <c r="B297" s="55" t="s">
        <v>426</v>
      </c>
      <c r="C297" s="55" t="s">
        <v>427</v>
      </c>
      <c r="D297" s="55" t="s">
        <v>428</v>
      </c>
      <c r="E297" s="56">
        <v>2</v>
      </c>
      <c r="F297" s="56">
        <v>15</v>
      </c>
      <c r="G297" s="56">
        <v>27381000</v>
      </c>
      <c r="H297" s="56">
        <v>29004000</v>
      </c>
      <c r="I297" s="56">
        <v>31258000</v>
      </c>
      <c r="J297" s="56">
        <v>26033000</v>
      </c>
      <c r="K297" s="56">
        <v>68172000</v>
      </c>
      <c r="L297" s="56">
        <v>29995000</v>
      </c>
      <c r="M297" s="56">
        <v>18696000</v>
      </c>
      <c r="N297" s="56">
        <v>18410000</v>
      </c>
      <c r="O297" s="56">
        <v>29701000</v>
      </c>
      <c r="P297" s="56">
        <v>31804000</v>
      </c>
      <c r="Q297" s="56">
        <v>15099000</v>
      </c>
      <c r="R297" s="56">
        <v>19035000</v>
      </c>
      <c r="S297" s="56">
        <v>35307166.670000002</v>
      </c>
      <c r="T297" s="56">
        <v>22124166.670000002</v>
      </c>
      <c r="U297" s="56">
        <v>0.62661971400000005</v>
      </c>
      <c r="V297" s="56">
        <v>0.110832386</v>
      </c>
    </row>
    <row r="298" spans="1:22">
      <c r="A298" s="55" t="s">
        <v>1307</v>
      </c>
      <c r="B298" s="55" t="s">
        <v>1308</v>
      </c>
      <c r="C298" s="55" t="s">
        <v>1309</v>
      </c>
      <c r="D298" s="55" t="s">
        <v>1310</v>
      </c>
      <c r="E298" s="56">
        <v>2</v>
      </c>
      <c r="F298" s="56">
        <v>3</v>
      </c>
      <c r="G298" s="56">
        <v>752300000</v>
      </c>
      <c r="H298" s="56">
        <v>132430000</v>
      </c>
      <c r="I298" s="56">
        <v>6353900</v>
      </c>
      <c r="J298" s="56">
        <v>2694300</v>
      </c>
      <c r="K298" s="56">
        <v>1352300</v>
      </c>
      <c r="L298" s="56">
        <v>1</v>
      </c>
      <c r="M298" s="56">
        <v>982850</v>
      </c>
      <c r="N298" s="56">
        <v>132520000</v>
      </c>
      <c r="O298" s="56">
        <v>198660000</v>
      </c>
      <c r="P298" s="56">
        <v>57063000</v>
      </c>
      <c r="Q298" s="56">
        <v>667820000</v>
      </c>
      <c r="R298" s="56">
        <v>69095000</v>
      </c>
      <c r="S298" s="56">
        <v>149188416.80000001</v>
      </c>
      <c r="T298" s="56">
        <v>187690141.69999999</v>
      </c>
      <c r="U298" s="56">
        <v>1.258074492</v>
      </c>
      <c r="V298" s="56">
        <v>0.812690786</v>
      </c>
    </row>
    <row r="299" spans="1:22">
      <c r="A299" s="55" t="s">
        <v>429</v>
      </c>
      <c r="B299" s="55" t="s">
        <v>430</v>
      </c>
      <c r="C299" s="55" t="s">
        <v>431</v>
      </c>
      <c r="D299" s="55" t="s">
        <v>432</v>
      </c>
      <c r="E299" s="56">
        <v>2</v>
      </c>
      <c r="F299" s="56">
        <v>2</v>
      </c>
      <c r="G299" s="56">
        <v>4727600</v>
      </c>
      <c r="H299" s="56">
        <v>1</v>
      </c>
      <c r="I299" s="56">
        <v>2051500</v>
      </c>
      <c r="J299" s="56">
        <v>2235000</v>
      </c>
      <c r="K299" s="56">
        <v>1</v>
      </c>
      <c r="L299" s="56">
        <v>1</v>
      </c>
      <c r="M299" s="56">
        <v>1</v>
      </c>
      <c r="N299" s="56">
        <v>1924200</v>
      </c>
      <c r="O299" s="56">
        <v>1816500</v>
      </c>
      <c r="P299" s="56">
        <v>1962700</v>
      </c>
      <c r="Q299" s="56">
        <v>1</v>
      </c>
      <c r="R299" s="56">
        <v>1</v>
      </c>
      <c r="S299" s="56">
        <v>1502350.5</v>
      </c>
      <c r="T299" s="56">
        <v>950567.16669999994</v>
      </c>
      <c r="U299" s="56">
        <v>0.63271997199999996</v>
      </c>
      <c r="V299" s="56">
        <v>0.550405429</v>
      </c>
    </row>
    <row r="300" spans="1:22">
      <c r="A300" s="55" t="s">
        <v>522</v>
      </c>
      <c r="B300" s="55" t="s">
        <v>1564</v>
      </c>
      <c r="C300" s="55" t="s">
        <v>524</v>
      </c>
      <c r="D300" s="55" t="s">
        <v>525</v>
      </c>
      <c r="E300" s="56">
        <v>6</v>
      </c>
      <c r="F300" s="56">
        <v>95</v>
      </c>
      <c r="G300" s="56">
        <v>88833000</v>
      </c>
      <c r="H300" s="56">
        <v>75568000</v>
      </c>
      <c r="I300" s="56">
        <v>101320000</v>
      </c>
      <c r="J300" s="56">
        <v>102110000</v>
      </c>
      <c r="K300" s="56">
        <v>132560000</v>
      </c>
      <c r="L300" s="56">
        <v>97541000</v>
      </c>
      <c r="M300" s="56">
        <v>75986000</v>
      </c>
      <c r="N300" s="56">
        <v>83635000</v>
      </c>
      <c r="O300" s="56">
        <v>71041000</v>
      </c>
      <c r="P300" s="56">
        <v>75905000</v>
      </c>
      <c r="Q300" s="56">
        <v>77624000</v>
      </c>
      <c r="R300" s="56">
        <v>85801000</v>
      </c>
      <c r="S300" s="56">
        <v>99655333.329999998</v>
      </c>
      <c r="T300" s="56">
        <v>78332000</v>
      </c>
      <c r="U300" s="56">
        <v>0.78602918099999997</v>
      </c>
      <c r="V300" s="56">
        <v>3.9116252999999997E-2</v>
      </c>
    </row>
    <row r="301" spans="1:22">
      <c r="A301" s="55" t="s">
        <v>588</v>
      </c>
      <c r="B301" s="55" t="s">
        <v>589</v>
      </c>
      <c r="C301" s="55" t="s">
        <v>590</v>
      </c>
      <c r="D301" s="55" t="s">
        <v>591</v>
      </c>
      <c r="E301" s="56">
        <v>4</v>
      </c>
      <c r="F301" s="56">
        <v>1</v>
      </c>
      <c r="G301" s="56">
        <v>1</v>
      </c>
      <c r="H301" s="56">
        <v>1</v>
      </c>
      <c r="I301" s="56">
        <v>1</v>
      </c>
      <c r="J301" s="56">
        <v>1</v>
      </c>
      <c r="K301" s="56">
        <v>1</v>
      </c>
      <c r="L301" s="56">
        <v>1</v>
      </c>
      <c r="M301" s="56">
        <v>1</v>
      </c>
      <c r="N301" s="56">
        <v>876250</v>
      </c>
      <c r="O301" s="56">
        <v>1</v>
      </c>
      <c r="P301" s="56">
        <v>1</v>
      </c>
      <c r="Q301" s="56">
        <v>1</v>
      </c>
      <c r="R301" s="56">
        <v>1</v>
      </c>
      <c r="S301" s="56">
        <v>1</v>
      </c>
      <c r="T301" s="56">
        <v>146042.5</v>
      </c>
      <c r="U301" s="56">
        <v>146042.5</v>
      </c>
      <c r="V301" s="56">
        <v>0.36321746799999999</v>
      </c>
    </row>
    <row r="302" spans="1:22">
      <c r="A302" s="55" t="s">
        <v>1139</v>
      </c>
      <c r="B302" s="55" t="s">
        <v>1584</v>
      </c>
      <c r="C302" s="55" t="s">
        <v>1141</v>
      </c>
      <c r="D302" s="55" t="s">
        <v>1142</v>
      </c>
      <c r="E302" s="56">
        <v>2</v>
      </c>
      <c r="F302" s="56">
        <v>1</v>
      </c>
      <c r="G302" s="56">
        <v>1</v>
      </c>
      <c r="H302" s="56">
        <v>1</v>
      </c>
      <c r="I302" s="56">
        <v>1</v>
      </c>
      <c r="J302" s="56">
        <v>1</v>
      </c>
      <c r="K302" s="56">
        <v>1</v>
      </c>
      <c r="L302" s="56">
        <v>1</v>
      </c>
      <c r="M302" s="56">
        <v>1</v>
      </c>
      <c r="N302" s="56">
        <v>350810</v>
      </c>
      <c r="O302" s="56">
        <v>1</v>
      </c>
      <c r="P302" s="56">
        <v>1</v>
      </c>
      <c r="Q302" s="56">
        <v>1</v>
      </c>
      <c r="R302" s="56">
        <v>1</v>
      </c>
      <c r="S302" s="56">
        <v>1</v>
      </c>
      <c r="T302" s="56">
        <v>58469.166669999999</v>
      </c>
      <c r="U302" s="56">
        <v>58469.166669999999</v>
      </c>
      <c r="V302" s="56">
        <v>0.36321746799999999</v>
      </c>
    </row>
    <row r="303" spans="1:22">
      <c r="A303" s="55" t="s">
        <v>819</v>
      </c>
      <c r="B303" s="55" t="s">
        <v>820</v>
      </c>
      <c r="C303" s="55" t="s">
        <v>821</v>
      </c>
      <c r="D303" s="55" t="s">
        <v>822</v>
      </c>
      <c r="E303" s="56">
        <v>5</v>
      </c>
      <c r="F303" s="56">
        <v>7</v>
      </c>
      <c r="G303" s="56">
        <v>1</v>
      </c>
      <c r="H303" s="56">
        <v>1</v>
      </c>
      <c r="I303" s="56">
        <v>1</v>
      </c>
      <c r="J303" s="56">
        <v>1</v>
      </c>
      <c r="K303" s="56">
        <v>1</v>
      </c>
      <c r="L303" s="56">
        <v>1</v>
      </c>
      <c r="M303" s="56">
        <v>1</v>
      </c>
      <c r="N303" s="56">
        <v>533980</v>
      </c>
      <c r="O303" s="56">
        <v>1</v>
      </c>
      <c r="P303" s="56">
        <v>1</v>
      </c>
      <c r="Q303" s="56">
        <v>1</v>
      </c>
      <c r="R303" s="56">
        <v>1</v>
      </c>
      <c r="S303" s="56">
        <v>1</v>
      </c>
      <c r="T303" s="56">
        <v>88997.5</v>
      </c>
      <c r="U303" s="56">
        <v>88997.5</v>
      </c>
      <c r="V303" s="56">
        <v>0.36321746799999999</v>
      </c>
    </row>
    <row r="304" spans="1:22">
      <c r="A304" s="55" t="s">
        <v>441</v>
      </c>
      <c r="B304" s="55" t="s">
        <v>442</v>
      </c>
      <c r="C304" s="55" t="s">
        <v>443</v>
      </c>
      <c r="D304" s="55" t="s">
        <v>444</v>
      </c>
      <c r="E304" s="56">
        <v>2</v>
      </c>
      <c r="F304" s="56">
        <v>2</v>
      </c>
      <c r="G304" s="56">
        <v>1</v>
      </c>
      <c r="H304" s="56">
        <v>1</v>
      </c>
      <c r="I304" s="56">
        <v>1</v>
      </c>
      <c r="J304" s="56">
        <v>1</v>
      </c>
      <c r="K304" s="56">
        <v>1</v>
      </c>
      <c r="L304" s="56">
        <v>1</v>
      </c>
      <c r="M304" s="56">
        <v>1</v>
      </c>
      <c r="N304" s="56">
        <v>342230</v>
      </c>
      <c r="O304" s="56">
        <v>485100</v>
      </c>
      <c r="P304" s="56">
        <v>1</v>
      </c>
      <c r="Q304" s="56">
        <v>1</v>
      </c>
      <c r="R304" s="56">
        <v>1</v>
      </c>
      <c r="S304" s="56">
        <v>1</v>
      </c>
      <c r="T304" s="56">
        <v>137889</v>
      </c>
      <c r="U304" s="56">
        <v>137889</v>
      </c>
      <c r="V304" s="56">
        <v>0.182554254</v>
      </c>
    </row>
    <row r="305" spans="1:22">
      <c r="A305" s="55" t="s">
        <v>445</v>
      </c>
      <c r="B305" s="55" t="s">
        <v>446</v>
      </c>
      <c r="C305" s="55" t="s">
        <v>447</v>
      </c>
      <c r="D305" s="55" t="s">
        <v>448</v>
      </c>
      <c r="E305" s="56">
        <v>2</v>
      </c>
      <c r="F305" s="56">
        <v>34</v>
      </c>
      <c r="G305" s="56">
        <v>1</v>
      </c>
      <c r="H305" s="56">
        <v>2306400</v>
      </c>
      <c r="I305" s="56">
        <v>1</v>
      </c>
      <c r="J305" s="56">
        <v>2302000</v>
      </c>
      <c r="K305" s="56">
        <v>1</v>
      </c>
      <c r="L305" s="56">
        <v>2527500</v>
      </c>
      <c r="M305" s="56">
        <v>1</v>
      </c>
      <c r="N305" s="56">
        <v>1730100</v>
      </c>
      <c r="O305" s="56">
        <v>1933600</v>
      </c>
      <c r="P305" s="56">
        <v>1827900</v>
      </c>
      <c r="Q305" s="56">
        <v>1942800</v>
      </c>
      <c r="R305" s="56">
        <v>1230100</v>
      </c>
      <c r="S305" s="56">
        <v>1189317.1669999999</v>
      </c>
      <c r="T305" s="56">
        <v>1444083.5</v>
      </c>
      <c r="U305" s="56">
        <v>1.214212273</v>
      </c>
      <c r="V305" s="56">
        <v>0.68984408500000005</v>
      </c>
    </row>
    <row r="306" spans="1:22">
      <c r="A306" s="55" t="s">
        <v>1143</v>
      </c>
      <c r="B306" s="55" t="s">
        <v>1144</v>
      </c>
      <c r="C306" s="55" t="s">
        <v>1145</v>
      </c>
      <c r="D306" s="55" t="s">
        <v>1146</v>
      </c>
      <c r="E306" s="56">
        <v>1</v>
      </c>
      <c r="F306" s="56">
        <v>1</v>
      </c>
      <c r="G306" s="56">
        <v>1</v>
      </c>
      <c r="H306" s="56">
        <v>1</v>
      </c>
      <c r="I306" s="56">
        <v>1</v>
      </c>
      <c r="J306" s="56">
        <v>1</v>
      </c>
      <c r="K306" s="56">
        <v>1</v>
      </c>
      <c r="L306" s="56">
        <v>1</v>
      </c>
      <c r="M306" s="56">
        <v>1</v>
      </c>
      <c r="N306" s="56">
        <v>479300</v>
      </c>
      <c r="O306" s="56">
        <v>1</v>
      </c>
      <c r="P306" s="56">
        <v>1</v>
      </c>
      <c r="Q306" s="56">
        <v>1</v>
      </c>
      <c r="R306" s="56">
        <v>1</v>
      </c>
      <c r="S306" s="56">
        <v>1</v>
      </c>
      <c r="T306" s="56">
        <v>79884.166670000006</v>
      </c>
      <c r="U306" s="56">
        <v>79884.166670000006</v>
      </c>
      <c r="V306" s="56">
        <v>0.36321746799999999</v>
      </c>
    </row>
    <row r="307" spans="1:22">
      <c r="A307" s="55" t="s">
        <v>1238</v>
      </c>
      <c r="B307" s="55" t="s">
        <v>1239</v>
      </c>
      <c r="C307" s="55" t="s">
        <v>1240</v>
      </c>
      <c r="D307" s="55" t="s">
        <v>1241</v>
      </c>
      <c r="E307" s="56">
        <v>2</v>
      </c>
      <c r="F307" s="56">
        <v>1</v>
      </c>
      <c r="G307" s="56">
        <v>1</v>
      </c>
      <c r="H307" s="56">
        <v>1</v>
      </c>
      <c r="I307" s="56">
        <v>1</v>
      </c>
      <c r="J307" s="56">
        <v>1</v>
      </c>
      <c r="K307" s="56">
        <v>1</v>
      </c>
      <c r="L307" s="56">
        <v>1</v>
      </c>
      <c r="M307" s="56">
        <v>1</v>
      </c>
      <c r="N307" s="56">
        <v>804330</v>
      </c>
      <c r="O307" s="56">
        <v>1</v>
      </c>
      <c r="P307" s="56">
        <v>1</v>
      </c>
      <c r="Q307" s="56">
        <v>1</v>
      </c>
      <c r="R307" s="56">
        <v>1</v>
      </c>
      <c r="S307" s="56">
        <v>1</v>
      </c>
      <c r="T307" s="56">
        <v>134055.8333</v>
      </c>
      <c r="U307" s="56">
        <v>134055.8333</v>
      </c>
      <c r="V307" s="56">
        <v>0.36321746799999999</v>
      </c>
    </row>
    <row r="308" spans="1:22">
      <c r="A308" s="55" t="s">
        <v>487</v>
      </c>
      <c r="B308" s="55" t="s">
        <v>488</v>
      </c>
      <c r="C308" s="55" t="s">
        <v>489</v>
      </c>
      <c r="D308" s="55" t="s">
        <v>490</v>
      </c>
      <c r="E308" s="56">
        <v>3</v>
      </c>
      <c r="F308" s="56">
        <v>6</v>
      </c>
      <c r="G308" s="56">
        <v>3756500</v>
      </c>
      <c r="H308" s="56">
        <v>1</v>
      </c>
      <c r="I308" s="56">
        <v>4725300</v>
      </c>
      <c r="J308" s="56">
        <v>1</v>
      </c>
      <c r="K308" s="56">
        <v>6318000</v>
      </c>
      <c r="L308" s="56">
        <v>5203200</v>
      </c>
      <c r="M308" s="56">
        <v>4488700</v>
      </c>
      <c r="N308" s="56">
        <v>1539700</v>
      </c>
      <c r="O308" s="56">
        <v>2399200</v>
      </c>
      <c r="P308" s="56">
        <v>2659700</v>
      </c>
      <c r="Q308" s="56">
        <v>1</v>
      </c>
      <c r="R308" s="56">
        <v>1</v>
      </c>
      <c r="S308" s="56">
        <v>3333833.6669999999</v>
      </c>
      <c r="T308" s="56">
        <v>1847883.6669999999</v>
      </c>
      <c r="U308" s="56">
        <v>0.55428190200000005</v>
      </c>
      <c r="V308" s="56">
        <v>0.28825446799999999</v>
      </c>
    </row>
    <row r="309" spans="1:22">
      <c r="A309" s="55" t="s">
        <v>96</v>
      </c>
      <c r="B309" s="55" t="s">
        <v>97</v>
      </c>
      <c r="C309" s="55" t="s">
        <v>98</v>
      </c>
      <c r="D309" s="55" t="s">
        <v>99</v>
      </c>
      <c r="E309" s="56">
        <v>2</v>
      </c>
      <c r="F309" s="56">
        <v>6</v>
      </c>
      <c r="G309" s="56">
        <v>1</v>
      </c>
      <c r="H309" s="56">
        <v>1</v>
      </c>
      <c r="I309" s="56">
        <v>1</v>
      </c>
      <c r="J309" s="56">
        <v>1</v>
      </c>
      <c r="K309" s="56">
        <v>1</v>
      </c>
      <c r="L309" s="56">
        <v>1</v>
      </c>
      <c r="M309" s="56">
        <v>11147000</v>
      </c>
      <c r="N309" s="56">
        <v>7598100</v>
      </c>
      <c r="O309" s="56">
        <v>9483500</v>
      </c>
      <c r="P309" s="56">
        <v>16590000</v>
      </c>
      <c r="Q309" s="56">
        <v>1</v>
      </c>
      <c r="R309" s="56">
        <v>1</v>
      </c>
      <c r="S309" s="56">
        <v>1</v>
      </c>
      <c r="T309" s="56">
        <v>7469767</v>
      </c>
      <c r="U309" s="56">
        <v>7469767</v>
      </c>
      <c r="V309" s="56">
        <v>3.7657814999999997E-2</v>
      </c>
    </row>
    <row r="310" spans="1:22">
      <c r="A310" s="55" t="s">
        <v>453</v>
      </c>
      <c r="B310" s="55" t="s">
        <v>454</v>
      </c>
      <c r="C310" s="55" t="s">
        <v>455</v>
      </c>
      <c r="D310" s="55" t="s">
        <v>456</v>
      </c>
      <c r="E310" s="56">
        <v>2</v>
      </c>
      <c r="F310" s="56">
        <v>38</v>
      </c>
      <c r="G310" s="56">
        <v>132100000</v>
      </c>
      <c r="H310" s="56">
        <v>147090000</v>
      </c>
      <c r="I310" s="56">
        <v>127910000</v>
      </c>
      <c r="J310" s="56">
        <v>150370000</v>
      </c>
      <c r="K310" s="56">
        <v>200670000</v>
      </c>
      <c r="L310" s="56">
        <v>165410000</v>
      </c>
      <c r="M310" s="56">
        <v>106540000</v>
      </c>
      <c r="N310" s="56">
        <v>105490000</v>
      </c>
      <c r="O310" s="56">
        <v>143400000</v>
      </c>
      <c r="P310" s="56">
        <v>126960000</v>
      </c>
      <c r="Q310" s="56">
        <v>130170000</v>
      </c>
      <c r="R310" s="56">
        <v>110380000</v>
      </c>
      <c r="S310" s="56">
        <v>153925000</v>
      </c>
      <c r="T310" s="56">
        <v>120490000</v>
      </c>
      <c r="U310" s="56">
        <v>0.78278382300000005</v>
      </c>
      <c r="V310" s="56">
        <v>2.8417253E-2</v>
      </c>
    </row>
    <row r="311" spans="1:22">
      <c r="A311" s="55" t="s">
        <v>457</v>
      </c>
      <c r="B311" s="55" t="s">
        <v>458</v>
      </c>
      <c r="C311" s="55" t="s">
        <v>459</v>
      </c>
      <c r="D311" s="55" t="s">
        <v>460</v>
      </c>
      <c r="E311" s="56">
        <v>2</v>
      </c>
      <c r="F311" s="56">
        <v>17</v>
      </c>
      <c r="G311" s="56">
        <v>17375000</v>
      </c>
      <c r="H311" s="56">
        <v>6811400</v>
      </c>
      <c r="I311" s="56">
        <v>45472000</v>
      </c>
      <c r="J311" s="56">
        <v>38276000</v>
      </c>
      <c r="K311" s="56">
        <v>43185000</v>
      </c>
      <c r="L311" s="56">
        <v>29536000</v>
      </c>
      <c r="M311" s="56">
        <v>46292000</v>
      </c>
      <c r="N311" s="56">
        <v>20889000</v>
      </c>
      <c r="O311" s="56">
        <v>22487000</v>
      </c>
      <c r="P311" s="56">
        <v>11854000</v>
      </c>
      <c r="Q311" s="56">
        <v>15417000</v>
      </c>
      <c r="R311" s="56">
        <v>8637500</v>
      </c>
      <c r="S311" s="56">
        <v>30109233.329999998</v>
      </c>
      <c r="T311" s="56">
        <v>20929416.670000002</v>
      </c>
      <c r="U311" s="56">
        <v>0.69511622699999998</v>
      </c>
      <c r="V311" s="56">
        <v>0.29743410599999998</v>
      </c>
    </row>
    <row r="312" spans="1:22">
      <c r="A312" s="55" t="s">
        <v>1398</v>
      </c>
      <c r="B312" s="55" t="s">
        <v>1600</v>
      </c>
      <c r="C312" s="55" t="s">
        <v>451</v>
      </c>
      <c r="D312" s="55" t="s">
        <v>1399</v>
      </c>
      <c r="E312" s="56">
        <v>1</v>
      </c>
      <c r="F312" s="56">
        <v>23</v>
      </c>
      <c r="G312" s="56">
        <v>48847000</v>
      </c>
      <c r="H312" s="56">
        <v>76808000</v>
      </c>
      <c r="I312" s="56">
        <v>62041000</v>
      </c>
      <c r="J312" s="56">
        <v>68744000</v>
      </c>
      <c r="K312" s="56">
        <v>92082000</v>
      </c>
      <c r="L312" s="56">
        <v>83718000</v>
      </c>
      <c r="M312" s="56">
        <v>53463000</v>
      </c>
      <c r="N312" s="56">
        <v>46471000</v>
      </c>
      <c r="O312" s="56">
        <v>66808000</v>
      </c>
      <c r="P312" s="56">
        <v>68474000</v>
      </c>
      <c r="Q312" s="56">
        <v>11276000</v>
      </c>
      <c r="R312" s="56">
        <v>47105000</v>
      </c>
      <c r="S312" s="56">
        <v>72040000</v>
      </c>
      <c r="T312" s="56">
        <v>48932833.329999998</v>
      </c>
      <c r="U312" s="56">
        <v>0.67924532699999995</v>
      </c>
      <c r="V312" s="56">
        <v>5.5957264999999999E-2</v>
      </c>
    </row>
    <row r="313" spans="1:22">
      <c r="A313" s="55" t="s">
        <v>1478</v>
      </c>
      <c r="B313" s="55" t="s">
        <v>1479</v>
      </c>
      <c r="C313" s="55" t="s">
        <v>1480</v>
      </c>
      <c r="D313" s="55" t="s">
        <v>1481</v>
      </c>
      <c r="E313" s="56">
        <v>4</v>
      </c>
      <c r="F313" s="56">
        <v>4</v>
      </c>
      <c r="G313" s="56">
        <v>1</v>
      </c>
      <c r="H313" s="56">
        <v>1</v>
      </c>
      <c r="I313" s="56">
        <v>1003100</v>
      </c>
      <c r="J313" s="56">
        <v>1</v>
      </c>
      <c r="K313" s="56">
        <v>773790</v>
      </c>
      <c r="L313" s="56">
        <v>1</v>
      </c>
      <c r="M313" s="56">
        <v>1</v>
      </c>
      <c r="N313" s="56">
        <v>1</v>
      </c>
      <c r="O313" s="56">
        <v>1</v>
      </c>
      <c r="P313" s="56">
        <v>1</v>
      </c>
      <c r="Q313" s="56">
        <v>1</v>
      </c>
      <c r="R313" s="56">
        <v>1</v>
      </c>
      <c r="S313" s="56">
        <v>296149</v>
      </c>
      <c r="T313" s="56">
        <v>1</v>
      </c>
      <c r="U313" s="58">
        <v>3.3766800000000001E-6</v>
      </c>
      <c r="V313" s="56">
        <v>0.179102813</v>
      </c>
    </row>
    <row r="314" spans="1:22">
      <c r="A314" s="55" t="s">
        <v>1400</v>
      </c>
      <c r="B314" s="55" t="s">
        <v>1601</v>
      </c>
      <c r="C314" s="55" t="s">
        <v>1402</v>
      </c>
      <c r="D314" s="55" t="s">
        <v>1403</v>
      </c>
      <c r="E314" s="56">
        <v>2</v>
      </c>
      <c r="F314" s="56">
        <v>2</v>
      </c>
      <c r="G314" s="56">
        <v>2241100</v>
      </c>
      <c r="H314" s="56">
        <v>1</v>
      </c>
      <c r="I314" s="56">
        <v>1</v>
      </c>
      <c r="J314" s="56">
        <v>1</v>
      </c>
      <c r="K314" s="56">
        <v>1</v>
      </c>
      <c r="L314" s="56">
        <v>1</v>
      </c>
      <c r="M314" s="56">
        <v>1</v>
      </c>
      <c r="N314" s="56">
        <v>1</v>
      </c>
      <c r="O314" s="56">
        <v>1</v>
      </c>
      <c r="P314" s="56">
        <v>1</v>
      </c>
      <c r="Q314" s="56">
        <v>1388200</v>
      </c>
      <c r="R314" s="56">
        <v>1</v>
      </c>
      <c r="S314" s="56">
        <v>373517.5</v>
      </c>
      <c r="T314" s="56">
        <v>231367.5</v>
      </c>
      <c r="U314" s="56">
        <v>0.61942880899999997</v>
      </c>
      <c r="V314" s="56">
        <v>0.75425226300000003</v>
      </c>
    </row>
    <row r="315" spans="1:22">
      <c r="A315" s="55" t="s">
        <v>977</v>
      </c>
      <c r="B315" s="55" t="s">
        <v>978</v>
      </c>
      <c r="C315" s="55" t="s">
        <v>979</v>
      </c>
      <c r="D315" s="55" t="s">
        <v>980</v>
      </c>
      <c r="E315" s="56">
        <v>5</v>
      </c>
      <c r="F315" s="56">
        <v>4</v>
      </c>
      <c r="G315" s="56">
        <v>1</v>
      </c>
      <c r="H315" s="56">
        <v>1</v>
      </c>
      <c r="I315" s="56">
        <v>1</v>
      </c>
      <c r="J315" s="56">
        <v>1</v>
      </c>
      <c r="K315" s="56">
        <v>1</v>
      </c>
      <c r="L315" s="56">
        <v>1</v>
      </c>
      <c r="M315" s="56">
        <v>4664300</v>
      </c>
      <c r="N315" s="56">
        <v>1997000</v>
      </c>
      <c r="O315" s="56">
        <v>1</v>
      </c>
      <c r="P315" s="56">
        <v>1107400</v>
      </c>
      <c r="Q315" s="56">
        <v>1</v>
      </c>
      <c r="R315" s="56">
        <v>1</v>
      </c>
      <c r="S315" s="56">
        <v>1</v>
      </c>
      <c r="T315" s="56">
        <v>1294783.8330000001</v>
      </c>
      <c r="U315" s="56">
        <v>1294783.8330000001</v>
      </c>
      <c r="V315" s="56">
        <v>0.14521240899999999</v>
      </c>
    </row>
    <row r="316" spans="1:22">
      <c r="A316" s="55" t="s">
        <v>1056</v>
      </c>
      <c r="B316" s="55" t="s">
        <v>1057</v>
      </c>
      <c r="C316" s="55" t="s">
        <v>1058</v>
      </c>
      <c r="D316" s="55" t="s">
        <v>1059</v>
      </c>
      <c r="E316" s="56">
        <v>3</v>
      </c>
      <c r="F316" s="56">
        <v>2</v>
      </c>
      <c r="G316" s="56">
        <v>1</v>
      </c>
      <c r="H316" s="56">
        <v>1</v>
      </c>
      <c r="I316" s="56">
        <v>1</v>
      </c>
      <c r="J316" s="56">
        <v>1</v>
      </c>
      <c r="K316" s="56">
        <v>1</v>
      </c>
      <c r="L316" s="56">
        <v>1</v>
      </c>
      <c r="M316" s="56">
        <v>1</v>
      </c>
      <c r="N316" s="56">
        <v>1</v>
      </c>
      <c r="O316" s="56">
        <v>1</v>
      </c>
      <c r="P316" s="56">
        <v>1</v>
      </c>
      <c r="Q316" s="56">
        <v>1</v>
      </c>
      <c r="R316" s="56">
        <v>1</v>
      </c>
      <c r="S316" s="56">
        <v>1</v>
      </c>
      <c r="T316" s="56">
        <v>1</v>
      </c>
      <c r="U316" s="56">
        <v>1</v>
      </c>
      <c r="V316" s="56" t="e">
        <v>#DIV/0!</v>
      </c>
    </row>
    <row r="317" spans="1:22">
      <c r="A317" s="55" t="s">
        <v>1404</v>
      </c>
      <c r="B317" s="55" t="s">
        <v>1602</v>
      </c>
      <c r="C317" s="55" t="s">
        <v>1406</v>
      </c>
      <c r="D317" s="55" t="s">
        <v>1407</v>
      </c>
      <c r="E317" s="56">
        <v>5</v>
      </c>
      <c r="F317" s="56">
        <v>4</v>
      </c>
      <c r="G317" s="56">
        <v>1</v>
      </c>
      <c r="H317" s="56">
        <v>1</v>
      </c>
      <c r="I317" s="56">
        <v>1</v>
      </c>
      <c r="J317" s="56">
        <v>1</v>
      </c>
      <c r="K317" s="56">
        <v>1</v>
      </c>
      <c r="L317" s="56">
        <v>1</v>
      </c>
      <c r="M317" s="56">
        <v>6802200</v>
      </c>
      <c r="N317" s="56">
        <v>7144800</v>
      </c>
      <c r="O317" s="56">
        <v>1</v>
      </c>
      <c r="P317" s="56">
        <v>1</v>
      </c>
      <c r="Q317" s="56">
        <v>1</v>
      </c>
      <c r="R317" s="56">
        <v>1</v>
      </c>
      <c r="S317" s="56">
        <v>1</v>
      </c>
      <c r="T317" s="56">
        <v>2324500.6669999999</v>
      </c>
      <c r="U317" s="56">
        <v>2324500.6669999999</v>
      </c>
      <c r="V317" s="56">
        <v>0.174848744</v>
      </c>
    </row>
    <row r="318" spans="1:22">
      <c r="A318" s="55" t="s">
        <v>465</v>
      </c>
      <c r="B318" s="55" t="s">
        <v>466</v>
      </c>
      <c r="C318" s="55" t="s">
        <v>467</v>
      </c>
      <c r="D318" s="55" t="s">
        <v>468</v>
      </c>
      <c r="E318" s="56">
        <v>2</v>
      </c>
      <c r="F318" s="56">
        <v>6</v>
      </c>
      <c r="G318" s="56">
        <v>3456700</v>
      </c>
      <c r="H318" s="56">
        <v>1</v>
      </c>
      <c r="I318" s="56">
        <v>2114100</v>
      </c>
      <c r="J318" s="56">
        <v>3506800</v>
      </c>
      <c r="K318" s="56">
        <v>3234900</v>
      </c>
      <c r="L318" s="56">
        <v>2055900</v>
      </c>
      <c r="M318" s="56">
        <v>1825300</v>
      </c>
      <c r="N318" s="56">
        <v>1402700</v>
      </c>
      <c r="O318" s="56">
        <v>1</v>
      </c>
      <c r="P318" s="56">
        <v>3931000</v>
      </c>
      <c r="Q318" s="56">
        <v>2231200</v>
      </c>
      <c r="R318" s="56">
        <v>2557300</v>
      </c>
      <c r="S318" s="56">
        <v>2394733.5</v>
      </c>
      <c r="T318" s="56">
        <v>1991250.1669999999</v>
      </c>
      <c r="U318" s="56">
        <v>0.83151221900000005</v>
      </c>
      <c r="V318" s="56">
        <v>0.60861604400000002</v>
      </c>
    </row>
    <row r="319" spans="1:22">
      <c r="A319" s="55" t="s">
        <v>1214</v>
      </c>
      <c r="B319" s="55" t="s">
        <v>1215</v>
      </c>
      <c r="C319" s="55" t="s">
        <v>1216</v>
      </c>
      <c r="D319" s="55" t="s">
        <v>1217</v>
      </c>
      <c r="E319" s="56">
        <v>2</v>
      </c>
      <c r="F319" s="56">
        <v>1</v>
      </c>
      <c r="G319" s="56">
        <v>1</v>
      </c>
      <c r="H319" s="56">
        <v>1</v>
      </c>
      <c r="I319" s="56">
        <v>1</v>
      </c>
      <c r="J319" s="56">
        <v>1</v>
      </c>
      <c r="K319" s="56">
        <v>1</v>
      </c>
      <c r="L319" s="56">
        <v>1</v>
      </c>
      <c r="M319" s="56">
        <v>1</v>
      </c>
      <c r="N319" s="56">
        <v>309150</v>
      </c>
      <c r="O319" s="56">
        <v>1</v>
      </c>
      <c r="P319" s="56">
        <v>1</v>
      </c>
      <c r="Q319" s="56">
        <v>1</v>
      </c>
      <c r="R319" s="56">
        <v>1</v>
      </c>
      <c r="S319" s="56">
        <v>1</v>
      </c>
      <c r="T319" s="56">
        <v>51525.833330000001</v>
      </c>
      <c r="U319" s="56">
        <v>51525.833330000001</v>
      </c>
      <c r="V319" s="56">
        <v>0.36321746799999999</v>
      </c>
    </row>
    <row r="320" spans="1:22">
      <c r="A320" s="55" t="s">
        <v>558</v>
      </c>
      <c r="B320" s="55" t="s">
        <v>559</v>
      </c>
      <c r="C320" s="55" t="s">
        <v>560</v>
      </c>
      <c r="D320" s="55" t="s">
        <v>561</v>
      </c>
      <c r="E320" s="56">
        <v>2</v>
      </c>
      <c r="F320" s="56">
        <v>10</v>
      </c>
      <c r="G320" s="56">
        <v>3876400</v>
      </c>
      <c r="H320" s="56">
        <v>5157500</v>
      </c>
      <c r="I320" s="56">
        <v>17553000</v>
      </c>
      <c r="J320" s="56">
        <v>13550000</v>
      </c>
      <c r="K320" s="56">
        <v>33431000</v>
      </c>
      <c r="L320" s="56">
        <v>31704000</v>
      </c>
      <c r="M320" s="56">
        <v>15301000</v>
      </c>
      <c r="N320" s="56">
        <v>8989500</v>
      </c>
      <c r="O320" s="56">
        <v>3172200</v>
      </c>
      <c r="P320" s="56">
        <v>12130000</v>
      </c>
      <c r="Q320" s="56">
        <v>6511200</v>
      </c>
      <c r="R320" s="56">
        <v>17921000</v>
      </c>
      <c r="S320" s="56">
        <v>17545316.670000002</v>
      </c>
      <c r="T320" s="56">
        <v>10670816.67</v>
      </c>
      <c r="U320" s="56">
        <v>0.60818603999999998</v>
      </c>
      <c r="V320" s="56">
        <v>0.265014947</v>
      </c>
    </row>
    <row r="321" spans="1:22">
      <c r="A321" s="55" t="s">
        <v>894</v>
      </c>
      <c r="B321" s="55" t="s">
        <v>1579</v>
      </c>
      <c r="C321" s="55" t="s">
        <v>896</v>
      </c>
      <c r="D321" s="55" t="s">
        <v>897</v>
      </c>
      <c r="E321" s="56">
        <v>5</v>
      </c>
      <c r="F321" s="56">
        <v>7</v>
      </c>
      <c r="G321" s="56">
        <v>1</v>
      </c>
      <c r="H321" s="56">
        <v>1</v>
      </c>
      <c r="I321" s="56">
        <v>1</v>
      </c>
      <c r="J321" s="56">
        <v>1</v>
      </c>
      <c r="K321" s="56">
        <v>1</v>
      </c>
      <c r="L321" s="56">
        <v>33957000</v>
      </c>
      <c r="M321" s="56">
        <v>1</v>
      </c>
      <c r="N321" s="56">
        <v>1</v>
      </c>
      <c r="O321" s="56">
        <v>1</v>
      </c>
      <c r="P321" s="56">
        <v>1</v>
      </c>
      <c r="Q321" s="56">
        <v>1</v>
      </c>
      <c r="R321" s="56">
        <v>1</v>
      </c>
      <c r="S321" s="56">
        <v>5659500.8329999996</v>
      </c>
      <c r="T321" s="56">
        <v>1</v>
      </c>
      <c r="U321" s="58">
        <v>1.7669400000000001E-7</v>
      </c>
      <c r="V321" s="56">
        <v>0.36321746799999999</v>
      </c>
    </row>
    <row r="322" spans="1:22">
      <c r="A322" s="55" t="s">
        <v>1096</v>
      </c>
      <c r="B322" s="55" t="s">
        <v>1097</v>
      </c>
      <c r="C322" s="55" t="s">
        <v>1098</v>
      </c>
      <c r="D322" s="55" t="s">
        <v>1099</v>
      </c>
      <c r="E322" s="56">
        <v>10</v>
      </c>
      <c r="F322" s="56">
        <v>20</v>
      </c>
      <c r="G322" s="56">
        <v>1</v>
      </c>
      <c r="H322" s="56">
        <v>1</v>
      </c>
      <c r="I322" s="56">
        <v>1</v>
      </c>
      <c r="J322" s="56">
        <v>1</v>
      </c>
      <c r="K322" s="56">
        <v>1</v>
      </c>
      <c r="L322" s="56">
        <v>1</v>
      </c>
      <c r="M322" s="56">
        <v>1</v>
      </c>
      <c r="N322" s="56">
        <v>1</v>
      </c>
      <c r="O322" s="56">
        <v>1</v>
      </c>
      <c r="P322" s="56">
        <v>1</v>
      </c>
      <c r="Q322" s="56">
        <v>1</v>
      </c>
      <c r="R322" s="56">
        <v>1</v>
      </c>
      <c r="S322" s="56">
        <v>1</v>
      </c>
      <c r="T322" s="56">
        <v>1</v>
      </c>
      <c r="U322" s="56">
        <v>1</v>
      </c>
      <c r="V322" s="56" t="e">
        <v>#DIV/0!</v>
      </c>
    </row>
    <row r="323" spans="1:22">
      <c r="A323" s="55" t="s">
        <v>791</v>
      </c>
      <c r="B323" s="55" t="s">
        <v>792</v>
      </c>
      <c r="C323" s="55" t="s">
        <v>793</v>
      </c>
      <c r="D323" s="55" t="s">
        <v>794</v>
      </c>
      <c r="E323" s="56">
        <v>3</v>
      </c>
      <c r="F323" s="56">
        <v>4</v>
      </c>
      <c r="G323" s="56">
        <v>1</v>
      </c>
      <c r="H323" s="56">
        <v>1</v>
      </c>
      <c r="I323" s="56">
        <v>1</v>
      </c>
      <c r="J323" s="56">
        <v>1</v>
      </c>
      <c r="K323" s="56">
        <v>1</v>
      </c>
      <c r="L323" s="56">
        <v>1</v>
      </c>
      <c r="M323" s="56">
        <v>1</v>
      </c>
      <c r="N323" s="56">
        <v>2906400</v>
      </c>
      <c r="O323" s="56">
        <v>1</v>
      </c>
      <c r="P323" s="56">
        <v>1</v>
      </c>
      <c r="Q323" s="56">
        <v>1</v>
      </c>
      <c r="R323" s="56">
        <v>1</v>
      </c>
      <c r="S323" s="56">
        <v>1</v>
      </c>
      <c r="T323" s="56">
        <v>484400.8333</v>
      </c>
      <c r="U323" s="56">
        <v>484400.8333</v>
      </c>
      <c r="V323" s="56">
        <v>0.36321746799999999</v>
      </c>
    </row>
    <row r="324" spans="1:22">
      <c r="A324" s="55" t="s">
        <v>255</v>
      </c>
      <c r="B324" s="55" t="s">
        <v>256</v>
      </c>
      <c r="C324" s="55" t="s">
        <v>257</v>
      </c>
      <c r="D324" s="55" t="s">
        <v>258</v>
      </c>
      <c r="E324" s="56">
        <v>4</v>
      </c>
      <c r="F324" s="56">
        <v>15</v>
      </c>
      <c r="G324" s="56">
        <v>1</v>
      </c>
      <c r="H324" s="56">
        <v>1</v>
      </c>
      <c r="I324" s="56">
        <v>1392100</v>
      </c>
      <c r="J324" s="56">
        <v>1425000</v>
      </c>
      <c r="K324" s="56">
        <v>2171200</v>
      </c>
      <c r="L324" s="56">
        <v>851320</v>
      </c>
      <c r="M324" s="56">
        <v>941800</v>
      </c>
      <c r="N324" s="56">
        <v>1034600</v>
      </c>
      <c r="O324" s="56">
        <v>1787000</v>
      </c>
      <c r="P324" s="56">
        <v>1</v>
      </c>
      <c r="Q324" s="56">
        <v>1</v>
      </c>
      <c r="R324" s="56">
        <v>1</v>
      </c>
      <c r="S324" s="56">
        <v>973270.33330000006</v>
      </c>
      <c r="T324" s="56">
        <v>627233.83330000006</v>
      </c>
      <c r="U324" s="56">
        <v>0.64446003500000004</v>
      </c>
      <c r="V324" s="56">
        <v>0.47514939099999998</v>
      </c>
    </row>
    <row r="325" spans="1:22">
      <c r="A325" s="55" t="s">
        <v>596</v>
      </c>
      <c r="B325" s="55" t="s">
        <v>597</v>
      </c>
      <c r="C325" s="55" t="s">
        <v>598</v>
      </c>
      <c r="D325" s="55" t="s">
        <v>599</v>
      </c>
      <c r="E325" s="56">
        <v>5</v>
      </c>
      <c r="F325" s="56">
        <v>1</v>
      </c>
      <c r="G325" s="56">
        <v>1</v>
      </c>
      <c r="H325" s="56">
        <v>1</v>
      </c>
      <c r="I325" s="56">
        <v>1</v>
      </c>
      <c r="J325" s="56">
        <v>1</v>
      </c>
      <c r="K325" s="56">
        <v>1</v>
      </c>
      <c r="L325" s="56">
        <v>1</v>
      </c>
      <c r="M325" s="56">
        <v>1</v>
      </c>
      <c r="N325" s="56">
        <v>1214600</v>
      </c>
      <c r="O325" s="56">
        <v>1127600</v>
      </c>
      <c r="P325" s="56">
        <v>1</v>
      </c>
      <c r="Q325" s="56">
        <v>1</v>
      </c>
      <c r="R325" s="56">
        <v>1</v>
      </c>
      <c r="S325" s="56">
        <v>1</v>
      </c>
      <c r="T325" s="56">
        <v>390367.3333</v>
      </c>
      <c r="U325" s="56">
        <v>390367.3333</v>
      </c>
      <c r="V325" s="56">
        <v>0.17505567899999999</v>
      </c>
    </row>
    <row r="326" spans="1:22">
      <c r="A326" s="55" t="s">
        <v>1068</v>
      </c>
      <c r="B326" s="55" t="s">
        <v>1069</v>
      </c>
      <c r="C326" s="55" t="s">
        <v>1070</v>
      </c>
      <c r="D326" s="55" t="s">
        <v>1071</v>
      </c>
      <c r="E326" s="56">
        <v>2</v>
      </c>
      <c r="F326" s="56">
        <v>1</v>
      </c>
      <c r="G326" s="56">
        <v>1</v>
      </c>
      <c r="H326" s="56">
        <v>1</v>
      </c>
      <c r="I326" s="56">
        <v>1</v>
      </c>
      <c r="J326" s="56">
        <v>1</v>
      </c>
      <c r="K326" s="56">
        <v>1</v>
      </c>
      <c r="L326" s="56">
        <v>1</v>
      </c>
      <c r="M326" s="56">
        <v>250290</v>
      </c>
      <c r="N326" s="56">
        <v>1</v>
      </c>
      <c r="O326" s="56">
        <v>1</v>
      </c>
      <c r="P326" s="56">
        <v>1</v>
      </c>
      <c r="Q326" s="56">
        <v>1</v>
      </c>
      <c r="R326" s="56">
        <v>1</v>
      </c>
      <c r="S326" s="56">
        <v>1</v>
      </c>
      <c r="T326" s="56">
        <v>41715.833330000001</v>
      </c>
      <c r="U326" s="56">
        <v>41715.833330000001</v>
      </c>
      <c r="V326" s="56">
        <v>0.36321746799999999</v>
      </c>
    </row>
    <row r="327" spans="1:22">
      <c r="A327" s="55" t="s">
        <v>989</v>
      </c>
      <c r="B327" s="55" t="s">
        <v>990</v>
      </c>
      <c r="C327" s="55" t="s">
        <v>991</v>
      </c>
      <c r="D327" s="55" t="s">
        <v>992</v>
      </c>
      <c r="E327" s="56">
        <v>4</v>
      </c>
      <c r="F327" s="56">
        <v>3</v>
      </c>
      <c r="G327" s="56">
        <v>1</v>
      </c>
      <c r="H327" s="56">
        <v>1</v>
      </c>
      <c r="I327" s="56">
        <v>1</v>
      </c>
      <c r="J327" s="56">
        <v>1</v>
      </c>
      <c r="K327" s="56">
        <v>1</v>
      </c>
      <c r="L327" s="56">
        <v>1</v>
      </c>
      <c r="M327" s="56">
        <v>1</v>
      </c>
      <c r="N327" s="56">
        <v>8328300</v>
      </c>
      <c r="O327" s="56">
        <v>1</v>
      </c>
      <c r="P327" s="56">
        <v>1</v>
      </c>
      <c r="Q327" s="56">
        <v>1</v>
      </c>
      <c r="R327" s="56">
        <v>1</v>
      </c>
      <c r="S327" s="56">
        <v>1</v>
      </c>
      <c r="T327" s="56">
        <v>1388050.8330000001</v>
      </c>
      <c r="U327" s="56">
        <v>1388050.8330000001</v>
      </c>
      <c r="V327" s="56">
        <v>0.36321746799999999</v>
      </c>
    </row>
    <row r="328" spans="1:22">
      <c r="A328" s="55" t="s">
        <v>469</v>
      </c>
      <c r="B328" s="55" t="s">
        <v>470</v>
      </c>
      <c r="C328" s="55" t="s">
        <v>471</v>
      </c>
      <c r="D328" s="55" t="s">
        <v>472</v>
      </c>
      <c r="E328" s="56">
        <v>2</v>
      </c>
      <c r="F328" s="56">
        <v>20</v>
      </c>
      <c r="G328" s="56">
        <v>331320000</v>
      </c>
      <c r="H328" s="56">
        <v>294680000</v>
      </c>
      <c r="I328" s="56">
        <v>318660000</v>
      </c>
      <c r="J328" s="56">
        <v>316700000</v>
      </c>
      <c r="K328" s="56">
        <v>328540000</v>
      </c>
      <c r="L328" s="56">
        <v>258550000</v>
      </c>
      <c r="M328" s="56">
        <v>214700000</v>
      </c>
      <c r="N328" s="56">
        <v>162910000</v>
      </c>
      <c r="O328" s="56">
        <v>278370000</v>
      </c>
      <c r="P328" s="56">
        <v>305860000</v>
      </c>
      <c r="Q328" s="56">
        <v>253200000</v>
      </c>
      <c r="R328" s="56">
        <v>253570000</v>
      </c>
      <c r="S328" s="56">
        <v>308075000</v>
      </c>
      <c r="T328" s="56">
        <v>244768333.30000001</v>
      </c>
      <c r="U328" s="56">
        <v>0.79450891300000004</v>
      </c>
      <c r="V328" s="56">
        <v>2.7525531999999998E-2</v>
      </c>
    </row>
    <row r="329" spans="1:22">
      <c r="A329" s="55" t="s">
        <v>62</v>
      </c>
      <c r="B329" s="55" t="s">
        <v>63</v>
      </c>
      <c r="C329" s="55" t="s">
        <v>64</v>
      </c>
      <c r="D329" s="55" t="s">
        <v>65</v>
      </c>
      <c r="E329" s="56">
        <v>4</v>
      </c>
      <c r="F329" s="56">
        <v>4</v>
      </c>
      <c r="G329" s="56">
        <v>1</v>
      </c>
      <c r="H329" s="56">
        <v>1</v>
      </c>
      <c r="I329" s="56">
        <v>1</v>
      </c>
      <c r="J329" s="56">
        <v>1</v>
      </c>
      <c r="K329" s="56">
        <v>1</v>
      </c>
      <c r="L329" s="56">
        <v>1</v>
      </c>
      <c r="M329" s="56">
        <v>4701100</v>
      </c>
      <c r="N329" s="56">
        <v>3942500</v>
      </c>
      <c r="O329" s="56">
        <v>2134800</v>
      </c>
      <c r="P329" s="56">
        <v>1789400</v>
      </c>
      <c r="Q329" s="56">
        <v>1</v>
      </c>
      <c r="R329" s="56">
        <v>1</v>
      </c>
      <c r="S329" s="56">
        <v>1</v>
      </c>
      <c r="T329" s="56">
        <v>2094633.6669999999</v>
      </c>
      <c r="U329" s="56">
        <v>2094633.6669999999</v>
      </c>
      <c r="V329" s="56">
        <v>4.6721697999999999E-2</v>
      </c>
    </row>
    <row r="330" spans="1:22">
      <c r="A330" s="55" t="s">
        <v>1411</v>
      </c>
      <c r="B330" s="55" t="s">
        <v>1412</v>
      </c>
      <c r="C330" s="55" t="s">
        <v>1413</v>
      </c>
      <c r="D330" s="55" t="s">
        <v>1414</v>
      </c>
      <c r="E330" s="56">
        <v>4</v>
      </c>
      <c r="F330" s="56">
        <v>6</v>
      </c>
      <c r="G330" s="56">
        <v>1</v>
      </c>
      <c r="H330" s="56">
        <v>1</v>
      </c>
      <c r="I330" s="56">
        <v>1</v>
      </c>
      <c r="J330" s="56">
        <v>1</v>
      </c>
      <c r="K330" s="56">
        <v>1</v>
      </c>
      <c r="L330" s="56">
        <v>1</v>
      </c>
      <c r="M330" s="56">
        <v>2654800</v>
      </c>
      <c r="N330" s="56">
        <v>4470800</v>
      </c>
      <c r="O330" s="56">
        <v>1</v>
      </c>
      <c r="P330" s="56">
        <v>1</v>
      </c>
      <c r="Q330" s="56">
        <v>1</v>
      </c>
      <c r="R330" s="56">
        <v>1</v>
      </c>
      <c r="S330" s="56">
        <v>1</v>
      </c>
      <c r="T330" s="56">
        <v>1187600.6669999999</v>
      </c>
      <c r="U330" s="56">
        <v>1187600.6669999999</v>
      </c>
      <c r="V330" s="56">
        <v>0.19159536699999999</v>
      </c>
    </row>
    <row r="331" spans="1:22">
      <c r="A331" s="55" t="s">
        <v>658</v>
      </c>
      <c r="B331" s="55" t="s">
        <v>659</v>
      </c>
      <c r="C331" s="55" t="s">
        <v>660</v>
      </c>
      <c r="D331" s="55" t="s">
        <v>661</v>
      </c>
      <c r="E331" s="56">
        <v>3</v>
      </c>
      <c r="F331" s="56">
        <v>1</v>
      </c>
      <c r="G331" s="56">
        <v>1</v>
      </c>
      <c r="H331" s="56">
        <v>1</v>
      </c>
      <c r="I331" s="56">
        <v>1</v>
      </c>
      <c r="J331" s="56">
        <v>1</v>
      </c>
      <c r="K331" s="56">
        <v>1</v>
      </c>
      <c r="L331" s="56">
        <v>1</v>
      </c>
      <c r="M331" s="56">
        <v>1</v>
      </c>
      <c r="N331" s="56">
        <v>339750</v>
      </c>
      <c r="O331" s="56">
        <v>1</v>
      </c>
      <c r="P331" s="56">
        <v>1</v>
      </c>
      <c r="Q331" s="56">
        <v>1</v>
      </c>
      <c r="R331" s="56">
        <v>1</v>
      </c>
      <c r="S331" s="56">
        <v>1</v>
      </c>
      <c r="T331" s="56">
        <v>56625.833330000001</v>
      </c>
      <c r="U331" s="56">
        <v>56625.833330000001</v>
      </c>
      <c r="V331" s="56">
        <v>0.36321746799999999</v>
      </c>
    </row>
    <row r="332" spans="1:22">
      <c r="A332" s="55" t="s">
        <v>1012</v>
      </c>
      <c r="B332" s="55" t="s">
        <v>1013</v>
      </c>
      <c r="C332" s="55" t="s">
        <v>1014</v>
      </c>
      <c r="D332" s="55" t="s">
        <v>1015</v>
      </c>
      <c r="E332" s="56">
        <v>3</v>
      </c>
      <c r="F332" s="56">
        <v>1</v>
      </c>
      <c r="G332" s="56">
        <v>1</v>
      </c>
      <c r="H332" s="56">
        <v>1</v>
      </c>
      <c r="I332" s="56">
        <v>1</v>
      </c>
      <c r="J332" s="56">
        <v>1</v>
      </c>
      <c r="K332" s="56">
        <v>1</v>
      </c>
      <c r="L332" s="56">
        <v>1</v>
      </c>
      <c r="M332" s="56">
        <v>1</v>
      </c>
      <c r="N332" s="56">
        <v>1374600</v>
      </c>
      <c r="O332" s="56">
        <v>1</v>
      </c>
      <c r="P332" s="56">
        <v>1</v>
      </c>
      <c r="Q332" s="56">
        <v>1</v>
      </c>
      <c r="R332" s="56">
        <v>1</v>
      </c>
      <c r="S332" s="56">
        <v>1</v>
      </c>
      <c r="T332" s="56">
        <v>229100.8333</v>
      </c>
      <c r="U332" s="56">
        <v>229100.8333</v>
      </c>
      <c r="V332" s="56">
        <v>0.36321746799999999</v>
      </c>
    </row>
    <row r="333" spans="1:22">
      <c r="A333" s="55" t="s">
        <v>1151</v>
      </c>
      <c r="B333" s="55" t="s">
        <v>1152</v>
      </c>
      <c r="C333" s="55" t="s">
        <v>1153</v>
      </c>
      <c r="D333" s="55" t="s">
        <v>1154</v>
      </c>
      <c r="E333" s="56">
        <v>4</v>
      </c>
      <c r="F333" s="56">
        <v>2</v>
      </c>
      <c r="G333" s="56">
        <v>1</v>
      </c>
      <c r="H333" s="56">
        <v>1</v>
      </c>
      <c r="I333" s="56">
        <v>1</v>
      </c>
      <c r="J333" s="56">
        <v>1</v>
      </c>
      <c r="K333" s="56">
        <v>1</v>
      </c>
      <c r="L333" s="56">
        <v>1</v>
      </c>
      <c r="M333" s="56">
        <v>360170</v>
      </c>
      <c r="N333" s="56">
        <v>1</v>
      </c>
      <c r="O333" s="56">
        <v>1</v>
      </c>
      <c r="P333" s="56">
        <v>1</v>
      </c>
      <c r="Q333" s="56">
        <v>1</v>
      </c>
      <c r="R333" s="56">
        <v>1</v>
      </c>
      <c r="S333" s="56">
        <v>1</v>
      </c>
      <c r="T333" s="56">
        <v>60029.166669999999</v>
      </c>
      <c r="U333" s="56">
        <v>60029.166669999999</v>
      </c>
      <c r="V333" s="56">
        <v>0.36321746799999999</v>
      </c>
    </row>
    <row r="334" spans="1:22">
      <c r="A334" s="55" t="s">
        <v>1415</v>
      </c>
      <c r="B334" s="55" t="s">
        <v>1416</v>
      </c>
      <c r="C334" s="55" t="s">
        <v>1417</v>
      </c>
      <c r="D334" s="55" t="s">
        <v>1418</v>
      </c>
      <c r="E334" s="56">
        <v>2</v>
      </c>
      <c r="F334" s="56">
        <v>2</v>
      </c>
      <c r="G334" s="56">
        <v>1</v>
      </c>
      <c r="H334" s="56">
        <v>1</v>
      </c>
      <c r="I334" s="56">
        <v>1</v>
      </c>
      <c r="J334" s="56">
        <v>1</v>
      </c>
      <c r="K334" s="56">
        <v>1</v>
      </c>
      <c r="L334" s="56">
        <v>1</v>
      </c>
      <c r="M334" s="56">
        <v>1</v>
      </c>
      <c r="N334" s="56">
        <v>11796000</v>
      </c>
      <c r="O334" s="56">
        <v>1</v>
      </c>
      <c r="P334" s="56">
        <v>1</v>
      </c>
      <c r="Q334" s="56">
        <v>1</v>
      </c>
      <c r="R334" s="56">
        <v>1</v>
      </c>
      <c r="S334" s="56">
        <v>1</v>
      </c>
      <c r="T334" s="56">
        <v>1966000.8330000001</v>
      </c>
      <c r="U334" s="56">
        <v>1966000.8330000001</v>
      </c>
      <c r="V334" s="56">
        <v>0.36321746799999999</v>
      </c>
    </row>
    <row r="335" spans="1:22">
      <c r="A335" s="55" t="s">
        <v>1419</v>
      </c>
      <c r="B335" s="55" t="s">
        <v>1420</v>
      </c>
      <c r="C335" s="55" t="s">
        <v>1421</v>
      </c>
      <c r="D335" s="55" t="s">
        <v>1422</v>
      </c>
      <c r="E335" s="56">
        <v>1</v>
      </c>
      <c r="F335" s="56">
        <v>1</v>
      </c>
      <c r="G335" s="56">
        <v>1</v>
      </c>
      <c r="H335" s="56">
        <v>1</v>
      </c>
      <c r="I335" s="56">
        <v>1</v>
      </c>
      <c r="J335" s="56">
        <v>2176700</v>
      </c>
      <c r="K335" s="56">
        <v>1</v>
      </c>
      <c r="L335" s="56">
        <v>1</v>
      </c>
      <c r="M335" s="56">
        <v>1</v>
      </c>
      <c r="N335" s="56">
        <v>1</v>
      </c>
      <c r="O335" s="56">
        <v>1</v>
      </c>
      <c r="P335" s="56">
        <v>1</v>
      </c>
      <c r="Q335" s="56">
        <v>1</v>
      </c>
      <c r="R335" s="56">
        <v>1</v>
      </c>
      <c r="S335" s="56">
        <v>362784.1667</v>
      </c>
      <c r="T335" s="56">
        <v>1</v>
      </c>
      <c r="U335" s="58">
        <v>2.7564599999999999E-6</v>
      </c>
      <c r="V335" s="56">
        <v>0.36321746799999999</v>
      </c>
    </row>
    <row r="336" spans="1:22">
      <c r="A336" s="55" t="s">
        <v>1242</v>
      </c>
      <c r="B336" s="55" t="s">
        <v>1243</v>
      </c>
      <c r="C336" s="55" t="s">
        <v>1244</v>
      </c>
      <c r="D336" s="55" t="s">
        <v>1245</v>
      </c>
      <c r="E336" s="56">
        <v>2</v>
      </c>
      <c r="F336" s="56">
        <v>2</v>
      </c>
      <c r="G336" s="56">
        <v>1</v>
      </c>
      <c r="H336" s="56">
        <v>1</v>
      </c>
      <c r="I336" s="56">
        <v>1</v>
      </c>
      <c r="J336" s="56">
        <v>1</v>
      </c>
      <c r="K336" s="56">
        <v>1</v>
      </c>
      <c r="L336" s="56">
        <v>1</v>
      </c>
      <c r="M336" s="56">
        <v>1</v>
      </c>
      <c r="N336" s="56">
        <v>2921900</v>
      </c>
      <c r="O336" s="56">
        <v>3891600</v>
      </c>
      <c r="P336" s="56">
        <v>1</v>
      </c>
      <c r="Q336" s="56">
        <v>1</v>
      </c>
      <c r="R336" s="56">
        <v>1</v>
      </c>
      <c r="S336" s="56">
        <v>1</v>
      </c>
      <c r="T336" s="56">
        <v>1135584</v>
      </c>
      <c r="U336" s="56">
        <v>1135584</v>
      </c>
      <c r="V336" s="56">
        <v>0.18005011000000001</v>
      </c>
    </row>
    <row r="337" spans="1:22">
      <c r="A337" s="55" t="s">
        <v>703</v>
      </c>
      <c r="B337" s="55" t="s">
        <v>704</v>
      </c>
      <c r="C337" s="55" t="s">
        <v>705</v>
      </c>
      <c r="D337" s="55" t="s">
        <v>706</v>
      </c>
      <c r="E337" s="56">
        <v>2</v>
      </c>
      <c r="F337" s="56">
        <v>3</v>
      </c>
      <c r="G337" s="56">
        <v>1</v>
      </c>
      <c r="H337" s="56">
        <v>1</v>
      </c>
      <c r="I337" s="56">
        <v>1</v>
      </c>
      <c r="J337" s="56">
        <v>1</v>
      </c>
      <c r="K337" s="56">
        <v>1</v>
      </c>
      <c r="L337" s="56">
        <v>1</v>
      </c>
      <c r="M337" s="56">
        <v>1</v>
      </c>
      <c r="N337" s="56">
        <v>1</v>
      </c>
      <c r="O337" s="56">
        <v>1</v>
      </c>
      <c r="P337" s="56">
        <v>1</v>
      </c>
      <c r="Q337" s="56">
        <v>1</v>
      </c>
      <c r="R337" s="56">
        <v>1</v>
      </c>
      <c r="S337" s="56">
        <v>1</v>
      </c>
      <c r="T337" s="56">
        <v>1</v>
      </c>
      <c r="U337" s="56">
        <v>1</v>
      </c>
      <c r="V337" s="56" t="e">
        <v>#DIV/0!</v>
      </c>
    </row>
    <row r="338" spans="1:22">
      <c r="A338" s="55" t="s">
        <v>461</v>
      </c>
      <c r="B338" s="55" t="s">
        <v>1558</v>
      </c>
      <c r="C338" s="55" t="s">
        <v>463</v>
      </c>
      <c r="D338" s="55" t="s">
        <v>464</v>
      </c>
      <c r="E338" s="56">
        <v>3</v>
      </c>
      <c r="F338" s="56">
        <v>10</v>
      </c>
      <c r="G338" s="56">
        <v>64256000</v>
      </c>
      <c r="H338" s="56">
        <v>50996000</v>
      </c>
      <c r="I338" s="56">
        <v>56483000</v>
      </c>
      <c r="J338" s="56">
        <v>43291000</v>
      </c>
      <c r="K338" s="56">
        <v>70298000</v>
      </c>
      <c r="L338" s="56">
        <v>35466000</v>
      </c>
      <c r="M338" s="56">
        <v>46685000</v>
      </c>
      <c r="N338" s="56">
        <v>36364000</v>
      </c>
      <c r="O338" s="56">
        <v>46674000</v>
      </c>
      <c r="P338" s="56">
        <v>41618000</v>
      </c>
      <c r="Q338" s="56">
        <v>34906000</v>
      </c>
      <c r="R338" s="56">
        <v>44250000</v>
      </c>
      <c r="S338" s="56">
        <v>53465000</v>
      </c>
      <c r="T338" s="56">
        <v>41749500</v>
      </c>
      <c r="U338" s="56">
        <v>0.78087533899999995</v>
      </c>
      <c r="V338" s="56">
        <v>8.1708610000000001E-2</v>
      </c>
    </row>
    <row r="339" spans="1:22">
      <c r="A339" s="55" t="s">
        <v>1155</v>
      </c>
      <c r="B339" s="55" t="s">
        <v>1156</v>
      </c>
      <c r="C339" s="55" t="s">
        <v>1157</v>
      </c>
      <c r="D339" s="55" t="s">
        <v>1158</v>
      </c>
      <c r="E339" s="56">
        <v>1</v>
      </c>
      <c r="F339" s="56">
        <v>6</v>
      </c>
      <c r="G339" s="56">
        <v>619410</v>
      </c>
      <c r="H339" s="56">
        <v>555260</v>
      </c>
      <c r="I339" s="56">
        <v>1451100</v>
      </c>
      <c r="J339" s="56">
        <v>655150</v>
      </c>
      <c r="K339" s="56">
        <v>1</v>
      </c>
      <c r="L339" s="56">
        <v>1</v>
      </c>
      <c r="M339" s="56">
        <v>1</v>
      </c>
      <c r="N339" s="56">
        <v>1</v>
      </c>
      <c r="O339" s="56">
        <v>709180</v>
      </c>
      <c r="P339" s="56">
        <v>566260</v>
      </c>
      <c r="Q339" s="56">
        <v>1</v>
      </c>
      <c r="R339" s="56">
        <v>426450</v>
      </c>
      <c r="S339" s="56">
        <v>546820.33330000006</v>
      </c>
      <c r="T339" s="56">
        <v>283648.8333</v>
      </c>
      <c r="U339" s="56">
        <v>0.51872400500000004</v>
      </c>
      <c r="V339" s="56">
        <v>0.33201636400000001</v>
      </c>
    </row>
    <row r="340" spans="1:22">
      <c r="A340" s="55" t="s">
        <v>1159</v>
      </c>
      <c r="B340" s="55" t="s">
        <v>1160</v>
      </c>
      <c r="C340" s="55" t="s">
        <v>1161</v>
      </c>
      <c r="D340" s="55" t="s">
        <v>1162</v>
      </c>
      <c r="E340" s="56">
        <v>2</v>
      </c>
      <c r="F340" s="56">
        <v>1</v>
      </c>
      <c r="G340" s="56">
        <v>1</v>
      </c>
      <c r="H340" s="56">
        <v>1</v>
      </c>
      <c r="I340" s="56">
        <v>1</v>
      </c>
      <c r="J340" s="56">
        <v>1</v>
      </c>
      <c r="K340" s="56">
        <v>1</v>
      </c>
      <c r="L340" s="56">
        <v>1</v>
      </c>
      <c r="M340" s="56">
        <v>1</v>
      </c>
      <c r="N340" s="56">
        <v>270790</v>
      </c>
      <c r="O340" s="56">
        <v>1</v>
      </c>
      <c r="P340" s="56">
        <v>1</v>
      </c>
      <c r="Q340" s="56">
        <v>1</v>
      </c>
      <c r="R340" s="56">
        <v>1</v>
      </c>
      <c r="S340" s="56">
        <v>1</v>
      </c>
      <c r="T340" s="56">
        <v>45132.5</v>
      </c>
      <c r="U340" s="56">
        <v>45132.5</v>
      </c>
      <c r="V340" s="56">
        <v>0.36321746799999999</v>
      </c>
    </row>
    <row r="341" spans="1:22">
      <c r="A341" s="55" t="s">
        <v>1163</v>
      </c>
      <c r="B341" s="55" t="s">
        <v>1164</v>
      </c>
      <c r="C341" s="55" t="s">
        <v>1165</v>
      </c>
      <c r="D341" s="55" t="s">
        <v>1166</v>
      </c>
      <c r="E341" s="56">
        <v>2</v>
      </c>
      <c r="F341" s="56">
        <v>1</v>
      </c>
      <c r="G341" s="56">
        <v>1</v>
      </c>
      <c r="H341" s="56">
        <v>1</v>
      </c>
      <c r="I341" s="56">
        <v>1</v>
      </c>
      <c r="J341" s="56">
        <v>1</v>
      </c>
      <c r="K341" s="56">
        <v>1</v>
      </c>
      <c r="L341" s="56">
        <v>1</v>
      </c>
      <c r="M341" s="56">
        <v>1</v>
      </c>
      <c r="N341" s="56">
        <v>12643000</v>
      </c>
      <c r="O341" s="56">
        <v>1</v>
      </c>
      <c r="P341" s="56">
        <v>1</v>
      </c>
      <c r="Q341" s="56">
        <v>1</v>
      </c>
      <c r="R341" s="56">
        <v>1</v>
      </c>
      <c r="S341" s="56">
        <v>1</v>
      </c>
      <c r="T341" s="56">
        <v>2107167.5</v>
      </c>
      <c r="U341" s="56">
        <v>2107167.5</v>
      </c>
      <c r="V341" s="56">
        <v>0.36321746799999999</v>
      </c>
    </row>
    <row r="342" spans="1:22">
      <c r="A342" s="55" t="s">
        <v>1167</v>
      </c>
      <c r="B342" s="55" t="s">
        <v>1168</v>
      </c>
      <c r="C342" s="55" t="s">
        <v>1169</v>
      </c>
      <c r="D342" s="55" t="s">
        <v>1170</v>
      </c>
      <c r="E342" s="56">
        <v>3</v>
      </c>
      <c r="F342" s="56">
        <v>3</v>
      </c>
      <c r="G342" s="56">
        <v>1</v>
      </c>
      <c r="H342" s="56">
        <v>1</v>
      </c>
      <c r="I342" s="56">
        <v>1</v>
      </c>
      <c r="J342" s="56">
        <v>1</v>
      </c>
      <c r="K342" s="56">
        <v>1</v>
      </c>
      <c r="L342" s="56">
        <v>1</v>
      </c>
      <c r="M342" s="56">
        <v>1</v>
      </c>
      <c r="N342" s="56">
        <v>1426400</v>
      </c>
      <c r="O342" s="56">
        <v>1</v>
      </c>
      <c r="P342" s="56">
        <v>1</v>
      </c>
      <c r="Q342" s="56">
        <v>1</v>
      </c>
      <c r="R342" s="56">
        <v>1</v>
      </c>
      <c r="S342" s="56">
        <v>1</v>
      </c>
      <c r="T342" s="56">
        <v>237734.1667</v>
      </c>
      <c r="U342" s="56">
        <v>237734.1667</v>
      </c>
      <c r="V342" s="56">
        <v>0.36321746799999999</v>
      </c>
    </row>
    <row r="343" spans="1:22">
      <c r="A343" s="55" t="s">
        <v>1174</v>
      </c>
      <c r="B343" s="55" t="s">
        <v>1175</v>
      </c>
      <c r="C343" s="55" t="s">
        <v>1176</v>
      </c>
      <c r="D343" s="55" t="s">
        <v>1177</v>
      </c>
      <c r="E343" s="56">
        <v>3</v>
      </c>
      <c r="F343" s="56">
        <v>3</v>
      </c>
      <c r="G343" s="56">
        <v>1</v>
      </c>
      <c r="H343" s="56">
        <v>1</v>
      </c>
      <c r="I343" s="56">
        <v>1</v>
      </c>
      <c r="J343" s="56">
        <v>1</v>
      </c>
      <c r="K343" s="56">
        <v>1</v>
      </c>
      <c r="L343" s="56">
        <v>1</v>
      </c>
      <c r="M343" s="56">
        <v>1</v>
      </c>
      <c r="N343" s="56">
        <v>11492000</v>
      </c>
      <c r="O343" s="56">
        <v>1</v>
      </c>
      <c r="P343" s="56">
        <v>1657900</v>
      </c>
      <c r="Q343" s="56">
        <v>1</v>
      </c>
      <c r="R343" s="56">
        <v>1</v>
      </c>
      <c r="S343" s="56">
        <v>1</v>
      </c>
      <c r="T343" s="56">
        <v>2191650.6669999999</v>
      </c>
      <c r="U343" s="56">
        <v>2191650.6669999999</v>
      </c>
      <c r="V343" s="56">
        <v>0.29621192400000002</v>
      </c>
    </row>
    <row r="344" spans="1:22">
      <c r="A344" s="55" t="s">
        <v>600</v>
      </c>
      <c r="B344" s="55" t="s">
        <v>601</v>
      </c>
      <c r="C344" s="55" t="s">
        <v>602</v>
      </c>
      <c r="D344" s="55" t="s">
        <v>603</v>
      </c>
      <c r="E344" s="56">
        <v>3</v>
      </c>
      <c r="F344" s="56">
        <v>4</v>
      </c>
      <c r="G344" s="56">
        <v>1</v>
      </c>
      <c r="H344" s="56">
        <v>1</v>
      </c>
      <c r="I344" s="56">
        <v>1</v>
      </c>
      <c r="J344" s="56">
        <v>1</v>
      </c>
      <c r="K344" s="56">
        <v>1</v>
      </c>
      <c r="L344" s="56">
        <v>1</v>
      </c>
      <c r="M344" s="56">
        <v>2083800</v>
      </c>
      <c r="N344" s="56">
        <v>14281000</v>
      </c>
      <c r="O344" s="56">
        <v>2415200</v>
      </c>
      <c r="P344" s="56">
        <v>3516600</v>
      </c>
      <c r="Q344" s="56">
        <v>1</v>
      </c>
      <c r="R344" s="56">
        <v>1</v>
      </c>
      <c r="S344" s="56">
        <v>1</v>
      </c>
      <c r="T344" s="56">
        <v>3716100.3330000001</v>
      </c>
      <c r="U344" s="56">
        <v>3716100.3330000001</v>
      </c>
      <c r="V344" s="56">
        <v>0.150200115</v>
      </c>
    </row>
    <row r="345" spans="1:22">
      <c r="A345" s="55" t="s">
        <v>1186</v>
      </c>
      <c r="B345" s="55" t="s">
        <v>1187</v>
      </c>
      <c r="C345" s="55" t="s">
        <v>1188</v>
      </c>
      <c r="D345" s="55" t="s">
        <v>1189</v>
      </c>
      <c r="E345" s="56">
        <v>3</v>
      </c>
      <c r="F345" s="56">
        <v>1</v>
      </c>
      <c r="G345" s="56">
        <v>1</v>
      </c>
      <c r="H345" s="56">
        <v>1</v>
      </c>
      <c r="I345" s="56">
        <v>1</v>
      </c>
      <c r="J345" s="56">
        <v>1</v>
      </c>
      <c r="K345" s="56">
        <v>1</v>
      </c>
      <c r="L345" s="56">
        <v>1</v>
      </c>
      <c r="M345" s="56">
        <v>1</v>
      </c>
      <c r="N345" s="56">
        <v>1531700</v>
      </c>
      <c r="O345" s="56">
        <v>1</v>
      </c>
      <c r="P345" s="56">
        <v>1</v>
      </c>
      <c r="Q345" s="56">
        <v>1</v>
      </c>
      <c r="R345" s="56">
        <v>1</v>
      </c>
      <c r="S345" s="56">
        <v>1</v>
      </c>
      <c r="T345" s="56">
        <v>255284.1667</v>
      </c>
      <c r="U345" s="56">
        <v>255284.1667</v>
      </c>
      <c r="V345" s="56">
        <v>0.36321746799999999</v>
      </c>
    </row>
    <row r="346" spans="1:22">
      <c r="A346" s="55" t="s">
        <v>1194</v>
      </c>
      <c r="B346" s="55" t="s">
        <v>1195</v>
      </c>
      <c r="C346" s="55" t="s">
        <v>1196</v>
      </c>
      <c r="D346" s="55" t="s">
        <v>1197</v>
      </c>
      <c r="E346" s="56">
        <v>1</v>
      </c>
      <c r="F346" s="56">
        <v>1</v>
      </c>
      <c r="G346" s="56">
        <v>1</v>
      </c>
      <c r="H346" s="56">
        <v>1</v>
      </c>
      <c r="I346" s="56">
        <v>1</v>
      </c>
      <c r="J346" s="56">
        <v>1</v>
      </c>
      <c r="K346" s="56">
        <v>1</v>
      </c>
      <c r="L346" s="56">
        <v>1</v>
      </c>
      <c r="M346" s="56">
        <v>1</v>
      </c>
      <c r="N346" s="56">
        <v>3730200</v>
      </c>
      <c r="O346" s="56">
        <v>1</v>
      </c>
      <c r="P346" s="56">
        <v>1</v>
      </c>
      <c r="Q346" s="56">
        <v>1</v>
      </c>
      <c r="R346" s="56">
        <v>1</v>
      </c>
      <c r="S346" s="56">
        <v>1</v>
      </c>
      <c r="T346" s="56">
        <v>621700.83330000006</v>
      </c>
      <c r="U346" s="56">
        <v>621700.83330000006</v>
      </c>
      <c r="V346" s="56">
        <v>0.36321746799999999</v>
      </c>
    </row>
    <row r="347" spans="1:22">
      <c r="A347" s="55" t="s">
        <v>985</v>
      </c>
      <c r="B347" s="55" t="s">
        <v>986</v>
      </c>
      <c r="C347" s="55" t="s">
        <v>987</v>
      </c>
      <c r="D347" s="55" t="s">
        <v>988</v>
      </c>
      <c r="E347" s="56">
        <v>4</v>
      </c>
      <c r="F347" s="56">
        <v>2</v>
      </c>
      <c r="G347" s="56">
        <v>1</v>
      </c>
      <c r="H347" s="56">
        <v>1</v>
      </c>
      <c r="I347" s="56">
        <v>1</v>
      </c>
      <c r="J347" s="56">
        <v>1</v>
      </c>
      <c r="K347" s="56">
        <v>1</v>
      </c>
      <c r="L347" s="56">
        <v>1</v>
      </c>
      <c r="M347" s="56">
        <v>1</v>
      </c>
      <c r="N347" s="56">
        <v>41676000</v>
      </c>
      <c r="O347" s="56">
        <v>20416000</v>
      </c>
      <c r="P347" s="56">
        <v>7001300</v>
      </c>
      <c r="Q347" s="56">
        <v>2292400</v>
      </c>
      <c r="R347" s="56">
        <v>1</v>
      </c>
      <c r="S347" s="56">
        <v>1</v>
      </c>
      <c r="T347" s="56">
        <v>11897617</v>
      </c>
      <c r="U347" s="56">
        <v>11897617</v>
      </c>
      <c r="V347" s="56">
        <v>0.13731269099999999</v>
      </c>
    </row>
    <row r="348" spans="1:22">
      <c r="A348" s="55" t="s">
        <v>1198</v>
      </c>
      <c r="B348" s="55" t="s">
        <v>1199</v>
      </c>
      <c r="C348" s="55" t="s">
        <v>1200</v>
      </c>
      <c r="D348" s="55" t="s">
        <v>1201</v>
      </c>
      <c r="E348" s="56">
        <v>1</v>
      </c>
      <c r="F348" s="56">
        <v>15</v>
      </c>
      <c r="G348" s="56">
        <v>1</v>
      </c>
      <c r="H348" s="56">
        <v>1</v>
      </c>
      <c r="I348" s="56">
        <v>1</v>
      </c>
      <c r="J348" s="56">
        <v>1</v>
      </c>
      <c r="K348" s="56">
        <v>1</v>
      </c>
      <c r="L348" s="56">
        <v>1</v>
      </c>
      <c r="M348" s="56">
        <v>1</v>
      </c>
      <c r="N348" s="56">
        <v>1</v>
      </c>
      <c r="O348" s="56">
        <v>1</v>
      </c>
      <c r="P348" s="56">
        <v>1</v>
      </c>
      <c r="Q348" s="56">
        <v>1</v>
      </c>
      <c r="R348" s="56">
        <v>1</v>
      </c>
      <c r="S348" s="56">
        <v>1</v>
      </c>
      <c r="T348" s="56">
        <v>1</v>
      </c>
      <c r="U348" s="56">
        <v>1</v>
      </c>
      <c r="V348" s="56" t="e">
        <v>#DIV/0!</v>
      </c>
    </row>
    <row r="349" spans="1:22">
      <c r="A349" s="55" t="s">
        <v>1202</v>
      </c>
      <c r="B349" s="55" t="s">
        <v>1203</v>
      </c>
      <c r="C349" s="55" t="s">
        <v>1204</v>
      </c>
      <c r="D349" s="55" t="s">
        <v>1205</v>
      </c>
      <c r="E349" s="56">
        <v>1</v>
      </c>
      <c r="F349" s="56">
        <v>1</v>
      </c>
      <c r="G349" s="56">
        <v>1</v>
      </c>
      <c r="H349" s="56">
        <v>1</v>
      </c>
      <c r="I349" s="56">
        <v>1</v>
      </c>
      <c r="J349" s="56">
        <v>1</v>
      </c>
      <c r="K349" s="56">
        <v>1</v>
      </c>
      <c r="L349" s="56">
        <v>1</v>
      </c>
      <c r="M349" s="56">
        <v>1</v>
      </c>
      <c r="N349" s="56">
        <v>1</v>
      </c>
      <c r="O349" s="56">
        <v>1</v>
      </c>
      <c r="P349" s="56">
        <v>1</v>
      </c>
      <c r="Q349" s="56">
        <v>1</v>
      </c>
      <c r="R349" s="56">
        <v>1</v>
      </c>
      <c r="S349" s="56">
        <v>1</v>
      </c>
      <c r="T349" s="56">
        <v>1</v>
      </c>
      <c r="U349" s="56">
        <v>1</v>
      </c>
      <c r="V349" s="56" t="e">
        <v>#DIV/0!</v>
      </c>
    </row>
    <row r="350" spans="1:22">
      <c r="A350" s="55" t="s">
        <v>878</v>
      </c>
      <c r="B350" s="55" t="s">
        <v>879</v>
      </c>
      <c r="C350" s="55" t="s">
        <v>880</v>
      </c>
      <c r="D350" s="55" t="s">
        <v>881</v>
      </c>
      <c r="E350" s="56">
        <v>3</v>
      </c>
      <c r="F350" s="56">
        <v>2</v>
      </c>
      <c r="G350" s="56">
        <v>1</v>
      </c>
      <c r="H350" s="56">
        <v>1</v>
      </c>
      <c r="I350" s="56">
        <v>1</v>
      </c>
      <c r="J350" s="56">
        <v>1</v>
      </c>
      <c r="K350" s="56">
        <v>1</v>
      </c>
      <c r="L350" s="56">
        <v>1</v>
      </c>
      <c r="M350" s="56">
        <v>1</v>
      </c>
      <c r="N350" s="56">
        <v>1</v>
      </c>
      <c r="O350" s="56">
        <v>1</v>
      </c>
      <c r="P350" s="56">
        <v>1</v>
      </c>
      <c r="Q350" s="56">
        <v>1</v>
      </c>
      <c r="R350" s="56">
        <v>1</v>
      </c>
      <c r="S350" s="56">
        <v>1</v>
      </c>
      <c r="T350" s="56">
        <v>1</v>
      </c>
      <c r="U350" s="56">
        <v>1</v>
      </c>
      <c r="V350" s="56" t="e">
        <v>#DIV/0!</v>
      </c>
    </row>
    <row r="351" spans="1:22">
      <c r="A351" s="55" t="s">
        <v>1206</v>
      </c>
      <c r="B351" s="55" t="s">
        <v>1207</v>
      </c>
      <c r="C351" s="55" t="s">
        <v>1208</v>
      </c>
      <c r="D351" s="55" t="s">
        <v>1209</v>
      </c>
      <c r="E351" s="56">
        <v>3</v>
      </c>
      <c r="F351" s="56">
        <v>2</v>
      </c>
      <c r="G351" s="56">
        <v>1</v>
      </c>
      <c r="H351" s="56">
        <v>1</v>
      </c>
      <c r="I351" s="56">
        <v>1</v>
      </c>
      <c r="J351" s="56">
        <v>1</v>
      </c>
      <c r="K351" s="56">
        <v>1</v>
      </c>
      <c r="L351" s="56">
        <v>1</v>
      </c>
      <c r="M351" s="56">
        <v>1</v>
      </c>
      <c r="N351" s="56">
        <v>1</v>
      </c>
      <c r="O351" s="56">
        <v>1</v>
      </c>
      <c r="P351" s="56">
        <v>1</v>
      </c>
      <c r="Q351" s="56">
        <v>1</v>
      </c>
      <c r="R351" s="56">
        <v>1</v>
      </c>
      <c r="S351" s="56">
        <v>1</v>
      </c>
      <c r="T351" s="56">
        <v>1</v>
      </c>
      <c r="U351" s="56">
        <v>1</v>
      </c>
      <c r="V351" s="56" t="e">
        <v>#DIV/0!</v>
      </c>
    </row>
    <row r="352" spans="1:22">
      <c r="A352" s="55" t="s">
        <v>1210</v>
      </c>
      <c r="B352" s="55" t="s">
        <v>1211</v>
      </c>
      <c r="C352" s="55" t="s">
        <v>1212</v>
      </c>
      <c r="D352" s="55" t="s">
        <v>1213</v>
      </c>
      <c r="E352" s="56">
        <v>1</v>
      </c>
      <c r="F352" s="56">
        <v>2</v>
      </c>
      <c r="G352" s="56">
        <v>1</v>
      </c>
      <c r="H352" s="56">
        <v>1</v>
      </c>
      <c r="I352" s="56">
        <v>1</v>
      </c>
      <c r="J352" s="56">
        <v>1</v>
      </c>
      <c r="K352" s="56">
        <v>1</v>
      </c>
      <c r="L352" s="56">
        <v>1</v>
      </c>
      <c r="M352" s="56">
        <v>1</v>
      </c>
      <c r="N352" s="56">
        <v>1</v>
      </c>
      <c r="O352" s="56">
        <v>1</v>
      </c>
      <c r="P352" s="56">
        <v>75036000</v>
      </c>
      <c r="Q352" s="56">
        <v>1</v>
      </c>
      <c r="R352" s="56">
        <v>1</v>
      </c>
      <c r="S352" s="56">
        <v>1</v>
      </c>
      <c r="T352" s="56">
        <v>12506000.83</v>
      </c>
      <c r="U352" s="56">
        <v>12506000.83</v>
      </c>
      <c r="V352" s="56">
        <v>0.36321746799999999</v>
      </c>
    </row>
    <row r="353" spans="1:22">
      <c r="A353" s="55" t="s">
        <v>783</v>
      </c>
      <c r="B353" s="55" t="s">
        <v>784</v>
      </c>
      <c r="C353" s="55" t="s">
        <v>785</v>
      </c>
      <c r="D353" s="55" t="s">
        <v>786</v>
      </c>
      <c r="E353" s="56">
        <v>4</v>
      </c>
      <c r="F353" s="56">
        <v>2</v>
      </c>
      <c r="G353" s="56">
        <v>1</v>
      </c>
      <c r="H353" s="56">
        <v>1</v>
      </c>
      <c r="I353" s="56">
        <v>1</v>
      </c>
      <c r="J353" s="56">
        <v>1</v>
      </c>
      <c r="K353" s="56">
        <v>1</v>
      </c>
      <c r="L353" s="56">
        <v>1</v>
      </c>
      <c r="M353" s="56">
        <v>2681600</v>
      </c>
      <c r="N353" s="56">
        <v>24738000</v>
      </c>
      <c r="O353" s="56">
        <v>13576000</v>
      </c>
      <c r="P353" s="56">
        <v>13501000</v>
      </c>
      <c r="Q353" s="56">
        <v>1</v>
      </c>
      <c r="R353" s="56">
        <v>1</v>
      </c>
      <c r="S353" s="56">
        <v>1</v>
      </c>
      <c r="T353" s="56">
        <v>9082767</v>
      </c>
      <c r="U353" s="56">
        <v>9082767</v>
      </c>
      <c r="V353" s="56">
        <v>7.4683225000000006E-2</v>
      </c>
    </row>
    <row r="354" spans="1:22">
      <c r="A354" s="55" t="s">
        <v>1147</v>
      </c>
      <c r="B354" s="55" t="s">
        <v>1148</v>
      </c>
      <c r="C354" s="55" t="s">
        <v>1149</v>
      </c>
      <c r="D354" s="55" t="s">
        <v>1150</v>
      </c>
      <c r="E354" s="56">
        <v>4</v>
      </c>
      <c r="F354" s="56">
        <v>2</v>
      </c>
      <c r="G354" s="56">
        <v>1</v>
      </c>
      <c r="H354" s="56">
        <v>1</v>
      </c>
      <c r="I354" s="56">
        <v>1</v>
      </c>
      <c r="J354" s="56">
        <v>1</v>
      </c>
      <c r="K354" s="56">
        <v>1</v>
      </c>
      <c r="L354" s="56">
        <v>1</v>
      </c>
      <c r="M354" s="56">
        <v>1</v>
      </c>
      <c r="N354" s="56">
        <v>9198800</v>
      </c>
      <c r="O354" s="56">
        <v>1</v>
      </c>
      <c r="P354" s="56">
        <v>1</v>
      </c>
      <c r="Q354" s="56">
        <v>1</v>
      </c>
      <c r="R354" s="56">
        <v>1</v>
      </c>
      <c r="S354" s="56">
        <v>1</v>
      </c>
      <c r="T354" s="56">
        <v>1533134.1669999999</v>
      </c>
      <c r="U354" s="56">
        <v>1533134.1669999999</v>
      </c>
      <c r="V354" s="56">
        <v>0.36321746799999999</v>
      </c>
    </row>
    <row r="355" spans="1:22">
      <c r="A355" s="55" t="s">
        <v>569</v>
      </c>
      <c r="B355" s="55" t="s">
        <v>570</v>
      </c>
      <c r="C355" s="55" t="s">
        <v>571</v>
      </c>
      <c r="D355" s="55" t="s">
        <v>572</v>
      </c>
      <c r="E355" s="56">
        <v>2</v>
      </c>
      <c r="F355" s="56">
        <v>14</v>
      </c>
      <c r="G355" s="56">
        <v>1</v>
      </c>
      <c r="H355" s="56">
        <v>1</v>
      </c>
      <c r="I355" s="56">
        <v>1</v>
      </c>
      <c r="J355" s="56">
        <v>1</v>
      </c>
      <c r="K355" s="56">
        <v>1</v>
      </c>
      <c r="L355" s="56">
        <v>1</v>
      </c>
      <c r="M355" s="56">
        <v>1</v>
      </c>
      <c r="N355" s="56">
        <v>1</v>
      </c>
      <c r="O355" s="56">
        <v>487160</v>
      </c>
      <c r="P355" s="56">
        <v>1</v>
      </c>
      <c r="Q355" s="56">
        <v>1</v>
      </c>
      <c r="R355" s="56">
        <v>1</v>
      </c>
      <c r="S355" s="56">
        <v>1</v>
      </c>
      <c r="T355" s="56">
        <v>81194.166670000006</v>
      </c>
      <c r="U355" s="56">
        <v>81194.166670000006</v>
      </c>
      <c r="V355" s="56">
        <v>0.36321746799999999</v>
      </c>
    </row>
    <row r="356" spans="1:22">
      <c r="A356" s="55" t="s">
        <v>890</v>
      </c>
      <c r="B356" s="55" t="s">
        <v>891</v>
      </c>
      <c r="C356" s="55" t="s">
        <v>892</v>
      </c>
      <c r="D356" s="55" t="s">
        <v>893</v>
      </c>
      <c r="E356" s="56">
        <v>2</v>
      </c>
      <c r="F356" s="56">
        <v>3</v>
      </c>
      <c r="G356" s="56">
        <v>1</v>
      </c>
      <c r="H356" s="56">
        <v>1</v>
      </c>
      <c r="I356" s="56">
        <v>1</v>
      </c>
      <c r="J356" s="56">
        <v>1</v>
      </c>
      <c r="K356" s="56">
        <v>1</v>
      </c>
      <c r="L356" s="56">
        <v>1</v>
      </c>
      <c r="M356" s="56">
        <v>1</v>
      </c>
      <c r="N356" s="56">
        <v>1</v>
      </c>
      <c r="O356" s="56">
        <v>1311000</v>
      </c>
      <c r="P356" s="56">
        <v>2169300</v>
      </c>
      <c r="Q356" s="56">
        <v>1</v>
      </c>
      <c r="R356" s="56">
        <v>1</v>
      </c>
      <c r="S356" s="56">
        <v>1</v>
      </c>
      <c r="T356" s="56">
        <v>580050.66669999994</v>
      </c>
      <c r="U356" s="56">
        <v>580050.66669999994</v>
      </c>
      <c r="V356" s="56">
        <v>0.19054460400000001</v>
      </c>
    </row>
    <row r="357" spans="1:22">
      <c r="A357" s="55" t="s">
        <v>1222</v>
      </c>
      <c r="B357" s="55" t="s">
        <v>1223</v>
      </c>
      <c r="C357" s="55" t="s">
        <v>1224</v>
      </c>
      <c r="D357" s="55" t="s">
        <v>1225</v>
      </c>
      <c r="E357" s="56">
        <v>6</v>
      </c>
      <c r="F357" s="56">
        <v>8</v>
      </c>
      <c r="G357" s="56">
        <v>1</v>
      </c>
      <c r="H357" s="56">
        <v>1</v>
      </c>
      <c r="I357" s="56">
        <v>1</v>
      </c>
      <c r="J357" s="56">
        <v>1</v>
      </c>
      <c r="K357" s="56">
        <v>1</v>
      </c>
      <c r="L357" s="56">
        <v>1</v>
      </c>
      <c r="M357" s="56">
        <v>1</v>
      </c>
      <c r="N357" s="56">
        <v>1</v>
      </c>
      <c r="O357" s="56">
        <v>1</v>
      </c>
      <c r="P357" s="56">
        <v>1</v>
      </c>
      <c r="Q357" s="56">
        <v>1</v>
      </c>
      <c r="R357" s="56">
        <v>1</v>
      </c>
      <c r="S357" s="56">
        <v>1</v>
      </c>
      <c r="T357" s="56">
        <v>1</v>
      </c>
      <c r="U357" s="56">
        <v>1</v>
      </c>
      <c r="V357" s="56" t="e">
        <v>#DIV/0!</v>
      </c>
    </row>
    <row r="358" spans="1:22">
      <c r="A358" s="55" t="s">
        <v>1036</v>
      </c>
      <c r="B358" s="55" t="s">
        <v>1037</v>
      </c>
      <c r="C358" s="55" t="s">
        <v>1038</v>
      </c>
      <c r="D358" s="55" t="s">
        <v>1039</v>
      </c>
      <c r="E358" s="56">
        <v>4</v>
      </c>
      <c r="F358" s="56">
        <v>4</v>
      </c>
      <c r="G358" s="56">
        <v>1</v>
      </c>
      <c r="H358" s="56">
        <v>1</v>
      </c>
      <c r="I358" s="56">
        <v>1</v>
      </c>
      <c r="J358" s="56">
        <v>1</v>
      </c>
      <c r="K358" s="56">
        <v>1</v>
      </c>
      <c r="L358" s="56">
        <v>1</v>
      </c>
      <c r="M358" s="56">
        <v>1</v>
      </c>
      <c r="N358" s="56">
        <v>1</v>
      </c>
      <c r="O358" s="56">
        <v>1</v>
      </c>
      <c r="P358" s="56">
        <v>1</v>
      </c>
      <c r="Q358" s="56">
        <v>1</v>
      </c>
      <c r="R358" s="56">
        <v>1</v>
      </c>
      <c r="S358" s="56">
        <v>1</v>
      </c>
      <c r="T358" s="56">
        <v>1</v>
      </c>
      <c r="U358" s="56">
        <v>1</v>
      </c>
      <c r="V358" s="56" t="e">
        <v>#DIV/0!</v>
      </c>
    </row>
    <row r="359" spans="1:22">
      <c r="A359" s="55" t="s">
        <v>996</v>
      </c>
      <c r="B359" s="55" t="s">
        <v>997</v>
      </c>
      <c r="C359" s="55" t="s">
        <v>998</v>
      </c>
      <c r="D359" s="55" t="s">
        <v>999</v>
      </c>
      <c r="E359" s="56">
        <v>2</v>
      </c>
      <c r="F359" s="56">
        <v>3</v>
      </c>
      <c r="G359" s="56">
        <v>1</v>
      </c>
      <c r="H359" s="56">
        <v>1</v>
      </c>
      <c r="I359" s="56">
        <v>921940</v>
      </c>
      <c r="J359" s="56">
        <v>1</v>
      </c>
      <c r="K359" s="56">
        <v>1</v>
      </c>
      <c r="L359" s="56">
        <v>1</v>
      </c>
      <c r="M359" s="56">
        <v>1</v>
      </c>
      <c r="N359" s="56">
        <v>1392300</v>
      </c>
      <c r="O359" s="56">
        <v>813020</v>
      </c>
      <c r="P359" s="56">
        <v>1144600</v>
      </c>
      <c r="Q359" s="56">
        <v>1791200</v>
      </c>
      <c r="R359" s="56">
        <v>1</v>
      </c>
      <c r="S359" s="56">
        <v>153657.5</v>
      </c>
      <c r="T359" s="56">
        <v>856853.66669999994</v>
      </c>
      <c r="U359" s="56">
        <v>5.5763868780000001</v>
      </c>
      <c r="V359" s="56">
        <v>7.3448677000000004E-2</v>
      </c>
    </row>
    <row r="360" spans="1:22">
      <c r="A360" s="55" t="s">
        <v>1230</v>
      </c>
      <c r="B360" s="55" t="s">
        <v>1231</v>
      </c>
      <c r="C360" s="55" t="s">
        <v>1232</v>
      </c>
      <c r="D360" s="55" t="s">
        <v>1233</v>
      </c>
      <c r="E360" s="56">
        <v>1</v>
      </c>
      <c r="F360" s="56">
        <v>5</v>
      </c>
      <c r="G360" s="56">
        <v>29940000</v>
      </c>
      <c r="H360" s="56">
        <v>6626600</v>
      </c>
      <c r="I360" s="56">
        <v>1</v>
      </c>
      <c r="J360" s="56">
        <v>1</v>
      </c>
      <c r="K360" s="56">
        <v>1</v>
      </c>
      <c r="L360" s="56">
        <v>4749800</v>
      </c>
      <c r="M360" s="56">
        <v>1</v>
      </c>
      <c r="N360" s="56">
        <v>24192000</v>
      </c>
      <c r="O360" s="56">
        <v>40841000</v>
      </c>
      <c r="P360" s="56">
        <v>17729000</v>
      </c>
      <c r="Q360" s="56">
        <v>1</v>
      </c>
      <c r="R360" s="56">
        <v>1</v>
      </c>
      <c r="S360" s="56">
        <v>6886067.1670000004</v>
      </c>
      <c r="T360" s="56">
        <v>13793667.17</v>
      </c>
      <c r="U360" s="56">
        <v>2.003127015</v>
      </c>
      <c r="V360" s="56">
        <v>0.43110295999999998</v>
      </c>
    </row>
    <row r="361" spans="1:22">
      <c r="A361" s="55" t="s">
        <v>1234</v>
      </c>
      <c r="B361" s="55" t="s">
        <v>1235</v>
      </c>
      <c r="C361" s="55" t="s">
        <v>1236</v>
      </c>
      <c r="D361" s="55" t="s">
        <v>1237</v>
      </c>
      <c r="E361" s="56">
        <v>2</v>
      </c>
      <c r="F361" s="56">
        <v>2</v>
      </c>
      <c r="G361" s="56">
        <v>1</v>
      </c>
      <c r="H361" s="56">
        <v>1</v>
      </c>
      <c r="I361" s="56">
        <v>1</v>
      </c>
      <c r="J361" s="56">
        <v>1</v>
      </c>
      <c r="K361" s="56">
        <v>1</v>
      </c>
      <c r="L361" s="56">
        <v>1</v>
      </c>
      <c r="M361" s="56">
        <v>1</v>
      </c>
      <c r="N361" s="56">
        <v>1</v>
      </c>
      <c r="O361" s="56">
        <v>1</v>
      </c>
      <c r="P361" s="56">
        <v>1</v>
      </c>
      <c r="Q361" s="56">
        <v>1</v>
      </c>
      <c r="R361" s="56">
        <v>1</v>
      </c>
      <c r="S361" s="56">
        <v>1</v>
      </c>
      <c r="T361" s="56">
        <v>1</v>
      </c>
      <c r="U361" s="56">
        <v>1</v>
      </c>
      <c r="V361" s="56" t="e">
        <v>#DIV/0!</v>
      </c>
    </row>
    <row r="362" spans="1:22">
      <c r="A362" s="55" t="s">
        <v>1116</v>
      </c>
      <c r="B362" s="55" t="s">
        <v>1117</v>
      </c>
      <c r="C362" s="55" t="s">
        <v>1118</v>
      </c>
      <c r="D362" s="55" t="s">
        <v>1119</v>
      </c>
      <c r="E362" s="56">
        <v>2</v>
      </c>
      <c r="F362" s="56">
        <v>1</v>
      </c>
      <c r="G362" s="56">
        <v>1</v>
      </c>
      <c r="H362" s="56">
        <v>1</v>
      </c>
      <c r="I362" s="56">
        <v>1</v>
      </c>
      <c r="J362" s="56">
        <v>1</v>
      </c>
      <c r="K362" s="56">
        <v>1</v>
      </c>
      <c r="L362" s="56">
        <v>1</v>
      </c>
      <c r="M362" s="56">
        <v>1</v>
      </c>
      <c r="N362" s="56">
        <v>598280</v>
      </c>
      <c r="O362" s="56">
        <v>1</v>
      </c>
      <c r="P362" s="56">
        <v>1</v>
      </c>
      <c r="Q362" s="56">
        <v>1</v>
      </c>
      <c r="R362" s="56">
        <v>1</v>
      </c>
      <c r="S362" s="56">
        <v>1</v>
      </c>
      <c r="T362" s="56">
        <v>99714.166670000006</v>
      </c>
      <c r="U362" s="56">
        <v>99714.166670000006</v>
      </c>
      <c r="V362" s="56">
        <v>0.36321746799999999</v>
      </c>
    </row>
    <row r="363" spans="1:22">
      <c r="A363" s="55" t="s">
        <v>707</v>
      </c>
      <c r="B363" s="55" t="s">
        <v>694</v>
      </c>
      <c r="C363" s="55" t="s">
        <v>708</v>
      </c>
      <c r="D363" s="55" t="s">
        <v>709</v>
      </c>
      <c r="E363" s="56">
        <v>4</v>
      </c>
      <c r="F363" s="56">
        <v>2</v>
      </c>
      <c r="G363" s="56">
        <v>1</v>
      </c>
      <c r="H363" s="56">
        <v>1</v>
      </c>
      <c r="I363" s="56">
        <v>1</v>
      </c>
      <c r="J363" s="56">
        <v>1</v>
      </c>
      <c r="K363" s="56">
        <v>1</v>
      </c>
      <c r="L363" s="56">
        <v>1</v>
      </c>
      <c r="M363" s="56">
        <v>1</v>
      </c>
      <c r="N363" s="56">
        <v>9373600</v>
      </c>
      <c r="O363" s="56">
        <v>1</v>
      </c>
      <c r="P363" s="56">
        <v>8756400</v>
      </c>
      <c r="Q363" s="56">
        <v>1</v>
      </c>
      <c r="R363" s="56">
        <v>1</v>
      </c>
      <c r="S363" s="56">
        <v>1</v>
      </c>
      <c r="T363" s="56">
        <v>3021667.3330000001</v>
      </c>
      <c r="U363" s="56">
        <v>3021667.3330000001</v>
      </c>
      <c r="V363" s="56">
        <v>0.17499683599999999</v>
      </c>
    </row>
    <row r="364" spans="1:22">
      <c r="A364" s="55" t="s">
        <v>1423</v>
      </c>
      <c r="B364" s="55" t="s">
        <v>1424</v>
      </c>
      <c r="C364" s="55" t="s">
        <v>1425</v>
      </c>
      <c r="D364" s="55" t="s">
        <v>1426</v>
      </c>
      <c r="E364" s="56">
        <v>2</v>
      </c>
      <c r="F364" s="56">
        <v>6</v>
      </c>
      <c r="G364" s="56">
        <v>1</v>
      </c>
      <c r="H364" s="56">
        <v>1</v>
      </c>
      <c r="I364" s="56">
        <v>1</v>
      </c>
      <c r="J364" s="56">
        <v>1</v>
      </c>
      <c r="K364" s="56">
        <v>1</v>
      </c>
      <c r="L364" s="56">
        <v>1</v>
      </c>
      <c r="M364" s="56">
        <v>1</v>
      </c>
      <c r="N364" s="56">
        <v>2530300</v>
      </c>
      <c r="O364" s="56">
        <v>4073700</v>
      </c>
      <c r="P364" s="56">
        <v>1</v>
      </c>
      <c r="Q364" s="56">
        <v>1</v>
      </c>
      <c r="R364" s="56">
        <v>1</v>
      </c>
      <c r="S364" s="56">
        <v>1</v>
      </c>
      <c r="T364" s="56">
        <v>1100667.3330000001</v>
      </c>
      <c r="U364" s="56">
        <v>1100667.3330000001</v>
      </c>
      <c r="V364" s="56">
        <v>0.18896131899999999</v>
      </c>
    </row>
    <row r="365" spans="1:22">
      <c r="A365" s="55" t="s">
        <v>526</v>
      </c>
      <c r="B365" s="55" t="s">
        <v>527</v>
      </c>
      <c r="C365" s="55" t="s">
        <v>528</v>
      </c>
      <c r="D365" s="55" t="s">
        <v>529</v>
      </c>
      <c r="E365" s="56">
        <v>9</v>
      </c>
      <c r="F365" s="56">
        <v>79</v>
      </c>
      <c r="G365" s="56">
        <v>481670000</v>
      </c>
      <c r="H365" s="56">
        <v>519380000</v>
      </c>
      <c r="I365" s="56">
        <v>587950000</v>
      </c>
      <c r="J365" s="56">
        <v>580910000</v>
      </c>
      <c r="K365" s="56">
        <v>787840000</v>
      </c>
      <c r="L365" s="56">
        <v>715890000</v>
      </c>
      <c r="M365" s="56">
        <v>420190000</v>
      </c>
      <c r="N365" s="56">
        <v>442320000</v>
      </c>
      <c r="O365" s="56">
        <v>518900000</v>
      </c>
      <c r="P365" s="56">
        <v>550880000</v>
      </c>
      <c r="Q365" s="56">
        <v>477940000</v>
      </c>
      <c r="R365" s="56">
        <v>513950000</v>
      </c>
      <c r="S365" s="56">
        <v>612273333.29999995</v>
      </c>
      <c r="T365" s="56">
        <v>487363333.30000001</v>
      </c>
      <c r="U365" s="56">
        <v>0.79598980799999997</v>
      </c>
      <c r="V365" s="56">
        <v>4.8723178999999998E-2</v>
      </c>
    </row>
    <row r="366" spans="1:22">
      <c r="A366" s="55" t="s">
        <v>1246</v>
      </c>
      <c r="B366" s="55" t="s">
        <v>1247</v>
      </c>
      <c r="C366" s="55" t="s">
        <v>1248</v>
      </c>
      <c r="D366" s="55" t="s">
        <v>1249</v>
      </c>
      <c r="E366" s="56">
        <v>2</v>
      </c>
      <c r="F366" s="56">
        <v>4</v>
      </c>
      <c r="G366" s="56">
        <v>1</v>
      </c>
      <c r="H366" s="56">
        <v>1</v>
      </c>
      <c r="I366" s="56">
        <v>2233600</v>
      </c>
      <c r="J366" s="56">
        <v>3069900</v>
      </c>
      <c r="K366" s="56">
        <v>1</v>
      </c>
      <c r="L366" s="56">
        <v>1333800</v>
      </c>
      <c r="M366" s="56">
        <v>1</v>
      </c>
      <c r="N366" s="56">
        <v>1</v>
      </c>
      <c r="O366" s="56">
        <v>1</v>
      </c>
      <c r="P366" s="56">
        <v>1</v>
      </c>
      <c r="Q366" s="56">
        <v>1</v>
      </c>
      <c r="R366" s="56">
        <v>1</v>
      </c>
      <c r="S366" s="56">
        <v>1106217.1669999999</v>
      </c>
      <c r="T366" s="56">
        <v>1</v>
      </c>
      <c r="U366" s="58">
        <v>9.0398199999999997E-7</v>
      </c>
      <c r="V366" s="56">
        <v>9.7275508999999996E-2</v>
      </c>
    </row>
    <row r="367" spans="1:22">
      <c r="A367" s="55" t="s">
        <v>1226</v>
      </c>
      <c r="B367" s="55" t="s">
        <v>1227</v>
      </c>
      <c r="C367" s="55" t="s">
        <v>1228</v>
      </c>
      <c r="D367" s="55" t="s">
        <v>1229</v>
      </c>
      <c r="E367" s="56">
        <v>5</v>
      </c>
      <c r="F367" s="56">
        <v>13</v>
      </c>
      <c r="G367" s="56">
        <v>1</v>
      </c>
      <c r="H367" s="56">
        <v>1</v>
      </c>
      <c r="I367" s="56">
        <v>1</v>
      </c>
      <c r="J367" s="56">
        <v>1</v>
      </c>
      <c r="K367" s="56">
        <v>1</v>
      </c>
      <c r="L367" s="56">
        <v>1</v>
      </c>
      <c r="M367" s="56">
        <v>4709600</v>
      </c>
      <c r="N367" s="56">
        <v>1984300</v>
      </c>
      <c r="O367" s="56">
        <v>1</v>
      </c>
      <c r="P367" s="56">
        <v>1</v>
      </c>
      <c r="Q367" s="56">
        <v>1</v>
      </c>
      <c r="R367" s="56">
        <v>1</v>
      </c>
      <c r="S367" s="56">
        <v>1</v>
      </c>
      <c r="T367" s="56">
        <v>1115650.6669999999</v>
      </c>
      <c r="U367" s="56">
        <v>1115650.6669999999</v>
      </c>
      <c r="V367" s="56">
        <v>0.21622346200000001</v>
      </c>
    </row>
    <row r="368" spans="1:22">
      <c r="A368" s="55" t="s">
        <v>1135</v>
      </c>
      <c r="B368" s="55" t="s">
        <v>1136</v>
      </c>
      <c r="C368" s="55" t="s">
        <v>1137</v>
      </c>
      <c r="D368" s="55" t="s">
        <v>1138</v>
      </c>
      <c r="E368" s="56">
        <v>7</v>
      </c>
      <c r="F368" s="56">
        <v>3</v>
      </c>
      <c r="G368" s="56">
        <v>1</v>
      </c>
      <c r="H368" s="56">
        <v>1</v>
      </c>
      <c r="I368" s="56">
        <v>1</v>
      </c>
      <c r="J368" s="56">
        <v>1</v>
      </c>
      <c r="K368" s="56">
        <v>1</v>
      </c>
      <c r="L368" s="56">
        <v>1</v>
      </c>
      <c r="M368" s="56">
        <v>1</v>
      </c>
      <c r="N368" s="56">
        <v>2646500</v>
      </c>
      <c r="O368" s="56">
        <v>1</v>
      </c>
      <c r="P368" s="56">
        <v>1</v>
      </c>
      <c r="Q368" s="56">
        <v>1</v>
      </c>
      <c r="R368" s="56">
        <v>1</v>
      </c>
      <c r="S368" s="56">
        <v>1</v>
      </c>
      <c r="T368" s="56">
        <v>441084.1667</v>
      </c>
      <c r="U368" s="56">
        <v>441084.1667</v>
      </c>
      <c r="V368" s="56">
        <v>0.36321746799999999</v>
      </c>
    </row>
    <row r="369" spans="1:22">
      <c r="A369" s="55" t="s">
        <v>477</v>
      </c>
      <c r="B369" s="55" t="s">
        <v>1560</v>
      </c>
      <c r="C369" s="55" t="s">
        <v>479</v>
      </c>
      <c r="D369" s="55" t="s">
        <v>480</v>
      </c>
      <c r="E369" s="56">
        <v>3</v>
      </c>
      <c r="F369" s="56">
        <v>12</v>
      </c>
      <c r="G369" s="56">
        <v>40979000</v>
      </c>
      <c r="H369" s="56">
        <v>23082000</v>
      </c>
      <c r="I369" s="56">
        <v>18946000</v>
      </c>
      <c r="J369" s="56">
        <v>16448000</v>
      </c>
      <c r="K369" s="56">
        <v>24363000</v>
      </c>
      <c r="L369" s="56">
        <v>35977000</v>
      </c>
      <c r="M369" s="56">
        <v>15055000</v>
      </c>
      <c r="N369" s="56">
        <v>14680000</v>
      </c>
      <c r="O369" s="56">
        <v>16495000</v>
      </c>
      <c r="P369" s="56">
        <v>13738000</v>
      </c>
      <c r="Q369" s="56">
        <v>25512000</v>
      </c>
      <c r="R369" s="56">
        <v>27023000</v>
      </c>
      <c r="S369" s="56">
        <v>26632500</v>
      </c>
      <c r="T369" s="56">
        <v>18750500</v>
      </c>
      <c r="U369" s="56">
        <v>0.70404580900000002</v>
      </c>
      <c r="V369" s="56">
        <v>0.12729236199999999</v>
      </c>
    </row>
    <row r="370" spans="1:22">
      <c r="A370" s="55" t="s">
        <v>481</v>
      </c>
      <c r="B370" s="55" t="s">
        <v>1561</v>
      </c>
      <c r="C370" s="55" t="s">
        <v>483</v>
      </c>
      <c r="D370" s="55" t="s">
        <v>484</v>
      </c>
      <c r="E370" s="56">
        <v>2</v>
      </c>
      <c r="F370" s="56">
        <v>1</v>
      </c>
      <c r="G370" s="56">
        <v>15348000</v>
      </c>
      <c r="H370" s="56">
        <v>1</v>
      </c>
      <c r="I370" s="56">
        <v>3377900</v>
      </c>
      <c r="J370" s="56">
        <v>3760400</v>
      </c>
      <c r="K370" s="56">
        <v>1</v>
      </c>
      <c r="L370" s="56">
        <v>3715800</v>
      </c>
      <c r="M370" s="56">
        <v>1</v>
      </c>
      <c r="N370" s="56">
        <v>2347900</v>
      </c>
      <c r="O370" s="56">
        <v>1</v>
      </c>
      <c r="P370" s="56">
        <v>3135400</v>
      </c>
      <c r="Q370" s="56">
        <v>1</v>
      </c>
      <c r="R370" s="56">
        <v>1</v>
      </c>
      <c r="S370" s="56">
        <v>4367017</v>
      </c>
      <c r="T370" s="56">
        <v>913884</v>
      </c>
      <c r="U370" s="56">
        <v>0.20926962299999999</v>
      </c>
      <c r="V370" s="56">
        <v>0.20106233400000001</v>
      </c>
    </row>
    <row r="371" spans="1:22">
      <c r="A371" s="55" t="s">
        <v>1250</v>
      </c>
      <c r="B371" s="55" t="s">
        <v>1251</v>
      </c>
      <c r="C371" s="55" t="s">
        <v>1252</v>
      </c>
      <c r="D371" s="55" t="s">
        <v>1253</v>
      </c>
      <c r="E371" s="56">
        <v>1</v>
      </c>
      <c r="F371" s="56">
        <v>1</v>
      </c>
      <c r="G371" s="56">
        <v>1</v>
      </c>
      <c r="H371" s="56">
        <v>1</v>
      </c>
      <c r="I371" s="56">
        <v>1</v>
      </c>
      <c r="J371" s="56">
        <v>1</v>
      </c>
      <c r="K371" s="56">
        <v>1</v>
      </c>
      <c r="L371" s="56">
        <v>1</v>
      </c>
      <c r="M371" s="56">
        <v>1</v>
      </c>
      <c r="N371" s="56">
        <v>1</v>
      </c>
      <c r="O371" s="56">
        <v>1</v>
      </c>
      <c r="P371" s="56">
        <v>1</v>
      </c>
      <c r="Q371" s="56">
        <v>1</v>
      </c>
      <c r="R371" s="56">
        <v>1</v>
      </c>
      <c r="S371" s="56">
        <v>1</v>
      </c>
      <c r="T371" s="56">
        <v>1</v>
      </c>
      <c r="U371" s="56">
        <v>1</v>
      </c>
      <c r="V371" s="56" t="e">
        <v>#DIV/0!</v>
      </c>
    </row>
    <row r="372" spans="1:22">
      <c r="A372" s="55" t="s">
        <v>485</v>
      </c>
      <c r="B372" s="55" t="s">
        <v>102</v>
      </c>
      <c r="C372" s="57"/>
      <c r="D372" s="55" t="s">
        <v>486</v>
      </c>
      <c r="E372" s="56">
        <v>2</v>
      </c>
      <c r="F372" s="56">
        <v>2</v>
      </c>
      <c r="G372" s="56">
        <v>1</v>
      </c>
      <c r="H372" s="56">
        <v>1</v>
      </c>
      <c r="I372" s="56">
        <v>1</v>
      </c>
      <c r="J372" s="56">
        <v>1</v>
      </c>
      <c r="K372" s="56">
        <v>925680</v>
      </c>
      <c r="L372" s="56">
        <v>1</v>
      </c>
      <c r="M372" s="56">
        <v>1</v>
      </c>
      <c r="N372" s="56">
        <v>1</v>
      </c>
      <c r="O372" s="56">
        <v>1</v>
      </c>
      <c r="P372" s="56">
        <v>1</v>
      </c>
      <c r="Q372" s="56">
        <v>1</v>
      </c>
      <c r="R372" s="56">
        <v>1</v>
      </c>
      <c r="S372" s="56">
        <v>154280.8333</v>
      </c>
      <c r="T372" s="56">
        <v>1</v>
      </c>
      <c r="U372" s="58">
        <v>6.4816900000000003E-6</v>
      </c>
      <c r="V372" s="56">
        <v>0.36321746799999999</v>
      </c>
    </row>
    <row r="373" spans="1:22">
      <c r="A373" s="55" t="s">
        <v>48</v>
      </c>
      <c r="B373" s="55" t="s">
        <v>49</v>
      </c>
      <c r="C373" s="55" t="s">
        <v>50</v>
      </c>
      <c r="D373" s="55" t="s">
        <v>51</v>
      </c>
      <c r="E373" s="56">
        <v>3</v>
      </c>
      <c r="F373" s="56">
        <v>9</v>
      </c>
      <c r="G373" s="56">
        <v>1</v>
      </c>
      <c r="H373" s="56">
        <v>1</v>
      </c>
      <c r="I373" s="56">
        <v>1</v>
      </c>
      <c r="J373" s="56">
        <v>1</v>
      </c>
      <c r="K373" s="56">
        <v>1</v>
      </c>
      <c r="L373" s="56">
        <v>1</v>
      </c>
      <c r="M373" s="56">
        <v>3447700</v>
      </c>
      <c r="N373" s="56">
        <v>4821000</v>
      </c>
      <c r="O373" s="56">
        <v>1843100</v>
      </c>
      <c r="P373" s="56">
        <v>4866600</v>
      </c>
      <c r="Q373" s="56">
        <v>1</v>
      </c>
      <c r="R373" s="56">
        <v>1</v>
      </c>
      <c r="S373" s="56">
        <v>1</v>
      </c>
      <c r="T373" s="56">
        <v>2496400.3330000001</v>
      </c>
      <c r="U373" s="56">
        <v>2496400.3330000001</v>
      </c>
      <c r="V373" s="56">
        <v>4.0564306000000001E-2</v>
      </c>
    </row>
    <row r="374" spans="1:22">
      <c r="A374" s="55" t="s">
        <v>130</v>
      </c>
      <c r="B374" s="55" t="s">
        <v>131</v>
      </c>
      <c r="C374" s="55" t="s">
        <v>132</v>
      </c>
      <c r="D374" s="55" t="s">
        <v>133</v>
      </c>
      <c r="E374" s="56">
        <v>2</v>
      </c>
      <c r="F374" s="56">
        <v>2</v>
      </c>
      <c r="G374" s="56">
        <v>1</v>
      </c>
      <c r="H374" s="56">
        <v>1</v>
      </c>
      <c r="I374" s="56">
        <v>1</v>
      </c>
      <c r="J374" s="56">
        <v>1</v>
      </c>
      <c r="K374" s="56">
        <v>1</v>
      </c>
      <c r="L374" s="56">
        <v>1</v>
      </c>
      <c r="M374" s="56">
        <v>1</v>
      </c>
      <c r="N374" s="56">
        <v>1</v>
      </c>
      <c r="O374" s="56">
        <v>1</v>
      </c>
      <c r="P374" s="56">
        <v>1</v>
      </c>
      <c r="Q374" s="56">
        <v>1</v>
      </c>
      <c r="R374" s="56">
        <v>1</v>
      </c>
      <c r="S374" s="56">
        <v>1</v>
      </c>
      <c r="T374" s="56">
        <v>1</v>
      </c>
      <c r="U374" s="56">
        <v>1</v>
      </c>
      <c r="V374" s="56" t="e">
        <v>#DIV/0!</v>
      </c>
    </row>
    <row r="375" spans="1:22">
      <c r="A375" s="55" t="s">
        <v>491</v>
      </c>
      <c r="B375" s="55" t="s">
        <v>492</v>
      </c>
      <c r="C375" s="55" t="s">
        <v>493</v>
      </c>
      <c r="D375" s="55" t="s">
        <v>494</v>
      </c>
      <c r="E375" s="56">
        <v>2</v>
      </c>
      <c r="F375" s="56">
        <v>19</v>
      </c>
      <c r="G375" s="56">
        <v>5838800</v>
      </c>
      <c r="H375" s="56">
        <v>1</v>
      </c>
      <c r="I375" s="56">
        <v>7855400</v>
      </c>
      <c r="J375" s="56">
        <v>1</v>
      </c>
      <c r="K375" s="56">
        <v>1</v>
      </c>
      <c r="L375" s="56">
        <v>8093900</v>
      </c>
      <c r="M375" s="56">
        <v>5744100</v>
      </c>
      <c r="N375" s="56">
        <v>2618000</v>
      </c>
      <c r="O375" s="56">
        <v>1</v>
      </c>
      <c r="P375" s="56">
        <v>1</v>
      </c>
      <c r="Q375" s="56">
        <v>5851300</v>
      </c>
      <c r="R375" s="56">
        <v>1</v>
      </c>
      <c r="S375" s="56">
        <v>3631350.5</v>
      </c>
      <c r="T375" s="56">
        <v>2368900.5</v>
      </c>
      <c r="U375" s="56">
        <v>0.65234697100000005</v>
      </c>
      <c r="V375" s="56">
        <v>0.547881909</v>
      </c>
    </row>
    <row r="376" spans="1:22">
      <c r="A376" s="55" t="s">
        <v>1427</v>
      </c>
      <c r="B376" s="55" t="s">
        <v>1603</v>
      </c>
      <c r="C376" s="55" t="s">
        <v>1429</v>
      </c>
      <c r="D376" s="55" t="s">
        <v>1430</v>
      </c>
      <c r="E376" s="56">
        <v>1</v>
      </c>
      <c r="F376" s="56">
        <v>2</v>
      </c>
      <c r="G376" s="56">
        <v>1</v>
      </c>
      <c r="H376" s="56">
        <v>1</v>
      </c>
      <c r="I376" s="56">
        <v>1</v>
      </c>
      <c r="J376" s="56">
        <v>1</v>
      </c>
      <c r="K376" s="56">
        <v>1</v>
      </c>
      <c r="L376" s="56">
        <v>1</v>
      </c>
      <c r="M376" s="56">
        <v>1</v>
      </c>
      <c r="N376" s="56">
        <v>1</v>
      </c>
      <c r="O376" s="56">
        <v>1</v>
      </c>
      <c r="P376" s="56">
        <v>1</v>
      </c>
      <c r="Q376" s="56">
        <v>1</v>
      </c>
      <c r="R376" s="56">
        <v>1</v>
      </c>
      <c r="S376" s="56">
        <v>1</v>
      </c>
      <c r="T376" s="56">
        <v>1</v>
      </c>
      <c r="U376" s="56">
        <v>1</v>
      </c>
      <c r="V376" s="56" t="e">
        <v>#DIV/0!</v>
      </c>
    </row>
    <row r="377" spans="1:22">
      <c r="A377" s="55" t="s">
        <v>642</v>
      </c>
      <c r="B377" s="55" t="s">
        <v>643</v>
      </c>
      <c r="C377" s="55" t="s">
        <v>644</v>
      </c>
      <c r="D377" s="55" t="s">
        <v>645</v>
      </c>
      <c r="E377" s="56">
        <v>7</v>
      </c>
      <c r="F377" s="56">
        <v>1</v>
      </c>
      <c r="G377" s="56">
        <v>1</v>
      </c>
      <c r="H377" s="56">
        <v>1</v>
      </c>
      <c r="I377" s="56">
        <v>1</v>
      </c>
      <c r="J377" s="56">
        <v>1</v>
      </c>
      <c r="K377" s="56">
        <v>1</v>
      </c>
      <c r="L377" s="56">
        <v>1</v>
      </c>
      <c r="M377" s="56">
        <v>1</v>
      </c>
      <c r="N377" s="56">
        <v>1</v>
      </c>
      <c r="O377" s="56">
        <v>1</v>
      </c>
      <c r="P377" s="56">
        <v>1</v>
      </c>
      <c r="Q377" s="56">
        <v>1</v>
      </c>
      <c r="R377" s="56">
        <v>1</v>
      </c>
      <c r="S377" s="56">
        <v>1</v>
      </c>
      <c r="T377" s="56">
        <v>1</v>
      </c>
      <c r="U377" s="56">
        <v>1</v>
      </c>
      <c r="V377" s="56" t="e">
        <v>#DIV/0!</v>
      </c>
    </row>
  </sheetData>
  <sortState xmlns:xlrd2="http://schemas.microsoft.com/office/spreadsheetml/2017/richdata2" ref="A2:V377">
    <sortCondition ref="A1"/>
  </sortState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05"/>
  <sheetViews>
    <sheetView workbookViewId="0">
      <selection activeCell="C70" sqref="C70"/>
    </sheetView>
  </sheetViews>
  <sheetFormatPr baseColWidth="10" defaultRowHeight="19"/>
  <cols>
    <col min="1" max="1" width="9" style="109" customWidth="1"/>
    <col min="2" max="2" width="16.5" style="109" customWidth="1"/>
    <col min="3" max="3" width="17.83203125" style="109" customWidth="1"/>
    <col min="4" max="4" width="4.83203125" style="99" customWidth="1"/>
    <col min="5" max="5" width="15.83203125" style="109" customWidth="1"/>
    <col min="6" max="6" width="19.5" style="98" customWidth="1"/>
    <col min="7" max="7" width="16.6640625" style="100" customWidth="1"/>
    <col min="8" max="16384" width="10.83203125" style="96"/>
  </cols>
  <sheetData>
    <row r="1" spans="1:23">
      <c r="A1" s="133" t="s">
        <v>2474</v>
      </c>
      <c r="B1" s="133"/>
      <c r="C1" s="133"/>
      <c r="D1" s="112"/>
      <c r="E1" s="133" t="s">
        <v>2475</v>
      </c>
      <c r="F1" s="133"/>
      <c r="G1" s="133"/>
    </row>
    <row r="2" spans="1:23">
      <c r="A2" s="113" t="s">
        <v>1525</v>
      </c>
      <c r="B2" s="114" t="s">
        <v>2477</v>
      </c>
      <c r="C2" s="113" t="s">
        <v>2476</v>
      </c>
      <c r="D2" s="112"/>
      <c r="E2" s="121" t="s">
        <v>2477</v>
      </c>
      <c r="F2" s="122" t="s">
        <v>2478</v>
      </c>
      <c r="G2" s="123" t="s">
        <v>1525</v>
      </c>
      <c r="V2" s="97" t="s">
        <v>43</v>
      </c>
      <c r="W2" s="98" t="e">
        <f>VLOOKUP(V2,'Simple avearge'!$A$1:$C$1136,2,0)</f>
        <v>#N/A</v>
      </c>
    </row>
    <row r="3" spans="1:23">
      <c r="A3" s="124">
        <f t="shared" ref="A3:A34" si="0">RANK(C3,$C$3:$C$96,0)</f>
        <v>26</v>
      </c>
      <c r="B3" s="113" t="s">
        <v>151</v>
      </c>
      <c r="C3" s="113">
        <f>VLOOKUP(B3,'TiO2'!$A$1:$M$97,8,0)</f>
        <v>0.12330661359610844</v>
      </c>
      <c r="D3" s="119"/>
      <c r="E3" s="113" t="s">
        <v>151</v>
      </c>
      <c r="F3" s="122">
        <f>VLOOKUP(E3,'Simple avearge'!$A$1:$C$1136,2,0)</f>
        <v>-1.6083200696781501</v>
      </c>
      <c r="G3" s="123">
        <f t="shared" ref="G3:G29" si="1">RANK(F3,$F$3:$F$96,0)</f>
        <v>57</v>
      </c>
      <c r="V3" s="97" t="s">
        <v>110</v>
      </c>
      <c r="W3" s="98" t="e">
        <f>VLOOKUP(V3,'Simple avearge'!$A$1:$C$1136,2,0)</f>
        <v>#N/A</v>
      </c>
    </row>
    <row r="4" spans="1:23">
      <c r="A4" s="124">
        <f t="shared" si="0"/>
        <v>1</v>
      </c>
      <c r="B4" s="113" t="s">
        <v>53</v>
      </c>
      <c r="C4" s="113">
        <f>VLOOKUP(B4,'TiO2'!$A$1:$M$97,8,0)</f>
        <v>3.1125992230692829</v>
      </c>
      <c r="D4" s="119"/>
      <c r="E4" s="113" t="s">
        <v>53</v>
      </c>
      <c r="F4" s="122">
        <f>VLOOKUP(E4,'Simple avearge'!$A$1:$C$1136,2,0)</f>
        <v>-1.9335214383357999</v>
      </c>
      <c r="G4" s="123">
        <f t="shared" si="1"/>
        <v>75</v>
      </c>
      <c r="V4" s="97" t="s">
        <v>91</v>
      </c>
      <c r="W4" s="98" t="e">
        <f>VLOOKUP(V4,'Simple avearge'!$A$1:$C$1136,2,0)</f>
        <v>#N/A</v>
      </c>
    </row>
    <row r="5" spans="1:23">
      <c r="A5" s="124">
        <f t="shared" si="0"/>
        <v>67</v>
      </c>
      <c r="B5" s="113" t="s">
        <v>186</v>
      </c>
      <c r="C5" s="113">
        <f>VLOOKUP(B5,'TiO2'!$A$1:$M$97,8,0)</f>
        <v>-0.33513187828630858</v>
      </c>
      <c r="D5" s="119"/>
      <c r="E5" s="113" t="s">
        <v>186</v>
      </c>
      <c r="F5" s="122">
        <f>VLOOKUP(E5,'Simple avearge'!$A$1:$C$1136,2,0)</f>
        <v>-1.7717490010326999</v>
      </c>
      <c r="G5" s="123">
        <f t="shared" si="1"/>
        <v>68</v>
      </c>
      <c r="V5" s="97" t="s">
        <v>105</v>
      </c>
      <c r="W5" s="98" t="e">
        <f>VLOOKUP(V5,'Simple avearge'!$A$1:$C$1136,2,0)</f>
        <v>#N/A</v>
      </c>
    </row>
    <row r="6" spans="1:23">
      <c r="A6" s="124">
        <f t="shared" si="0"/>
        <v>72</v>
      </c>
      <c r="B6" s="113" t="s">
        <v>223</v>
      </c>
      <c r="C6" s="113">
        <f>VLOOKUP(B6,'TiO2'!$A$1:$M$97,8,0)</f>
        <v>-0.52970291858484153</v>
      </c>
      <c r="D6" s="119"/>
      <c r="E6" s="113" t="s">
        <v>223</v>
      </c>
      <c r="F6" s="122">
        <f>VLOOKUP(E6,'Simple avearge'!$A$1:$C$1136,2,0)</f>
        <v>-0.33903725063203199</v>
      </c>
      <c r="G6" s="123">
        <f t="shared" si="1"/>
        <v>5</v>
      </c>
      <c r="V6" s="97" t="s">
        <v>115</v>
      </c>
      <c r="W6" s="98" t="e">
        <f>VLOOKUP(V6,'Simple avearge'!$A$1:$C$1136,2,0)</f>
        <v>#N/A</v>
      </c>
    </row>
    <row r="7" spans="1:23">
      <c r="A7" s="124">
        <f t="shared" si="0"/>
        <v>75</v>
      </c>
      <c r="B7" s="113" t="s">
        <v>227</v>
      </c>
      <c r="C7" s="113">
        <f>VLOOKUP(B7,'TiO2'!$A$1:$M$97,8,0)</f>
        <v>-0.58622038841120094</v>
      </c>
      <c r="D7" s="119"/>
      <c r="E7" s="113" t="s">
        <v>227</v>
      </c>
      <c r="F7" s="122">
        <f>VLOOKUP(E7,'Simple avearge'!$A$1:$C$1136,2,0)</f>
        <v>-1.4574368091560801</v>
      </c>
      <c r="G7" s="123">
        <f t="shared" si="1"/>
        <v>45</v>
      </c>
      <c r="V7" s="97" t="s">
        <v>86</v>
      </c>
      <c r="W7" s="98" t="e">
        <f>VLOOKUP(V7,'Simple avearge'!$A$1:$C$1136,2,0)</f>
        <v>#N/A</v>
      </c>
    </row>
    <row r="8" spans="1:23">
      <c r="A8" s="124">
        <f t="shared" si="0"/>
        <v>13</v>
      </c>
      <c r="B8" s="113" t="s">
        <v>235</v>
      </c>
      <c r="C8" s="113">
        <f>VLOOKUP(B8,'TiO2'!$A$1:$M$97,8,0)</f>
        <v>0.58541226668191704</v>
      </c>
      <c r="D8" s="119"/>
      <c r="E8" s="113" t="s">
        <v>235</v>
      </c>
      <c r="F8" s="122">
        <f>VLOOKUP(E8,'Simple avearge'!$A$1:$C$1136,2,0)</f>
        <v>-1.36508919574497</v>
      </c>
      <c r="G8" s="123">
        <f t="shared" si="1"/>
        <v>39</v>
      </c>
      <c r="V8" s="97" t="s">
        <v>120</v>
      </c>
      <c r="W8" s="98" t="e">
        <f>VLOOKUP(V8,'Simple avearge'!$A$1:$C$1136,2,0)</f>
        <v>#N/A</v>
      </c>
    </row>
    <row r="9" spans="1:23">
      <c r="A9" s="124">
        <f t="shared" si="0"/>
        <v>32</v>
      </c>
      <c r="B9" s="113" t="s">
        <v>236</v>
      </c>
      <c r="C9" s="113">
        <f>VLOOKUP(B9,'TiO2'!$A$1:$M$97,8,0)</f>
        <v>6.3122693480706571E-3</v>
      </c>
      <c r="D9" s="119"/>
      <c r="E9" s="113" t="s">
        <v>236</v>
      </c>
      <c r="F9" s="122">
        <f>VLOOKUP(E9,'Simple avearge'!$A$1:$C$1136,2,0)</f>
        <v>-1.55443737695189</v>
      </c>
      <c r="G9" s="123">
        <f t="shared" si="1"/>
        <v>53</v>
      </c>
      <c r="V9" s="97" t="s">
        <v>125</v>
      </c>
      <c r="W9" s="98" t="e">
        <f>VLOOKUP(V9,'Simple avearge'!$A$1:$C$1136,2,0)</f>
        <v>#N/A</v>
      </c>
    </row>
    <row r="10" spans="1:23">
      <c r="A10" s="124">
        <f t="shared" si="0"/>
        <v>28</v>
      </c>
      <c r="B10" s="113" t="s">
        <v>239</v>
      </c>
      <c r="C10" s="113">
        <f>VLOOKUP(B10,'TiO2'!$A$1:$M$97,8,0)</f>
        <v>2.9717780834728733E-2</v>
      </c>
      <c r="D10" s="119"/>
      <c r="E10" s="113" t="s">
        <v>239</v>
      </c>
      <c r="F10" s="122">
        <f>VLOOKUP(E10,'Simple avearge'!$A$1:$C$1136,2,0)</f>
        <v>-1.8564455600173899</v>
      </c>
      <c r="G10" s="123">
        <f t="shared" si="1"/>
        <v>74</v>
      </c>
      <c r="V10" s="97" t="s">
        <v>58</v>
      </c>
      <c r="W10" s="98" t="e">
        <f>VLOOKUP(V10,'Simple avearge'!$A$1:$C$1136,2,0)</f>
        <v>#N/A</v>
      </c>
    </row>
    <row r="11" spans="1:23">
      <c r="A11" s="124">
        <f t="shared" si="0"/>
        <v>62</v>
      </c>
      <c r="B11" s="113" t="s">
        <v>240</v>
      </c>
      <c r="C11" s="113">
        <f>VLOOKUP(B11,'TiO2'!$A$1:$M$97,8,0)</f>
        <v>-0.30727255556128169</v>
      </c>
      <c r="D11" s="119"/>
      <c r="E11" s="113" t="s">
        <v>240</v>
      </c>
      <c r="F11" s="122">
        <f>VLOOKUP(E11,'Simple avearge'!$A$1:$C$1136,2,0)</f>
        <v>-2.10065419140262</v>
      </c>
      <c r="G11" s="123">
        <f t="shared" si="1"/>
        <v>82</v>
      </c>
    </row>
    <row r="12" spans="1:23">
      <c r="A12" s="124">
        <f t="shared" si="0"/>
        <v>82</v>
      </c>
      <c r="B12" s="113" t="s">
        <v>246</v>
      </c>
      <c r="C12" s="113">
        <f>VLOOKUP(B12,'TiO2'!$A$1:$M$97,8,0)</f>
        <v>-0.69634273460393969</v>
      </c>
      <c r="D12" s="119"/>
      <c r="E12" s="113" t="s">
        <v>246</v>
      </c>
      <c r="F12" s="122">
        <f>VLOOKUP(E12,'Simple avearge'!$A$1:$C$1136,2,0)</f>
        <v>-0.62920352502856802</v>
      </c>
      <c r="G12" s="123">
        <f t="shared" si="1"/>
        <v>8</v>
      </c>
    </row>
    <row r="13" spans="1:23">
      <c r="A13" s="124">
        <f t="shared" si="0"/>
        <v>60</v>
      </c>
      <c r="B13" s="104" t="s">
        <v>265</v>
      </c>
      <c r="C13" s="113">
        <f>VLOOKUP(B13,'TiO2'!$A$1:$M$97,8,0)</f>
        <v>-0.2917818982800866</v>
      </c>
      <c r="D13" s="119"/>
      <c r="E13" s="104" t="s">
        <v>265</v>
      </c>
      <c r="F13" s="122">
        <f>VLOOKUP(E13,'Simple avearge'!$A$1:$C$1136,2,0)</f>
        <v>-1.1385788895330899</v>
      </c>
      <c r="G13" s="123">
        <f t="shared" si="1"/>
        <v>23</v>
      </c>
    </row>
    <row r="14" spans="1:23">
      <c r="A14" s="124">
        <f t="shared" si="0"/>
        <v>70</v>
      </c>
      <c r="B14" s="104" t="s">
        <v>718</v>
      </c>
      <c r="C14" s="113">
        <f>VLOOKUP(B14,'TiO2'!$A$1:$M$97,8,0)</f>
        <v>-0.40645532877380486</v>
      </c>
      <c r="D14" s="119"/>
      <c r="E14" s="104" t="s">
        <v>718</v>
      </c>
      <c r="F14" s="122">
        <f>VLOOKUP(E14,'Simple avearge'!$A$1:$C$1136,2,0)</f>
        <v>-1.53254540924275</v>
      </c>
      <c r="G14" s="123">
        <f t="shared" si="1"/>
        <v>51</v>
      </c>
    </row>
    <row r="15" spans="1:23">
      <c r="A15" s="124">
        <f t="shared" si="0"/>
        <v>3</v>
      </c>
      <c r="B15" s="113" t="s">
        <v>82</v>
      </c>
      <c r="C15" s="113">
        <f>VLOOKUP(B15,'TiO2'!$A$1:$M$97,8,0)</f>
        <v>2.1588988262245055</v>
      </c>
      <c r="D15" s="119"/>
      <c r="E15" s="113" t="s">
        <v>82</v>
      </c>
      <c r="F15" s="122">
        <f>VLOOKUP(E15,'Simple avearge'!$A$1:$C$1136,2,0)</f>
        <v>-0.80878514721848505</v>
      </c>
      <c r="G15" s="123">
        <f t="shared" si="1"/>
        <v>12</v>
      </c>
    </row>
    <row r="16" spans="1:23">
      <c r="A16" s="124">
        <f t="shared" si="0"/>
        <v>6</v>
      </c>
      <c r="B16" s="113" t="s">
        <v>72</v>
      </c>
      <c r="C16" s="113">
        <f>VLOOKUP(B16,'TiO2'!$A$1:$M$97,8,0)</f>
        <v>1.6189263194988153</v>
      </c>
      <c r="D16" s="119"/>
      <c r="E16" s="113" t="s">
        <v>72</v>
      </c>
      <c r="F16" s="122">
        <f>VLOOKUP(E16,'Simple avearge'!$A$1:$C$1136,2,0)</f>
        <v>-0.76493826713027302</v>
      </c>
      <c r="G16" s="123">
        <f t="shared" si="1"/>
        <v>10</v>
      </c>
    </row>
    <row r="17" spans="1:7">
      <c r="A17" s="124">
        <f t="shared" si="0"/>
        <v>40</v>
      </c>
      <c r="B17" s="104" t="s">
        <v>536</v>
      </c>
      <c r="C17" s="113">
        <f>VLOOKUP(B17,'TiO2'!$A$1:$M$97,8,0)</f>
        <v>-7.0836909893076505E-2</v>
      </c>
      <c r="D17" s="119"/>
      <c r="E17" s="104" t="s">
        <v>536</v>
      </c>
      <c r="F17" s="122">
        <f>VLOOKUP(E17,'Simple avearge'!$A$1:$C$1136,2,0)</f>
        <v>-1.3825756897246699</v>
      </c>
      <c r="G17" s="123">
        <f t="shared" si="1"/>
        <v>42</v>
      </c>
    </row>
    <row r="18" spans="1:7">
      <c r="A18" s="124">
        <f t="shared" si="0"/>
        <v>85</v>
      </c>
      <c r="B18" s="104" t="s">
        <v>318</v>
      </c>
      <c r="C18" s="113">
        <f>VLOOKUP(B18,'TiO2'!$A$1:$M$97,8,0)</f>
        <v>-0.77407899658922641</v>
      </c>
      <c r="D18" s="119"/>
      <c r="E18" s="104" t="s">
        <v>318</v>
      </c>
      <c r="F18" s="122">
        <f>VLOOKUP(E18,'Simple avearge'!$A$1:$C$1136,2,0)</f>
        <v>-1.6163677707744999</v>
      </c>
      <c r="G18" s="123">
        <f t="shared" si="1"/>
        <v>58</v>
      </c>
    </row>
    <row r="19" spans="1:7">
      <c r="A19" s="124">
        <f t="shared" si="0"/>
        <v>71</v>
      </c>
      <c r="B19" s="115" t="s">
        <v>1474</v>
      </c>
      <c r="C19" s="113">
        <f>VLOOKUP(B19,'TiO2'!$A$1:$M$97,8,0)</f>
        <v>-0.47612968406446499</v>
      </c>
      <c r="D19" s="119"/>
      <c r="E19" s="115" t="s">
        <v>1474</v>
      </c>
      <c r="F19" s="122">
        <f>VLOOKUP(E19,'Simple avearge'!$A$1:$C$1136,2,0)</f>
        <v>-0.27040310798409101</v>
      </c>
      <c r="G19" s="123">
        <f t="shared" si="1"/>
        <v>4</v>
      </c>
    </row>
    <row r="20" spans="1:7">
      <c r="A20" s="124">
        <f t="shared" si="0"/>
        <v>25</v>
      </c>
      <c r="B20" s="115" t="s">
        <v>1486</v>
      </c>
      <c r="C20" s="113">
        <f>VLOOKUP(B20,'TiO2'!$A$1:$M$97,8,0)</f>
        <v>0.13389278365704688</v>
      </c>
      <c r="D20" s="119"/>
      <c r="E20" s="115" t="s">
        <v>1486</v>
      </c>
      <c r="F20" s="122">
        <f>VLOOKUP(E20,'Simple avearge'!$A$1:$C$1136,2,0)</f>
        <v>-1.18238671508222</v>
      </c>
      <c r="G20" s="123">
        <f t="shared" si="1"/>
        <v>26</v>
      </c>
    </row>
    <row r="21" spans="1:7">
      <c r="A21" s="124">
        <f t="shared" si="0"/>
        <v>86</v>
      </c>
      <c r="B21" s="115" t="s">
        <v>1490</v>
      </c>
      <c r="C21" s="113">
        <f>VLOOKUP(B21,'TiO2'!$A$1:$M$97,8,0)</f>
        <v>-0.85815641441733914</v>
      </c>
      <c r="D21" s="119"/>
      <c r="E21" s="115" t="s">
        <v>1490</v>
      </c>
      <c r="F21" s="122">
        <f>VLOOKUP(E21,'Simple avearge'!$A$1:$C$1136,2,0)</f>
        <v>-1.72888863447904</v>
      </c>
      <c r="G21" s="123">
        <f t="shared" si="1"/>
        <v>65</v>
      </c>
    </row>
    <row r="22" spans="1:7">
      <c r="A22" s="124">
        <f t="shared" si="0"/>
        <v>39</v>
      </c>
      <c r="B22" s="115" t="s">
        <v>540</v>
      </c>
      <c r="C22" s="113">
        <f>VLOOKUP(B22,'TiO2'!$A$1:$M$97,8,0)</f>
        <v>-6.5145366830403506E-2</v>
      </c>
      <c r="D22" s="119"/>
      <c r="E22" s="115" t="s">
        <v>540</v>
      </c>
      <c r="F22" s="122">
        <f>VLOOKUP(E22,'Simple avearge'!$A$1:$C$1136,2,0)</f>
        <v>-1.37856955417111</v>
      </c>
      <c r="G22" s="123">
        <f t="shared" si="1"/>
        <v>40</v>
      </c>
    </row>
    <row r="23" spans="1:7">
      <c r="A23" s="124">
        <f t="shared" si="0"/>
        <v>64</v>
      </c>
      <c r="B23" s="104" t="s">
        <v>283</v>
      </c>
      <c r="C23" s="113">
        <f>VLOOKUP(B23,'TiO2'!$A$1:$M$97,8,0)</f>
        <v>-0.32326983524363945</v>
      </c>
      <c r="D23" s="119"/>
      <c r="E23" s="104" t="s">
        <v>283</v>
      </c>
      <c r="F23" s="122">
        <f>VLOOKUP(E23,'Simple avearge'!$A$1:$C$1136,2,0)</f>
        <v>-0.52441981594983</v>
      </c>
      <c r="G23" s="123">
        <f t="shared" si="1"/>
        <v>7</v>
      </c>
    </row>
    <row r="24" spans="1:7">
      <c r="A24" s="124">
        <f t="shared" si="0"/>
        <v>88</v>
      </c>
      <c r="B24" s="115" t="s">
        <v>1390</v>
      </c>
      <c r="C24" s="113">
        <f>VLOOKUP(B24,'TiO2'!$A$1:$M$97,8,0)</f>
        <v>-1.039972960719455</v>
      </c>
      <c r="D24" s="119"/>
      <c r="E24" s="115" t="s">
        <v>1390</v>
      </c>
      <c r="F24" s="122">
        <f>VLOOKUP(E24,'Simple avearge'!$A$1:$C$1136,2,0)</f>
        <v>-0.71440289395609202</v>
      </c>
      <c r="G24" s="123">
        <f t="shared" si="1"/>
        <v>9</v>
      </c>
    </row>
    <row r="25" spans="1:7">
      <c r="A25" s="124">
        <f t="shared" si="0"/>
        <v>54</v>
      </c>
      <c r="B25" s="115" t="s">
        <v>1394</v>
      </c>
      <c r="C25" s="113">
        <f>VLOOKUP(B25,'TiO2'!$A$1:$M$97,8,0)</f>
        <v>-0.19628550101860451</v>
      </c>
      <c r="D25" s="119"/>
      <c r="E25" s="115" t="s">
        <v>1394</v>
      </c>
      <c r="F25" s="122">
        <f>VLOOKUP(E25,'Simple avearge'!$A$1:$C$1136,2,0)</f>
        <v>-1.0325796715293301</v>
      </c>
      <c r="G25" s="123">
        <f t="shared" si="1"/>
        <v>16</v>
      </c>
    </row>
    <row r="26" spans="1:7">
      <c r="A26" s="124">
        <f t="shared" si="0"/>
        <v>23</v>
      </c>
      <c r="B26" s="115" t="s">
        <v>548</v>
      </c>
      <c r="C26" s="113">
        <f>VLOOKUP(B26,'TiO2'!$A$1:$M$97,8,0)</f>
        <v>0.18135165153989055</v>
      </c>
      <c r="D26" s="119"/>
      <c r="E26" s="115" t="s">
        <v>548</v>
      </c>
      <c r="F26" s="122">
        <f>VLOOKUP(E26,'Simple avearge'!$A$1:$C$1136,2,0)</f>
        <v>-2.1710963815231001</v>
      </c>
      <c r="G26" s="123">
        <f t="shared" si="1"/>
        <v>87</v>
      </c>
    </row>
    <row r="27" spans="1:7">
      <c r="A27" s="124">
        <f t="shared" si="0"/>
        <v>77</v>
      </c>
      <c r="B27" s="104" t="s">
        <v>386</v>
      </c>
      <c r="C27" s="113">
        <f>VLOOKUP(B27,'TiO2'!$A$1:$M$97,8,0)</f>
        <v>-0.63276077218058024</v>
      </c>
      <c r="D27" s="119"/>
      <c r="E27" s="104" t="s">
        <v>386</v>
      </c>
      <c r="F27" s="122">
        <f>VLOOKUP(E27,'Simple avearge'!$A$1:$C$1136,2,0)</f>
        <v>-1.3151842724123399</v>
      </c>
      <c r="G27" s="123">
        <f t="shared" si="1"/>
        <v>34</v>
      </c>
    </row>
    <row r="28" spans="1:7">
      <c r="A28" s="124">
        <f t="shared" si="0"/>
        <v>84</v>
      </c>
      <c r="B28" s="106" t="s">
        <v>449</v>
      </c>
      <c r="C28" s="113">
        <f>VLOOKUP(B28,'TiO2'!$A$1:$M$97,8,0)</f>
        <v>-0.71450706839333578</v>
      </c>
      <c r="D28" s="119"/>
      <c r="E28" s="106" t="s">
        <v>449</v>
      </c>
      <c r="F28" s="122">
        <f>VLOOKUP(E28,'Simple avearge'!$A$1:$C$1136,2,0)</f>
        <v>-1.6680954246249799</v>
      </c>
      <c r="G28" s="123">
        <f t="shared" si="1"/>
        <v>62</v>
      </c>
    </row>
    <row r="29" spans="1:7">
      <c r="A29" s="124">
        <f t="shared" si="0"/>
        <v>94</v>
      </c>
      <c r="B29" s="106" t="s">
        <v>402</v>
      </c>
      <c r="C29" s="113">
        <f>VLOOKUP(B29,'TiO2'!$A$1:$M$97,8,0)</f>
        <v>-3.1008958272805272</v>
      </c>
      <c r="D29" s="119"/>
      <c r="E29" s="106" t="s">
        <v>402</v>
      </c>
      <c r="F29" s="122">
        <f>VLOOKUP(E29,'Simple avearge'!$A$1:$C$1136,2,0)</f>
        <v>-2.0956176294265099</v>
      </c>
      <c r="G29" s="123">
        <f t="shared" si="1"/>
        <v>81</v>
      </c>
    </row>
    <row r="30" spans="1:7">
      <c r="A30" s="124">
        <f t="shared" si="0"/>
        <v>35</v>
      </c>
      <c r="B30" s="115" t="s">
        <v>552</v>
      </c>
      <c r="C30" s="113">
        <f>VLOOKUP(B30,'TiO2'!$A$1:$M$97,8,0)</f>
        <v>-2.3317569593955267E-2</v>
      </c>
      <c r="D30" s="119"/>
      <c r="E30" s="115" t="s">
        <v>552</v>
      </c>
      <c r="F30" s="122">
        <f>VLOOKUP(E30,'Simple avearge'!$A$1:$C$1136,2,0)</f>
        <v>-1.7549308673108099</v>
      </c>
      <c r="G30" s="123">
        <f t="shared" ref="G30" si="2">RANK(F30,$F$3:$F$96,0)</f>
        <v>67</v>
      </c>
    </row>
    <row r="31" spans="1:7">
      <c r="A31" s="124">
        <f t="shared" si="0"/>
        <v>68</v>
      </c>
      <c r="B31" s="115" t="s">
        <v>1359</v>
      </c>
      <c r="C31" s="113">
        <f>VLOOKUP(B31,'TiO2'!$A$1:$M$97,8,0)</f>
        <v>-0.35847166284084542</v>
      </c>
      <c r="D31" s="119"/>
      <c r="E31" s="115" t="s">
        <v>1359</v>
      </c>
      <c r="F31" s="122">
        <f>VLOOKUP(E31,'Simple avearge'!$A$1:$C$1136,2,0)</f>
        <v>-1.82980728587679</v>
      </c>
      <c r="G31" s="123">
        <f t="shared" ref="G31:G62" si="3">RANK(F31,$F$3:$F$96,0)</f>
        <v>73</v>
      </c>
    </row>
    <row r="32" spans="1:7">
      <c r="A32" s="124">
        <f t="shared" si="0"/>
        <v>57</v>
      </c>
      <c r="B32" s="104" t="s">
        <v>495</v>
      </c>
      <c r="C32" s="113">
        <f>VLOOKUP(B32,'TiO2'!$A$1:$M$97,8,0)</f>
        <v>-0.26946298903162319</v>
      </c>
      <c r="D32" s="119"/>
      <c r="E32" s="104" t="s">
        <v>495</v>
      </c>
      <c r="F32" s="122">
        <f>VLOOKUP(E32,'Simple avearge'!$A$1:$C$1136,2,0)</f>
        <v>-1.4883938619405801</v>
      </c>
      <c r="G32" s="123">
        <f t="shared" si="3"/>
        <v>47</v>
      </c>
    </row>
    <row r="33" spans="1:7">
      <c r="A33" s="124">
        <f t="shared" si="0"/>
        <v>12</v>
      </c>
      <c r="B33" s="104" t="s">
        <v>271</v>
      </c>
      <c r="C33" s="113">
        <f>VLOOKUP(B33,'TiO2'!$A$1:$M$97,8,0)</f>
        <v>0.64354091309128225</v>
      </c>
      <c r="D33" s="119"/>
      <c r="E33" s="104" t="s">
        <v>271</v>
      </c>
      <c r="F33" s="122">
        <f>VLOOKUP(E33,'Simple avearge'!$A$1:$C$1136,2,0)</f>
        <v>-0.79610167944198296</v>
      </c>
      <c r="G33" s="123">
        <f t="shared" si="3"/>
        <v>11</v>
      </c>
    </row>
    <row r="34" spans="1:7">
      <c r="A34" s="124">
        <f t="shared" si="0"/>
        <v>5</v>
      </c>
      <c r="B34" s="115" t="s">
        <v>815</v>
      </c>
      <c r="C34" s="113">
        <f>VLOOKUP(B34,'TiO2'!$A$1:$M$97,8,0)</f>
        <v>1.7646237886077225</v>
      </c>
      <c r="D34" s="119"/>
      <c r="E34" s="115" t="s">
        <v>815</v>
      </c>
      <c r="F34" s="122">
        <f>VLOOKUP(E34,'Simple avearge'!$A$1:$C$1136,2,0)</f>
        <v>-2.3752721106150698</v>
      </c>
      <c r="G34" s="123">
        <f t="shared" si="3"/>
        <v>92</v>
      </c>
    </row>
    <row r="35" spans="1:7">
      <c r="A35" s="124">
        <f t="shared" ref="A35:A66" si="4">RANK(C35,$C$3:$C$96,0)</f>
        <v>42</v>
      </c>
      <c r="B35" s="115" t="s">
        <v>1275</v>
      </c>
      <c r="C35" s="113">
        <f>VLOOKUP(B35,'TiO2'!$A$1:$M$97,8,0)</f>
        <v>-8.707093629380272E-2</v>
      </c>
      <c r="D35" s="119"/>
      <c r="E35" s="115" t="s">
        <v>1275</v>
      </c>
      <c r="F35" s="122">
        <f>VLOOKUP(E35,'Simple avearge'!$A$1:$C$1136,2,0)</f>
        <v>-0.96260685400088997</v>
      </c>
      <c r="G35" s="123">
        <f t="shared" si="3"/>
        <v>14</v>
      </c>
    </row>
    <row r="36" spans="1:7">
      <c r="A36" s="124">
        <f t="shared" si="4"/>
        <v>78</v>
      </c>
      <c r="B36" s="115" t="s">
        <v>787</v>
      </c>
      <c r="C36" s="113">
        <f>VLOOKUP(B36,'TiO2'!$A$1:$M$97,8,0)</f>
        <v>-0.66142723226333688</v>
      </c>
      <c r="D36" s="119"/>
      <c r="E36" s="115" t="s">
        <v>787</v>
      </c>
      <c r="F36" s="122">
        <f>VLOOKUP(E36,'Simple avearge'!$A$1:$C$1136,2,0)</f>
        <v>-1.5879703981923301</v>
      </c>
      <c r="G36" s="123">
        <f t="shared" si="3"/>
        <v>55</v>
      </c>
    </row>
    <row r="37" spans="1:7">
      <c r="A37" s="124">
        <f t="shared" si="4"/>
        <v>43</v>
      </c>
      <c r="B37" s="104" t="s">
        <v>275</v>
      </c>
      <c r="C37" s="113">
        <f>VLOOKUP(B37,'TiO2'!$A$1:$M$97,8,0)</f>
        <v>-9.1415247983359357E-2</v>
      </c>
      <c r="D37" s="119"/>
      <c r="E37" s="104" t="s">
        <v>275</v>
      </c>
      <c r="F37" s="122">
        <f>VLOOKUP(E37,'Simple avearge'!$A$1:$C$1136,2,0)</f>
        <v>-1.62380410586736</v>
      </c>
      <c r="G37" s="123">
        <f t="shared" si="3"/>
        <v>60</v>
      </c>
    </row>
    <row r="38" spans="1:7">
      <c r="A38" s="103">
        <f t="shared" si="4"/>
        <v>81</v>
      </c>
      <c r="B38" s="105" t="s">
        <v>1282</v>
      </c>
      <c r="C38" s="102">
        <f>VLOOKUP(B38,'TiO2'!$A$1:$M$97,8,0)</f>
        <v>-0.69565912021834742</v>
      </c>
      <c r="D38" s="119"/>
      <c r="E38" s="115" t="s">
        <v>1282</v>
      </c>
      <c r="F38" s="122">
        <f>VLOOKUP(E38,'Simple avearge'!$A$1:$C$1136,2,0)</f>
        <v>-1.0724625498498499</v>
      </c>
      <c r="G38" s="123">
        <f t="shared" si="3"/>
        <v>19</v>
      </c>
    </row>
    <row r="39" spans="1:7">
      <c r="A39" s="103">
        <f t="shared" si="4"/>
        <v>47</v>
      </c>
      <c r="B39" s="104" t="s">
        <v>287</v>
      </c>
      <c r="C39" s="102">
        <f>VLOOKUP(B39,'TiO2'!$A$1:$M$97,8,0)</f>
        <v>-9.8980698351089844E-2</v>
      </c>
      <c r="D39" s="119"/>
      <c r="E39" s="104" t="s">
        <v>287</v>
      </c>
      <c r="F39" s="122">
        <f>VLOOKUP(E39,'Simple avearge'!$A$1:$C$1136,2,0)</f>
        <v>-1.12792324433703</v>
      </c>
      <c r="G39" s="123">
        <f t="shared" si="3"/>
        <v>22</v>
      </c>
    </row>
    <row r="40" spans="1:7">
      <c r="A40" s="103">
        <f t="shared" si="4"/>
        <v>66</v>
      </c>
      <c r="B40" s="104" t="s">
        <v>291</v>
      </c>
      <c r="C40" s="102">
        <f>VLOOKUP(B40,'TiO2'!$A$1:$M$97,8,0)</f>
        <v>-0.32549634235211389</v>
      </c>
      <c r="D40" s="119"/>
      <c r="E40" s="104" t="s">
        <v>291</v>
      </c>
      <c r="F40" s="122">
        <f>VLOOKUP(E40,'Simple avearge'!$A$1:$C$1136,2,0)</f>
        <v>-1.23230288993435</v>
      </c>
      <c r="G40" s="123">
        <f t="shared" si="3"/>
        <v>28</v>
      </c>
    </row>
    <row r="41" spans="1:7">
      <c r="A41" s="103">
        <f t="shared" si="4"/>
        <v>21</v>
      </c>
      <c r="B41" s="105" t="s">
        <v>1289</v>
      </c>
      <c r="C41" s="102">
        <f>VLOOKUP(B41,'TiO2'!$A$1:$M$97,8,0)</f>
        <v>0.29872617785405392</v>
      </c>
      <c r="E41" s="105" t="s">
        <v>1289</v>
      </c>
      <c r="F41" s="101">
        <f>VLOOKUP(E41,'Simple avearge'!$A$1:$C$1136,2,0)</f>
        <v>-1.23429890728818</v>
      </c>
      <c r="G41" s="91">
        <f t="shared" si="3"/>
        <v>29</v>
      </c>
    </row>
    <row r="42" spans="1:7">
      <c r="A42" s="103">
        <f t="shared" si="4"/>
        <v>33</v>
      </c>
      <c r="B42" s="104" t="s">
        <v>295</v>
      </c>
      <c r="C42" s="102">
        <f>VLOOKUP(B42,'TiO2'!$A$1:$M$97,8,0)</f>
        <v>2.5537474719782298E-3</v>
      </c>
      <c r="E42" s="104" t="s">
        <v>295</v>
      </c>
      <c r="F42" s="101">
        <f>VLOOKUP(E42,'Simple avearge'!$A$1:$C$1136,2,0)</f>
        <v>-1.0703008430004199</v>
      </c>
      <c r="G42" s="91">
        <f t="shared" si="3"/>
        <v>18</v>
      </c>
    </row>
    <row r="43" spans="1:7">
      <c r="A43" s="103">
        <f t="shared" si="4"/>
        <v>76</v>
      </c>
      <c r="B43" s="104" t="s">
        <v>299</v>
      </c>
      <c r="C43" s="102">
        <f>VLOOKUP(B43,'TiO2'!$A$1:$M$97,8,0)</f>
        <v>-0.61347772856964977</v>
      </c>
      <c r="E43" s="104" t="s">
        <v>299</v>
      </c>
      <c r="F43" s="101">
        <f>VLOOKUP(E43,'Simple avearge'!$A$1:$C$1136,2,0)</f>
        <v>-1.4678737976322001</v>
      </c>
      <c r="G43" s="91">
        <f t="shared" si="3"/>
        <v>46</v>
      </c>
    </row>
    <row r="44" spans="1:7">
      <c r="A44" s="103">
        <f t="shared" si="4"/>
        <v>49</v>
      </c>
      <c r="B44" s="107" t="s">
        <v>503</v>
      </c>
      <c r="C44" s="102">
        <f>VLOOKUP(B44,'TiO2'!$A$1:$M$97,8,0)</f>
        <v>-0.13072649472504075</v>
      </c>
      <c r="E44" s="107" t="s">
        <v>503</v>
      </c>
      <c r="F44" s="101">
        <f>VLOOKUP(E44,'Simple avearge'!$A$1:$C$1136,2,0)</f>
        <v>-1.2918124530905799</v>
      </c>
      <c r="G44" s="91">
        <f t="shared" si="3"/>
        <v>32</v>
      </c>
    </row>
    <row r="45" spans="1:7">
      <c r="A45" s="103">
        <f t="shared" si="4"/>
        <v>15</v>
      </c>
      <c r="B45" s="105" t="s">
        <v>914</v>
      </c>
      <c r="C45" s="102">
        <f>VLOOKUP(B45,'TiO2'!$A$1:$M$97,8,0)</f>
        <v>0.53785639416979836</v>
      </c>
      <c r="E45" s="105" t="s">
        <v>914</v>
      </c>
      <c r="F45" s="101">
        <f>VLOOKUP(E45,'Simple avearge'!$A$1:$C$1136,2,0)</f>
        <v>-2.1856791625558598</v>
      </c>
      <c r="G45" s="91">
        <f t="shared" si="3"/>
        <v>88</v>
      </c>
    </row>
    <row r="46" spans="1:7">
      <c r="A46" s="103">
        <f t="shared" si="4"/>
        <v>30</v>
      </c>
      <c r="B46" s="104" t="s">
        <v>322</v>
      </c>
      <c r="C46" s="102">
        <f>VLOOKUP(B46,'TiO2'!$A$1:$M$97,8,0)</f>
        <v>1.4999976989494722E-2</v>
      </c>
      <c r="E46" s="104" t="s">
        <v>322</v>
      </c>
      <c r="F46" s="101">
        <f>VLOOKUP(E46,'Simple avearge'!$A$1:$C$1136,2,0)</f>
        <v>-1.7002544730829401</v>
      </c>
      <c r="G46" s="91">
        <f t="shared" si="3"/>
        <v>63</v>
      </c>
    </row>
    <row r="47" spans="1:7">
      <c r="A47" s="103">
        <f t="shared" si="4"/>
        <v>61</v>
      </c>
      <c r="B47" s="105" t="s">
        <v>938</v>
      </c>
      <c r="C47" s="102">
        <f>VLOOKUP(B47,'TiO2'!$A$1:$M$97,8,0)</f>
        <v>-0.29374957823184222</v>
      </c>
      <c r="E47" s="105" t="s">
        <v>938</v>
      </c>
      <c r="F47" s="101">
        <f>VLOOKUP(E47,'Simple avearge'!$A$1:$C$1136,2,0)</f>
        <v>-2.5231677486044601</v>
      </c>
      <c r="G47" s="91">
        <f t="shared" si="3"/>
        <v>93</v>
      </c>
    </row>
    <row r="48" spans="1:7">
      <c r="A48" s="103">
        <f t="shared" si="4"/>
        <v>2</v>
      </c>
      <c r="B48" s="105" t="s">
        <v>958</v>
      </c>
      <c r="C48" s="102">
        <f>VLOOKUP(B48,'TiO2'!$A$1:$M$97,8,0)</f>
        <v>2.2004050795233425</v>
      </c>
      <c r="E48" s="105" t="s">
        <v>958</v>
      </c>
      <c r="F48" s="101">
        <f>VLOOKUP(E48,'Simple avearge'!$A$1:$C$1136,2,0)</f>
        <v>-1.9596040285540199</v>
      </c>
      <c r="G48" s="91">
        <f t="shared" si="3"/>
        <v>77</v>
      </c>
    </row>
    <row r="49" spans="1:7">
      <c r="A49" s="103">
        <f t="shared" si="4"/>
        <v>80</v>
      </c>
      <c r="B49" s="105" t="s">
        <v>1315</v>
      </c>
      <c r="C49" s="102">
        <f>VLOOKUP(B49,'TiO2'!$A$1:$M$97,8,0)</f>
        <v>-0.68856438027185207</v>
      </c>
      <c r="E49" s="105" t="s">
        <v>1315</v>
      </c>
      <c r="F49" s="101">
        <f>VLOOKUP(E49,'Simple avearge'!$A$1:$C$1136,2,0)</f>
        <v>-1.1433217622599099</v>
      </c>
      <c r="G49" s="91">
        <f t="shared" si="3"/>
        <v>24</v>
      </c>
    </row>
    <row r="50" spans="1:7">
      <c r="A50" s="103">
        <f t="shared" si="4"/>
        <v>34</v>
      </c>
      <c r="B50" s="104" t="s">
        <v>338</v>
      </c>
      <c r="C50" s="102">
        <f>VLOOKUP(B50,'TiO2'!$A$1:$M$97,8,0)</f>
        <v>-2.2674051953450333E-2</v>
      </c>
      <c r="E50" s="104" t="s">
        <v>338</v>
      </c>
      <c r="F50" s="101">
        <f>VLOOKUP(E50,'Simple avearge'!$A$1:$C$1136,2,0)</f>
        <v>-1.31827437663612</v>
      </c>
      <c r="G50" s="91">
        <f t="shared" si="3"/>
        <v>36</v>
      </c>
    </row>
    <row r="51" spans="1:7">
      <c r="A51" s="103">
        <f t="shared" si="4"/>
        <v>55</v>
      </c>
      <c r="B51" s="105" t="s">
        <v>1322</v>
      </c>
      <c r="C51" s="102">
        <f>VLOOKUP(B51,'TiO2'!$A$1:$M$97,8,0)</f>
        <v>-0.20480280439289802</v>
      </c>
      <c r="E51" s="105" t="s">
        <v>1322</v>
      </c>
      <c r="F51" s="101">
        <f>VLOOKUP(E51,'Simple avearge'!$A$1:$C$1136,2,0)</f>
        <v>-1.4960996927858199</v>
      </c>
      <c r="G51" s="91">
        <f t="shared" si="3"/>
        <v>48</v>
      </c>
    </row>
    <row r="52" spans="1:7">
      <c r="A52" s="103">
        <f t="shared" si="4"/>
        <v>46</v>
      </c>
      <c r="B52" s="104" t="s">
        <v>350</v>
      </c>
      <c r="C52" s="102">
        <f>VLOOKUP(B52,'TiO2'!$A$1:$M$97,8,0)</f>
        <v>-9.6852866898739218E-2</v>
      </c>
      <c r="E52" s="104" t="s">
        <v>350</v>
      </c>
      <c r="F52" s="101">
        <f>VLOOKUP(E52,'Simple avearge'!$A$1:$C$1136,2,0)</f>
        <v>-1.1275241158301501</v>
      </c>
      <c r="G52" s="91">
        <f t="shared" si="3"/>
        <v>21</v>
      </c>
    </row>
    <row r="53" spans="1:7">
      <c r="A53" s="103">
        <f t="shared" si="4"/>
        <v>41</v>
      </c>
      <c r="B53" s="104" t="s">
        <v>354</v>
      </c>
      <c r="C53" s="102">
        <f>VLOOKUP(B53,'TiO2'!$A$1:$M$97,8,0)</f>
        <v>-7.2674038685699882E-2</v>
      </c>
      <c r="E53" s="104" t="s">
        <v>354</v>
      </c>
      <c r="F53" s="101">
        <f>VLOOKUP(E53,'Simple avearge'!$A$1:$C$1136,2,0)</f>
        <v>-1.0594366445487</v>
      </c>
      <c r="G53" s="91">
        <f t="shared" si="3"/>
        <v>17</v>
      </c>
    </row>
    <row r="54" spans="1:7">
      <c r="A54" s="103">
        <f t="shared" si="4"/>
        <v>79</v>
      </c>
      <c r="B54" s="105" t="s">
        <v>1326</v>
      </c>
      <c r="C54" s="102">
        <f>VLOOKUP(B54,'TiO2'!$A$1:$M$97,8,0)</f>
        <v>-0.67594572742662729</v>
      </c>
      <c r="E54" s="105" t="s">
        <v>1326</v>
      </c>
      <c r="F54" s="101">
        <f>VLOOKUP(E54,'Simple avearge'!$A$1:$C$1136,2,0)</f>
        <v>-1.2763443159938299</v>
      </c>
      <c r="G54" s="91">
        <f t="shared" si="3"/>
        <v>31</v>
      </c>
    </row>
    <row r="55" spans="1:7">
      <c r="A55" s="103">
        <f t="shared" si="4"/>
        <v>18</v>
      </c>
      <c r="B55" s="105" t="s">
        <v>1330</v>
      </c>
      <c r="C55" s="102">
        <f>VLOOKUP(B55,'TiO2'!$A$1:$M$97,8,0)</f>
        <v>0.43002733487148131</v>
      </c>
      <c r="E55" s="105" t="s">
        <v>1330</v>
      </c>
      <c r="F55" s="101">
        <f>VLOOKUP(E55,'Simple avearge'!$A$1:$C$1136,2,0)</f>
        <v>-1.1054116624758601</v>
      </c>
      <c r="G55" s="91">
        <f t="shared" si="3"/>
        <v>20</v>
      </c>
    </row>
    <row r="56" spans="1:7">
      <c r="A56" s="103">
        <f t="shared" si="4"/>
        <v>50</v>
      </c>
      <c r="B56" s="105" t="s">
        <v>1334</v>
      </c>
      <c r="C56" s="102">
        <f>VLOOKUP(B56,'TiO2'!$A$1:$M$97,8,0)</f>
        <v>-0.15436350417782399</v>
      </c>
      <c r="E56" s="105" t="s">
        <v>1334</v>
      </c>
      <c r="F56" s="101">
        <f>VLOOKUP(E56,'Simple avearge'!$A$1:$C$1136,2,0)</f>
        <v>-0.85095331792552098</v>
      </c>
      <c r="G56" s="91">
        <f t="shared" si="3"/>
        <v>13</v>
      </c>
    </row>
    <row r="57" spans="1:7">
      <c r="A57" s="103">
        <f t="shared" si="4"/>
        <v>74</v>
      </c>
      <c r="B57" s="105" t="s">
        <v>1338</v>
      </c>
      <c r="C57" s="102">
        <f>VLOOKUP(B57,'TiO2'!$A$1:$M$97,8,0)</f>
        <v>-0.56547091873540634</v>
      </c>
      <c r="E57" s="105" t="s">
        <v>1338</v>
      </c>
      <c r="F57" s="101">
        <f>VLOOKUP(E57,'Simple avearge'!$A$1:$C$1136,2,0)</f>
        <v>-2.2491273434715202</v>
      </c>
      <c r="G57" s="91">
        <f t="shared" si="3"/>
        <v>89</v>
      </c>
    </row>
    <row r="58" spans="1:7">
      <c r="A58" s="103">
        <f t="shared" si="4"/>
        <v>8</v>
      </c>
      <c r="B58" s="105" t="s">
        <v>1000</v>
      </c>
      <c r="C58" s="102">
        <f>VLOOKUP(B58,'TiO2'!$A$1:$M$97,8,0)</f>
        <v>0.99750989170050575</v>
      </c>
      <c r="E58" s="105" t="s">
        <v>1000</v>
      </c>
      <c r="F58" s="101">
        <f>VLOOKUP(E58,'Simple avearge'!$A$1:$C$1136,2,0)</f>
        <v>-1.4543228274356601</v>
      </c>
      <c r="G58" s="91">
        <f t="shared" si="3"/>
        <v>44</v>
      </c>
    </row>
    <row r="59" spans="1:7">
      <c r="A59" s="103">
        <f t="shared" si="4"/>
        <v>10</v>
      </c>
      <c r="B59" s="105" t="s">
        <v>624</v>
      </c>
      <c r="C59" s="102">
        <f>VLOOKUP(B59,'TiO2'!$A$1:$M$97,8,0)</f>
        <v>0.84225746448548733</v>
      </c>
      <c r="E59" s="105" t="s">
        <v>624</v>
      </c>
      <c r="F59" s="101">
        <f>VLOOKUP(E59,'Simple avearge'!$A$1:$C$1136,2,0)</f>
        <v>-1.26026842515007</v>
      </c>
      <c r="G59" s="91">
        <f t="shared" si="3"/>
        <v>30</v>
      </c>
    </row>
    <row r="60" spans="1:7">
      <c r="A60" s="103">
        <f t="shared" si="4"/>
        <v>29</v>
      </c>
      <c r="B60" s="104" t="s">
        <v>362</v>
      </c>
      <c r="C60" s="102">
        <f>VLOOKUP(B60,'TiO2'!$A$1:$M$97,8,0)</f>
        <v>1.8548585318170874E-2</v>
      </c>
      <c r="E60" s="104" t="s">
        <v>362</v>
      </c>
      <c r="F60" s="101">
        <f>VLOOKUP(E60,'Simple avearge'!$A$1:$C$1136,2,0)</f>
        <v>-1.54154428506036</v>
      </c>
      <c r="G60" s="91">
        <f t="shared" si="3"/>
        <v>52</v>
      </c>
    </row>
    <row r="61" spans="1:7">
      <c r="A61" s="103">
        <f t="shared" si="4"/>
        <v>7</v>
      </c>
      <c r="B61" s="105" t="s">
        <v>835</v>
      </c>
      <c r="C61" s="102">
        <f>VLOOKUP(B61,'TiO2'!$A$1:$M$97,8,0)</f>
        <v>1.192089329766203</v>
      </c>
      <c r="E61" s="105" t="s">
        <v>835</v>
      </c>
      <c r="F61" s="101">
        <f>VLOOKUP(E61,'Simple avearge'!$A$1:$C$1136,2,0)</f>
        <v>-1.38142305061417</v>
      </c>
      <c r="G61" s="91">
        <f t="shared" si="3"/>
        <v>41</v>
      </c>
    </row>
    <row r="62" spans="1:7">
      <c r="A62" s="103">
        <f t="shared" si="4"/>
        <v>37</v>
      </c>
      <c r="B62" s="104" t="s">
        <v>366</v>
      </c>
      <c r="C62" s="102">
        <f>VLOOKUP(B62,'TiO2'!$A$1:$M$97,8,0)</f>
        <v>-4.8896783649286117E-2</v>
      </c>
      <c r="E62" s="104" t="s">
        <v>366</v>
      </c>
      <c r="F62" s="101">
        <f>VLOOKUP(E62,'Simple avearge'!$A$1:$C$1136,2,0)</f>
        <v>-1.5316174806932801</v>
      </c>
      <c r="G62" s="91">
        <f t="shared" si="3"/>
        <v>50</v>
      </c>
    </row>
    <row r="63" spans="1:7">
      <c r="A63" s="103">
        <f t="shared" si="4"/>
        <v>48</v>
      </c>
      <c r="B63" s="105" t="s">
        <v>510</v>
      </c>
      <c r="C63" s="102">
        <f>VLOOKUP(B63,'TiO2'!$A$1:$M$97,8,0)</f>
        <v>-0.11853374360036124</v>
      </c>
      <c r="E63" s="105" t="s">
        <v>510</v>
      </c>
      <c r="F63" s="101">
        <f>VLOOKUP(E63,'Simple avearge'!$A$1:$C$1136,2,0)</f>
        <v>-1.58463878528272</v>
      </c>
      <c r="G63" s="91">
        <f t="shared" ref="G63:G94" si="5">RANK(F63,$F$3:$F$96,0)</f>
        <v>54</v>
      </c>
    </row>
    <row r="64" spans="1:7">
      <c r="A64" s="103">
        <f t="shared" si="4"/>
        <v>22</v>
      </c>
      <c r="B64" s="105" t="s">
        <v>1048</v>
      </c>
      <c r="C64" s="102">
        <f>VLOOKUP(B64,'TiO2'!$A$1:$M$97,8,0)</f>
        <v>0.18667243944621287</v>
      </c>
      <c r="E64" s="105" t="s">
        <v>1048</v>
      </c>
      <c r="F64" s="101">
        <f>VLOOKUP(E64,'Simple avearge'!$A$1:$C$1136,2,0)</f>
        <v>-1.35562223333871</v>
      </c>
      <c r="G64" s="91">
        <f t="shared" si="5"/>
        <v>38</v>
      </c>
    </row>
    <row r="65" spans="1:7">
      <c r="A65" s="103">
        <f t="shared" si="4"/>
        <v>19</v>
      </c>
      <c r="B65" s="102" t="s">
        <v>499</v>
      </c>
      <c r="C65" s="102">
        <f>VLOOKUP(B65,'TiO2'!$A$1:$M$97,8,0)</f>
        <v>0.36587138735267782</v>
      </c>
      <c r="E65" s="102" t="s">
        <v>499</v>
      </c>
      <c r="F65" s="101">
        <f>VLOOKUP(E65,'Simple avearge'!$A$1:$C$1136,2,0)</f>
        <v>-1.22934497088275</v>
      </c>
      <c r="G65" s="91">
        <f t="shared" si="5"/>
        <v>27</v>
      </c>
    </row>
    <row r="66" spans="1:7">
      <c r="A66" s="103">
        <f t="shared" si="4"/>
        <v>9</v>
      </c>
      <c r="B66" s="105" t="s">
        <v>851</v>
      </c>
      <c r="C66" s="102">
        <f>VLOOKUP(B66,'TiO2'!$A$1:$M$97,8,0)</f>
        <v>0.89576904226883147</v>
      </c>
      <c r="E66" s="105" t="s">
        <v>851</v>
      </c>
      <c r="F66" s="101">
        <f>VLOOKUP(E66,'Simple avearge'!$A$1:$C$1136,2,0)</f>
        <v>-2.35960535785033</v>
      </c>
      <c r="G66" s="91">
        <f t="shared" si="5"/>
        <v>91</v>
      </c>
    </row>
    <row r="67" spans="1:7">
      <c r="A67" s="103">
        <f t="shared" ref="A67:A96" si="6">RANK(C67,$C$3:$C$96,0)</f>
        <v>53</v>
      </c>
      <c r="B67" s="105" t="s">
        <v>1363</v>
      </c>
      <c r="C67" s="102">
        <f>VLOOKUP(B67,'TiO2'!$A$1:$M$97,8,0)</f>
        <v>-0.19239896415124147</v>
      </c>
      <c r="E67" s="105" t="s">
        <v>1363</v>
      </c>
      <c r="F67" s="101">
        <f>VLOOKUP(E67,'Simple avearge'!$A$1:$C$1136,2,0)</f>
        <v>-1.5892628859232101</v>
      </c>
      <c r="G67" s="91">
        <f t="shared" si="5"/>
        <v>56</v>
      </c>
    </row>
    <row r="68" spans="1:7">
      <c r="A68" s="103">
        <f t="shared" si="6"/>
        <v>63</v>
      </c>
      <c r="B68" s="105" t="s">
        <v>1370</v>
      </c>
      <c r="C68" s="102">
        <f>VLOOKUP(B68,'TiO2'!$A$1:$M$97,8,0)</f>
        <v>-0.30749840373572285</v>
      </c>
      <c r="E68" s="105" t="s">
        <v>1370</v>
      </c>
      <c r="F68" s="101">
        <f>VLOOKUP(E68,'Simple avearge'!$A$1:$C$1136,2,0)</f>
        <v>-2.1539373268228501</v>
      </c>
      <c r="G68" s="91">
        <f t="shared" si="5"/>
        <v>86</v>
      </c>
    </row>
    <row r="69" spans="1:7">
      <c r="A69" s="103">
        <f t="shared" si="6"/>
        <v>45</v>
      </c>
      <c r="B69" s="104" t="s">
        <v>381</v>
      </c>
      <c r="C69" s="102">
        <f>VLOOKUP(B69,'TiO2'!$A$1:$M$97,8,0)</f>
        <v>-9.367518395603909E-2</v>
      </c>
      <c r="E69" s="104" t="s">
        <v>381</v>
      </c>
      <c r="F69" s="101">
        <f>VLOOKUP(E69,'Simple avearge'!$A$1:$C$1136,2,0)</f>
        <v>-0.46293447093200901</v>
      </c>
      <c r="G69" s="91">
        <f t="shared" si="5"/>
        <v>6</v>
      </c>
    </row>
    <row r="70" spans="1:7">
      <c r="A70" s="103">
        <f t="shared" si="6"/>
        <v>16</v>
      </c>
      <c r="B70" s="104" t="s">
        <v>383</v>
      </c>
      <c r="C70" s="102">
        <f>VLOOKUP(B70,'TiO2'!$A$1:$M$97,8,0)</f>
        <v>0.49955932279212978</v>
      </c>
      <c r="E70" s="104" t="s">
        <v>383</v>
      </c>
      <c r="F70" s="101">
        <f>VLOOKUP(E70,'Simple avearge'!$A$1:$C$1136,2,0)</f>
        <v>-2.1049304225326799</v>
      </c>
      <c r="G70" s="91">
        <f t="shared" si="5"/>
        <v>83</v>
      </c>
    </row>
    <row r="71" spans="1:7">
      <c r="A71" s="103">
        <f t="shared" si="6"/>
        <v>89</v>
      </c>
      <c r="B71" s="105" t="s">
        <v>1120</v>
      </c>
      <c r="C71" s="102">
        <f>VLOOKUP(B71,'TiO2'!$A$1:$M$97,8,0)</f>
        <v>-1.0804816434430806</v>
      </c>
      <c r="E71" s="105" t="s">
        <v>1120</v>
      </c>
      <c r="F71" s="101">
        <f>VLOOKUP(E71,'Simple avearge'!$A$1:$C$1136,2,0)</f>
        <v>-1.3031900356761501</v>
      </c>
      <c r="G71" s="91">
        <f t="shared" si="5"/>
        <v>33</v>
      </c>
    </row>
    <row r="72" spans="1:7">
      <c r="A72" s="103">
        <f t="shared" si="6"/>
        <v>11</v>
      </c>
      <c r="B72" s="105" t="s">
        <v>1128</v>
      </c>
      <c r="C72" s="102">
        <f>VLOOKUP(B72,'TiO2'!$A$1:$M$97,8,0)</f>
        <v>0.74480298801484124</v>
      </c>
      <c r="E72" s="105" t="s">
        <v>1128</v>
      </c>
      <c r="F72" s="101">
        <f>VLOOKUP(E72,'Simple avearge'!$A$1:$C$1136,2,0)</f>
        <v>-3.0037302784359401</v>
      </c>
      <c r="G72" s="91">
        <f t="shared" si="5"/>
        <v>94</v>
      </c>
    </row>
    <row r="73" spans="1:7">
      <c r="A73" s="103">
        <f t="shared" si="6"/>
        <v>93</v>
      </c>
      <c r="B73" s="104" t="s">
        <v>398</v>
      </c>
      <c r="C73" s="102">
        <f>VLOOKUP(B73,'TiO2'!$A$1:$M$97,8,0)</f>
        <v>-2.1106650380845644</v>
      </c>
      <c r="E73" s="104" t="s">
        <v>398</v>
      </c>
      <c r="F73" s="101">
        <f>VLOOKUP(E73,'Simple avearge'!$A$1:$C$1136,2,0)</f>
        <v>-0.14357998598698901</v>
      </c>
      <c r="G73" s="91">
        <f t="shared" si="5"/>
        <v>1</v>
      </c>
    </row>
    <row r="74" spans="1:7">
      <c r="A74" s="103">
        <f t="shared" si="6"/>
        <v>69</v>
      </c>
      <c r="B74" s="104" t="s">
        <v>409</v>
      </c>
      <c r="C74" s="102">
        <f>VLOOKUP(B74,'TiO2'!$A$1:$M$97,8,0)</f>
        <v>-0.36400981935414889</v>
      </c>
      <c r="E74" s="104" t="s">
        <v>409</v>
      </c>
      <c r="F74" s="101">
        <f>VLOOKUP(E74,'Simple avearge'!$A$1:$C$1136,2,0)</f>
        <v>-1.7922515590007899</v>
      </c>
      <c r="G74" s="91">
        <f t="shared" si="5"/>
        <v>70</v>
      </c>
    </row>
    <row r="75" spans="1:7">
      <c r="A75" s="103">
        <f t="shared" si="6"/>
        <v>73</v>
      </c>
      <c r="B75" s="104" t="s">
        <v>413</v>
      </c>
      <c r="C75" s="102">
        <f>VLOOKUP(B75,'TiO2'!$A$1:$M$97,8,0)</f>
        <v>-0.55375387030258583</v>
      </c>
      <c r="E75" s="104" t="s">
        <v>413</v>
      </c>
      <c r="F75" s="101">
        <f>VLOOKUP(E75,'Simple avearge'!$A$1:$C$1136,2,0)</f>
        <v>-1.17363355376695</v>
      </c>
      <c r="G75" s="91">
        <f t="shared" si="5"/>
        <v>25</v>
      </c>
    </row>
    <row r="76" spans="1:7">
      <c r="A76" s="103">
        <f t="shared" si="6"/>
        <v>83</v>
      </c>
      <c r="B76" s="106" t="s">
        <v>421</v>
      </c>
      <c r="C76" s="102">
        <f>VLOOKUP(B76,'TiO2'!$A$1:$M$97,8,0)</f>
        <v>-0.71367295291595567</v>
      </c>
      <c r="E76" s="106" t="s">
        <v>421</v>
      </c>
      <c r="F76" s="101">
        <f>VLOOKUP(E76,'Simple avearge'!$A$1:$C$1136,2,0)</f>
        <v>-1.7136693716737701</v>
      </c>
      <c r="G76" s="91">
        <f t="shared" si="5"/>
        <v>64</v>
      </c>
    </row>
    <row r="77" spans="1:7">
      <c r="A77" s="103">
        <f t="shared" si="6"/>
        <v>4</v>
      </c>
      <c r="B77" s="105" t="s">
        <v>1100</v>
      </c>
      <c r="C77" s="102">
        <f>VLOOKUP(B77,'TiO2'!$A$1:$M$97,8,0)</f>
        <v>1.8695232646427595</v>
      </c>
      <c r="E77" s="105" t="s">
        <v>1100</v>
      </c>
      <c r="F77" s="101">
        <f>VLOOKUP(E77,'Simple avearge'!$A$1:$C$1136,2,0)</f>
        <v>-1.9518723273299601</v>
      </c>
      <c r="G77" s="91">
        <f t="shared" si="5"/>
        <v>76</v>
      </c>
    </row>
    <row r="78" spans="1:7">
      <c r="A78" s="103">
        <f t="shared" si="6"/>
        <v>65</v>
      </c>
      <c r="B78" s="106" t="s">
        <v>425</v>
      </c>
      <c r="C78" s="102">
        <f>VLOOKUP(B78,'TiO2'!$A$1:$M$97,8,0)</f>
        <v>-0.32374223366270133</v>
      </c>
      <c r="E78" s="106" t="s">
        <v>425</v>
      </c>
      <c r="F78" s="101">
        <f>VLOOKUP(E78,'Simple avearge'!$A$1:$C$1136,2,0)</f>
        <v>-0.155825988433034</v>
      </c>
      <c r="G78" s="91">
        <f t="shared" si="5"/>
        <v>3</v>
      </c>
    </row>
    <row r="79" spans="1:7">
      <c r="A79" s="103">
        <f t="shared" si="6"/>
        <v>58</v>
      </c>
      <c r="B79" s="105" t="s">
        <v>1307</v>
      </c>
      <c r="C79" s="102">
        <f>VLOOKUP(B79,'TiO2'!$A$1:$M$97,8,0)</f>
        <v>-0.2805229246905977</v>
      </c>
      <c r="E79" s="105" t="s">
        <v>1307</v>
      </c>
      <c r="F79" s="101">
        <f>VLOOKUP(E79,'Simple avearge'!$A$1:$C$1136,2,0)</f>
        <v>-2.1255347469494001</v>
      </c>
      <c r="G79" s="91">
        <f t="shared" si="5"/>
        <v>84</v>
      </c>
    </row>
    <row r="80" spans="1:7">
      <c r="A80" s="103">
        <f t="shared" si="6"/>
        <v>92</v>
      </c>
      <c r="B80" s="106" t="s">
        <v>429</v>
      </c>
      <c r="C80" s="102">
        <f>VLOOKUP(B80,'TiO2'!$A$1:$M$97,8,0)</f>
        <v>-1.5264047071138325</v>
      </c>
      <c r="E80" s="106" t="s">
        <v>429</v>
      </c>
      <c r="F80" s="101">
        <f>VLOOKUP(E80,'Simple avearge'!$A$1:$C$1136,2,0)</f>
        <v>-0.15023100292983499</v>
      </c>
      <c r="G80" s="91">
        <f t="shared" si="5"/>
        <v>2</v>
      </c>
    </row>
    <row r="81" spans="1:7">
      <c r="A81" s="103">
        <f t="shared" si="6"/>
        <v>14</v>
      </c>
      <c r="B81" s="106" t="s">
        <v>445</v>
      </c>
      <c r="C81" s="102">
        <f>VLOOKUP(B81,'TiO2'!$A$1:$M$97,8,0)</f>
        <v>0.58519659698207582</v>
      </c>
      <c r="E81" s="106" t="s">
        <v>445</v>
      </c>
      <c r="F81" s="101">
        <f>VLOOKUP(E81,'Simple avearge'!$A$1:$C$1136,2,0)</f>
        <v>-1.7845739426524001</v>
      </c>
      <c r="G81" s="91">
        <f t="shared" si="5"/>
        <v>69</v>
      </c>
    </row>
    <row r="82" spans="1:7">
      <c r="A82" s="103">
        <f t="shared" si="6"/>
        <v>90</v>
      </c>
      <c r="B82" s="108" t="s">
        <v>487</v>
      </c>
      <c r="C82" s="102">
        <f>VLOOKUP(B82,'TiO2'!$A$1:$M$97,8,0)</f>
        <v>-1.2290469325295255</v>
      </c>
      <c r="E82" s="108" t="s">
        <v>487</v>
      </c>
      <c r="F82" s="101">
        <f>VLOOKUP(E82,'Simple avearge'!$A$1:$C$1136,2,0)</f>
        <v>-1.62289565540805</v>
      </c>
      <c r="G82" s="91">
        <f t="shared" si="5"/>
        <v>59</v>
      </c>
    </row>
    <row r="83" spans="1:7">
      <c r="A83" s="103">
        <f t="shared" si="6"/>
        <v>36</v>
      </c>
      <c r="B83" s="106" t="s">
        <v>453</v>
      </c>
      <c r="C83" s="102">
        <f>VLOOKUP(B83,'TiO2'!$A$1:$M$97,8,0)</f>
        <v>-4.0831017488794925E-2</v>
      </c>
      <c r="E83" s="106" t="s">
        <v>453</v>
      </c>
      <c r="F83" s="101">
        <f>VLOOKUP(E83,'Simple avearge'!$A$1:$C$1136,2,0)</f>
        <v>-1.66339851850614</v>
      </c>
      <c r="G83" s="91">
        <f t="shared" si="5"/>
        <v>61</v>
      </c>
    </row>
    <row r="84" spans="1:7">
      <c r="A84" s="103">
        <f t="shared" si="6"/>
        <v>56</v>
      </c>
      <c r="B84" s="106" t="s">
        <v>457</v>
      </c>
      <c r="C84" s="102">
        <f>VLOOKUP(B84,'TiO2'!$A$1:$M$97,8,0)</f>
        <v>-0.2049010503000453</v>
      </c>
      <c r="E84" s="106" t="s">
        <v>457</v>
      </c>
      <c r="F84" s="101">
        <f>VLOOKUP(E84,'Simple avearge'!$A$1:$C$1136,2,0)</f>
        <v>-1.50705567776239</v>
      </c>
      <c r="G84" s="91">
        <f t="shared" si="5"/>
        <v>49</v>
      </c>
    </row>
    <row r="85" spans="1:7">
      <c r="A85" s="103">
        <f t="shared" si="6"/>
        <v>31</v>
      </c>
      <c r="B85" s="105" t="s">
        <v>1398</v>
      </c>
      <c r="C85" s="102">
        <f>VLOOKUP(B85,'TiO2'!$A$1:$M$97,8,0)</f>
        <v>1.3833633779402896E-2</v>
      </c>
      <c r="E85" s="105" t="s">
        <v>1398</v>
      </c>
      <c r="F85" s="101">
        <f>VLOOKUP(E85,'Simple avearge'!$A$1:$C$1136,2,0)</f>
        <v>-2.0688838842467301</v>
      </c>
      <c r="G85" s="91">
        <f t="shared" si="5"/>
        <v>80</v>
      </c>
    </row>
    <row r="86" spans="1:7">
      <c r="A86" s="103">
        <f t="shared" si="6"/>
        <v>20</v>
      </c>
      <c r="B86" s="106" t="s">
        <v>465</v>
      </c>
      <c r="C86" s="102">
        <f>VLOOKUP(B86,'TiO2'!$A$1:$M$97,8,0)</f>
        <v>0.35043985105977377</v>
      </c>
      <c r="E86" s="106" t="s">
        <v>465</v>
      </c>
      <c r="F86" s="101">
        <f>VLOOKUP(E86,'Simple avearge'!$A$1:$C$1136,2,0)</f>
        <v>-2.02665202190158</v>
      </c>
      <c r="G86" s="91">
        <f t="shared" si="5"/>
        <v>79</v>
      </c>
    </row>
    <row r="87" spans="1:7">
      <c r="A87" s="103">
        <f t="shared" si="6"/>
        <v>27</v>
      </c>
      <c r="B87" s="105" t="s">
        <v>558</v>
      </c>
      <c r="C87" s="102">
        <f>VLOOKUP(B87,'TiO2'!$A$1:$M$97,8,0)</f>
        <v>0.10513155810083692</v>
      </c>
      <c r="E87" s="105" t="s">
        <v>558</v>
      </c>
      <c r="F87" s="101">
        <f>VLOOKUP(E87,'Simple avearge'!$A$1:$C$1136,2,0)</f>
        <v>-1.33937847718624</v>
      </c>
      <c r="G87" s="91">
        <f t="shared" si="5"/>
        <v>37</v>
      </c>
    </row>
    <row r="88" spans="1:7">
      <c r="A88" s="103">
        <f t="shared" si="6"/>
        <v>24</v>
      </c>
      <c r="B88" s="107" t="s">
        <v>255</v>
      </c>
      <c r="C88" s="102">
        <f>VLOOKUP(B88,'TiO2'!$A$1:$M$97,8,0)</f>
        <v>0.14168780235134054</v>
      </c>
      <c r="E88" s="107" t="s">
        <v>255</v>
      </c>
      <c r="F88" s="101">
        <f>VLOOKUP(E88,'Simple avearge'!$A$1:$C$1136,2,0)</f>
        <v>-2.2745676883049599</v>
      </c>
      <c r="G88" s="91">
        <f t="shared" si="5"/>
        <v>90</v>
      </c>
    </row>
    <row r="89" spans="1:7">
      <c r="A89" s="103">
        <f t="shared" si="6"/>
        <v>44</v>
      </c>
      <c r="B89" s="106" t="s">
        <v>469</v>
      </c>
      <c r="C89" s="102">
        <f>VLOOKUP(B89,'TiO2'!$A$1:$M$97,8,0)</f>
        <v>-9.2297060482346149E-2</v>
      </c>
      <c r="E89" s="106" t="s">
        <v>469</v>
      </c>
      <c r="F89" s="101">
        <f>VLOOKUP(E89,'Simple avearge'!$A$1:$C$1136,2,0)</f>
        <v>-1.31665971078532</v>
      </c>
      <c r="G89" s="91">
        <f t="shared" si="5"/>
        <v>35</v>
      </c>
    </row>
    <row r="90" spans="1:7">
      <c r="A90" s="103">
        <f t="shared" si="6"/>
        <v>38</v>
      </c>
      <c r="B90" s="106" t="s">
        <v>461</v>
      </c>
      <c r="C90" s="102">
        <f>VLOOKUP(B90,'TiO2'!$A$1:$M$97,8,0)</f>
        <v>-5.5599510517037772E-2</v>
      </c>
      <c r="E90" s="106" t="s">
        <v>461</v>
      </c>
      <c r="F90" s="101">
        <f>VLOOKUP(E90,'Simple avearge'!$A$1:$C$1136,2,0)</f>
        <v>-1.44645404120223</v>
      </c>
      <c r="G90" s="91">
        <f t="shared" si="5"/>
        <v>43</v>
      </c>
    </row>
    <row r="91" spans="1:7">
      <c r="A91" s="103">
        <f t="shared" si="6"/>
        <v>59</v>
      </c>
      <c r="B91" s="105" t="s">
        <v>1155</v>
      </c>
      <c r="C91" s="102">
        <f>VLOOKUP(B91,'TiO2'!$A$1:$M$97,8,0)</f>
        <v>-0.28243332608960942</v>
      </c>
      <c r="E91" s="105" t="s">
        <v>1155</v>
      </c>
      <c r="F91" s="101">
        <f>VLOOKUP(E91,'Simple avearge'!$A$1:$C$1136,2,0)</f>
        <v>-2.1388849544465098</v>
      </c>
      <c r="G91" s="91">
        <f t="shared" si="5"/>
        <v>85</v>
      </c>
    </row>
    <row r="92" spans="1:7">
      <c r="A92" s="103">
        <f t="shared" si="6"/>
        <v>17</v>
      </c>
      <c r="B92" s="105" t="s">
        <v>996</v>
      </c>
      <c r="C92" s="102">
        <f>VLOOKUP(B92,'TiO2'!$A$1:$M$97,8,0)</f>
        <v>0.44188039899709636</v>
      </c>
      <c r="E92" s="105" t="s">
        <v>996</v>
      </c>
      <c r="F92" s="101">
        <f>VLOOKUP(E92,'Simple avearge'!$A$1:$C$1136,2,0)</f>
        <v>-1.79562207291515</v>
      </c>
      <c r="G92" s="91">
        <f t="shared" si="5"/>
        <v>71</v>
      </c>
    </row>
    <row r="93" spans="1:7">
      <c r="A93" s="103">
        <f t="shared" si="6"/>
        <v>52</v>
      </c>
      <c r="B93" s="105" t="s">
        <v>1230</v>
      </c>
      <c r="C93" s="102">
        <f>VLOOKUP(B93,'TiO2'!$A$1:$M$97,8,0)</f>
        <v>-0.17935862072721651</v>
      </c>
      <c r="E93" s="105" t="s">
        <v>1230</v>
      </c>
      <c r="F93" s="101">
        <f>VLOOKUP(E93,'Simple avearge'!$A$1:$C$1136,2,0)</f>
        <v>-0.99891895831001098</v>
      </c>
      <c r="G93" s="91">
        <f t="shared" si="5"/>
        <v>15</v>
      </c>
    </row>
    <row r="94" spans="1:7">
      <c r="A94" s="103">
        <f t="shared" si="6"/>
        <v>51</v>
      </c>
      <c r="B94" s="108" t="s">
        <v>477</v>
      </c>
      <c r="C94" s="102">
        <f>VLOOKUP(B94,'TiO2'!$A$1:$M$97,8,0)</f>
        <v>-0.16056061611007688</v>
      </c>
      <c r="E94" s="108" t="s">
        <v>477</v>
      </c>
      <c r="F94" s="101">
        <f>VLOOKUP(E94,'Simple avearge'!$A$1:$C$1136,2,0)</f>
        <v>-2.0133532560740499</v>
      </c>
      <c r="G94" s="91">
        <f t="shared" si="5"/>
        <v>78</v>
      </c>
    </row>
    <row r="95" spans="1:7">
      <c r="A95" s="103">
        <f t="shared" si="6"/>
        <v>91</v>
      </c>
      <c r="B95" s="106" t="s">
        <v>481</v>
      </c>
      <c r="C95" s="102">
        <f>VLOOKUP(B95,'TiO2'!$A$1:$M$97,8,0)</f>
        <v>-1.4230219419174517</v>
      </c>
      <c r="E95" s="106" t="s">
        <v>481</v>
      </c>
      <c r="F95" s="101">
        <f>VLOOKUP(E95,'Simple avearge'!$A$1:$C$1136,2,0)</f>
        <v>-1.7502715218959599</v>
      </c>
      <c r="G95" s="91">
        <f t="shared" ref="G95:G126" si="7">RANK(F95,$F$3:$F$96,0)</f>
        <v>66</v>
      </c>
    </row>
    <row r="96" spans="1:7">
      <c r="A96" s="103">
        <f t="shared" si="6"/>
        <v>87</v>
      </c>
      <c r="B96" s="105" t="s">
        <v>491</v>
      </c>
      <c r="C96" s="102">
        <f>VLOOKUP(B96,'TiO2'!$A$1:$M$97,8,0)</f>
        <v>-0.85877449412689921</v>
      </c>
      <c r="E96" s="105" t="s">
        <v>491</v>
      </c>
      <c r="F96" s="101">
        <f>VLOOKUP(E96,'Simple avearge'!$A$1:$C$1136,2,0)</f>
        <v>-1.82676059559102</v>
      </c>
      <c r="G96" s="91">
        <f t="shared" si="7"/>
        <v>72</v>
      </c>
    </row>
    <row r="97" spans="7:7">
      <c r="G97" s="97"/>
    </row>
    <row r="98" spans="7:7">
      <c r="G98" s="97"/>
    </row>
    <row r="99" spans="7:7">
      <c r="G99" s="97"/>
    </row>
    <row r="100" spans="7:7">
      <c r="G100" s="97"/>
    </row>
    <row r="101" spans="7:7">
      <c r="G101" s="97"/>
    </row>
    <row r="102" spans="7:7">
      <c r="G102" s="97"/>
    </row>
    <row r="103" spans="7:7">
      <c r="G103" s="97"/>
    </row>
    <row r="104" spans="7:7">
      <c r="G104" s="97"/>
    </row>
    <row r="105" spans="7:7">
      <c r="G105" s="97"/>
    </row>
  </sheetData>
  <mergeCells count="2">
    <mergeCell ref="A1:C1"/>
    <mergeCell ref="E1:G1"/>
  </mergeCells>
  <conditionalFormatting sqref="F97:F1048576">
    <cfRule type="duplicateValues" dxfId="166" priority="64"/>
  </conditionalFormatting>
  <conditionalFormatting sqref="B97:B1048576">
    <cfRule type="duplicateValues" dxfId="165" priority="63"/>
  </conditionalFormatting>
  <conditionalFormatting sqref="B97:B1048576">
    <cfRule type="duplicateValues" dxfId="164" priority="62"/>
  </conditionalFormatting>
  <conditionalFormatting sqref="B85">
    <cfRule type="duplicateValues" dxfId="163" priority="35"/>
    <cfRule type="duplicateValues" dxfId="162" priority="36"/>
    <cfRule type="duplicateValues" dxfId="161" priority="37"/>
  </conditionalFormatting>
  <conditionalFormatting sqref="B86 B66">
    <cfRule type="duplicateValues" dxfId="160" priority="38"/>
    <cfRule type="duplicateValues" dxfId="159" priority="39"/>
    <cfRule type="duplicateValues" dxfId="158" priority="40"/>
  </conditionalFormatting>
  <conditionalFormatting sqref="B26">
    <cfRule type="duplicateValues" dxfId="157" priority="41"/>
    <cfRule type="duplicateValues" dxfId="156" priority="42"/>
    <cfRule type="duplicateValues" dxfId="155" priority="43"/>
  </conditionalFormatting>
  <conditionalFormatting sqref="B32">
    <cfRule type="duplicateValues" dxfId="154" priority="44"/>
    <cfRule type="duplicateValues" dxfId="153" priority="45"/>
    <cfRule type="duplicateValues" dxfId="152" priority="46"/>
  </conditionalFormatting>
  <conditionalFormatting sqref="B89:B96 B63 B29:B31 B23:B25 B27 B33:B50 B3:B20 B83">
    <cfRule type="duplicateValues" dxfId="151" priority="47"/>
  </conditionalFormatting>
  <conditionalFormatting sqref="B28">
    <cfRule type="duplicateValues" dxfId="150" priority="48"/>
    <cfRule type="duplicateValues" dxfId="149" priority="49"/>
    <cfRule type="duplicateValues" dxfId="148" priority="50"/>
  </conditionalFormatting>
  <conditionalFormatting sqref="B76:B82 B67:B72 B87:B88 B64 B84">
    <cfRule type="duplicateValues" dxfId="147" priority="51"/>
  </conditionalFormatting>
  <conditionalFormatting sqref="B87:B88 B67:B72 B64 B84">
    <cfRule type="duplicateValues" dxfId="146" priority="52"/>
  </conditionalFormatting>
  <conditionalFormatting sqref="B57">
    <cfRule type="duplicateValues" dxfId="145" priority="53"/>
    <cfRule type="duplicateValues" dxfId="144" priority="54"/>
    <cfRule type="duplicateValues" dxfId="143" priority="55"/>
  </conditionalFormatting>
  <conditionalFormatting sqref="E85">
    <cfRule type="duplicateValues" dxfId="142" priority="8"/>
    <cfRule type="duplicateValues" dxfId="141" priority="9"/>
    <cfRule type="duplicateValues" dxfId="140" priority="10"/>
  </conditionalFormatting>
  <conditionalFormatting sqref="E86 E66">
    <cfRule type="duplicateValues" dxfId="139" priority="11"/>
    <cfRule type="duplicateValues" dxfId="138" priority="12"/>
    <cfRule type="duplicateValues" dxfId="137" priority="13"/>
  </conditionalFormatting>
  <conditionalFormatting sqref="E26">
    <cfRule type="duplicateValues" dxfId="136" priority="14"/>
    <cfRule type="duplicateValues" dxfId="135" priority="15"/>
    <cfRule type="duplicateValues" dxfId="134" priority="16"/>
  </conditionalFormatting>
  <conditionalFormatting sqref="E32">
    <cfRule type="duplicateValues" dxfId="133" priority="17"/>
    <cfRule type="duplicateValues" dxfId="132" priority="18"/>
    <cfRule type="duplicateValues" dxfId="131" priority="19"/>
  </conditionalFormatting>
  <conditionalFormatting sqref="V2:V10 E3:E96">
    <cfRule type="duplicateValues" dxfId="130" priority="7"/>
  </conditionalFormatting>
  <conditionalFormatting sqref="V2:V4 E89:E96 E63 E29:E31 E23:E25 E27 E33:E50 E3:E20 E83">
    <cfRule type="duplicateValues" dxfId="129" priority="20"/>
  </conditionalFormatting>
  <conditionalFormatting sqref="E28">
    <cfRule type="duplicateValues" dxfId="128" priority="21"/>
    <cfRule type="duplicateValues" dxfId="127" priority="22"/>
    <cfRule type="duplicateValues" dxfId="126" priority="23"/>
  </conditionalFormatting>
  <conditionalFormatting sqref="V6:V10 E76:E82 E67:E72 E87:E88 E64 E84">
    <cfRule type="duplicateValues" dxfId="125" priority="24"/>
  </conditionalFormatting>
  <conditionalFormatting sqref="V6:V10 E87:E88 E67:E72 E64 E84">
    <cfRule type="duplicateValues" dxfId="124" priority="25"/>
  </conditionalFormatting>
  <conditionalFormatting sqref="E57">
    <cfRule type="duplicateValues" dxfId="123" priority="26"/>
    <cfRule type="duplicateValues" dxfId="122" priority="27"/>
    <cfRule type="duplicateValues" dxfId="121" priority="28"/>
  </conditionalFormatting>
  <conditionalFormatting sqref="V5 E61:E62">
    <cfRule type="duplicateValues" dxfId="120" priority="29"/>
    <cfRule type="duplicateValues" dxfId="119" priority="30"/>
    <cfRule type="duplicateValues" dxfId="118" priority="31"/>
  </conditionalFormatting>
  <conditionalFormatting sqref="V2:V4 E29:E31 E23:E25 E27 E33:E50 E3:E20">
    <cfRule type="duplicateValues" dxfId="117" priority="32"/>
  </conditionalFormatting>
  <conditionalFormatting sqref="V2:V10 E3:E88">
    <cfRule type="duplicateValues" dxfId="116" priority="33"/>
  </conditionalFormatting>
  <conditionalFormatting sqref="E1:E2">
    <cfRule type="duplicateValues" dxfId="115" priority="5"/>
    <cfRule type="duplicateValues" dxfId="114" priority="6"/>
  </conditionalFormatting>
  <conditionalFormatting sqref="B2">
    <cfRule type="duplicateValues" dxfId="113" priority="3"/>
    <cfRule type="duplicateValues" dxfId="112" priority="4"/>
  </conditionalFormatting>
  <conditionalFormatting sqref="A1">
    <cfRule type="duplicateValues" dxfId="111" priority="1"/>
    <cfRule type="duplicateValues" dxfId="110" priority="2"/>
  </conditionalFormatting>
  <conditionalFormatting sqref="B33:B50 B29:B31 B23:B25 B27 B3:B20">
    <cfRule type="duplicateValues" dxfId="109" priority="4452"/>
  </conditionalFormatting>
  <conditionalFormatting sqref="B61:B62">
    <cfRule type="duplicateValues" dxfId="108" priority="4481"/>
    <cfRule type="duplicateValues" dxfId="107" priority="4482"/>
    <cfRule type="duplicateValues" dxfId="106" priority="4483"/>
  </conditionalFormatting>
  <conditionalFormatting sqref="B3:B96">
    <cfRule type="duplicateValues" dxfId="105" priority="4551"/>
  </conditionalFormatting>
  <conditionalFormatting sqref="B3:B88">
    <cfRule type="duplicateValues" dxfId="104" priority="4553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>
      <selection sqref="A1:G97"/>
    </sheetView>
  </sheetViews>
  <sheetFormatPr baseColWidth="10" defaultRowHeight="16"/>
  <cols>
    <col min="1" max="1" width="11.6640625" style="69" bestFit="1" customWidth="1"/>
    <col min="2" max="2" width="19.83203125" style="69" customWidth="1"/>
    <col min="3" max="3" width="26.6640625" style="69" customWidth="1"/>
    <col min="4" max="4" width="25.6640625" style="69" customWidth="1"/>
    <col min="5" max="5" width="12.6640625" style="69" customWidth="1"/>
    <col min="6" max="6" width="21.6640625" style="69" customWidth="1"/>
    <col min="7" max="7" width="21.33203125" style="42" customWidth="1"/>
  </cols>
  <sheetData>
    <row r="1" spans="1:7">
      <c r="B1" s="136" t="s">
        <v>1527</v>
      </c>
      <c r="C1" s="136"/>
      <c r="D1" s="136"/>
      <c r="E1" s="70"/>
      <c r="F1" s="136" t="s">
        <v>1528</v>
      </c>
      <c r="G1" s="136"/>
    </row>
    <row r="2" spans="1:7">
      <c r="A2" s="34" t="s">
        <v>1524</v>
      </c>
      <c r="B2" s="34" t="s">
        <v>1526</v>
      </c>
      <c r="C2" s="34" t="s">
        <v>1520</v>
      </c>
      <c r="D2" s="34"/>
      <c r="E2" s="34" t="s">
        <v>1515</v>
      </c>
      <c r="F2" s="43" t="s">
        <v>2472</v>
      </c>
      <c r="G2" s="34" t="s">
        <v>1524</v>
      </c>
    </row>
    <row r="3" spans="1:7" s="77" customFormat="1">
      <c r="A3" s="74" t="e">
        <f t="shared" ref="A3:A34" si="0">RANK(C3,$C$3:$C$97,0)</f>
        <v>#N/A</v>
      </c>
      <c r="B3" s="75" t="s">
        <v>151</v>
      </c>
      <c r="C3" s="75">
        <f>VLOOKUP(B3,'TiO2'!$A$1:$M$97,8,0)</f>
        <v>0.12330661359610844</v>
      </c>
      <c r="D3" s="75"/>
      <c r="E3" s="75" t="s">
        <v>151</v>
      </c>
      <c r="F3" s="76">
        <f>VLOOKUP(E3,'Simple avearge'!$A$1:$C$1136,2,0)</f>
        <v>-1.6083200696781501</v>
      </c>
      <c r="G3" s="75">
        <f>RANK(F3,$F$3:$F$96,0)</f>
        <v>57</v>
      </c>
    </row>
    <row r="4" spans="1:7" s="77" customFormat="1">
      <c r="A4" s="74" t="e">
        <f t="shared" si="0"/>
        <v>#N/A</v>
      </c>
      <c r="B4" s="75" t="s">
        <v>53</v>
      </c>
      <c r="C4" s="75">
        <f>VLOOKUP(B4,'TiO2'!$A$1:$M$97,8,0)</f>
        <v>3.1125992230692829</v>
      </c>
      <c r="D4" s="75"/>
      <c r="E4" s="75" t="s">
        <v>53</v>
      </c>
      <c r="F4" s="76">
        <f>VLOOKUP(E4,'Simple avearge'!$A$1:$C$1136,2,0)</f>
        <v>-1.9335214383357999</v>
      </c>
      <c r="G4" s="75">
        <f t="shared" ref="G4:G67" si="1">RANK(F4,$F$3:$F$96,0)</f>
        <v>75</v>
      </c>
    </row>
    <row r="5" spans="1:7">
      <c r="A5" s="41" t="e">
        <f t="shared" si="0"/>
        <v>#N/A</v>
      </c>
      <c r="B5" s="35" t="s">
        <v>186</v>
      </c>
      <c r="C5" s="35">
        <f>VLOOKUP(B5,'TiO2'!$A$1:$M$97,8,0)</f>
        <v>-0.33513187828630858</v>
      </c>
      <c r="D5" s="35"/>
      <c r="E5" s="35" t="s">
        <v>186</v>
      </c>
      <c r="F5" s="69">
        <f>VLOOKUP(E5,'Simple avearge'!$A$1:$C$1136,2,0)</f>
        <v>-1.7717490010326999</v>
      </c>
      <c r="G5" s="35">
        <f t="shared" si="1"/>
        <v>68</v>
      </c>
    </row>
    <row r="6" spans="1:7">
      <c r="A6" s="41" t="e">
        <f t="shared" si="0"/>
        <v>#N/A</v>
      </c>
      <c r="B6" s="35" t="s">
        <v>223</v>
      </c>
      <c r="C6" s="35">
        <f>VLOOKUP(B6,'TiO2'!$A$1:$M$97,8,0)</f>
        <v>-0.52970291858484153</v>
      </c>
      <c r="D6" s="35"/>
      <c r="E6" s="35" t="s">
        <v>223</v>
      </c>
      <c r="F6" s="69">
        <f>VLOOKUP(E6,'Simple avearge'!$A$1:$C$1136,2,0)</f>
        <v>-0.33903725063203199</v>
      </c>
      <c r="G6" s="35">
        <f t="shared" si="1"/>
        <v>5</v>
      </c>
    </row>
    <row r="7" spans="1:7">
      <c r="A7" s="41" t="e">
        <f t="shared" si="0"/>
        <v>#N/A</v>
      </c>
      <c r="B7" s="35" t="s">
        <v>227</v>
      </c>
      <c r="C7" s="35">
        <f>VLOOKUP(B7,'TiO2'!$A$1:$M$97,8,0)</f>
        <v>-0.58622038841120094</v>
      </c>
      <c r="D7" s="35"/>
      <c r="E7" s="35" t="s">
        <v>227</v>
      </c>
      <c r="F7" s="69">
        <f>VLOOKUP(E7,'Simple avearge'!$A$1:$C$1136,2,0)</f>
        <v>-1.4574368091560801</v>
      </c>
      <c r="G7" s="35">
        <f t="shared" si="1"/>
        <v>45</v>
      </c>
    </row>
    <row r="8" spans="1:7" s="77" customFormat="1">
      <c r="A8" s="74" t="e">
        <f t="shared" si="0"/>
        <v>#N/A</v>
      </c>
      <c r="B8" s="75" t="s">
        <v>235</v>
      </c>
      <c r="C8" s="75">
        <f>VLOOKUP(B8,'TiO2'!$A$1:$M$97,8,0)</f>
        <v>0.58541226668191704</v>
      </c>
      <c r="D8" s="75"/>
      <c r="E8" s="75" t="s">
        <v>235</v>
      </c>
      <c r="F8" s="76">
        <f>VLOOKUP(E8,'Simple avearge'!$A$1:$C$1136,2,0)</f>
        <v>-1.36508919574497</v>
      </c>
      <c r="G8" s="75">
        <f t="shared" si="1"/>
        <v>39</v>
      </c>
    </row>
    <row r="9" spans="1:7" s="77" customFormat="1">
      <c r="A9" s="74" t="e">
        <f t="shared" si="0"/>
        <v>#N/A</v>
      </c>
      <c r="B9" s="75" t="s">
        <v>236</v>
      </c>
      <c r="C9" s="75">
        <f>VLOOKUP(B9,'TiO2'!$A$1:$M$97,8,0)</f>
        <v>6.3122693480706571E-3</v>
      </c>
      <c r="D9" s="75"/>
      <c r="E9" s="75" t="s">
        <v>236</v>
      </c>
      <c r="F9" s="76">
        <f>VLOOKUP(E9,'Simple avearge'!$A$1:$C$1136,2,0)</f>
        <v>-1.55443737695189</v>
      </c>
      <c r="G9" s="75">
        <f t="shared" si="1"/>
        <v>53</v>
      </c>
    </row>
    <row r="10" spans="1:7" s="77" customFormat="1">
      <c r="A10" s="74" t="e">
        <f t="shared" si="0"/>
        <v>#N/A</v>
      </c>
      <c r="B10" s="75" t="s">
        <v>239</v>
      </c>
      <c r="C10" s="75">
        <f>VLOOKUP(B10,'TiO2'!$A$1:$M$97,8,0)</f>
        <v>2.9717780834728733E-2</v>
      </c>
      <c r="D10" s="75"/>
      <c r="E10" s="75" t="s">
        <v>239</v>
      </c>
      <c r="F10" s="76">
        <f>VLOOKUP(E10,'Simple avearge'!$A$1:$C$1136,2,0)</f>
        <v>-1.8564455600173899</v>
      </c>
      <c r="G10" s="75">
        <f t="shared" si="1"/>
        <v>74</v>
      </c>
    </row>
    <row r="11" spans="1:7">
      <c r="A11" s="41" t="e">
        <f t="shared" si="0"/>
        <v>#N/A</v>
      </c>
      <c r="B11" s="35" t="s">
        <v>240</v>
      </c>
      <c r="C11" s="35">
        <f>VLOOKUP(B11,'TiO2'!$A$1:$M$97,8,0)</f>
        <v>-0.30727255556128169</v>
      </c>
      <c r="D11" s="35"/>
      <c r="E11" s="35" t="s">
        <v>240</v>
      </c>
      <c r="F11" s="69">
        <f>VLOOKUP(E11,'Simple avearge'!$A$1:$C$1136,2,0)</f>
        <v>-2.10065419140262</v>
      </c>
      <c r="G11" s="35">
        <f t="shared" si="1"/>
        <v>82</v>
      </c>
    </row>
    <row r="12" spans="1:7">
      <c r="A12" s="41" t="e">
        <f t="shared" si="0"/>
        <v>#N/A</v>
      </c>
      <c r="B12" s="35" t="s">
        <v>246</v>
      </c>
      <c r="C12" s="35">
        <f>VLOOKUP(B12,'TiO2'!$A$1:$M$97,8,0)</f>
        <v>-0.69634273460393969</v>
      </c>
      <c r="D12" s="35"/>
      <c r="E12" s="35" t="s">
        <v>246</v>
      </c>
      <c r="F12" s="69">
        <f>VLOOKUP(E12,'Simple avearge'!$A$1:$C$1136,2,0)</f>
        <v>-0.62920352502856802</v>
      </c>
      <c r="G12" s="35">
        <f t="shared" si="1"/>
        <v>8</v>
      </c>
    </row>
    <row r="13" spans="1:7">
      <c r="A13" s="41" t="e">
        <f t="shared" si="0"/>
        <v>#N/A</v>
      </c>
      <c r="B13" s="44" t="s">
        <v>265</v>
      </c>
      <c r="C13" s="35">
        <f>VLOOKUP(B13,'TiO2'!$A$1:$M$97,8,0)</f>
        <v>-0.2917818982800866</v>
      </c>
      <c r="D13" s="35"/>
      <c r="E13" s="44" t="s">
        <v>265</v>
      </c>
      <c r="F13" s="69">
        <f>VLOOKUP(E13,'Simple avearge'!$A$1:$C$1136,2,0)</f>
        <v>-1.1385788895330899</v>
      </c>
      <c r="G13" s="35">
        <f t="shared" si="1"/>
        <v>23</v>
      </c>
    </row>
    <row r="14" spans="1:7">
      <c r="A14" s="41" t="e">
        <f t="shared" si="0"/>
        <v>#N/A</v>
      </c>
      <c r="B14" s="44" t="s">
        <v>718</v>
      </c>
      <c r="C14" s="35">
        <f>VLOOKUP(B14,'TiO2'!$A$1:$M$97,8,0)</f>
        <v>-0.40645532877380486</v>
      </c>
      <c r="D14" s="35"/>
      <c r="E14" s="44" t="s">
        <v>718</v>
      </c>
      <c r="F14" s="69">
        <f>VLOOKUP(E14,'Simple avearge'!$A$1:$C$1136,2,0)</f>
        <v>-1.53254540924275</v>
      </c>
      <c r="G14" s="35">
        <f t="shared" si="1"/>
        <v>51</v>
      </c>
    </row>
    <row r="15" spans="1:7" s="77" customFormat="1">
      <c r="A15" s="74" t="e">
        <f t="shared" si="0"/>
        <v>#N/A</v>
      </c>
      <c r="B15" s="75" t="s">
        <v>82</v>
      </c>
      <c r="C15" s="75">
        <f>VLOOKUP(B15,'TiO2'!$A$1:$M$97,8,0)</f>
        <v>2.1588988262245055</v>
      </c>
      <c r="D15" s="75"/>
      <c r="E15" s="75" t="s">
        <v>82</v>
      </c>
      <c r="F15" s="76">
        <f>VLOOKUP(E15,'Simple avearge'!$A$1:$C$1136,2,0)</f>
        <v>-0.80878514721848505</v>
      </c>
      <c r="G15" s="75">
        <f t="shared" si="1"/>
        <v>12</v>
      </c>
    </row>
    <row r="16" spans="1:7" s="77" customFormat="1">
      <c r="A16" s="74" t="e">
        <f t="shared" si="0"/>
        <v>#N/A</v>
      </c>
      <c r="B16" s="75" t="s">
        <v>72</v>
      </c>
      <c r="C16" s="75">
        <f>VLOOKUP(B16,'TiO2'!$A$1:$M$97,8,0)</f>
        <v>1.6189263194988153</v>
      </c>
      <c r="D16" s="75"/>
      <c r="E16" s="75" t="s">
        <v>72</v>
      </c>
      <c r="F16" s="76">
        <f>VLOOKUP(E16,'Simple avearge'!$A$1:$C$1136,2,0)</f>
        <v>-0.76493826713027302</v>
      </c>
      <c r="G16" s="75">
        <f t="shared" si="1"/>
        <v>10</v>
      </c>
    </row>
    <row r="17" spans="1:7">
      <c r="A17" s="41" t="e">
        <f t="shared" si="0"/>
        <v>#N/A</v>
      </c>
      <c r="B17" s="44" t="s">
        <v>536</v>
      </c>
      <c r="C17" s="35">
        <f>VLOOKUP(B17,'TiO2'!$A$1:$M$97,8,0)</f>
        <v>-7.0836909893076505E-2</v>
      </c>
      <c r="D17" s="35"/>
      <c r="E17" s="44" t="s">
        <v>536</v>
      </c>
      <c r="F17" s="69">
        <f>VLOOKUP(E17,'Simple avearge'!$A$1:$C$1136,2,0)</f>
        <v>-1.3825756897246699</v>
      </c>
      <c r="G17" s="35">
        <f t="shared" si="1"/>
        <v>42</v>
      </c>
    </row>
    <row r="18" spans="1:7">
      <c r="A18" s="41" t="e">
        <f t="shared" si="0"/>
        <v>#N/A</v>
      </c>
      <c r="B18" s="44" t="s">
        <v>318</v>
      </c>
      <c r="C18" s="35">
        <f>VLOOKUP(B18,'TiO2'!$A$1:$M$97,8,0)</f>
        <v>-0.77407899658922641</v>
      </c>
      <c r="D18" s="35"/>
      <c r="E18" s="44" t="s">
        <v>318</v>
      </c>
      <c r="F18" s="69">
        <f>VLOOKUP(E18,'Simple avearge'!$A$1:$C$1136,2,0)</f>
        <v>-1.6163677707744999</v>
      </c>
      <c r="G18" s="35">
        <f t="shared" si="1"/>
        <v>58</v>
      </c>
    </row>
    <row r="19" spans="1:7">
      <c r="A19" s="41" t="e">
        <f t="shared" si="0"/>
        <v>#N/A</v>
      </c>
      <c r="B19" t="s">
        <v>1474</v>
      </c>
      <c r="C19" s="35">
        <f>VLOOKUP(B19,'TiO2'!$A$1:$M$97,8,0)</f>
        <v>-0.47612968406446499</v>
      </c>
      <c r="D19" s="35"/>
      <c r="E19" t="s">
        <v>1474</v>
      </c>
      <c r="F19" s="69">
        <f>VLOOKUP(E19,'Simple avearge'!$A$1:$C$1136,2,0)</f>
        <v>-0.27040310798409101</v>
      </c>
      <c r="G19" s="35">
        <f t="shared" si="1"/>
        <v>4</v>
      </c>
    </row>
    <row r="20" spans="1:7" s="77" customFormat="1">
      <c r="A20" s="74" t="e">
        <f t="shared" si="0"/>
        <v>#N/A</v>
      </c>
      <c r="B20" s="77" t="s">
        <v>1486</v>
      </c>
      <c r="C20" s="75">
        <f>VLOOKUP(B20,'TiO2'!$A$1:$M$97,8,0)</f>
        <v>0.13389278365704688</v>
      </c>
      <c r="D20" s="75"/>
      <c r="E20" s="77" t="s">
        <v>1486</v>
      </c>
      <c r="F20" s="76">
        <f>VLOOKUP(E20,'Simple avearge'!$A$1:$C$1136,2,0)</f>
        <v>-1.18238671508222</v>
      </c>
      <c r="G20" s="75">
        <f t="shared" si="1"/>
        <v>26</v>
      </c>
    </row>
    <row r="21" spans="1:7">
      <c r="A21" s="41" t="e">
        <f t="shared" si="0"/>
        <v>#N/A</v>
      </c>
      <c r="B21" t="s">
        <v>1490</v>
      </c>
      <c r="C21" s="35">
        <f>VLOOKUP(B21,'TiO2'!$A$1:$M$97,8,0)</f>
        <v>-0.85815641441733914</v>
      </c>
      <c r="D21" s="35"/>
      <c r="E21" t="s">
        <v>1490</v>
      </c>
      <c r="F21" s="69">
        <f>VLOOKUP(E21,'Simple avearge'!$A$1:$C$1136,2,0)</f>
        <v>-1.72888863447904</v>
      </c>
      <c r="G21" s="35">
        <f t="shared" si="1"/>
        <v>65</v>
      </c>
    </row>
    <row r="22" spans="1:7">
      <c r="A22" s="41" t="e">
        <f t="shared" si="0"/>
        <v>#N/A</v>
      </c>
      <c r="B22" s="27" t="s">
        <v>540</v>
      </c>
      <c r="C22" s="35">
        <f>VLOOKUP(B22,'TiO2'!$A$1:$M$97,8,0)</f>
        <v>-6.5145366830403506E-2</v>
      </c>
      <c r="D22" s="35"/>
      <c r="E22" s="27" t="s">
        <v>540</v>
      </c>
      <c r="F22" s="69">
        <f>VLOOKUP(E22,'Simple avearge'!$A$1:$C$1136,2,0)</f>
        <v>-1.37856955417111</v>
      </c>
      <c r="G22" s="35">
        <f t="shared" si="1"/>
        <v>40</v>
      </c>
    </row>
    <row r="23" spans="1:7">
      <c r="A23" s="41" t="e">
        <f t="shared" si="0"/>
        <v>#N/A</v>
      </c>
      <c r="B23" s="44" t="s">
        <v>283</v>
      </c>
      <c r="C23" s="35">
        <f>VLOOKUP(B23,'TiO2'!$A$1:$M$97,8,0)</f>
        <v>-0.32326983524363945</v>
      </c>
      <c r="D23" s="35"/>
      <c r="E23" s="44" t="s">
        <v>283</v>
      </c>
      <c r="F23" s="69">
        <f>VLOOKUP(E23,'Simple avearge'!$A$1:$C$1136,2,0)</f>
        <v>-0.52441981594983</v>
      </c>
      <c r="G23" s="35">
        <f t="shared" si="1"/>
        <v>7</v>
      </c>
    </row>
    <row r="24" spans="1:7">
      <c r="A24" s="41" t="e">
        <f t="shared" si="0"/>
        <v>#N/A</v>
      </c>
      <c r="B24" t="s">
        <v>1390</v>
      </c>
      <c r="C24" s="35">
        <f>VLOOKUP(B24,'TiO2'!$A$1:$M$97,8,0)</f>
        <v>-1.039972960719455</v>
      </c>
      <c r="D24" s="35"/>
      <c r="E24" t="s">
        <v>1390</v>
      </c>
      <c r="F24" s="69">
        <f>VLOOKUP(E24,'Simple avearge'!$A$1:$C$1136,2,0)</f>
        <v>-0.71440289395609202</v>
      </c>
      <c r="G24" s="35">
        <f t="shared" si="1"/>
        <v>9</v>
      </c>
    </row>
    <row r="25" spans="1:7">
      <c r="A25" s="41" t="e">
        <f t="shared" si="0"/>
        <v>#N/A</v>
      </c>
      <c r="B25" t="s">
        <v>1394</v>
      </c>
      <c r="C25" s="35">
        <f>VLOOKUP(B25,'TiO2'!$A$1:$M$97,8,0)</f>
        <v>-0.19628550101860451</v>
      </c>
      <c r="D25" s="35"/>
      <c r="E25" t="s">
        <v>1394</v>
      </c>
      <c r="F25" s="69">
        <f>VLOOKUP(E25,'Simple avearge'!$A$1:$C$1136,2,0)</f>
        <v>-1.0325796715293301</v>
      </c>
      <c r="G25" s="35">
        <f t="shared" si="1"/>
        <v>16</v>
      </c>
    </row>
    <row r="26" spans="1:7" s="77" customFormat="1">
      <c r="A26" s="74" t="e">
        <f t="shared" si="0"/>
        <v>#N/A</v>
      </c>
      <c r="B26" s="78" t="s">
        <v>548</v>
      </c>
      <c r="C26" s="75">
        <f>VLOOKUP(B26,'TiO2'!$A$1:$M$97,8,0)</f>
        <v>0.18135165153989055</v>
      </c>
      <c r="D26" s="75"/>
      <c r="E26" s="78" t="s">
        <v>548</v>
      </c>
      <c r="F26" s="76">
        <f>VLOOKUP(E26,'Simple avearge'!$A$1:$C$1136,2,0)</f>
        <v>-2.1710963815231001</v>
      </c>
      <c r="G26" s="75">
        <f t="shared" si="1"/>
        <v>87</v>
      </c>
    </row>
    <row r="27" spans="1:7">
      <c r="A27" s="41" t="e">
        <f t="shared" si="0"/>
        <v>#N/A</v>
      </c>
      <c r="B27" s="44" t="s">
        <v>386</v>
      </c>
      <c r="C27" s="35">
        <f>VLOOKUP(B27,'TiO2'!$A$1:$M$97,8,0)</f>
        <v>-0.63276077218058024</v>
      </c>
      <c r="D27" s="35"/>
      <c r="E27" s="44" t="s">
        <v>386</v>
      </c>
      <c r="F27" s="69">
        <f>VLOOKUP(E27,'Simple avearge'!$A$1:$C$1136,2,0)</f>
        <v>-1.3151842724123399</v>
      </c>
      <c r="G27" s="35">
        <f t="shared" si="1"/>
        <v>34</v>
      </c>
    </row>
    <row r="28" spans="1:7">
      <c r="A28" s="41" t="e">
        <f t="shared" si="0"/>
        <v>#N/A</v>
      </c>
      <c r="B28" s="45" t="s">
        <v>449</v>
      </c>
      <c r="C28" s="35">
        <f>VLOOKUP(B28,'TiO2'!$A$1:$M$97,8,0)</f>
        <v>-0.71450706839333578</v>
      </c>
      <c r="D28" s="35"/>
      <c r="E28" s="45" t="s">
        <v>449</v>
      </c>
      <c r="F28" s="69">
        <f>VLOOKUP(E28,'Simple avearge'!$A$1:$C$1136,2,0)</f>
        <v>-1.6680954246249799</v>
      </c>
      <c r="G28" s="35">
        <f t="shared" si="1"/>
        <v>62</v>
      </c>
    </row>
    <row r="29" spans="1:7">
      <c r="A29" s="41" t="e">
        <f t="shared" si="0"/>
        <v>#N/A</v>
      </c>
      <c r="B29" s="45" t="s">
        <v>402</v>
      </c>
      <c r="C29" s="35">
        <f>VLOOKUP(B29,'TiO2'!$A$1:$M$97,8,0)</f>
        <v>-3.1008958272805272</v>
      </c>
      <c r="E29" s="45" t="s">
        <v>402</v>
      </c>
      <c r="F29" s="69">
        <f>VLOOKUP(E29,'Simple avearge'!$A$1:$C$1136,2,0)</f>
        <v>-2.0956176294265099</v>
      </c>
      <c r="G29" s="35">
        <f t="shared" si="1"/>
        <v>81</v>
      </c>
    </row>
    <row r="30" spans="1:7">
      <c r="A30" s="41" t="e">
        <f t="shared" si="0"/>
        <v>#N/A</v>
      </c>
      <c r="B30" s="27" t="s">
        <v>552</v>
      </c>
      <c r="C30" s="35">
        <f>VLOOKUP(B30,'TiO2'!$A$1:$M$97,8,0)</f>
        <v>-2.3317569593955267E-2</v>
      </c>
      <c r="E30" s="27" t="s">
        <v>552</v>
      </c>
      <c r="F30" s="69">
        <f>VLOOKUP(E30,'Simple avearge'!$A$1:$C$1136,2,0)</f>
        <v>-1.7549308673108099</v>
      </c>
      <c r="G30" s="35">
        <f t="shared" si="1"/>
        <v>67</v>
      </c>
    </row>
    <row r="31" spans="1:7">
      <c r="A31" s="41" t="e">
        <f t="shared" si="0"/>
        <v>#N/A</v>
      </c>
      <c r="B31" t="s">
        <v>1359</v>
      </c>
      <c r="C31" s="35">
        <f>VLOOKUP(B31,'TiO2'!$A$1:$M$97,8,0)</f>
        <v>-0.35847166284084542</v>
      </c>
      <c r="E31" t="s">
        <v>1359</v>
      </c>
      <c r="F31" s="69">
        <f>VLOOKUP(E31,'Simple avearge'!$A$1:$C$1136,2,0)</f>
        <v>-1.82980728587679</v>
      </c>
      <c r="G31" s="35">
        <f t="shared" si="1"/>
        <v>73</v>
      </c>
    </row>
    <row r="32" spans="1:7">
      <c r="A32" s="41" t="e">
        <f t="shared" si="0"/>
        <v>#N/A</v>
      </c>
      <c r="B32" s="44" t="s">
        <v>495</v>
      </c>
      <c r="C32" s="35">
        <f>VLOOKUP(B32,'TiO2'!$A$1:$M$97,8,0)</f>
        <v>-0.26946298903162319</v>
      </c>
      <c r="E32" s="44" t="s">
        <v>495</v>
      </c>
      <c r="F32" s="69">
        <f>VLOOKUP(E32,'Simple avearge'!$A$1:$C$1136,2,0)</f>
        <v>-1.4883938619405801</v>
      </c>
      <c r="G32" s="35">
        <f t="shared" si="1"/>
        <v>47</v>
      </c>
    </row>
    <row r="33" spans="1:7" s="77" customFormat="1">
      <c r="A33" s="74" t="e">
        <f t="shared" si="0"/>
        <v>#N/A</v>
      </c>
      <c r="B33" s="79" t="s">
        <v>271</v>
      </c>
      <c r="C33" s="75">
        <f>VLOOKUP(B33,'TiO2'!$A$1:$M$97,8,0)</f>
        <v>0.64354091309128225</v>
      </c>
      <c r="D33" s="76"/>
      <c r="E33" s="79" t="s">
        <v>271</v>
      </c>
      <c r="F33" s="76">
        <f>VLOOKUP(E33,'Simple avearge'!$A$1:$C$1136,2,0)</f>
        <v>-0.79610167944198296</v>
      </c>
      <c r="G33" s="75">
        <f t="shared" si="1"/>
        <v>11</v>
      </c>
    </row>
    <row r="34" spans="1:7" s="77" customFormat="1">
      <c r="A34" s="74" t="e">
        <f t="shared" si="0"/>
        <v>#N/A</v>
      </c>
      <c r="B34" s="78" t="s">
        <v>815</v>
      </c>
      <c r="C34" s="75">
        <f>VLOOKUP(B34,'TiO2'!$A$1:$M$97,8,0)</f>
        <v>1.7646237886077225</v>
      </c>
      <c r="D34" s="76"/>
      <c r="E34" s="78" t="s">
        <v>815</v>
      </c>
      <c r="F34" s="76">
        <f>VLOOKUP(E34,'Simple avearge'!$A$1:$C$1136,2,0)</f>
        <v>-2.3752721106150698</v>
      </c>
      <c r="G34" s="75">
        <f t="shared" si="1"/>
        <v>92</v>
      </c>
    </row>
    <row r="35" spans="1:7">
      <c r="A35" s="41" t="e">
        <f t="shared" ref="A35:A66" si="2">RANK(C35,$C$3:$C$97,0)</f>
        <v>#N/A</v>
      </c>
      <c r="B35" s="27" t="s">
        <v>1275</v>
      </c>
      <c r="C35" s="35">
        <f>VLOOKUP(B35,'TiO2'!$A$1:$M$97,8,0)</f>
        <v>-8.707093629380272E-2</v>
      </c>
      <c r="E35" s="27" t="s">
        <v>1275</v>
      </c>
      <c r="F35" s="69">
        <f>VLOOKUP(E35,'Simple avearge'!$A$1:$C$1136,2,0)</f>
        <v>-0.96260685400088997</v>
      </c>
      <c r="G35" s="35">
        <f t="shared" si="1"/>
        <v>14</v>
      </c>
    </row>
    <row r="36" spans="1:7">
      <c r="A36" s="41" t="e">
        <f t="shared" si="2"/>
        <v>#N/A</v>
      </c>
      <c r="B36" s="27" t="s">
        <v>787</v>
      </c>
      <c r="C36" s="35">
        <f>VLOOKUP(B36,'TiO2'!$A$1:$M$97,8,0)</f>
        <v>-0.66142723226333688</v>
      </c>
      <c r="E36" s="27" t="s">
        <v>787</v>
      </c>
      <c r="F36" s="69">
        <f>VLOOKUP(E36,'Simple avearge'!$A$1:$C$1136,2,0)</f>
        <v>-1.5879703981923301</v>
      </c>
      <c r="G36" s="35">
        <f t="shared" si="1"/>
        <v>55</v>
      </c>
    </row>
    <row r="37" spans="1:7">
      <c r="A37" s="41" t="e">
        <f t="shared" si="2"/>
        <v>#N/A</v>
      </c>
      <c r="B37" s="44" t="s">
        <v>275</v>
      </c>
      <c r="C37" s="35">
        <f>VLOOKUP(B37,'TiO2'!$A$1:$M$97,8,0)</f>
        <v>-9.1415247983359357E-2</v>
      </c>
      <c r="E37" s="44" t="s">
        <v>275</v>
      </c>
      <c r="F37" s="69">
        <f>VLOOKUP(E37,'Simple avearge'!$A$1:$C$1136,2,0)</f>
        <v>-1.62380410586736</v>
      </c>
      <c r="G37" s="35">
        <f t="shared" si="1"/>
        <v>60</v>
      </c>
    </row>
    <row r="38" spans="1:7">
      <c r="A38" s="41" t="e">
        <f t="shared" si="2"/>
        <v>#N/A</v>
      </c>
      <c r="B38" s="27" t="s">
        <v>1282</v>
      </c>
      <c r="C38" s="35">
        <f>VLOOKUP(B38,'TiO2'!$A$1:$M$97,8,0)</f>
        <v>-0.69565912021834742</v>
      </c>
      <c r="E38" s="27" t="s">
        <v>1282</v>
      </c>
      <c r="F38" s="69">
        <f>VLOOKUP(E38,'Simple avearge'!$A$1:$C$1136,2,0)</f>
        <v>-1.0724625498498499</v>
      </c>
      <c r="G38" s="35">
        <f t="shared" si="1"/>
        <v>19</v>
      </c>
    </row>
    <row r="39" spans="1:7">
      <c r="A39" s="41" t="e">
        <f t="shared" si="2"/>
        <v>#N/A</v>
      </c>
      <c r="B39" s="44" t="s">
        <v>287</v>
      </c>
      <c r="C39" s="35">
        <f>VLOOKUP(B39,'TiO2'!$A$1:$M$97,8,0)</f>
        <v>-9.8980698351089844E-2</v>
      </c>
      <c r="E39" s="44" t="s">
        <v>287</v>
      </c>
      <c r="F39" s="69">
        <f>VLOOKUP(E39,'Simple avearge'!$A$1:$C$1136,2,0)</f>
        <v>-1.12792324433703</v>
      </c>
      <c r="G39" s="35">
        <f t="shared" si="1"/>
        <v>22</v>
      </c>
    </row>
    <row r="40" spans="1:7">
      <c r="A40" s="41" t="e">
        <f t="shared" si="2"/>
        <v>#N/A</v>
      </c>
      <c r="B40" s="44" t="s">
        <v>291</v>
      </c>
      <c r="C40" s="35">
        <f>VLOOKUP(B40,'TiO2'!$A$1:$M$97,8,0)</f>
        <v>-0.32549634235211389</v>
      </c>
      <c r="E40" s="44" t="s">
        <v>291</v>
      </c>
      <c r="F40" s="69">
        <f>VLOOKUP(E40,'Simple avearge'!$A$1:$C$1136,2,0)</f>
        <v>-1.23230288993435</v>
      </c>
      <c r="G40" s="35">
        <f t="shared" si="1"/>
        <v>28</v>
      </c>
    </row>
    <row r="41" spans="1:7">
      <c r="A41" s="41" t="e">
        <f t="shared" si="2"/>
        <v>#N/A</v>
      </c>
      <c r="B41" s="27" t="s">
        <v>1289</v>
      </c>
      <c r="C41" s="35">
        <f>VLOOKUP(B41,'TiO2'!$A$1:$M$97,8,0)</f>
        <v>0.29872617785405392</v>
      </c>
      <c r="E41" s="27" t="s">
        <v>1289</v>
      </c>
      <c r="F41" s="69">
        <f>VLOOKUP(E41,'Simple avearge'!$A$1:$C$1136,2,0)</f>
        <v>-1.23429890728818</v>
      </c>
      <c r="G41" s="35">
        <f t="shared" si="1"/>
        <v>29</v>
      </c>
    </row>
    <row r="42" spans="1:7">
      <c r="A42" s="41" t="e">
        <f t="shared" si="2"/>
        <v>#N/A</v>
      </c>
      <c r="B42" s="44" t="s">
        <v>295</v>
      </c>
      <c r="C42" s="35">
        <f>VLOOKUP(B42,'TiO2'!$A$1:$M$97,8,0)</f>
        <v>2.5537474719782298E-3</v>
      </c>
      <c r="D42" s="33"/>
      <c r="E42" s="44" t="s">
        <v>295</v>
      </c>
      <c r="F42" s="69">
        <f>VLOOKUP(E42,'Simple avearge'!$A$1:$C$1136,2,0)</f>
        <v>-1.0703008430004199</v>
      </c>
      <c r="G42" s="35">
        <f t="shared" si="1"/>
        <v>18</v>
      </c>
    </row>
    <row r="43" spans="1:7">
      <c r="A43" s="41" t="e">
        <f t="shared" si="2"/>
        <v>#N/A</v>
      </c>
      <c r="B43" s="44" t="s">
        <v>299</v>
      </c>
      <c r="C43" s="35">
        <f>VLOOKUP(B43,'TiO2'!$A$1:$M$97,8,0)</f>
        <v>-0.61347772856964977</v>
      </c>
      <c r="E43" s="44" t="s">
        <v>299</v>
      </c>
      <c r="F43" s="69">
        <f>VLOOKUP(E43,'Simple avearge'!$A$1:$C$1136,2,0)</f>
        <v>-1.4678737976322001</v>
      </c>
      <c r="G43" s="35">
        <f t="shared" si="1"/>
        <v>46</v>
      </c>
    </row>
    <row r="44" spans="1:7">
      <c r="A44" s="41" t="e">
        <f t="shared" si="2"/>
        <v>#N/A</v>
      </c>
      <c r="B44" s="47" t="s">
        <v>503</v>
      </c>
      <c r="C44" s="35">
        <f>VLOOKUP(B44,'TiO2'!$A$1:$M$97,8,0)</f>
        <v>-0.13072649472504075</v>
      </c>
      <c r="E44" s="47" t="s">
        <v>503</v>
      </c>
      <c r="F44" s="69">
        <f>VLOOKUP(E44,'Simple avearge'!$A$1:$C$1136,2,0)</f>
        <v>-1.2918124530905799</v>
      </c>
      <c r="G44" s="35">
        <f t="shared" si="1"/>
        <v>32</v>
      </c>
    </row>
    <row r="45" spans="1:7" s="77" customFormat="1">
      <c r="A45" s="74" t="e">
        <f t="shared" si="2"/>
        <v>#N/A</v>
      </c>
      <c r="B45" s="78" t="s">
        <v>914</v>
      </c>
      <c r="C45" s="75">
        <f>VLOOKUP(B45,'TiO2'!$A$1:$M$97,8,0)</f>
        <v>0.53785639416979836</v>
      </c>
      <c r="D45" s="76"/>
      <c r="E45" s="78" t="s">
        <v>914</v>
      </c>
      <c r="F45" s="76">
        <f>VLOOKUP(E45,'Simple avearge'!$A$1:$C$1136,2,0)</f>
        <v>-2.1856791625558598</v>
      </c>
      <c r="G45" s="75">
        <f t="shared" si="1"/>
        <v>88</v>
      </c>
    </row>
    <row r="46" spans="1:7" s="77" customFormat="1">
      <c r="A46" s="74" t="e">
        <f t="shared" si="2"/>
        <v>#N/A</v>
      </c>
      <c r="B46" s="79" t="s">
        <v>322</v>
      </c>
      <c r="C46" s="75">
        <f>VLOOKUP(B46,'TiO2'!$A$1:$M$97,8,0)</f>
        <v>1.4999976989494722E-2</v>
      </c>
      <c r="D46" s="76"/>
      <c r="E46" s="79" t="s">
        <v>322</v>
      </c>
      <c r="F46" s="76">
        <f>VLOOKUP(E46,'Simple avearge'!$A$1:$C$1136,2,0)</f>
        <v>-1.7002544730829401</v>
      </c>
      <c r="G46" s="75">
        <f t="shared" si="1"/>
        <v>63</v>
      </c>
    </row>
    <row r="47" spans="1:7">
      <c r="A47" s="41" t="e">
        <f t="shared" si="2"/>
        <v>#N/A</v>
      </c>
      <c r="B47" s="27" t="s">
        <v>938</v>
      </c>
      <c r="C47" s="35">
        <f>VLOOKUP(B47,'TiO2'!$A$1:$M$97,8,0)</f>
        <v>-0.29374957823184222</v>
      </c>
      <c r="E47" s="27" t="s">
        <v>938</v>
      </c>
      <c r="F47" s="69">
        <f>VLOOKUP(E47,'Simple avearge'!$A$1:$C$1136,2,0)</f>
        <v>-2.5231677486044601</v>
      </c>
      <c r="G47" s="35">
        <f t="shared" si="1"/>
        <v>93</v>
      </c>
    </row>
    <row r="48" spans="1:7" s="77" customFormat="1">
      <c r="A48" s="74" t="e">
        <f t="shared" si="2"/>
        <v>#N/A</v>
      </c>
      <c r="B48" s="78" t="s">
        <v>958</v>
      </c>
      <c r="C48" s="75">
        <f>VLOOKUP(B48,'TiO2'!$A$1:$M$97,8,0)</f>
        <v>2.2004050795233425</v>
      </c>
      <c r="D48" s="76"/>
      <c r="E48" s="78" t="s">
        <v>958</v>
      </c>
      <c r="F48" s="76">
        <f>VLOOKUP(E48,'Simple avearge'!$A$1:$C$1136,2,0)</f>
        <v>-1.9596040285540199</v>
      </c>
      <c r="G48" s="75">
        <f t="shared" si="1"/>
        <v>77</v>
      </c>
    </row>
    <row r="49" spans="1:7">
      <c r="A49" s="41" t="e">
        <f t="shared" si="2"/>
        <v>#N/A</v>
      </c>
      <c r="B49" t="s">
        <v>1315</v>
      </c>
      <c r="C49" s="35">
        <f>VLOOKUP(B49,'TiO2'!$A$1:$M$97,8,0)</f>
        <v>-0.68856438027185207</v>
      </c>
      <c r="E49" t="s">
        <v>1315</v>
      </c>
      <c r="F49" s="69">
        <f>VLOOKUP(E49,'Simple avearge'!$A$1:$C$1136,2,0)</f>
        <v>-1.1433217622599099</v>
      </c>
      <c r="G49" s="35">
        <f t="shared" si="1"/>
        <v>24</v>
      </c>
    </row>
    <row r="50" spans="1:7">
      <c r="A50" s="41" t="e">
        <f t="shared" si="2"/>
        <v>#N/A</v>
      </c>
      <c r="B50" s="44" t="s">
        <v>338</v>
      </c>
      <c r="C50" s="35">
        <f>VLOOKUP(B50,'TiO2'!$A$1:$M$97,8,0)</f>
        <v>-2.2674051953450333E-2</v>
      </c>
      <c r="E50" s="44" t="s">
        <v>338</v>
      </c>
      <c r="F50" s="69">
        <f>VLOOKUP(E50,'Simple avearge'!$A$1:$C$1136,2,0)</f>
        <v>-1.31827437663612</v>
      </c>
      <c r="G50" s="35">
        <f t="shared" si="1"/>
        <v>36</v>
      </c>
    </row>
    <row r="51" spans="1:7">
      <c r="A51" s="41" t="e">
        <f t="shared" si="2"/>
        <v>#N/A</v>
      </c>
      <c r="B51" s="27" t="s">
        <v>1322</v>
      </c>
      <c r="C51" s="35">
        <f>VLOOKUP(B51,'TiO2'!$A$1:$M$97,8,0)</f>
        <v>-0.20480280439289802</v>
      </c>
      <c r="E51" s="27" t="s">
        <v>1322</v>
      </c>
      <c r="F51" s="69">
        <f>VLOOKUP(E51,'Simple avearge'!$A$1:$C$1136,2,0)</f>
        <v>-1.4960996927858199</v>
      </c>
      <c r="G51" s="35">
        <f t="shared" si="1"/>
        <v>48</v>
      </c>
    </row>
    <row r="52" spans="1:7">
      <c r="A52" s="41" t="e">
        <f t="shared" si="2"/>
        <v>#N/A</v>
      </c>
      <c r="B52" s="44" t="s">
        <v>350</v>
      </c>
      <c r="C52" s="35">
        <f>VLOOKUP(B52,'TiO2'!$A$1:$M$97,8,0)</f>
        <v>-9.6852866898739218E-2</v>
      </c>
      <c r="E52" s="44" t="s">
        <v>350</v>
      </c>
      <c r="F52" s="69">
        <f>VLOOKUP(E52,'Simple avearge'!$A$1:$C$1136,2,0)</f>
        <v>-1.1275241158301501</v>
      </c>
      <c r="G52" s="35">
        <f t="shared" si="1"/>
        <v>21</v>
      </c>
    </row>
    <row r="53" spans="1:7">
      <c r="A53" s="41" t="e">
        <f t="shared" si="2"/>
        <v>#N/A</v>
      </c>
      <c r="B53" s="44" t="s">
        <v>354</v>
      </c>
      <c r="C53" s="35">
        <f>VLOOKUP(B53,'TiO2'!$A$1:$M$97,8,0)</f>
        <v>-7.2674038685699882E-2</v>
      </c>
      <c r="E53" s="44" t="s">
        <v>354</v>
      </c>
      <c r="F53" s="69">
        <f>VLOOKUP(E53,'Simple avearge'!$A$1:$C$1136,2,0)</f>
        <v>-1.0594366445487</v>
      </c>
      <c r="G53" s="35">
        <f t="shared" si="1"/>
        <v>17</v>
      </c>
    </row>
    <row r="54" spans="1:7">
      <c r="A54" s="41" t="e">
        <f t="shared" si="2"/>
        <v>#N/A</v>
      </c>
      <c r="B54" t="s">
        <v>1326</v>
      </c>
      <c r="C54" s="35">
        <f>VLOOKUP(B54,'TiO2'!$A$1:$M$97,8,0)</f>
        <v>-0.67594572742662729</v>
      </c>
      <c r="E54" t="s">
        <v>1326</v>
      </c>
      <c r="F54" s="69">
        <f>VLOOKUP(E54,'Simple avearge'!$A$1:$C$1136,2,0)</f>
        <v>-1.2763443159938299</v>
      </c>
      <c r="G54" s="35">
        <f t="shared" si="1"/>
        <v>31</v>
      </c>
    </row>
    <row r="55" spans="1:7" s="77" customFormat="1">
      <c r="A55" s="74" t="e">
        <f t="shared" si="2"/>
        <v>#N/A</v>
      </c>
      <c r="B55" s="78" t="s">
        <v>1330</v>
      </c>
      <c r="C55" s="75">
        <f>VLOOKUP(B55,'TiO2'!$A$1:$M$97,8,0)</f>
        <v>0.43002733487148131</v>
      </c>
      <c r="D55" s="76"/>
      <c r="E55" s="78" t="s">
        <v>1330</v>
      </c>
      <c r="F55" s="76">
        <f>VLOOKUP(E55,'Simple avearge'!$A$1:$C$1136,2,0)</f>
        <v>-1.1054116624758601</v>
      </c>
      <c r="G55" s="75">
        <f t="shared" si="1"/>
        <v>20</v>
      </c>
    </row>
    <row r="56" spans="1:7">
      <c r="A56" s="41" t="e">
        <f t="shared" si="2"/>
        <v>#N/A</v>
      </c>
      <c r="B56" t="s">
        <v>1334</v>
      </c>
      <c r="C56" s="35">
        <f>VLOOKUP(B56,'TiO2'!$A$1:$M$97,8,0)</f>
        <v>-0.15436350417782399</v>
      </c>
      <c r="E56" t="s">
        <v>1334</v>
      </c>
      <c r="F56" s="69">
        <f>VLOOKUP(E56,'Simple avearge'!$A$1:$C$1136,2,0)</f>
        <v>-0.85095331792552098</v>
      </c>
      <c r="G56" s="35">
        <f t="shared" si="1"/>
        <v>13</v>
      </c>
    </row>
    <row r="57" spans="1:7">
      <c r="A57" s="41" t="e">
        <f t="shared" si="2"/>
        <v>#N/A</v>
      </c>
      <c r="B57" t="s">
        <v>1338</v>
      </c>
      <c r="C57" s="35">
        <f>VLOOKUP(B57,'TiO2'!$A$1:$M$97,8,0)</f>
        <v>-0.56547091873540634</v>
      </c>
      <c r="E57" t="s">
        <v>1338</v>
      </c>
      <c r="F57" s="69">
        <f>VLOOKUP(E57,'Simple avearge'!$A$1:$C$1136,2,0)</f>
        <v>-2.2491273434715202</v>
      </c>
      <c r="G57" s="35">
        <f t="shared" si="1"/>
        <v>89</v>
      </c>
    </row>
    <row r="58" spans="1:7" s="77" customFormat="1">
      <c r="A58" s="74" t="e">
        <f t="shared" si="2"/>
        <v>#N/A</v>
      </c>
      <c r="B58" s="78" t="s">
        <v>1000</v>
      </c>
      <c r="C58" s="75">
        <f>VLOOKUP(B58,'TiO2'!$A$1:$M$97,8,0)</f>
        <v>0.99750989170050575</v>
      </c>
      <c r="D58" s="76"/>
      <c r="E58" s="78" t="s">
        <v>1000</v>
      </c>
      <c r="F58" s="76">
        <f>VLOOKUP(E58,'Simple avearge'!$A$1:$C$1136,2,0)</f>
        <v>-1.4543228274356601</v>
      </c>
      <c r="G58" s="75">
        <f t="shared" si="1"/>
        <v>44</v>
      </c>
    </row>
    <row r="59" spans="1:7" s="77" customFormat="1">
      <c r="A59" s="74" t="e">
        <f t="shared" si="2"/>
        <v>#N/A</v>
      </c>
      <c r="B59" s="78" t="s">
        <v>624</v>
      </c>
      <c r="C59" s="75">
        <f>VLOOKUP(B59,'TiO2'!$A$1:$M$97,8,0)</f>
        <v>0.84225746448548733</v>
      </c>
      <c r="D59" s="76"/>
      <c r="E59" s="78" t="s">
        <v>624</v>
      </c>
      <c r="F59" s="76">
        <f>VLOOKUP(E59,'Simple avearge'!$A$1:$C$1136,2,0)</f>
        <v>-1.26026842515007</v>
      </c>
      <c r="G59" s="75">
        <f t="shared" si="1"/>
        <v>30</v>
      </c>
    </row>
    <row r="60" spans="1:7" s="77" customFormat="1">
      <c r="A60" s="74" t="e">
        <f t="shared" si="2"/>
        <v>#N/A</v>
      </c>
      <c r="B60" s="79" t="s">
        <v>362</v>
      </c>
      <c r="C60" s="75">
        <f>VLOOKUP(B60,'TiO2'!$A$1:$M$97,8,0)</f>
        <v>1.8548585318170874E-2</v>
      </c>
      <c r="D60" s="76"/>
      <c r="E60" s="79" t="s">
        <v>362</v>
      </c>
      <c r="F60" s="76">
        <f>VLOOKUP(E60,'Simple avearge'!$A$1:$C$1136,2,0)</f>
        <v>-1.54154428506036</v>
      </c>
      <c r="G60" s="75">
        <f t="shared" si="1"/>
        <v>52</v>
      </c>
    </row>
    <row r="61" spans="1:7" s="77" customFormat="1">
      <c r="A61" s="74" t="e">
        <f t="shared" si="2"/>
        <v>#N/A</v>
      </c>
      <c r="B61" s="78" t="s">
        <v>835</v>
      </c>
      <c r="C61" s="75">
        <f>VLOOKUP(B61,'TiO2'!$A$1:$M$97,8,0)</f>
        <v>1.192089329766203</v>
      </c>
      <c r="D61" s="76"/>
      <c r="E61" s="78" t="s">
        <v>835</v>
      </c>
      <c r="F61" s="76">
        <f>VLOOKUP(E61,'Simple avearge'!$A$1:$C$1136,2,0)</f>
        <v>-1.38142305061417</v>
      </c>
      <c r="G61" s="75">
        <f t="shared" si="1"/>
        <v>41</v>
      </c>
    </row>
    <row r="62" spans="1:7">
      <c r="A62" s="41" t="e">
        <f t="shared" si="2"/>
        <v>#N/A</v>
      </c>
      <c r="B62" s="44" t="s">
        <v>366</v>
      </c>
      <c r="C62" s="35">
        <f>VLOOKUP(B62,'TiO2'!$A$1:$M$97,8,0)</f>
        <v>-4.8896783649286117E-2</v>
      </c>
      <c r="E62" s="44" t="s">
        <v>366</v>
      </c>
      <c r="F62" s="69">
        <f>VLOOKUP(E62,'Simple avearge'!$A$1:$C$1136,2,0)</f>
        <v>-1.5316174806932801</v>
      </c>
      <c r="G62" s="35">
        <f t="shared" si="1"/>
        <v>50</v>
      </c>
    </row>
    <row r="63" spans="1:7">
      <c r="A63" s="41" t="e">
        <f t="shared" si="2"/>
        <v>#N/A</v>
      </c>
      <c r="B63" s="27" t="s">
        <v>510</v>
      </c>
      <c r="C63" s="35">
        <f>VLOOKUP(B63,'TiO2'!$A$1:$M$97,8,0)</f>
        <v>-0.11853374360036124</v>
      </c>
      <c r="E63" s="27" t="s">
        <v>510</v>
      </c>
      <c r="F63" s="69">
        <f>VLOOKUP(E63,'Simple avearge'!$A$1:$C$1136,2,0)</f>
        <v>-1.58463878528272</v>
      </c>
      <c r="G63" s="35">
        <f t="shared" si="1"/>
        <v>54</v>
      </c>
    </row>
    <row r="64" spans="1:7" s="77" customFormat="1">
      <c r="A64" s="74" t="e">
        <f t="shared" si="2"/>
        <v>#N/A</v>
      </c>
      <c r="B64" s="78" t="s">
        <v>1048</v>
      </c>
      <c r="C64" s="75">
        <f>VLOOKUP(B64,'TiO2'!$A$1:$M$97,8,0)</f>
        <v>0.18667243944621287</v>
      </c>
      <c r="D64" s="76"/>
      <c r="E64" s="78" t="s">
        <v>1048</v>
      </c>
      <c r="F64" s="76">
        <f>VLOOKUP(E64,'Simple avearge'!$A$1:$C$1136,2,0)</f>
        <v>-1.35562223333871</v>
      </c>
      <c r="G64" s="75">
        <f t="shared" si="1"/>
        <v>38</v>
      </c>
    </row>
    <row r="65" spans="1:7" s="77" customFormat="1">
      <c r="A65" s="74" t="e">
        <f t="shared" si="2"/>
        <v>#N/A</v>
      </c>
      <c r="B65" s="75" t="s">
        <v>499</v>
      </c>
      <c r="C65" s="75">
        <f>VLOOKUP(B65,'TiO2'!$A$1:$M$97,8,0)</f>
        <v>0.36587138735267782</v>
      </c>
      <c r="D65" s="76"/>
      <c r="E65" s="75" t="s">
        <v>499</v>
      </c>
      <c r="F65" s="76">
        <f>VLOOKUP(E65,'Simple avearge'!$A$1:$C$1136,2,0)</f>
        <v>-1.22934497088275</v>
      </c>
      <c r="G65" s="75">
        <f t="shared" si="1"/>
        <v>27</v>
      </c>
    </row>
    <row r="66" spans="1:7" s="77" customFormat="1">
      <c r="A66" s="74" t="e">
        <f t="shared" si="2"/>
        <v>#N/A</v>
      </c>
      <c r="B66" s="75" t="s">
        <v>115</v>
      </c>
      <c r="C66" s="75" t="e">
        <f>VLOOKUP(B66,'TiO2'!$A$1:$M$97,8,0)</f>
        <v>#N/A</v>
      </c>
      <c r="D66" s="76"/>
      <c r="E66" s="78" t="s">
        <v>851</v>
      </c>
      <c r="F66" s="76">
        <f>VLOOKUP(E66,'Simple avearge'!$A$1:$C$1136,2,0)</f>
        <v>-2.35960535785033</v>
      </c>
      <c r="G66" s="75">
        <f t="shared" si="1"/>
        <v>91</v>
      </c>
    </row>
    <row r="67" spans="1:7" s="77" customFormat="1">
      <c r="A67" s="74" t="e">
        <f t="shared" ref="A67:A97" si="3">RANK(C67,$C$3:$C$97,0)</f>
        <v>#N/A</v>
      </c>
      <c r="B67" s="78" t="s">
        <v>851</v>
      </c>
      <c r="C67" s="75">
        <f>VLOOKUP(B67,'TiO2'!$A$1:$M$97,8,0)</f>
        <v>0.89576904226883147</v>
      </c>
      <c r="D67" s="76"/>
      <c r="E67" s="77" t="s">
        <v>1363</v>
      </c>
      <c r="F67" s="76">
        <f>VLOOKUP(E67,'Simple avearge'!$A$1:$C$1136,2,0)</f>
        <v>-1.5892628859232101</v>
      </c>
      <c r="G67" s="75">
        <f t="shared" si="1"/>
        <v>56</v>
      </c>
    </row>
    <row r="68" spans="1:7">
      <c r="A68" s="41" t="e">
        <f t="shared" si="3"/>
        <v>#N/A</v>
      </c>
      <c r="B68" t="s">
        <v>1363</v>
      </c>
      <c r="C68" s="35">
        <f>VLOOKUP(B68,'TiO2'!$A$1:$M$97,8,0)</f>
        <v>-0.19239896415124147</v>
      </c>
      <c r="E68" t="s">
        <v>1370</v>
      </c>
      <c r="F68" s="69">
        <f>VLOOKUP(E68,'Simple avearge'!$A$1:$C$1136,2,0)</f>
        <v>-2.1539373268228501</v>
      </c>
      <c r="G68" s="35">
        <f t="shared" ref="G68:G96" si="4">RANK(F68,$F$3:$F$96,0)</f>
        <v>86</v>
      </c>
    </row>
    <row r="69" spans="1:7">
      <c r="A69" s="41" t="e">
        <f t="shared" si="3"/>
        <v>#N/A</v>
      </c>
      <c r="B69" t="s">
        <v>1370</v>
      </c>
      <c r="C69" s="35">
        <f>VLOOKUP(B69,'TiO2'!$A$1:$M$97,8,0)</f>
        <v>-0.30749840373572285</v>
      </c>
      <c r="E69" s="44" t="s">
        <v>381</v>
      </c>
      <c r="F69" s="69">
        <f>VLOOKUP(E69,'Simple avearge'!$A$1:$C$1136,2,0)</f>
        <v>-0.46293447093200901</v>
      </c>
      <c r="G69" s="35">
        <f t="shared" si="4"/>
        <v>6</v>
      </c>
    </row>
    <row r="70" spans="1:7">
      <c r="A70" s="41" t="e">
        <f t="shared" si="3"/>
        <v>#N/A</v>
      </c>
      <c r="B70" s="44" t="s">
        <v>381</v>
      </c>
      <c r="C70" s="35">
        <f>VLOOKUP(B70,'TiO2'!$A$1:$M$97,8,0)</f>
        <v>-9.367518395603909E-2</v>
      </c>
      <c r="E70" s="44" t="s">
        <v>383</v>
      </c>
      <c r="F70" s="69">
        <f>VLOOKUP(E70,'Simple avearge'!$A$1:$C$1136,2,0)</f>
        <v>-2.1049304225326799</v>
      </c>
      <c r="G70" s="35">
        <f t="shared" si="4"/>
        <v>83</v>
      </c>
    </row>
    <row r="71" spans="1:7" s="77" customFormat="1">
      <c r="A71" s="74" t="e">
        <f t="shared" si="3"/>
        <v>#N/A</v>
      </c>
      <c r="B71" s="79" t="s">
        <v>383</v>
      </c>
      <c r="C71" s="75">
        <f>VLOOKUP(B71,'TiO2'!$A$1:$M$97,8,0)</f>
        <v>0.49955932279212978</v>
      </c>
      <c r="D71" s="76"/>
      <c r="E71" s="78" t="s">
        <v>1120</v>
      </c>
      <c r="F71" s="76">
        <f>VLOOKUP(E71,'Simple avearge'!$A$1:$C$1136,2,0)</f>
        <v>-1.3031900356761501</v>
      </c>
      <c r="G71" s="75">
        <f t="shared" si="4"/>
        <v>33</v>
      </c>
    </row>
    <row r="72" spans="1:7">
      <c r="A72" s="41" t="e">
        <f t="shared" si="3"/>
        <v>#N/A</v>
      </c>
      <c r="B72" s="27" t="s">
        <v>1120</v>
      </c>
      <c r="C72" s="35">
        <f>VLOOKUP(B72,'TiO2'!$A$1:$M$97,8,0)</f>
        <v>-1.0804816434430806</v>
      </c>
      <c r="E72" s="27" t="s">
        <v>1128</v>
      </c>
      <c r="F72" s="69">
        <f>VLOOKUP(E72,'Simple avearge'!$A$1:$C$1136,2,0)</f>
        <v>-3.0037302784359401</v>
      </c>
      <c r="G72" s="35">
        <f t="shared" si="4"/>
        <v>94</v>
      </c>
    </row>
    <row r="73" spans="1:7" s="77" customFormat="1">
      <c r="A73" s="74" t="e">
        <f t="shared" si="3"/>
        <v>#N/A</v>
      </c>
      <c r="B73" s="78" t="s">
        <v>1128</v>
      </c>
      <c r="C73" s="75">
        <f>VLOOKUP(B73,'TiO2'!$A$1:$M$97,8,0)</f>
        <v>0.74480298801484124</v>
      </c>
      <c r="D73" s="76"/>
      <c r="E73" s="79" t="s">
        <v>398</v>
      </c>
      <c r="F73" s="76">
        <f>VLOOKUP(E73,'Simple avearge'!$A$1:$C$1136,2,0)</f>
        <v>-0.14357998598698901</v>
      </c>
      <c r="G73" s="75">
        <f t="shared" si="4"/>
        <v>1</v>
      </c>
    </row>
    <row r="74" spans="1:7">
      <c r="A74" s="41" t="e">
        <f t="shared" si="3"/>
        <v>#N/A</v>
      </c>
      <c r="B74" s="44" t="s">
        <v>398</v>
      </c>
      <c r="C74" s="35">
        <f>VLOOKUP(B74,'TiO2'!$A$1:$M$97,8,0)</f>
        <v>-2.1106650380845644</v>
      </c>
      <c r="E74" s="44" t="s">
        <v>409</v>
      </c>
      <c r="F74" s="69">
        <f>VLOOKUP(E74,'Simple avearge'!$A$1:$C$1136,2,0)</f>
        <v>-1.7922515590007899</v>
      </c>
      <c r="G74" s="35">
        <f t="shared" si="4"/>
        <v>70</v>
      </c>
    </row>
    <row r="75" spans="1:7">
      <c r="A75" s="41" t="e">
        <f t="shared" si="3"/>
        <v>#N/A</v>
      </c>
      <c r="B75" s="44" t="s">
        <v>409</v>
      </c>
      <c r="C75" s="35">
        <f>VLOOKUP(B75,'TiO2'!$A$1:$M$97,8,0)</f>
        <v>-0.36400981935414889</v>
      </c>
      <c r="E75" s="44" t="s">
        <v>413</v>
      </c>
      <c r="F75" s="69">
        <f>VLOOKUP(E75,'Simple avearge'!$A$1:$C$1136,2,0)</f>
        <v>-1.17363355376695</v>
      </c>
      <c r="G75" s="35">
        <f t="shared" si="4"/>
        <v>25</v>
      </c>
    </row>
    <row r="76" spans="1:7">
      <c r="A76" s="41" t="e">
        <f t="shared" si="3"/>
        <v>#N/A</v>
      </c>
      <c r="B76" s="44" t="s">
        <v>413</v>
      </c>
      <c r="C76" s="35">
        <f>VLOOKUP(B76,'TiO2'!$A$1:$M$97,8,0)</f>
        <v>-0.55375387030258583</v>
      </c>
      <c r="E76" s="45" t="s">
        <v>421</v>
      </c>
      <c r="F76" s="69">
        <f>VLOOKUP(E76,'Simple avearge'!$A$1:$C$1136,2,0)</f>
        <v>-1.7136693716737701</v>
      </c>
      <c r="G76" s="35">
        <f t="shared" si="4"/>
        <v>64</v>
      </c>
    </row>
    <row r="77" spans="1:7">
      <c r="A77" s="41" t="e">
        <f t="shared" si="3"/>
        <v>#N/A</v>
      </c>
      <c r="B77" s="45" t="s">
        <v>421</v>
      </c>
      <c r="C77" s="35">
        <f>VLOOKUP(B77,'TiO2'!$A$1:$M$97,8,0)</f>
        <v>-0.71367295291595567</v>
      </c>
      <c r="E77" s="27" t="s">
        <v>1100</v>
      </c>
      <c r="F77" s="69">
        <f>VLOOKUP(E77,'Simple avearge'!$A$1:$C$1136,2,0)</f>
        <v>-1.9518723273299601</v>
      </c>
      <c r="G77" s="35">
        <f t="shared" si="4"/>
        <v>76</v>
      </c>
    </row>
    <row r="78" spans="1:7" s="77" customFormat="1">
      <c r="A78" s="74" t="e">
        <f t="shared" si="3"/>
        <v>#N/A</v>
      </c>
      <c r="B78" s="78" t="s">
        <v>1100</v>
      </c>
      <c r="C78" s="75">
        <f>VLOOKUP(B78,'TiO2'!$A$1:$M$97,8,0)</f>
        <v>1.8695232646427595</v>
      </c>
      <c r="D78" s="76"/>
      <c r="E78" s="80" t="s">
        <v>425</v>
      </c>
      <c r="F78" s="76">
        <f>VLOOKUP(E78,'Simple avearge'!$A$1:$C$1136,2,0)</f>
        <v>-0.155825988433034</v>
      </c>
      <c r="G78" s="75">
        <f t="shared" si="4"/>
        <v>3</v>
      </c>
    </row>
    <row r="79" spans="1:7">
      <c r="A79" s="41" t="e">
        <f t="shared" si="3"/>
        <v>#N/A</v>
      </c>
      <c r="B79" s="45" t="s">
        <v>425</v>
      </c>
      <c r="C79" s="35">
        <f>VLOOKUP(B79,'TiO2'!$A$1:$M$97,8,0)</f>
        <v>-0.32374223366270133</v>
      </c>
      <c r="E79" s="27" t="s">
        <v>1307</v>
      </c>
      <c r="F79" s="69">
        <f>VLOOKUP(E79,'Simple avearge'!$A$1:$C$1136,2,0)</f>
        <v>-2.1255347469494001</v>
      </c>
      <c r="G79" s="35">
        <f t="shared" si="4"/>
        <v>84</v>
      </c>
    </row>
    <row r="80" spans="1:7">
      <c r="A80" s="41" t="e">
        <f t="shared" si="3"/>
        <v>#N/A</v>
      </c>
      <c r="B80" s="27" t="s">
        <v>1307</v>
      </c>
      <c r="C80" s="35">
        <f>VLOOKUP(B80,'TiO2'!$A$1:$M$97,8,0)</f>
        <v>-0.2805229246905977</v>
      </c>
      <c r="E80" s="45" t="s">
        <v>429</v>
      </c>
      <c r="F80" s="69">
        <f>VLOOKUP(E80,'Simple avearge'!$A$1:$C$1136,2,0)</f>
        <v>-0.15023100292983499</v>
      </c>
      <c r="G80" s="35">
        <f t="shared" si="4"/>
        <v>2</v>
      </c>
    </row>
    <row r="81" spans="1:7">
      <c r="A81" s="41" t="e">
        <f t="shared" si="3"/>
        <v>#N/A</v>
      </c>
      <c r="B81" s="45" t="s">
        <v>429</v>
      </c>
      <c r="C81" s="35">
        <f>VLOOKUP(B81,'TiO2'!$A$1:$M$97,8,0)</f>
        <v>-1.5264047071138325</v>
      </c>
      <c r="E81" s="45" t="s">
        <v>445</v>
      </c>
      <c r="F81" s="69">
        <f>VLOOKUP(E81,'Simple avearge'!$A$1:$C$1136,2,0)</f>
        <v>-1.7845739426524001</v>
      </c>
      <c r="G81" s="35">
        <f t="shared" si="4"/>
        <v>69</v>
      </c>
    </row>
    <row r="82" spans="1:7" s="77" customFormat="1">
      <c r="A82" s="74" t="e">
        <f t="shared" si="3"/>
        <v>#N/A</v>
      </c>
      <c r="B82" s="80" t="s">
        <v>445</v>
      </c>
      <c r="C82" s="75">
        <f>VLOOKUP(B82,'TiO2'!$A$1:$M$97,8,0)</f>
        <v>0.58519659698207582</v>
      </c>
      <c r="D82" s="76"/>
      <c r="E82" s="80" t="s">
        <v>487</v>
      </c>
      <c r="F82" s="76">
        <f>VLOOKUP(E82,'Simple avearge'!$A$1:$C$1136,2,0)</f>
        <v>-1.62289565540805</v>
      </c>
      <c r="G82" s="75">
        <f t="shared" si="4"/>
        <v>59</v>
      </c>
    </row>
    <row r="83" spans="1:7">
      <c r="A83" s="41" t="e">
        <f t="shared" si="3"/>
        <v>#N/A</v>
      </c>
      <c r="B83" s="48" t="s">
        <v>487</v>
      </c>
      <c r="C83" s="35">
        <f>VLOOKUP(B83,'TiO2'!$A$1:$M$97,8,0)</f>
        <v>-1.2290469325295255</v>
      </c>
      <c r="E83" s="45" t="s">
        <v>453</v>
      </c>
      <c r="F83" s="69">
        <f>VLOOKUP(E83,'Simple avearge'!$A$1:$C$1136,2,0)</f>
        <v>-1.66339851850614</v>
      </c>
      <c r="G83" s="35">
        <f t="shared" si="4"/>
        <v>61</v>
      </c>
    </row>
    <row r="84" spans="1:7">
      <c r="A84" s="41" t="e">
        <f t="shared" si="3"/>
        <v>#N/A</v>
      </c>
      <c r="B84" s="45" t="s">
        <v>453</v>
      </c>
      <c r="C84" s="35">
        <f>VLOOKUP(B84,'TiO2'!$A$1:$M$97,8,0)</f>
        <v>-4.0831017488794925E-2</v>
      </c>
      <c r="E84" s="45" t="s">
        <v>457</v>
      </c>
      <c r="F84" s="69">
        <f>VLOOKUP(E84,'Simple avearge'!$A$1:$C$1136,2,0)</f>
        <v>-1.50705567776239</v>
      </c>
      <c r="G84" s="35">
        <f t="shared" si="4"/>
        <v>49</v>
      </c>
    </row>
    <row r="85" spans="1:7">
      <c r="A85" s="41" t="e">
        <f t="shared" si="3"/>
        <v>#N/A</v>
      </c>
      <c r="B85" s="45" t="s">
        <v>457</v>
      </c>
      <c r="C85" s="35">
        <f>VLOOKUP(B85,'TiO2'!$A$1:$M$97,8,0)</f>
        <v>-0.2049010503000453</v>
      </c>
      <c r="E85" t="s">
        <v>1398</v>
      </c>
      <c r="F85" s="69">
        <f>VLOOKUP(E85,'Simple avearge'!$A$1:$C$1136,2,0)</f>
        <v>-2.0688838842467301</v>
      </c>
      <c r="G85" s="35">
        <f t="shared" si="4"/>
        <v>80</v>
      </c>
    </row>
    <row r="86" spans="1:7" s="77" customFormat="1">
      <c r="A86" s="74" t="e">
        <f t="shared" si="3"/>
        <v>#N/A</v>
      </c>
      <c r="B86" s="77" t="s">
        <v>1398</v>
      </c>
      <c r="C86" s="75">
        <f>VLOOKUP(B86,'TiO2'!$A$1:$M$97,8,0)</f>
        <v>1.3833633779402896E-2</v>
      </c>
      <c r="D86" s="76"/>
      <c r="E86" s="80" t="s">
        <v>465</v>
      </c>
      <c r="F86" s="76">
        <f>VLOOKUP(E86,'Simple avearge'!$A$1:$C$1136,2,0)</f>
        <v>-2.02665202190158</v>
      </c>
      <c r="G86" s="75">
        <f t="shared" si="4"/>
        <v>79</v>
      </c>
    </row>
    <row r="87" spans="1:7" s="77" customFormat="1">
      <c r="A87" s="74" t="e">
        <f t="shared" si="3"/>
        <v>#N/A</v>
      </c>
      <c r="B87" s="80" t="s">
        <v>465</v>
      </c>
      <c r="C87" s="75">
        <f>VLOOKUP(B87,'TiO2'!$A$1:$M$97,8,0)</f>
        <v>0.35043985105977377</v>
      </c>
      <c r="D87" s="76"/>
      <c r="E87" s="78" t="s">
        <v>558</v>
      </c>
      <c r="F87" s="76">
        <f>VLOOKUP(E87,'Simple avearge'!$A$1:$C$1136,2,0)</f>
        <v>-1.33937847718624</v>
      </c>
      <c r="G87" s="75">
        <f t="shared" si="4"/>
        <v>37</v>
      </c>
    </row>
    <row r="88" spans="1:7" s="77" customFormat="1">
      <c r="A88" s="74" t="e">
        <f t="shared" si="3"/>
        <v>#N/A</v>
      </c>
      <c r="B88" s="78" t="s">
        <v>558</v>
      </c>
      <c r="C88" s="75">
        <f>VLOOKUP(B88,'TiO2'!$A$1:$M$97,8,0)</f>
        <v>0.10513155810083692</v>
      </c>
      <c r="D88" s="76"/>
      <c r="E88" s="79" t="s">
        <v>255</v>
      </c>
      <c r="F88" s="76">
        <f>VLOOKUP(E88,'Simple avearge'!$A$1:$C$1136,2,0)</f>
        <v>-2.2745676883049599</v>
      </c>
      <c r="G88" s="75">
        <f t="shared" si="4"/>
        <v>90</v>
      </c>
    </row>
    <row r="89" spans="1:7" s="77" customFormat="1">
      <c r="A89" s="74" t="e">
        <f t="shared" si="3"/>
        <v>#N/A</v>
      </c>
      <c r="B89" s="79" t="s">
        <v>255</v>
      </c>
      <c r="C89" s="75">
        <f>VLOOKUP(B89,'TiO2'!$A$1:$M$97,8,0)</f>
        <v>0.14168780235134054</v>
      </c>
      <c r="D89" s="76"/>
      <c r="E89" s="80" t="s">
        <v>469</v>
      </c>
      <c r="F89" s="76">
        <f>VLOOKUP(E89,'Simple avearge'!$A$1:$C$1136,2,0)</f>
        <v>-1.31665971078532</v>
      </c>
      <c r="G89" s="75">
        <f t="shared" si="4"/>
        <v>35</v>
      </c>
    </row>
    <row r="90" spans="1:7">
      <c r="A90" s="41" t="e">
        <f t="shared" si="3"/>
        <v>#N/A</v>
      </c>
      <c r="B90" s="45" t="s">
        <v>469</v>
      </c>
      <c r="C90" s="35">
        <f>VLOOKUP(B90,'TiO2'!$A$1:$M$97,8,0)</f>
        <v>-9.2297060482346149E-2</v>
      </c>
      <c r="E90" s="45" t="s">
        <v>461</v>
      </c>
      <c r="F90" s="69">
        <f>VLOOKUP(E90,'Simple avearge'!$A$1:$C$1136,2,0)</f>
        <v>-1.44645404120223</v>
      </c>
      <c r="G90" s="35">
        <f t="shared" si="4"/>
        <v>43</v>
      </c>
    </row>
    <row r="91" spans="1:7">
      <c r="A91" s="41" t="e">
        <f t="shared" si="3"/>
        <v>#N/A</v>
      </c>
      <c r="B91" s="45" t="s">
        <v>461</v>
      </c>
      <c r="C91" s="35">
        <f>VLOOKUP(B91,'TiO2'!$A$1:$M$97,8,0)</f>
        <v>-5.5599510517037772E-2</v>
      </c>
      <c r="E91" s="27" t="s">
        <v>1155</v>
      </c>
      <c r="F91" s="69">
        <f>VLOOKUP(E91,'Simple avearge'!$A$1:$C$1136,2,0)</f>
        <v>-2.1388849544465098</v>
      </c>
      <c r="G91" s="35">
        <f t="shared" si="4"/>
        <v>85</v>
      </c>
    </row>
    <row r="92" spans="1:7">
      <c r="A92" s="41" t="e">
        <f t="shared" si="3"/>
        <v>#N/A</v>
      </c>
      <c r="B92" s="27" t="s">
        <v>1155</v>
      </c>
      <c r="C92" s="35">
        <f>VLOOKUP(B92,'TiO2'!$A$1:$M$97,8,0)</f>
        <v>-0.28243332608960942</v>
      </c>
      <c r="E92" s="27" t="s">
        <v>996</v>
      </c>
      <c r="F92" s="69">
        <f>VLOOKUP(E92,'Simple avearge'!$A$1:$C$1136,2,0)</f>
        <v>-1.79562207291515</v>
      </c>
      <c r="G92" s="35">
        <f t="shared" si="4"/>
        <v>71</v>
      </c>
    </row>
    <row r="93" spans="1:7" s="77" customFormat="1">
      <c r="A93" s="74" t="e">
        <f t="shared" si="3"/>
        <v>#N/A</v>
      </c>
      <c r="B93" s="78" t="s">
        <v>996</v>
      </c>
      <c r="C93" s="75">
        <f>VLOOKUP(B93,'TiO2'!$A$1:$M$97,8,0)</f>
        <v>0.44188039899709636</v>
      </c>
      <c r="D93" s="76"/>
      <c r="E93" s="77" t="s">
        <v>1230</v>
      </c>
      <c r="F93" s="76">
        <f>VLOOKUP(E93,'Simple avearge'!$A$1:$C$1136,2,0)</f>
        <v>-0.99891895831001098</v>
      </c>
      <c r="G93" s="75">
        <f t="shared" si="4"/>
        <v>15</v>
      </c>
    </row>
    <row r="94" spans="1:7">
      <c r="A94" s="41" t="e">
        <f t="shared" si="3"/>
        <v>#N/A</v>
      </c>
      <c r="B94" t="s">
        <v>1230</v>
      </c>
      <c r="C94" s="35">
        <f>VLOOKUP(B94,'TiO2'!$A$1:$M$97,8,0)</f>
        <v>-0.17935862072721651</v>
      </c>
      <c r="E94" s="48" t="s">
        <v>477</v>
      </c>
      <c r="F94" s="69">
        <f>VLOOKUP(E94,'Simple avearge'!$A$1:$C$1136,2,0)</f>
        <v>-2.0133532560740499</v>
      </c>
      <c r="G94" s="35">
        <f t="shared" si="4"/>
        <v>78</v>
      </c>
    </row>
    <row r="95" spans="1:7">
      <c r="A95" s="41" t="e">
        <f t="shared" si="3"/>
        <v>#N/A</v>
      </c>
      <c r="B95" s="48" t="s">
        <v>477</v>
      </c>
      <c r="C95" s="35">
        <f>VLOOKUP(B95,'TiO2'!$A$1:$M$97,8,0)</f>
        <v>-0.16056061611007688</v>
      </c>
      <c r="E95" s="45" t="s">
        <v>481</v>
      </c>
      <c r="F95" s="69">
        <f>VLOOKUP(E95,'Simple avearge'!$A$1:$C$1136,2,0)</f>
        <v>-1.7502715218959599</v>
      </c>
      <c r="G95" s="35">
        <f t="shared" si="4"/>
        <v>66</v>
      </c>
    </row>
    <row r="96" spans="1:7">
      <c r="A96" s="41" t="e">
        <f t="shared" si="3"/>
        <v>#N/A</v>
      </c>
      <c r="B96" s="45" t="s">
        <v>481</v>
      </c>
      <c r="C96" s="35">
        <f>VLOOKUP(B96,'TiO2'!$A$1:$M$97,8,0)</f>
        <v>-1.4230219419174517</v>
      </c>
      <c r="E96" s="69" t="s">
        <v>491</v>
      </c>
      <c r="F96" s="69">
        <f>VLOOKUP(E96,'Simple avearge'!$A$1:$C$1136,2,0)</f>
        <v>-1.82676059559102</v>
      </c>
      <c r="G96" s="35">
        <f t="shared" si="4"/>
        <v>72</v>
      </c>
    </row>
    <row r="97" spans="1:7">
      <c r="A97" s="41" t="e">
        <f t="shared" si="3"/>
        <v>#N/A</v>
      </c>
      <c r="B97" s="69" t="s">
        <v>491</v>
      </c>
      <c r="C97" s="35">
        <f>VLOOKUP(B97,'TiO2'!$A$1:$M$97,8,0)</f>
        <v>-0.85877449412689921</v>
      </c>
      <c r="G97" s="35"/>
    </row>
    <row r="98" spans="1:7">
      <c r="G98" s="35"/>
    </row>
    <row r="99" spans="1:7">
      <c r="G99" s="35"/>
    </row>
    <row r="100" spans="1:7">
      <c r="G100" s="35"/>
    </row>
    <row r="101" spans="1:7">
      <c r="G101" s="35"/>
    </row>
    <row r="102" spans="1:7">
      <c r="G102" s="35"/>
    </row>
    <row r="103" spans="1:7">
      <c r="G103" s="35"/>
    </row>
    <row r="104" spans="1:7">
      <c r="G104" s="35"/>
    </row>
    <row r="105" spans="1:7">
      <c r="G105" s="35"/>
    </row>
  </sheetData>
  <mergeCells count="2">
    <mergeCell ref="B1:D1"/>
    <mergeCell ref="F1:G1"/>
  </mergeCells>
  <conditionalFormatting sqref="F97:F1048576 F1 E2">
    <cfRule type="duplicateValues" dxfId="103" priority="57"/>
  </conditionalFormatting>
  <conditionalFormatting sqref="B98:B1048576 B1">
    <cfRule type="duplicateValues" dxfId="102" priority="56"/>
  </conditionalFormatting>
  <conditionalFormatting sqref="B98:B1048576 B1:B2">
    <cfRule type="duplicateValues" dxfId="101" priority="55"/>
  </conditionalFormatting>
  <conditionalFormatting sqref="B2">
    <cfRule type="duplicateValues" dxfId="100" priority="58"/>
  </conditionalFormatting>
  <conditionalFormatting sqref="E2">
    <cfRule type="duplicateValues" dxfId="99" priority="59"/>
  </conditionalFormatting>
  <conditionalFormatting sqref="B86">
    <cfRule type="duplicateValues" dxfId="98" priority="29"/>
    <cfRule type="duplicateValues" dxfId="97" priority="30"/>
    <cfRule type="duplicateValues" dxfId="96" priority="31"/>
  </conditionalFormatting>
  <conditionalFormatting sqref="B87 B67">
    <cfRule type="duplicateValues" dxfId="95" priority="32"/>
    <cfRule type="duplicateValues" dxfId="94" priority="33"/>
    <cfRule type="duplicateValues" dxfId="93" priority="34"/>
  </conditionalFormatting>
  <conditionalFormatting sqref="B26">
    <cfRule type="duplicateValues" dxfId="92" priority="35"/>
    <cfRule type="duplicateValues" dxfId="91" priority="36"/>
    <cfRule type="duplicateValues" dxfId="90" priority="37"/>
  </conditionalFormatting>
  <conditionalFormatting sqref="B32">
    <cfRule type="duplicateValues" dxfId="89" priority="38"/>
    <cfRule type="duplicateValues" dxfId="88" priority="39"/>
    <cfRule type="duplicateValues" dxfId="87" priority="40"/>
  </conditionalFormatting>
  <conditionalFormatting sqref="B90:B97 B63 B29:B31 B23:B25 B27 B33:B50 B3:B20 B84">
    <cfRule type="duplicateValues" dxfId="86" priority="41"/>
  </conditionalFormatting>
  <conditionalFormatting sqref="B28">
    <cfRule type="duplicateValues" dxfId="85" priority="42"/>
    <cfRule type="duplicateValues" dxfId="84" priority="43"/>
    <cfRule type="duplicateValues" dxfId="83" priority="44"/>
  </conditionalFormatting>
  <conditionalFormatting sqref="B77:B83 B68:B73 B88:B89 B66 B64 B85">
    <cfRule type="duplicateValues" dxfId="82" priority="45"/>
  </conditionalFormatting>
  <conditionalFormatting sqref="B88:B89 B68:B73 B66 B64 B85">
    <cfRule type="duplicateValues" dxfId="81" priority="46"/>
  </conditionalFormatting>
  <conditionalFormatting sqref="B57">
    <cfRule type="duplicateValues" dxfId="80" priority="47"/>
    <cfRule type="duplicateValues" dxfId="79" priority="48"/>
    <cfRule type="duplicateValues" dxfId="78" priority="49"/>
  </conditionalFormatting>
  <conditionalFormatting sqref="E85">
    <cfRule type="duplicateValues" dxfId="77" priority="2"/>
    <cfRule type="duplicateValues" dxfId="76" priority="3"/>
    <cfRule type="duplicateValues" dxfId="75" priority="4"/>
  </conditionalFormatting>
  <conditionalFormatting sqref="E86 E66">
    <cfRule type="duplicateValues" dxfId="74" priority="5"/>
    <cfRule type="duplicateValues" dxfId="73" priority="6"/>
    <cfRule type="duplicateValues" dxfId="72" priority="7"/>
  </conditionalFormatting>
  <conditionalFormatting sqref="E26">
    <cfRule type="duplicateValues" dxfId="71" priority="8"/>
    <cfRule type="duplicateValues" dxfId="70" priority="9"/>
    <cfRule type="duplicateValues" dxfId="69" priority="10"/>
  </conditionalFormatting>
  <conditionalFormatting sqref="E32">
    <cfRule type="duplicateValues" dxfId="68" priority="11"/>
    <cfRule type="duplicateValues" dxfId="67" priority="12"/>
    <cfRule type="duplicateValues" dxfId="66" priority="13"/>
  </conditionalFormatting>
  <conditionalFormatting sqref="E28">
    <cfRule type="duplicateValues" dxfId="65" priority="15"/>
    <cfRule type="duplicateValues" dxfId="64" priority="16"/>
    <cfRule type="duplicateValues" dxfId="63" priority="17"/>
  </conditionalFormatting>
  <conditionalFormatting sqref="E57">
    <cfRule type="duplicateValues" dxfId="62" priority="20"/>
    <cfRule type="duplicateValues" dxfId="61" priority="21"/>
    <cfRule type="duplicateValues" dxfId="60" priority="22"/>
  </conditionalFormatting>
  <conditionalFormatting sqref="B33:B50 B29:B31 B23:B25 B27 B3:B20">
    <cfRule type="duplicateValues" dxfId="59" priority="3424"/>
  </conditionalFormatting>
  <conditionalFormatting sqref="B61:B62">
    <cfRule type="duplicateValues" dxfId="58" priority="3457"/>
    <cfRule type="duplicateValues" dxfId="57" priority="3458"/>
    <cfRule type="duplicateValues" dxfId="56" priority="3459"/>
  </conditionalFormatting>
  <conditionalFormatting sqref="B3:B97">
    <cfRule type="duplicateValues" dxfId="55" priority="3572"/>
  </conditionalFormatting>
  <conditionalFormatting sqref="B3:B89">
    <cfRule type="duplicateValues" dxfId="54" priority="3574"/>
  </conditionalFormatting>
  <conditionalFormatting sqref="E3:E96">
    <cfRule type="duplicateValues" dxfId="53" priority="3575"/>
  </conditionalFormatting>
  <conditionalFormatting sqref="E89:E96 E63 E29:E31 E23:E25 E27 E33:E50 E3:E20 E83">
    <cfRule type="duplicateValues" dxfId="52" priority="3576"/>
  </conditionalFormatting>
  <conditionalFormatting sqref="E76:E82 E67:E72 E87:E88 E64 E84">
    <cfRule type="duplicateValues" dxfId="51" priority="3584"/>
  </conditionalFormatting>
  <conditionalFormatting sqref="E87:E88 E67:E72 E64 E84">
    <cfRule type="duplicateValues" dxfId="50" priority="3589"/>
  </conditionalFormatting>
  <conditionalFormatting sqref="E61:E62">
    <cfRule type="duplicateValues" dxfId="49" priority="3593"/>
    <cfRule type="duplicateValues" dxfId="48" priority="3594"/>
    <cfRule type="duplicateValues" dxfId="47" priority="3595"/>
  </conditionalFormatting>
  <conditionalFormatting sqref="E29:E31 E23:E25 E27 E33:E50 E3:E20">
    <cfRule type="duplicateValues" dxfId="46" priority="3596"/>
  </conditionalFormatting>
  <conditionalFormatting sqref="E3:E88">
    <cfRule type="duplicateValues" dxfId="45" priority="3601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110"/>
  <sheetViews>
    <sheetView tabSelected="1" workbookViewId="0">
      <selection activeCell="A33" sqref="A33:C33"/>
    </sheetView>
  </sheetViews>
  <sheetFormatPr baseColWidth="10" defaultColWidth="15" defaultRowHeight="19"/>
  <cols>
    <col min="1" max="3" width="15" style="105"/>
    <col min="4" max="4" width="3.6640625" style="95" customWidth="1"/>
    <col min="5" max="7" width="15" style="105"/>
    <col min="8" max="16384" width="15" style="90"/>
  </cols>
  <sheetData>
    <row r="1" spans="1:31">
      <c r="A1" s="133" t="s">
        <v>2474</v>
      </c>
      <c r="B1" s="133"/>
      <c r="C1" s="133"/>
      <c r="D1" s="112"/>
      <c r="E1" s="133" t="s">
        <v>2475</v>
      </c>
      <c r="F1" s="133"/>
      <c r="G1" s="133"/>
    </row>
    <row r="2" spans="1:31">
      <c r="A2" s="113" t="s">
        <v>1525</v>
      </c>
      <c r="B2" s="114" t="s">
        <v>2477</v>
      </c>
      <c r="C2" s="113" t="s">
        <v>2476</v>
      </c>
      <c r="D2" s="112"/>
      <c r="E2" s="113" t="s">
        <v>2477</v>
      </c>
      <c r="F2" s="115" t="s">
        <v>2478</v>
      </c>
      <c r="G2" s="113" t="s">
        <v>1525</v>
      </c>
      <c r="AD2" s="91" t="s">
        <v>43</v>
      </c>
      <c r="AE2" s="92" t="e">
        <f>VLOOKUP(AD2,'Simple avearge'!$A$1:$C$1136,2,0)</f>
        <v>#N/A</v>
      </c>
    </row>
    <row r="3" spans="1:31">
      <c r="A3" s="113">
        <f t="shared" ref="A3:A34" si="0">RANK(C3,$C$3:$C$101,0)</f>
        <v>34</v>
      </c>
      <c r="B3" s="113" t="s">
        <v>151</v>
      </c>
      <c r="C3" s="113">
        <f>VLOOKUP(B3,Fe2O3!$A$1:$M$102,8,0)</f>
        <v>-0.13424908203407823</v>
      </c>
      <c r="D3" s="112"/>
      <c r="E3" s="113" t="s">
        <v>151</v>
      </c>
      <c r="F3" s="113">
        <f>VLOOKUP(E3,'Simple avearge'!$A$1:$C$1136,2,0)</f>
        <v>-1.6083200696781501</v>
      </c>
      <c r="G3" s="115">
        <f>RANK(F3,$F$3:$F$101,0)</f>
        <v>61</v>
      </c>
      <c r="AD3" s="91" t="s">
        <v>110</v>
      </c>
      <c r="AE3" s="92" t="e">
        <f>VLOOKUP(AD3,'Simple avearge'!$A$1:$C$1136,2,0)</f>
        <v>#N/A</v>
      </c>
    </row>
    <row r="4" spans="1:31">
      <c r="A4" s="113">
        <f t="shared" si="0"/>
        <v>89</v>
      </c>
      <c r="B4" s="113" t="s">
        <v>159</v>
      </c>
      <c r="C4" s="113">
        <f>VLOOKUP(B4,Fe2O3!$A$1:$M$102,8,0)</f>
        <v>-1.1759389593129643</v>
      </c>
      <c r="D4" s="112"/>
      <c r="E4" s="113" t="s">
        <v>159</v>
      </c>
      <c r="F4" s="113">
        <f>VLOOKUP(E4,'Simple avearge'!$A$1:$C$1136,2,0)</f>
        <v>-1.1688178707406001</v>
      </c>
      <c r="G4" s="115">
        <f t="shared" ref="G4:G67" si="1">RANK(F4,$F$3:$F$101,0)</f>
        <v>26</v>
      </c>
      <c r="AD4" s="91" t="s">
        <v>91</v>
      </c>
      <c r="AE4" s="92" t="e">
        <f>VLOOKUP(AD4,'Simple avearge'!$A$1:$C$1136,2,0)</f>
        <v>#N/A</v>
      </c>
    </row>
    <row r="5" spans="1:31">
      <c r="A5" s="113">
        <f t="shared" si="0"/>
        <v>1</v>
      </c>
      <c r="B5" s="113" t="s">
        <v>53</v>
      </c>
      <c r="C5" s="113">
        <f>VLOOKUP(B5,Fe2O3!$A$1:$M$102,8,0)</f>
        <v>3.7416368990617399</v>
      </c>
      <c r="D5" s="112"/>
      <c r="E5" s="113" t="s">
        <v>53</v>
      </c>
      <c r="F5" s="113">
        <f>VLOOKUP(E5,'Simple avearge'!$A$1:$C$1136,2,0)</f>
        <v>-1.9335214383357999</v>
      </c>
      <c r="G5" s="115">
        <f t="shared" si="1"/>
        <v>80</v>
      </c>
      <c r="AD5" s="91" t="s">
        <v>105</v>
      </c>
      <c r="AE5" s="92" t="e">
        <f>VLOOKUP(AD5,'Simple avearge'!$A$1:$C$1136,2,0)</f>
        <v>#N/A</v>
      </c>
    </row>
    <row r="6" spans="1:31">
      <c r="A6" s="113">
        <f t="shared" si="0"/>
        <v>77</v>
      </c>
      <c r="B6" s="113" t="s">
        <v>186</v>
      </c>
      <c r="C6" s="113">
        <f>VLOOKUP(B6,Fe2O3!$A$1:$M$102,8,0)</f>
        <v>-0.62768800491589882</v>
      </c>
      <c r="D6" s="112"/>
      <c r="E6" s="113" t="s">
        <v>186</v>
      </c>
      <c r="F6" s="113">
        <f>VLOOKUP(E6,'Simple avearge'!$A$1:$C$1136,2,0)</f>
        <v>-1.7717490010326999</v>
      </c>
      <c r="G6" s="115">
        <f t="shared" si="1"/>
        <v>73</v>
      </c>
      <c r="AD6" s="91" t="s">
        <v>115</v>
      </c>
      <c r="AE6" s="92" t="e">
        <f>VLOOKUP(AD6,'Simple avearge'!$A$1:$C$1136,2,0)</f>
        <v>#N/A</v>
      </c>
    </row>
    <row r="7" spans="1:31">
      <c r="A7" s="113">
        <f t="shared" si="0"/>
        <v>35</v>
      </c>
      <c r="B7" s="113" t="s">
        <v>223</v>
      </c>
      <c r="C7" s="113">
        <f>VLOOKUP(B7,Fe2O3!$A$1:$M$102,8,0)</f>
        <v>-0.13428024856699622</v>
      </c>
      <c r="D7" s="112"/>
      <c r="E7" s="113" t="s">
        <v>223</v>
      </c>
      <c r="F7" s="113">
        <f>VLOOKUP(E7,'Simple avearge'!$A$1:$C$1136,2,0)</f>
        <v>-0.33903725063203199</v>
      </c>
      <c r="G7" s="115">
        <f t="shared" si="1"/>
        <v>5</v>
      </c>
      <c r="AD7" s="91" t="s">
        <v>86</v>
      </c>
      <c r="AE7" s="92" t="e">
        <f>VLOOKUP(AD7,'Simple avearge'!$A$1:$C$1136,2,0)</f>
        <v>#N/A</v>
      </c>
    </row>
    <row r="8" spans="1:31">
      <c r="A8" s="113">
        <f t="shared" si="0"/>
        <v>73</v>
      </c>
      <c r="B8" s="113" t="s">
        <v>227</v>
      </c>
      <c r="C8" s="113">
        <f>VLOOKUP(B8,Fe2O3!$A$1:$M$102,8,0)</f>
        <v>-0.51305520606038391</v>
      </c>
      <c r="D8" s="112"/>
      <c r="E8" s="113" t="s">
        <v>227</v>
      </c>
      <c r="F8" s="113">
        <f>VLOOKUP(E8,'Simple avearge'!$A$1:$C$1136,2,0)</f>
        <v>-1.4574368091560801</v>
      </c>
      <c r="G8" s="115">
        <f t="shared" si="1"/>
        <v>49</v>
      </c>
      <c r="AD8" s="91" t="s">
        <v>125</v>
      </c>
      <c r="AE8" s="92" t="e">
        <f>VLOOKUP(AD8,'Simple avearge'!$A$1:$C$1136,2,0)</f>
        <v>#N/A</v>
      </c>
    </row>
    <row r="9" spans="1:31">
      <c r="A9" s="113">
        <f t="shared" si="0"/>
        <v>87</v>
      </c>
      <c r="B9" s="113" t="s">
        <v>235</v>
      </c>
      <c r="C9" s="113">
        <f>VLOOKUP(B9,Fe2O3!$A$1:$M$102,8,0)</f>
        <v>-1.0154930043313428</v>
      </c>
      <c r="D9" s="112"/>
      <c r="E9" s="113" t="s">
        <v>235</v>
      </c>
      <c r="F9" s="113">
        <f>VLOOKUP(E9,'Simple avearge'!$A$1:$C$1136,2,0)</f>
        <v>-1.36508919574497</v>
      </c>
      <c r="G9" s="115">
        <f t="shared" si="1"/>
        <v>42</v>
      </c>
      <c r="AD9" s="91" t="s">
        <v>58</v>
      </c>
      <c r="AE9" s="92" t="e">
        <f>VLOOKUP(AD9,'Simple avearge'!$A$1:$C$1136,2,0)</f>
        <v>#N/A</v>
      </c>
    </row>
    <row r="10" spans="1:31">
      <c r="A10" s="113">
        <f t="shared" si="0"/>
        <v>36</v>
      </c>
      <c r="B10" s="113" t="s">
        <v>236</v>
      </c>
      <c r="C10" s="113">
        <f>VLOOKUP(B10,Fe2O3!$A$1:$M$102,8,0)</f>
        <v>-0.14387115854496602</v>
      </c>
      <c r="D10" s="112"/>
      <c r="E10" s="113" t="s">
        <v>236</v>
      </c>
      <c r="F10" s="113">
        <f>VLOOKUP(E10,'Simple avearge'!$A$1:$C$1136,2,0)</f>
        <v>-1.55443737695189</v>
      </c>
      <c r="G10" s="115">
        <f t="shared" si="1"/>
        <v>57</v>
      </c>
      <c r="AD10" s="91" t="s">
        <v>120</v>
      </c>
      <c r="AE10" s="92" t="e">
        <f>VLOOKUP(AD10,'Simple avearge'!$A$1:$C$1136,2,0)</f>
        <v>#N/A</v>
      </c>
    </row>
    <row r="11" spans="1:31">
      <c r="A11" s="113">
        <f t="shared" si="0"/>
        <v>46</v>
      </c>
      <c r="B11" s="113" t="s">
        <v>239</v>
      </c>
      <c r="C11" s="113">
        <f>VLOOKUP(B11,Fe2O3!$A$1:$M$102,8,0)</f>
        <v>-0.23629773184378949</v>
      </c>
      <c r="D11" s="112"/>
      <c r="E11" s="113" t="s">
        <v>239</v>
      </c>
      <c r="F11" s="113">
        <f>VLOOKUP(E11,'Simple avearge'!$A$1:$C$1136,2,0)</f>
        <v>-1.8564455600173899</v>
      </c>
      <c r="G11" s="115">
        <f t="shared" si="1"/>
        <v>79</v>
      </c>
    </row>
    <row r="12" spans="1:31">
      <c r="A12" s="113">
        <f t="shared" si="0"/>
        <v>55</v>
      </c>
      <c r="B12" s="113" t="s">
        <v>240</v>
      </c>
      <c r="C12" s="113">
        <f>VLOOKUP(B12,Fe2O3!$A$1:$M$102,8,0)</f>
        <v>-0.29938910427178356</v>
      </c>
      <c r="D12" s="112"/>
      <c r="E12" s="113" t="s">
        <v>240</v>
      </c>
      <c r="F12" s="113">
        <f>VLOOKUP(E12,'Simple avearge'!$A$1:$C$1136,2,0)</f>
        <v>-2.10065419140262</v>
      </c>
      <c r="G12" s="115">
        <f t="shared" si="1"/>
        <v>87</v>
      </c>
    </row>
    <row r="13" spans="1:31">
      <c r="A13" s="113">
        <f t="shared" si="0"/>
        <v>74</v>
      </c>
      <c r="B13" s="113" t="s">
        <v>244</v>
      </c>
      <c r="C13" s="113">
        <f>VLOOKUP(B13,Fe2O3!$A$1:$M$102,8,0)</f>
        <v>-0.53332842616396592</v>
      </c>
      <c r="D13" s="112"/>
      <c r="E13" s="113" t="s">
        <v>244</v>
      </c>
      <c r="F13" s="113">
        <f>VLOOKUP(E13,'Simple avearge'!$A$1:$C$1136,2,0)</f>
        <v>-0.36778668559192002</v>
      </c>
      <c r="G13" s="115">
        <f t="shared" si="1"/>
        <v>6</v>
      </c>
    </row>
    <row r="14" spans="1:31">
      <c r="A14" s="113">
        <f t="shared" si="0"/>
        <v>62</v>
      </c>
      <c r="B14" s="115" t="s">
        <v>246</v>
      </c>
      <c r="C14" s="113">
        <f>VLOOKUP(B14,Fe2O3!$A$1:$M$102,8,0)</f>
        <v>-0.38604237095188548</v>
      </c>
      <c r="D14" s="112"/>
      <c r="E14" s="115" t="s">
        <v>246</v>
      </c>
      <c r="F14" s="113">
        <f>VLOOKUP(E14,'Simple avearge'!$A$1:$C$1136,2,0)</f>
        <v>-0.62920352502856802</v>
      </c>
      <c r="G14" s="115">
        <f t="shared" si="1"/>
        <v>9</v>
      </c>
    </row>
    <row r="15" spans="1:31">
      <c r="A15" s="113">
        <f t="shared" si="0"/>
        <v>75</v>
      </c>
      <c r="B15" s="113" t="s">
        <v>265</v>
      </c>
      <c r="C15" s="113">
        <f>VLOOKUP(B15,Fe2O3!$A$1:$M$102,8,0)</f>
        <v>-0.55789542888855082</v>
      </c>
      <c r="D15" s="112"/>
      <c r="E15" s="113" t="s">
        <v>265</v>
      </c>
      <c r="F15" s="113">
        <f>VLOOKUP(E15,'Simple avearge'!$A$1:$C$1136,2,0)</f>
        <v>-1.1385788895330899</v>
      </c>
      <c r="G15" s="115">
        <f t="shared" si="1"/>
        <v>24</v>
      </c>
    </row>
    <row r="16" spans="1:31">
      <c r="A16" s="113">
        <f t="shared" si="0"/>
        <v>58</v>
      </c>
      <c r="B16" s="113" t="s">
        <v>718</v>
      </c>
      <c r="C16" s="113">
        <f>VLOOKUP(B16,Fe2O3!$A$1:$M$102,8,0)</f>
        <v>-0.31554588497836777</v>
      </c>
      <c r="D16" s="112"/>
      <c r="E16" s="113" t="s">
        <v>718</v>
      </c>
      <c r="F16" s="113">
        <f>VLOOKUP(E16,'Simple avearge'!$A$1:$C$1136,2,0)</f>
        <v>-1.53254540924275</v>
      </c>
      <c r="G16" s="115">
        <f t="shared" si="1"/>
        <v>55</v>
      </c>
    </row>
    <row r="17" spans="1:7">
      <c r="A17" s="113">
        <f t="shared" si="0"/>
        <v>4</v>
      </c>
      <c r="B17" s="113" t="s">
        <v>82</v>
      </c>
      <c r="C17" s="113">
        <f>VLOOKUP(B17,Fe2O3!$A$1:$M$102,8,0)</f>
        <v>2.4561999395913801</v>
      </c>
      <c r="D17" s="112"/>
      <c r="E17" s="113" t="s">
        <v>82</v>
      </c>
      <c r="F17" s="113">
        <f>VLOOKUP(E17,'Simple avearge'!$A$1:$C$1136,2,0)</f>
        <v>-0.80878514721848505</v>
      </c>
      <c r="G17" s="115">
        <f t="shared" si="1"/>
        <v>13</v>
      </c>
    </row>
    <row r="18" spans="1:7">
      <c r="A18" s="113">
        <f t="shared" si="0"/>
        <v>83</v>
      </c>
      <c r="B18" s="113" t="s">
        <v>1445</v>
      </c>
      <c r="C18" s="113">
        <f>VLOOKUP(B18,Fe2O3!$A$1:$M$102,8,0)</f>
        <v>-0.75766181282194212</v>
      </c>
      <c r="D18" s="112"/>
      <c r="E18" s="113" t="s">
        <v>1445</v>
      </c>
      <c r="F18" s="113">
        <f>VLOOKUP(E18,'Simple avearge'!$A$1:$C$1136,2,0)</f>
        <v>-1.6510831211538799</v>
      </c>
      <c r="G18" s="115">
        <f t="shared" si="1"/>
        <v>65</v>
      </c>
    </row>
    <row r="19" spans="1:7">
      <c r="A19" s="113">
        <f t="shared" si="0"/>
        <v>7</v>
      </c>
      <c r="B19" s="113" t="s">
        <v>72</v>
      </c>
      <c r="C19" s="113">
        <f>VLOOKUP(B19,Fe2O3!$A$1:$M$102,8,0)</f>
        <v>2.2390154220277494</v>
      </c>
      <c r="D19" s="112"/>
      <c r="E19" s="113" t="s">
        <v>72</v>
      </c>
      <c r="F19" s="113">
        <f>VLOOKUP(E19,'Simple avearge'!$A$1:$C$1136,2,0)</f>
        <v>-0.76493826713027302</v>
      </c>
      <c r="G19" s="115">
        <f t="shared" si="1"/>
        <v>11</v>
      </c>
    </row>
    <row r="20" spans="1:7">
      <c r="A20" s="113">
        <f t="shared" si="0"/>
        <v>39</v>
      </c>
      <c r="B20" s="113" t="s">
        <v>536</v>
      </c>
      <c r="C20" s="113">
        <f>VLOOKUP(B20,Fe2O3!$A$1:$M$102,8,0)</f>
        <v>-0.16895206365413476</v>
      </c>
      <c r="D20" s="112"/>
      <c r="E20" s="113" t="s">
        <v>536</v>
      </c>
      <c r="F20" s="113">
        <f>VLOOKUP(E20,'Simple avearge'!$A$1:$C$1136,2,0)</f>
        <v>-1.3825756897246699</v>
      </c>
      <c r="G20" s="115">
        <f t="shared" si="1"/>
        <v>45</v>
      </c>
    </row>
    <row r="21" spans="1:7">
      <c r="A21" s="113">
        <f t="shared" si="0"/>
        <v>17</v>
      </c>
      <c r="B21" s="104" t="s">
        <v>318</v>
      </c>
      <c r="C21" s="113">
        <f>VLOOKUP(B21,Fe2O3!$A$1:$M$102,8,0)</f>
        <v>0.41876602527139312</v>
      </c>
      <c r="D21" s="112"/>
      <c r="E21" s="104" t="s">
        <v>318</v>
      </c>
      <c r="F21" s="113">
        <f>VLOOKUP(E21,'Simple avearge'!$A$1:$C$1136,2,0)</f>
        <v>-1.6163677707744999</v>
      </c>
      <c r="G21" s="115">
        <f t="shared" si="1"/>
        <v>62</v>
      </c>
    </row>
    <row r="22" spans="1:7">
      <c r="A22" s="113">
        <f t="shared" si="0"/>
        <v>24</v>
      </c>
      <c r="B22" s="115" t="s">
        <v>1486</v>
      </c>
      <c r="C22" s="113">
        <f>VLOOKUP(B22,Fe2O3!$A$1:$M$102,8,0)</f>
        <v>8.2292734174914506E-2</v>
      </c>
      <c r="D22" s="112"/>
      <c r="E22" s="115" t="s">
        <v>1486</v>
      </c>
      <c r="F22" s="113">
        <f>VLOOKUP(E22,'Simple avearge'!$A$1:$C$1136,2,0)</f>
        <v>-1.18238671508222</v>
      </c>
      <c r="G22" s="115">
        <f t="shared" si="1"/>
        <v>29</v>
      </c>
    </row>
    <row r="23" spans="1:7">
      <c r="A23" s="113">
        <f t="shared" si="0"/>
        <v>64</v>
      </c>
      <c r="B23" s="115" t="s">
        <v>1488</v>
      </c>
      <c r="C23" s="113">
        <f>VLOOKUP(B23,Fe2O3!$A$1:$M$102,8,0)</f>
        <v>-0.39042112416689512</v>
      </c>
      <c r="D23" s="112"/>
      <c r="E23" s="115" t="s">
        <v>1488</v>
      </c>
      <c r="F23" s="113">
        <f>VLOOKUP(E23,'Simple avearge'!$A$1:$C$1136,2,0)</f>
        <v>-1.17779512834289</v>
      </c>
      <c r="G23" s="115">
        <f t="shared" si="1"/>
        <v>28</v>
      </c>
    </row>
    <row r="24" spans="1:7">
      <c r="A24" s="113">
        <f t="shared" si="0"/>
        <v>88</v>
      </c>
      <c r="B24" s="115" t="s">
        <v>1490</v>
      </c>
      <c r="C24" s="113">
        <f>VLOOKUP(B24,Fe2O3!$A$1:$M$102,8,0)</f>
        <v>-1.0314550953039439</v>
      </c>
      <c r="D24" s="112"/>
      <c r="E24" s="115" t="s">
        <v>1490</v>
      </c>
      <c r="F24" s="113">
        <f>VLOOKUP(E24,'Simple avearge'!$A$1:$C$1136,2,0)</f>
        <v>-1.72888863447904</v>
      </c>
      <c r="G24" s="115">
        <f t="shared" si="1"/>
        <v>70</v>
      </c>
    </row>
    <row r="25" spans="1:7">
      <c r="A25" s="113">
        <f t="shared" si="0"/>
        <v>53</v>
      </c>
      <c r="B25" s="113" t="s">
        <v>540</v>
      </c>
      <c r="C25" s="113">
        <f>VLOOKUP(B25,Fe2O3!$A$1:$M$102,8,0)</f>
        <v>-0.2818536287970943</v>
      </c>
      <c r="D25" s="112"/>
      <c r="E25" s="113" t="s">
        <v>540</v>
      </c>
      <c r="F25" s="113">
        <f>VLOOKUP(E25,'Simple avearge'!$A$1:$C$1136,2,0)</f>
        <v>-1.37856955417111</v>
      </c>
      <c r="G25" s="115">
        <f t="shared" si="1"/>
        <v>43</v>
      </c>
    </row>
    <row r="26" spans="1:7">
      <c r="A26" s="113">
        <f t="shared" si="0"/>
        <v>59</v>
      </c>
      <c r="B26" s="104" t="s">
        <v>283</v>
      </c>
      <c r="C26" s="113">
        <f>VLOOKUP(B26,Fe2O3!$A$1:$M$102,8,0)</f>
        <v>-0.34415851210486148</v>
      </c>
      <c r="D26" s="112"/>
      <c r="E26" s="104" t="s">
        <v>283</v>
      </c>
      <c r="F26" s="113">
        <f>VLOOKUP(E26,'Simple avearge'!$A$1:$C$1136,2,0)</f>
        <v>-0.52441981594983</v>
      </c>
      <c r="G26" s="115">
        <f t="shared" si="1"/>
        <v>8</v>
      </c>
    </row>
    <row r="27" spans="1:7">
      <c r="A27" s="113">
        <f t="shared" si="0"/>
        <v>97</v>
      </c>
      <c r="B27" s="115" t="s">
        <v>1390</v>
      </c>
      <c r="C27" s="113">
        <f>VLOOKUP(B27,Fe2O3!$A$1:$M$102,8,0)</f>
        <v>-1.6577030977244436</v>
      </c>
      <c r="D27" s="112"/>
      <c r="E27" s="115" t="s">
        <v>1390</v>
      </c>
      <c r="F27" s="113">
        <f>VLOOKUP(E27,'Simple avearge'!$A$1:$C$1136,2,0)</f>
        <v>-0.71440289395609202</v>
      </c>
      <c r="G27" s="115">
        <f t="shared" si="1"/>
        <v>10</v>
      </c>
    </row>
    <row r="28" spans="1:7">
      <c r="A28" s="113">
        <f t="shared" si="0"/>
        <v>26</v>
      </c>
      <c r="B28" s="115" t="s">
        <v>1394</v>
      </c>
      <c r="C28" s="113">
        <f>VLOOKUP(B28,Fe2O3!$A$1:$M$102,8,0)</f>
        <v>6.9582081398964074E-2</v>
      </c>
      <c r="D28" s="112"/>
      <c r="E28" s="115" t="s">
        <v>1394</v>
      </c>
      <c r="F28" s="113">
        <f>VLOOKUP(E28,'Simple avearge'!$A$1:$C$1136,2,0)</f>
        <v>-1.0325796715293301</v>
      </c>
      <c r="G28" s="115">
        <f t="shared" si="1"/>
        <v>17</v>
      </c>
    </row>
    <row r="29" spans="1:7">
      <c r="A29" s="113">
        <f t="shared" si="0"/>
        <v>31</v>
      </c>
      <c r="B29" s="115" t="s">
        <v>548</v>
      </c>
      <c r="C29" s="113">
        <f>VLOOKUP(B29,Fe2O3!$A$1:$M$102,8,0)</f>
        <v>-6.5582587951839244E-2</v>
      </c>
      <c r="D29" s="112"/>
      <c r="E29" s="115" t="s">
        <v>548</v>
      </c>
      <c r="F29" s="113">
        <f>VLOOKUP(E29,'Simple avearge'!$A$1:$C$1136,2,0)</f>
        <v>-2.1710963815231001</v>
      </c>
      <c r="G29" s="115">
        <f t="shared" si="1"/>
        <v>92</v>
      </c>
    </row>
    <row r="30" spans="1:7">
      <c r="A30" s="113">
        <f t="shared" si="0"/>
        <v>82</v>
      </c>
      <c r="B30" s="104" t="s">
        <v>386</v>
      </c>
      <c r="C30" s="113">
        <f>VLOOKUP(B30,Fe2O3!$A$1:$M$102,8,0)</f>
        <v>-0.72201234120619373</v>
      </c>
      <c r="D30" s="112"/>
      <c r="E30" s="104" t="s">
        <v>386</v>
      </c>
      <c r="F30" s="113">
        <f>VLOOKUP(E30,'Simple avearge'!$A$1:$C$1136,2,0)</f>
        <v>-1.3151842724123399</v>
      </c>
      <c r="G30" s="115">
        <f t="shared" si="1"/>
        <v>37</v>
      </c>
    </row>
    <row r="31" spans="1:7">
      <c r="A31" s="113">
        <f t="shared" si="0"/>
        <v>33</v>
      </c>
      <c r="B31" s="106" t="s">
        <v>449</v>
      </c>
      <c r="C31" s="113">
        <f>VLOOKUP(B31,Fe2O3!$A$1:$M$102,8,0)</f>
        <v>-0.1264765127601796</v>
      </c>
      <c r="D31" s="112"/>
      <c r="E31" s="106" t="s">
        <v>449</v>
      </c>
      <c r="F31" s="113">
        <f>VLOOKUP(E31,'Simple avearge'!$A$1:$C$1136,2,0)</f>
        <v>-1.6680954246249799</v>
      </c>
      <c r="G31" s="115">
        <f t="shared" si="1"/>
        <v>67</v>
      </c>
    </row>
    <row r="32" spans="1:7">
      <c r="A32" s="113">
        <f t="shared" si="0"/>
        <v>99</v>
      </c>
      <c r="B32" s="106" t="s">
        <v>402</v>
      </c>
      <c r="C32" s="113">
        <f>VLOOKUP(B32,Fe2O3!$A$1:$M$102,8,0)</f>
        <v>-2.0653278494482921</v>
      </c>
      <c r="D32" s="112"/>
      <c r="E32" s="106" t="s">
        <v>402</v>
      </c>
      <c r="F32" s="113">
        <f>VLOOKUP(E32,'Simple avearge'!$A$1:$C$1136,2,0)</f>
        <v>-2.0956176294265099</v>
      </c>
      <c r="G32" s="115">
        <f t="shared" si="1"/>
        <v>86</v>
      </c>
    </row>
    <row r="33" spans="1:7">
      <c r="A33" s="113">
        <f t="shared" si="0"/>
        <v>43</v>
      </c>
      <c r="B33" s="115" t="s">
        <v>552</v>
      </c>
      <c r="C33" s="113">
        <f>VLOOKUP(B33,Fe2O3!$A$1:$M$102,8,0)</f>
        <v>-0.21398370447754128</v>
      </c>
      <c r="D33" s="112"/>
      <c r="E33" s="115" t="s">
        <v>552</v>
      </c>
      <c r="F33" s="113">
        <f>VLOOKUP(E33,'Simple avearge'!$A$1:$C$1136,2,0)</f>
        <v>-1.7549308673108099</v>
      </c>
      <c r="G33" s="115">
        <f t="shared" si="1"/>
        <v>72</v>
      </c>
    </row>
    <row r="34" spans="1:7">
      <c r="A34" s="113">
        <f t="shared" si="0"/>
        <v>44</v>
      </c>
      <c r="B34" s="115" t="s">
        <v>1359</v>
      </c>
      <c r="C34" s="113">
        <f>VLOOKUP(B34,Fe2O3!$A$1:$M$102,8,0)</f>
        <v>-0.22862344010680016</v>
      </c>
      <c r="D34" s="112"/>
      <c r="E34" s="115" t="s">
        <v>1359</v>
      </c>
      <c r="F34" s="113">
        <f>VLOOKUP(E34,'Simple avearge'!$A$1:$C$1136,2,0)</f>
        <v>-1.82980728587679</v>
      </c>
      <c r="G34" s="115">
        <f t="shared" si="1"/>
        <v>78</v>
      </c>
    </row>
    <row r="35" spans="1:7">
      <c r="A35" s="113">
        <f t="shared" ref="A35:A66" si="2">RANK(C35,$C$3:$C$101,0)</f>
        <v>81</v>
      </c>
      <c r="B35" s="104" t="s">
        <v>495</v>
      </c>
      <c r="C35" s="113">
        <f>VLOOKUP(B35,Fe2O3!$A$1:$M$102,8,0)</f>
        <v>-0.69755321472382659</v>
      </c>
      <c r="D35" s="112"/>
      <c r="E35" s="104" t="s">
        <v>495</v>
      </c>
      <c r="F35" s="113">
        <f>VLOOKUP(E35,'Simple avearge'!$A$1:$C$1136,2,0)</f>
        <v>-1.4883938619405801</v>
      </c>
      <c r="G35" s="115">
        <f t="shared" si="1"/>
        <v>51</v>
      </c>
    </row>
    <row r="36" spans="1:7">
      <c r="A36" s="113">
        <f t="shared" si="2"/>
        <v>13</v>
      </c>
      <c r="B36" s="107" t="s">
        <v>271</v>
      </c>
      <c r="C36" s="113">
        <f>VLOOKUP(B36,Fe2O3!$A$1:$M$102,8,0)</f>
        <v>0.68111887510181812</v>
      </c>
      <c r="D36" s="112"/>
      <c r="E36" s="107" t="s">
        <v>271</v>
      </c>
      <c r="F36" s="113">
        <f>VLOOKUP(E36,'Simple avearge'!$A$1:$C$1136,2,0)</f>
        <v>-0.79610167944198296</v>
      </c>
      <c r="G36" s="115">
        <f t="shared" si="1"/>
        <v>12</v>
      </c>
    </row>
    <row r="37" spans="1:7">
      <c r="A37" s="113">
        <f t="shared" si="2"/>
        <v>2</v>
      </c>
      <c r="B37" s="115" t="s">
        <v>815</v>
      </c>
      <c r="C37" s="113">
        <f>VLOOKUP(B37,Fe2O3!$A$1:$M$102,8,0)</f>
        <v>3.2314225577936342</v>
      </c>
      <c r="D37" s="112"/>
      <c r="E37" s="115" t="s">
        <v>815</v>
      </c>
      <c r="F37" s="113">
        <f>VLOOKUP(E37,'Simple avearge'!$A$1:$C$1136,2,0)</f>
        <v>-2.3752721106150698</v>
      </c>
      <c r="G37" s="115">
        <f t="shared" si="1"/>
        <v>97</v>
      </c>
    </row>
    <row r="38" spans="1:7">
      <c r="A38" s="111">
        <f t="shared" si="2"/>
        <v>52</v>
      </c>
      <c r="B38" s="105" t="s">
        <v>1275</v>
      </c>
      <c r="C38" s="102">
        <f>VLOOKUP(B38,Fe2O3!$A$1:$M$102,8,0)</f>
        <v>-0.27831366126008622</v>
      </c>
      <c r="D38" s="112"/>
      <c r="E38" s="115" t="s">
        <v>1275</v>
      </c>
      <c r="F38" s="113">
        <f>VLOOKUP(E38,'Simple avearge'!$A$1:$C$1136,2,0)</f>
        <v>-0.96260685400088997</v>
      </c>
      <c r="G38" s="115">
        <f t="shared" si="1"/>
        <v>15</v>
      </c>
    </row>
    <row r="39" spans="1:7">
      <c r="A39" s="111">
        <f t="shared" si="2"/>
        <v>23</v>
      </c>
      <c r="B39" s="105" t="s">
        <v>787</v>
      </c>
      <c r="C39" s="102">
        <f>VLOOKUP(B39,Fe2O3!$A$1:$M$102,8,0)</f>
        <v>8.9769037613262437E-2</v>
      </c>
      <c r="D39" s="112"/>
      <c r="E39" s="115" t="s">
        <v>787</v>
      </c>
      <c r="F39" s="113">
        <f>VLOOKUP(E39,'Simple avearge'!$A$1:$C$1136,2,0)</f>
        <v>-1.5879703981923301</v>
      </c>
      <c r="G39" s="115">
        <f t="shared" si="1"/>
        <v>59</v>
      </c>
    </row>
    <row r="40" spans="1:7">
      <c r="A40" s="111">
        <f t="shared" si="2"/>
        <v>42</v>
      </c>
      <c r="B40" s="104" t="s">
        <v>275</v>
      </c>
      <c r="C40" s="102">
        <f>VLOOKUP(B40,Fe2O3!$A$1:$M$102,8,0)</f>
        <v>-0.20506225798651434</v>
      </c>
      <c r="D40" s="112"/>
      <c r="E40" s="104" t="s">
        <v>275</v>
      </c>
      <c r="F40" s="113">
        <f>VLOOKUP(E40,'Simple avearge'!$A$1:$C$1136,2,0)</f>
        <v>-1.62380410586736</v>
      </c>
      <c r="G40" s="115">
        <f t="shared" si="1"/>
        <v>64</v>
      </c>
    </row>
    <row r="41" spans="1:7">
      <c r="A41" s="111">
        <f t="shared" si="2"/>
        <v>92</v>
      </c>
      <c r="B41" s="105" t="s">
        <v>1282</v>
      </c>
      <c r="C41" s="102">
        <f>VLOOKUP(B41,Fe2O3!$A$1:$M$102,8,0)</f>
        <v>-1.3380210796723107</v>
      </c>
      <c r="D41" s="89"/>
      <c r="E41" s="105" t="s">
        <v>1282</v>
      </c>
      <c r="F41" s="110">
        <f>VLOOKUP(E41,'Simple avearge'!$A$1:$C$1136,2,0)</f>
        <v>-1.0724625498498499</v>
      </c>
      <c r="G41" s="105">
        <f t="shared" si="1"/>
        <v>20</v>
      </c>
    </row>
    <row r="42" spans="1:7">
      <c r="A42" s="111">
        <f t="shared" si="2"/>
        <v>37</v>
      </c>
      <c r="B42" s="104" t="s">
        <v>287</v>
      </c>
      <c r="C42" s="102">
        <f>VLOOKUP(B42,Fe2O3!$A$1:$M$102,8,0)</f>
        <v>-0.15476000295668005</v>
      </c>
      <c r="D42" s="93"/>
      <c r="E42" s="104" t="s">
        <v>287</v>
      </c>
      <c r="F42" s="110">
        <f>VLOOKUP(E42,'Simple avearge'!$A$1:$C$1136,2,0)</f>
        <v>-1.12792324433703</v>
      </c>
      <c r="G42" s="105">
        <f t="shared" si="1"/>
        <v>23</v>
      </c>
    </row>
    <row r="43" spans="1:7">
      <c r="A43" s="111">
        <f t="shared" si="2"/>
        <v>86</v>
      </c>
      <c r="B43" s="104" t="s">
        <v>291</v>
      </c>
      <c r="C43" s="102">
        <f>VLOOKUP(B43,Fe2O3!$A$1:$M$102,8,0)</f>
        <v>-0.89908916865449073</v>
      </c>
      <c r="D43" s="93"/>
      <c r="E43" s="104" t="s">
        <v>291</v>
      </c>
      <c r="F43" s="110">
        <f>VLOOKUP(E43,'Simple avearge'!$A$1:$C$1136,2,0)</f>
        <v>-1.23230288993435</v>
      </c>
      <c r="G43" s="105">
        <f t="shared" si="1"/>
        <v>31</v>
      </c>
    </row>
    <row r="44" spans="1:7">
      <c r="A44" s="111">
        <f t="shared" si="2"/>
        <v>16</v>
      </c>
      <c r="B44" s="105" t="s">
        <v>1289</v>
      </c>
      <c r="C44" s="102">
        <f>VLOOKUP(B44,Fe2O3!$A$1:$M$102,8,0)</f>
        <v>0.47446732163812705</v>
      </c>
      <c r="D44" s="93"/>
      <c r="E44" s="105" t="s">
        <v>1289</v>
      </c>
      <c r="F44" s="110">
        <f>VLOOKUP(E44,'Simple avearge'!$A$1:$C$1136,2,0)</f>
        <v>-1.23429890728818</v>
      </c>
      <c r="G44" s="105">
        <f t="shared" si="1"/>
        <v>32</v>
      </c>
    </row>
    <row r="45" spans="1:7">
      <c r="A45" s="111">
        <f t="shared" si="2"/>
        <v>30</v>
      </c>
      <c r="B45" s="104" t="s">
        <v>295</v>
      </c>
      <c r="C45" s="102">
        <f>VLOOKUP(B45,Fe2O3!$A$1:$M$102,8,0)</f>
        <v>-3.1219812101980847E-2</v>
      </c>
      <c r="D45" s="93"/>
      <c r="E45" s="104" t="s">
        <v>295</v>
      </c>
      <c r="F45" s="110">
        <f>VLOOKUP(E45,'Simple avearge'!$A$1:$C$1136,2,0)</f>
        <v>-1.0703008430004199</v>
      </c>
      <c r="G45" s="105">
        <f t="shared" si="1"/>
        <v>19</v>
      </c>
    </row>
    <row r="46" spans="1:7">
      <c r="A46" s="111">
        <f t="shared" si="2"/>
        <v>84</v>
      </c>
      <c r="B46" s="104" t="s">
        <v>299</v>
      </c>
      <c r="C46" s="102">
        <f>VLOOKUP(B46,Fe2O3!$A$1:$M$102,8,0)</f>
        <v>-0.76798480517834555</v>
      </c>
      <c r="D46" s="93"/>
      <c r="E46" s="104" t="s">
        <v>299</v>
      </c>
      <c r="F46" s="110">
        <f>VLOOKUP(E46,'Simple avearge'!$A$1:$C$1136,2,0)</f>
        <v>-1.4678737976322001</v>
      </c>
      <c r="G46" s="105">
        <f t="shared" si="1"/>
        <v>50</v>
      </c>
    </row>
    <row r="47" spans="1:7">
      <c r="A47" s="111">
        <f t="shared" si="2"/>
        <v>38</v>
      </c>
      <c r="B47" s="104" t="s">
        <v>503</v>
      </c>
      <c r="C47" s="102">
        <f>VLOOKUP(B47,Fe2O3!$A$1:$M$102,8,0)</f>
        <v>-0.1563545448532542</v>
      </c>
      <c r="D47" s="93"/>
      <c r="E47" s="104" t="s">
        <v>503</v>
      </c>
      <c r="F47" s="110">
        <f>VLOOKUP(E47,'Simple avearge'!$A$1:$C$1136,2,0)</f>
        <v>-1.2918124530905799</v>
      </c>
      <c r="G47" s="105">
        <f t="shared" si="1"/>
        <v>35</v>
      </c>
    </row>
    <row r="48" spans="1:7">
      <c r="A48" s="111">
        <f t="shared" si="2"/>
        <v>11</v>
      </c>
      <c r="B48" s="105" t="s">
        <v>914</v>
      </c>
      <c r="C48" s="102">
        <f>VLOOKUP(B48,Fe2O3!$A$1:$M$102,8,0)</f>
        <v>0.77086547227299029</v>
      </c>
      <c r="D48" s="93"/>
      <c r="E48" s="105" t="s">
        <v>914</v>
      </c>
      <c r="F48" s="110">
        <f>VLOOKUP(E48,'Simple avearge'!$A$1:$C$1136,2,0)</f>
        <v>-2.1856791625558598</v>
      </c>
      <c r="G48" s="105">
        <f t="shared" si="1"/>
        <v>93</v>
      </c>
    </row>
    <row r="49" spans="1:7">
      <c r="A49" s="111">
        <f t="shared" si="2"/>
        <v>29</v>
      </c>
      <c r="B49" s="104" t="s">
        <v>322</v>
      </c>
      <c r="C49" s="102">
        <f>VLOOKUP(B49,Fe2O3!$A$1:$M$102,8,0)</f>
        <v>-2.8680862789239196E-2</v>
      </c>
      <c r="D49" s="94"/>
      <c r="E49" s="104" t="s">
        <v>322</v>
      </c>
      <c r="F49" s="110">
        <f>VLOOKUP(E49,'Simple avearge'!$A$1:$C$1136,2,0)</f>
        <v>-1.7002544730829401</v>
      </c>
      <c r="G49" s="105">
        <f t="shared" si="1"/>
        <v>68</v>
      </c>
    </row>
    <row r="50" spans="1:7">
      <c r="A50" s="111">
        <f t="shared" si="2"/>
        <v>27</v>
      </c>
      <c r="B50" s="105" t="s">
        <v>938</v>
      </c>
      <c r="C50" s="102">
        <f>VLOOKUP(B50,Fe2O3!$A$1:$M$102,8,0)</f>
        <v>2.2836018886172506E-2</v>
      </c>
      <c r="D50" s="93"/>
      <c r="E50" s="105" t="s">
        <v>938</v>
      </c>
      <c r="F50" s="110">
        <f>VLOOKUP(E50,'Simple avearge'!$A$1:$C$1136,2,0)</f>
        <v>-2.5231677486044601</v>
      </c>
      <c r="G50" s="105">
        <f t="shared" si="1"/>
        <v>98</v>
      </c>
    </row>
    <row r="51" spans="1:7">
      <c r="A51" s="111">
        <f t="shared" si="2"/>
        <v>3</v>
      </c>
      <c r="B51" s="105" t="s">
        <v>958</v>
      </c>
      <c r="C51" s="102">
        <f>VLOOKUP(B51,Fe2O3!$A$1:$M$102,8,0)</f>
        <v>2.9637420760842401</v>
      </c>
      <c r="D51" s="93"/>
      <c r="E51" s="105" t="s">
        <v>958</v>
      </c>
      <c r="F51" s="110">
        <f>VLOOKUP(E51,'Simple avearge'!$A$1:$C$1136,2,0)</f>
        <v>-1.9596040285540199</v>
      </c>
      <c r="G51" s="105">
        <f t="shared" si="1"/>
        <v>82</v>
      </c>
    </row>
    <row r="52" spans="1:7">
      <c r="A52" s="111">
        <f t="shared" si="2"/>
        <v>85</v>
      </c>
      <c r="B52" s="105" t="s">
        <v>1315</v>
      </c>
      <c r="C52" s="102">
        <f>VLOOKUP(B52,Fe2O3!$A$1:$M$102,8,0)</f>
        <v>-0.81233629545470332</v>
      </c>
      <c r="D52" s="93"/>
      <c r="E52" s="105" t="s">
        <v>1315</v>
      </c>
      <c r="F52" s="110">
        <f>VLOOKUP(E52,'Simple avearge'!$A$1:$C$1136,2,0)</f>
        <v>-1.1433217622599099</v>
      </c>
      <c r="G52" s="105">
        <f t="shared" si="1"/>
        <v>25</v>
      </c>
    </row>
    <row r="53" spans="1:7">
      <c r="A53" s="111">
        <f t="shared" si="2"/>
        <v>32</v>
      </c>
      <c r="B53" s="104" t="s">
        <v>338</v>
      </c>
      <c r="C53" s="102">
        <f>VLOOKUP(B53,Fe2O3!$A$1:$M$102,8,0)</f>
        <v>-9.916672618104963E-2</v>
      </c>
      <c r="D53" s="93"/>
      <c r="E53" s="104" t="s">
        <v>338</v>
      </c>
      <c r="F53" s="110">
        <f>VLOOKUP(E53,'Simple avearge'!$A$1:$C$1136,2,0)</f>
        <v>-1.31827437663612</v>
      </c>
      <c r="G53" s="105">
        <f t="shared" si="1"/>
        <v>39</v>
      </c>
    </row>
    <row r="54" spans="1:7">
      <c r="A54" s="111">
        <f t="shared" si="2"/>
        <v>18</v>
      </c>
      <c r="B54" s="105" t="s">
        <v>1322</v>
      </c>
      <c r="C54" s="102">
        <f>VLOOKUP(B54,Fe2O3!$A$1:$M$102,8,0)</f>
        <v>0.31347308197626489</v>
      </c>
      <c r="D54" s="93"/>
      <c r="E54" s="105" t="s">
        <v>1322</v>
      </c>
      <c r="F54" s="110">
        <f>VLOOKUP(E54,'Simple avearge'!$A$1:$C$1136,2,0)</f>
        <v>-1.4960996927858199</v>
      </c>
      <c r="G54" s="105">
        <f t="shared" si="1"/>
        <v>52</v>
      </c>
    </row>
    <row r="55" spans="1:7">
      <c r="A55" s="111">
        <f t="shared" si="2"/>
        <v>40</v>
      </c>
      <c r="B55" s="104" t="s">
        <v>350</v>
      </c>
      <c r="C55" s="102">
        <f>VLOOKUP(B55,Fe2O3!$A$1:$M$102,8,0)</f>
        <v>-0.1725901422069287</v>
      </c>
      <c r="D55" s="93"/>
      <c r="E55" s="104" t="s">
        <v>350</v>
      </c>
      <c r="F55" s="110">
        <f>VLOOKUP(E55,'Simple avearge'!$A$1:$C$1136,2,0)</f>
        <v>-1.1275241158301501</v>
      </c>
      <c r="G55" s="105">
        <f t="shared" si="1"/>
        <v>22</v>
      </c>
    </row>
    <row r="56" spans="1:7">
      <c r="A56" s="111">
        <f t="shared" si="2"/>
        <v>54</v>
      </c>
      <c r="B56" s="104" t="s">
        <v>354</v>
      </c>
      <c r="C56" s="102">
        <f>VLOOKUP(B56,Fe2O3!$A$1:$M$102,8,0)</f>
        <v>-0.29217714845576731</v>
      </c>
      <c r="D56" s="93"/>
      <c r="E56" s="104" t="s">
        <v>354</v>
      </c>
      <c r="F56" s="110">
        <f>VLOOKUP(E56,'Simple avearge'!$A$1:$C$1136,2,0)</f>
        <v>-1.0594366445487</v>
      </c>
      <c r="G56" s="105">
        <f t="shared" si="1"/>
        <v>18</v>
      </c>
    </row>
    <row r="57" spans="1:7">
      <c r="A57" s="111">
        <f t="shared" si="2"/>
        <v>51</v>
      </c>
      <c r="B57" s="105" t="s">
        <v>1326</v>
      </c>
      <c r="C57" s="102">
        <f>VLOOKUP(B57,Fe2O3!$A$1:$M$102,8,0)</f>
        <v>-0.27455597626055211</v>
      </c>
      <c r="D57" s="89"/>
      <c r="E57" s="105" t="s">
        <v>1326</v>
      </c>
      <c r="F57" s="110">
        <f>VLOOKUP(E57,'Simple avearge'!$A$1:$C$1136,2,0)</f>
        <v>-1.2763443159938299</v>
      </c>
      <c r="G57" s="105">
        <f t="shared" si="1"/>
        <v>34</v>
      </c>
    </row>
    <row r="58" spans="1:7">
      <c r="A58" s="111">
        <f t="shared" si="2"/>
        <v>25</v>
      </c>
      <c r="B58" s="105" t="s">
        <v>1330</v>
      </c>
      <c r="C58" s="102">
        <f>VLOOKUP(B58,Fe2O3!$A$1:$M$102,8,0)</f>
        <v>7.0909612582837497E-2</v>
      </c>
      <c r="D58" s="89"/>
      <c r="E58" s="105" t="s">
        <v>1330</v>
      </c>
      <c r="F58" s="110">
        <f>VLOOKUP(E58,'Simple avearge'!$A$1:$C$1136,2,0)</f>
        <v>-1.1054116624758601</v>
      </c>
      <c r="G58" s="105">
        <f t="shared" si="1"/>
        <v>21</v>
      </c>
    </row>
    <row r="59" spans="1:7">
      <c r="A59" s="111">
        <f t="shared" si="2"/>
        <v>49</v>
      </c>
      <c r="B59" s="105" t="s">
        <v>1334</v>
      </c>
      <c r="C59" s="102">
        <f>VLOOKUP(B59,Fe2O3!$A$1:$M$102,8,0)</f>
        <v>-0.24820238283683058</v>
      </c>
      <c r="D59" s="89"/>
      <c r="E59" s="105" t="s">
        <v>1334</v>
      </c>
      <c r="F59" s="110">
        <f>VLOOKUP(E59,'Simple avearge'!$A$1:$C$1136,2,0)</f>
        <v>-0.85095331792552098</v>
      </c>
      <c r="G59" s="105">
        <f t="shared" si="1"/>
        <v>14</v>
      </c>
    </row>
    <row r="60" spans="1:7">
      <c r="A60" s="111">
        <f t="shared" si="2"/>
        <v>93</v>
      </c>
      <c r="B60" s="105" t="s">
        <v>1338</v>
      </c>
      <c r="C60" s="102">
        <f>VLOOKUP(B60,Fe2O3!$A$1:$M$102,8,0)</f>
        <v>-1.3807820487161413</v>
      </c>
      <c r="D60" s="89"/>
      <c r="E60" s="105" t="s">
        <v>1338</v>
      </c>
      <c r="F60" s="110">
        <f>VLOOKUP(E60,'Simple avearge'!$A$1:$C$1136,2,0)</f>
        <v>-2.2491273434715202</v>
      </c>
      <c r="G60" s="105">
        <f t="shared" si="1"/>
        <v>94</v>
      </c>
    </row>
    <row r="61" spans="1:7">
      <c r="A61" s="111">
        <f t="shared" si="2"/>
        <v>5</v>
      </c>
      <c r="B61" s="105" t="s">
        <v>1000</v>
      </c>
      <c r="C61" s="102">
        <f>VLOOKUP(B61,Fe2O3!$A$1:$M$102,8,0)</f>
        <v>2.3809379918162188</v>
      </c>
      <c r="D61" s="89"/>
      <c r="E61" s="105" t="s">
        <v>1000</v>
      </c>
      <c r="F61" s="110">
        <f>VLOOKUP(E61,'Simple avearge'!$A$1:$C$1136,2,0)</f>
        <v>-1.4543228274356601</v>
      </c>
      <c r="G61" s="105">
        <f t="shared" si="1"/>
        <v>48</v>
      </c>
    </row>
    <row r="62" spans="1:7">
      <c r="A62" s="111">
        <f t="shared" si="2"/>
        <v>91</v>
      </c>
      <c r="B62" s="105" t="s">
        <v>624</v>
      </c>
      <c r="C62" s="102">
        <f>VLOOKUP(B62,Fe2O3!$A$1:$M$102,8,0)</f>
        <v>-1.3111158991301275</v>
      </c>
      <c r="D62" s="89"/>
      <c r="E62" s="105" t="s">
        <v>624</v>
      </c>
      <c r="F62" s="110">
        <f>VLOOKUP(E62,'Simple avearge'!$A$1:$C$1136,2,0)</f>
        <v>-1.26026842515007</v>
      </c>
      <c r="G62" s="105">
        <f t="shared" si="1"/>
        <v>33</v>
      </c>
    </row>
    <row r="63" spans="1:7">
      <c r="A63" s="111">
        <f t="shared" si="2"/>
        <v>56</v>
      </c>
      <c r="B63" s="104" t="s">
        <v>362</v>
      </c>
      <c r="C63" s="102">
        <f>VLOOKUP(B63,Fe2O3!$A$1:$M$102,8,0)</f>
        <v>-0.29987779090271444</v>
      </c>
      <c r="D63" s="89"/>
      <c r="E63" s="104" t="s">
        <v>362</v>
      </c>
      <c r="F63" s="110">
        <f>VLOOKUP(E63,'Simple avearge'!$A$1:$C$1136,2,0)</f>
        <v>-1.54154428506036</v>
      </c>
      <c r="G63" s="105">
        <f t="shared" si="1"/>
        <v>56</v>
      </c>
    </row>
    <row r="64" spans="1:7">
      <c r="A64" s="111">
        <f t="shared" si="2"/>
        <v>6</v>
      </c>
      <c r="B64" s="105" t="s">
        <v>835</v>
      </c>
      <c r="C64" s="102">
        <f>VLOOKUP(B64,Fe2O3!$A$1:$M$102,8,0)</f>
        <v>2.3031008207557422</v>
      </c>
      <c r="D64" s="89"/>
      <c r="E64" s="105" t="s">
        <v>835</v>
      </c>
      <c r="F64" s="110">
        <f>VLOOKUP(E64,'Simple avearge'!$A$1:$C$1136,2,0)</f>
        <v>-1.38142305061417</v>
      </c>
      <c r="G64" s="105">
        <f t="shared" si="1"/>
        <v>44</v>
      </c>
    </row>
    <row r="65" spans="1:7">
      <c r="A65" s="111">
        <f t="shared" si="2"/>
        <v>50</v>
      </c>
      <c r="B65" s="104" t="s">
        <v>366</v>
      </c>
      <c r="C65" s="102">
        <f>VLOOKUP(B65,Fe2O3!$A$1:$M$102,8,0)</f>
        <v>-0.26760140693023637</v>
      </c>
      <c r="D65" s="89"/>
      <c r="E65" s="104" t="s">
        <v>366</v>
      </c>
      <c r="F65" s="110">
        <f>VLOOKUP(E65,'Simple avearge'!$A$1:$C$1136,2,0)</f>
        <v>-1.5316174806932801</v>
      </c>
      <c r="G65" s="105">
        <f t="shared" si="1"/>
        <v>54</v>
      </c>
    </row>
    <row r="66" spans="1:7">
      <c r="A66" s="111">
        <f t="shared" si="2"/>
        <v>65</v>
      </c>
      <c r="B66" s="105" t="s">
        <v>510</v>
      </c>
      <c r="C66" s="102">
        <f>VLOOKUP(B66,Fe2O3!$A$1:$M$102,8,0)</f>
        <v>-0.42377696510374596</v>
      </c>
      <c r="D66" s="89"/>
      <c r="E66" s="105" t="s">
        <v>510</v>
      </c>
      <c r="F66" s="110">
        <f>VLOOKUP(E66,'Simple avearge'!$A$1:$C$1136,2,0)</f>
        <v>-1.58463878528272</v>
      </c>
      <c r="G66" s="105">
        <f t="shared" si="1"/>
        <v>58</v>
      </c>
    </row>
    <row r="67" spans="1:7">
      <c r="A67" s="111">
        <f t="shared" ref="A67:A101" si="3">RANK(C67,$C$3:$C$101,0)</f>
        <v>15</v>
      </c>
      <c r="B67" s="105" t="s">
        <v>1048</v>
      </c>
      <c r="C67" s="102">
        <f>VLOOKUP(B67,Fe2O3!$A$1:$M$102,8,0)</f>
        <v>0.56711102553975212</v>
      </c>
      <c r="D67" s="89"/>
      <c r="E67" s="105" t="s">
        <v>1048</v>
      </c>
      <c r="F67" s="110">
        <f>VLOOKUP(E67,'Simple avearge'!$A$1:$C$1136,2,0)</f>
        <v>-1.35562223333871</v>
      </c>
      <c r="G67" s="105">
        <f t="shared" si="1"/>
        <v>41</v>
      </c>
    </row>
    <row r="68" spans="1:7">
      <c r="A68" s="111">
        <f t="shared" si="3"/>
        <v>22</v>
      </c>
      <c r="B68" s="102" t="s">
        <v>499</v>
      </c>
      <c r="C68" s="102">
        <f>VLOOKUP(B68,Fe2O3!$A$1:$M$102,8,0)</f>
        <v>0.15511348275787676</v>
      </c>
      <c r="D68" s="89"/>
      <c r="E68" s="102" t="s">
        <v>499</v>
      </c>
      <c r="F68" s="110">
        <f>VLOOKUP(E68,'Simple avearge'!$A$1:$C$1136,2,0)</f>
        <v>-1.22934497088275</v>
      </c>
      <c r="G68" s="105">
        <f t="shared" ref="G68:G101" si="4">RANK(F68,$F$3:$F$101,0)</f>
        <v>30</v>
      </c>
    </row>
    <row r="69" spans="1:7">
      <c r="A69" s="111">
        <f t="shared" si="3"/>
        <v>9</v>
      </c>
      <c r="B69" s="105" t="s">
        <v>851</v>
      </c>
      <c r="C69" s="102">
        <f>VLOOKUP(B69,Fe2O3!$A$1:$M$102,8,0)</f>
        <v>1.8397919828497324</v>
      </c>
      <c r="D69" s="89"/>
      <c r="E69" s="105" t="s">
        <v>851</v>
      </c>
      <c r="F69" s="110">
        <f>VLOOKUP(E69,'Simple avearge'!$A$1:$C$1136,2,0)</f>
        <v>-2.35960535785033</v>
      </c>
      <c r="G69" s="105">
        <f t="shared" si="4"/>
        <v>96</v>
      </c>
    </row>
    <row r="70" spans="1:7">
      <c r="A70" s="111">
        <f t="shared" si="3"/>
        <v>71</v>
      </c>
      <c r="B70" s="105" t="s">
        <v>1363</v>
      </c>
      <c r="C70" s="102">
        <f>VLOOKUP(B70,Fe2O3!$A$1:$M$102,8,0)</f>
        <v>-0.48695508157125922</v>
      </c>
      <c r="D70" s="89"/>
      <c r="E70" s="105" t="s">
        <v>1363</v>
      </c>
      <c r="F70" s="110">
        <f>VLOOKUP(E70,'Simple avearge'!$A$1:$C$1136,2,0)</f>
        <v>-1.5892628859232101</v>
      </c>
      <c r="G70" s="105">
        <f t="shared" si="4"/>
        <v>60</v>
      </c>
    </row>
    <row r="71" spans="1:7">
      <c r="A71" s="111">
        <f t="shared" si="3"/>
        <v>95</v>
      </c>
      <c r="B71" s="105" t="s">
        <v>1370</v>
      </c>
      <c r="C71" s="102">
        <f>VLOOKUP(B71,Fe2O3!$A$1:$M$102,8,0)</f>
        <v>-1.4835870060584584</v>
      </c>
      <c r="D71" s="89"/>
      <c r="E71" s="105" t="s">
        <v>1370</v>
      </c>
      <c r="F71" s="110">
        <f>VLOOKUP(E71,'Simple avearge'!$A$1:$C$1136,2,0)</f>
        <v>-2.1539373268228501</v>
      </c>
      <c r="G71" s="105">
        <f t="shared" si="4"/>
        <v>91</v>
      </c>
    </row>
    <row r="72" spans="1:7">
      <c r="A72" s="111">
        <f t="shared" si="3"/>
        <v>28</v>
      </c>
      <c r="B72" s="104" t="s">
        <v>381</v>
      </c>
      <c r="C72" s="102">
        <f>VLOOKUP(B72,Fe2O3!$A$1:$M$102,8,0)</f>
        <v>2.0268313164678541E-2</v>
      </c>
      <c r="D72" s="89"/>
      <c r="E72" s="104" t="s">
        <v>381</v>
      </c>
      <c r="F72" s="110">
        <f>VLOOKUP(E72,'Simple avearge'!$A$1:$C$1136,2,0)</f>
        <v>-0.46293447093200901</v>
      </c>
      <c r="G72" s="105">
        <f t="shared" si="4"/>
        <v>7</v>
      </c>
    </row>
    <row r="73" spans="1:7">
      <c r="A73" s="111">
        <f t="shared" si="3"/>
        <v>79</v>
      </c>
      <c r="B73" s="104" t="s">
        <v>383</v>
      </c>
      <c r="C73" s="102">
        <f>VLOOKUP(B73,Fe2O3!$A$1:$M$102,8,0)</f>
        <v>-0.64977817036879915</v>
      </c>
      <c r="D73" s="89"/>
      <c r="E73" s="104" t="s">
        <v>383</v>
      </c>
      <c r="F73" s="110">
        <f>VLOOKUP(E73,'Simple avearge'!$A$1:$C$1136,2,0)</f>
        <v>-2.1049304225326799</v>
      </c>
      <c r="G73" s="105">
        <f t="shared" si="4"/>
        <v>88</v>
      </c>
    </row>
    <row r="74" spans="1:7">
      <c r="A74" s="111">
        <f t="shared" si="3"/>
        <v>94</v>
      </c>
      <c r="B74" s="105" t="s">
        <v>1120</v>
      </c>
      <c r="C74" s="102">
        <f>VLOOKUP(B74,Fe2O3!$A$1:$M$102,8,0)</f>
        <v>-1.4467654618507071</v>
      </c>
      <c r="D74" s="89"/>
      <c r="E74" s="105" t="s">
        <v>1120</v>
      </c>
      <c r="F74" s="110">
        <f>VLOOKUP(E74,'Simple avearge'!$A$1:$C$1136,2,0)</f>
        <v>-1.3031900356761501</v>
      </c>
      <c r="G74" s="105">
        <f t="shared" si="4"/>
        <v>36</v>
      </c>
    </row>
    <row r="75" spans="1:7">
      <c r="A75" s="111">
        <f t="shared" si="3"/>
        <v>14</v>
      </c>
      <c r="B75" s="105" t="s">
        <v>1128</v>
      </c>
      <c r="C75" s="102">
        <f>VLOOKUP(B75,Fe2O3!$A$1:$M$102,8,0)</f>
        <v>0.63187718208892907</v>
      </c>
      <c r="D75" s="89"/>
      <c r="E75" s="105" t="s">
        <v>1128</v>
      </c>
      <c r="F75" s="110">
        <f>VLOOKUP(E75,'Simple avearge'!$A$1:$C$1136,2,0)</f>
        <v>-3.0037302784359401</v>
      </c>
      <c r="G75" s="105">
        <f t="shared" si="4"/>
        <v>99</v>
      </c>
    </row>
    <row r="76" spans="1:7">
      <c r="A76" s="111">
        <f t="shared" si="3"/>
        <v>90</v>
      </c>
      <c r="B76" s="104" t="s">
        <v>394</v>
      </c>
      <c r="C76" s="102">
        <f>VLOOKUP(B76,Fe2O3!$A$1:$M$102,8,0)</f>
        <v>-1.2923173390644178</v>
      </c>
      <c r="D76" s="89"/>
      <c r="E76" s="104" t="s">
        <v>394</v>
      </c>
      <c r="F76" s="110">
        <f>VLOOKUP(E76,'Simple avearge'!$A$1:$C$1136,2,0)</f>
        <v>-0.22203643509384799</v>
      </c>
      <c r="G76" s="105">
        <f t="shared" si="4"/>
        <v>4</v>
      </c>
    </row>
    <row r="77" spans="1:7">
      <c r="A77" s="111">
        <f t="shared" si="3"/>
        <v>98</v>
      </c>
      <c r="B77" s="104" t="s">
        <v>398</v>
      </c>
      <c r="C77" s="102">
        <f>VLOOKUP(B77,Fe2O3!$A$1:$M$102,8,0)</f>
        <v>-1.8417747155493154</v>
      </c>
      <c r="D77" s="89"/>
      <c r="E77" s="104" t="s">
        <v>398</v>
      </c>
      <c r="F77" s="110">
        <f>VLOOKUP(E77,'Simple avearge'!$A$1:$C$1136,2,0)</f>
        <v>-0.14357998598698901</v>
      </c>
      <c r="G77" s="105">
        <f t="shared" si="4"/>
        <v>1</v>
      </c>
    </row>
    <row r="78" spans="1:7">
      <c r="A78" s="111">
        <f t="shared" si="3"/>
        <v>20</v>
      </c>
      <c r="B78" s="104" t="s">
        <v>409</v>
      </c>
      <c r="C78" s="102">
        <f>VLOOKUP(B78,Fe2O3!$A$1:$M$102,8,0)</f>
        <v>0.20223317004407099</v>
      </c>
      <c r="D78" s="89"/>
      <c r="E78" s="104" t="s">
        <v>409</v>
      </c>
      <c r="F78" s="110">
        <f>VLOOKUP(E78,'Simple avearge'!$A$1:$C$1136,2,0)</f>
        <v>-1.7922515590007899</v>
      </c>
      <c r="G78" s="105">
        <f t="shared" si="4"/>
        <v>75</v>
      </c>
    </row>
    <row r="79" spans="1:7">
      <c r="A79" s="111">
        <f t="shared" si="3"/>
        <v>57</v>
      </c>
      <c r="B79" s="104" t="s">
        <v>413</v>
      </c>
      <c r="C79" s="102">
        <f>VLOOKUP(B79,Fe2O3!$A$1:$M$102,8,0)</f>
        <v>-0.31290912568612339</v>
      </c>
      <c r="D79" s="89"/>
      <c r="E79" s="104" t="s">
        <v>413</v>
      </c>
      <c r="F79" s="110">
        <f>VLOOKUP(E79,'Simple avearge'!$A$1:$C$1136,2,0)</f>
        <v>-1.17363355376695</v>
      </c>
      <c r="G79" s="105">
        <f t="shared" si="4"/>
        <v>27</v>
      </c>
    </row>
    <row r="80" spans="1:7">
      <c r="A80" s="111">
        <f t="shared" si="3"/>
        <v>78</v>
      </c>
      <c r="B80" s="106" t="s">
        <v>421</v>
      </c>
      <c r="C80" s="102">
        <f>VLOOKUP(B80,Fe2O3!$A$1:$M$102,8,0)</f>
        <v>-0.64493876048106269</v>
      </c>
      <c r="D80" s="89"/>
      <c r="E80" s="106" t="s">
        <v>421</v>
      </c>
      <c r="F80" s="110">
        <f>VLOOKUP(E80,'Simple avearge'!$A$1:$C$1136,2,0)</f>
        <v>-1.7136693716737701</v>
      </c>
      <c r="G80" s="105">
        <f t="shared" si="4"/>
        <v>69</v>
      </c>
    </row>
    <row r="81" spans="1:7">
      <c r="A81" s="111">
        <f t="shared" si="3"/>
        <v>8</v>
      </c>
      <c r="B81" s="105" t="s">
        <v>1100</v>
      </c>
      <c r="C81" s="102">
        <f>VLOOKUP(B81,Fe2O3!$A$1:$M$102,8,0)</f>
        <v>2.0735960556179891</v>
      </c>
      <c r="D81" s="89"/>
      <c r="E81" s="105" t="s">
        <v>1100</v>
      </c>
      <c r="F81" s="110">
        <f>VLOOKUP(E81,'Simple avearge'!$A$1:$C$1136,2,0)</f>
        <v>-1.9518723273299601</v>
      </c>
      <c r="G81" s="105">
        <f t="shared" si="4"/>
        <v>81</v>
      </c>
    </row>
    <row r="82" spans="1:7">
      <c r="A82" s="111">
        <f t="shared" si="3"/>
        <v>69</v>
      </c>
      <c r="B82" s="106" t="s">
        <v>425</v>
      </c>
      <c r="C82" s="102">
        <f>VLOOKUP(B82,Fe2O3!$A$1:$M$102,8,0)</f>
        <v>-0.46741543959424814</v>
      </c>
      <c r="D82" s="89"/>
      <c r="E82" s="106" t="s">
        <v>425</v>
      </c>
      <c r="F82" s="110">
        <f>VLOOKUP(E82,'Simple avearge'!$A$1:$C$1136,2,0)</f>
        <v>-0.155825988433034</v>
      </c>
      <c r="G82" s="105">
        <f t="shared" si="4"/>
        <v>3</v>
      </c>
    </row>
    <row r="83" spans="1:7">
      <c r="A83" s="111">
        <f t="shared" si="3"/>
        <v>19</v>
      </c>
      <c r="B83" s="105" t="s">
        <v>1307</v>
      </c>
      <c r="C83" s="102">
        <f>VLOOKUP(B83,Fe2O3!$A$1:$M$102,8,0)</f>
        <v>0.22958237126903439</v>
      </c>
      <c r="D83" s="89"/>
      <c r="E83" s="105" t="s">
        <v>1307</v>
      </c>
      <c r="F83" s="110">
        <f>VLOOKUP(E83,'Simple avearge'!$A$1:$C$1136,2,0)</f>
        <v>-2.1255347469494001</v>
      </c>
      <c r="G83" s="105">
        <f t="shared" si="4"/>
        <v>89</v>
      </c>
    </row>
    <row r="84" spans="1:7">
      <c r="A84" s="111">
        <f t="shared" si="3"/>
        <v>68</v>
      </c>
      <c r="B84" s="106" t="s">
        <v>429</v>
      </c>
      <c r="C84" s="102">
        <f>VLOOKUP(B84,Fe2O3!$A$1:$M$102,8,0)</f>
        <v>-0.4577273365974408</v>
      </c>
      <c r="D84" s="89"/>
      <c r="E84" s="106" t="s">
        <v>429</v>
      </c>
      <c r="F84" s="110">
        <f>VLOOKUP(E84,'Simple avearge'!$A$1:$C$1136,2,0)</f>
        <v>-0.15023100292983499</v>
      </c>
      <c r="G84" s="105">
        <f t="shared" si="4"/>
        <v>2</v>
      </c>
    </row>
    <row r="85" spans="1:7">
      <c r="A85" s="111">
        <f t="shared" si="3"/>
        <v>21</v>
      </c>
      <c r="B85" s="106" t="s">
        <v>445</v>
      </c>
      <c r="C85" s="102">
        <f>VLOOKUP(B85,Fe2O3!$A$1:$M$102,8,0)</f>
        <v>0.19409553109535788</v>
      </c>
      <c r="D85" s="89"/>
      <c r="E85" s="106" t="s">
        <v>445</v>
      </c>
      <c r="F85" s="110">
        <f>VLOOKUP(E85,'Simple avearge'!$A$1:$C$1136,2,0)</f>
        <v>-1.7845739426524001</v>
      </c>
      <c r="G85" s="105">
        <f t="shared" si="4"/>
        <v>74</v>
      </c>
    </row>
    <row r="86" spans="1:7">
      <c r="A86" s="111">
        <f t="shared" si="3"/>
        <v>76</v>
      </c>
      <c r="B86" s="106" t="s">
        <v>487</v>
      </c>
      <c r="C86" s="102">
        <f>VLOOKUP(B86,Fe2O3!$A$1:$M$102,8,0)</f>
        <v>-0.59008187268160861</v>
      </c>
      <c r="D86" s="89"/>
      <c r="E86" s="106" t="s">
        <v>487</v>
      </c>
      <c r="F86" s="110">
        <f>VLOOKUP(E86,'Simple avearge'!$A$1:$C$1136,2,0)</f>
        <v>-1.62289565540805</v>
      </c>
      <c r="G86" s="105">
        <f t="shared" si="4"/>
        <v>63</v>
      </c>
    </row>
    <row r="87" spans="1:7">
      <c r="A87" s="111">
        <f t="shared" si="3"/>
        <v>47</v>
      </c>
      <c r="B87" s="106" t="s">
        <v>453</v>
      </c>
      <c r="C87" s="102">
        <f>VLOOKUP(B87,Fe2O3!$A$1:$M$102,8,0)</f>
        <v>-0.24489870886208873</v>
      </c>
      <c r="D87" s="89"/>
      <c r="E87" s="106" t="s">
        <v>453</v>
      </c>
      <c r="F87" s="110">
        <f>VLOOKUP(E87,'Simple avearge'!$A$1:$C$1136,2,0)</f>
        <v>-1.66339851850614</v>
      </c>
      <c r="G87" s="105">
        <f t="shared" si="4"/>
        <v>66</v>
      </c>
    </row>
    <row r="88" spans="1:7">
      <c r="A88" s="111">
        <f t="shared" si="3"/>
        <v>61</v>
      </c>
      <c r="B88" s="106" t="s">
        <v>457</v>
      </c>
      <c r="C88" s="102">
        <f>VLOOKUP(B88,Fe2O3!$A$1:$M$102,8,0)</f>
        <v>-0.36367621431585556</v>
      </c>
      <c r="D88" s="89"/>
      <c r="E88" s="106" t="s">
        <v>457</v>
      </c>
      <c r="F88" s="110">
        <f>VLOOKUP(E88,'Simple avearge'!$A$1:$C$1136,2,0)</f>
        <v>-1.50705567776239</v>
      </c>
      <c r="G88" s="105">
        <f t="shared" si="4"/>
        <v>53</v>
      </c>
    </row>
    <row r="89" spans="1:7">
      <c r="A89" s="111">
        <f t="shared" si="3"/>
        <v>63</v>
      </c>
      <c r="B89" s="105" t="s">
        <v>1398</v>
      </c>
      <c r="C89" s="102">
        <f>VLOOKUP(B89,Fe2O3!$A$1:$M$102,8,0)</f>
        <v>-0.38677291089942567</v>
      </c>
      <c r="D89" s="89"/>
      <c r="E89" s="105" t="s">
        <v>1398</v>
      </c>
      <c r="F89" s="110">
        <f>VLOOKUP(E89,'Simple avearge'!$A$1:$C$1136,2,0)</f>
        <v>-2.0688838842467301</v>
      </c>
      <c r="G89" s="105">
        <f t="shared" si="4"/>
        <v>85</v>
      </c>
    </row>
    <row r="90" spans="1:7">
      <c r="A90" s="111">
        <f t="shared" si="3"/>
        <v>70</v>
      </c>
      <c r="B90" s="105" t="s">
        <v>1400</v>
      </c>
      <c r="C90" s="102">
        <f>VLOOKUP(B90,Fe2O3!$A$1:$M$102,8,0)</f>
        <v>-0.47895750210082444</v>
      </c>
      <c r="D90" s="89"/>
      <c r="E90" s="105" t="s">
        <v>1400</v>
      </c>
      <c r="F90" s="110">
        <f>VLOOKUP(E90,'Simple avearge'!$A$1:$C$1136,2,0)</f>
        <v>-1.4200715899594001</v>
      </c>
      <c r="G90" s="105">
        <f t="shared" si="4"/>
        <v>46</v>
      </c>
    </row>
    <row r="91" spans="1:7">
      <c r="A91" s="111">
        <f t="shared" si="3"/>
        <v>41</v>
      </c>
      <c r="B91" s="106" t="s">
        <v>465</v>
      </c>
      <c r="C91" s="102">
        <f>VLOOKUP(B91,Fe2O3!$A$1:$M$102,8,0)</f>
        <v>-0.18450928507605943</v>
      </c>
      <c r="D91" s="89"/>
      <c r="E91" s="106" t="s">
        <v>465</v>
      </c>
      <c r="F91" s="110">
        <f>VLOOKUP(E91,'Simple avearge'!$A$1:$C$1136,2,0)</f>
        <v>-2.02665202190158</v>
      </c>
      <c r="G91" s="105">
        <f t="shared" si="4"/>
        <v>84</v>
      </c>
    </row>
    <row r="92" spans="1:7">
      <c r="A92" s="111">
        <f t="shared" si="3"/>
        <v>72</v>
      </c>
      <c r="B92" s="105" t="s">
        <v>558</v>
      </c>
      <c r="C92" s="102">
        <f>VLOOKUP(B92,Fe2O3!$A$1:$M$102,8,0)</f>
        <v>-0.49727445661030506</v>
      </c>
      <c r="D92" s="89"/>
      <c r="E92" s="105" t="s">
        <v>558</v>
      </c>
      <c r="F92" s="110">
        <f>VLOOKUP(E92,'Simple avearge'!$A$1:$C$1136,2,0)</f>
        <v>-1.33937847718624</v>
      </c>
      <c r="G92" s="105">
        <f t="shared" si="4"/>
        <v>40</v>
      </c>
    </row>
    <row r="93" spans="1:7">
      <c r="A93" s="111">
        <f t="shared" si="3"/>
        <v>67</v>
      </c>
      <c r="B93" s="104" t="s">
        <v>255</v>
      </c>
      <c r="C93" s="102">
        <f>VLOOKUP(B93,Fe2O3!$A$1:$M$102,8,0)</f>
        <v>-0.43934246745721206</v>
      </c>
      <c r="D93" s="89"/>
      <c r="E93" s="104" t="s">
        <v>255</v>
      </c>
      <c r="F93" s="110">
        <f>VLOOKUP(E93,'Simple avearge'!$A$1:$C$1136,2,0)</f>
        <v>-2.2745676883049599</v>
      </c>
      <c r="G93" s="105">
        <f t="shared" si="4"/>
        <v>95</v>
      </c>
    </row>
    <row r="94" spans="1:7">
      <c r="A94" s="111">
        <f t="shared" si="3"/>
        <v>45</v>
      </c>
      <c r="B94" s="106" t="s">
        <v>469</v>
      </c>
      <c r="C94" s="102">
        <f>VLOOKUP(B94,Fe2O3!$A$1:$M$102,8,0)</f>
        <v>-0.23003107498805084</v>
      </c>
      <c r="D94" s="89"/>
      <c r="E94" s="106" t="s">
        <v>469</v>
      </c>
      <c r="F94" s="110">
        <f>VLOOKUP(E94,'Simple avearge'!$A$1:$C$1136,2,0)</f>
        <v>-1.31665971078532</v>
      </c>
      <c r="G94" s="105">
        <f t="shared" si="4"/>
        <v>38</v>
      </c>
    </row>
    <row r="95" spans="1:7">
      <c r="A95" s="111">
        <f t="shared" si="3"/>
        <v>48</v>
      </c>
      <c r="B95" s="106" t="s">
        <v>461</v>
      </c>
      <c r="C95" s="102">
        <f>VLOOKUP(B95,Fe2O3!$A$1:$M$102,8,0)</f>
        <v>-0.24733975903137304</v>
      </c>
      <c r="D95" s="89"/>
      <c r="E95" s="106" t="s">
        <v>461</v>
      </c>
      <c r="F95" s="110">
        <f>VLOOKUP(E95,'Simple avearge'!$A$1:$C$1136,2,0)</f>
        <v>-1.44645404120223</v>
      </c>
      <c r="G95" s="105">
        <f t="shared" si="4"/>
        <v>47</v>
      </c>
    </row>
    <row r="96" spans="1:7">
      <c r="A96" s="111">
        <f t="shared" si="3"/>
        <v>80</v>
      </c>
      <c r="B96" s="105" t="s">
        <v>1155</v>
      </c>
      <c r="C96" s="102">
        <f>VLOOKUP(B96,Fe2O3!$A$1:$M$102,8,0)</f>
        <v>-0.65638331955315343</v>
      </c>
      <c r="D96" s="89"/>
      <c r="E96" s="105" t="s">
        <v>1155</v>
      </c>
      <c r="F96" s="110">
        <f>VLOOKUP(E96,'Simple avearge'!$A$1:$C$1136,2,0)</f>
        <v>-2.1388849544465098</v>
      </c>
      <c r="G96" s="105">
        <f t="shared" si="4"/>
        <v>90</v>
      </c>
    </row>
    <row r="97" spans="1:7">
      <c r="A97" s="111">
        <f t="shared" si="3"/>
        <v>10</v>
      </c>
      <c r="B97" s="105" t="s">
        <v>996</v>
      </c>
      <c r="C97" s="102">
        <f>VLOOKUP(B97,Fe2O3!$A$1:$M$102,8,0)</f>
        <v>1.7185410537556398</v>
      </c>
      <c r="D97" s="89"/>
      <c r="E97" s="105" t="s">
        <v>996</v>
      </c>
      <c r="F97" s="110">
        <f>VLOOKUP(E97,'Simple avearge'!$A$1:$C$1136,2,0)</f>
        <v>-1.79562207291515</v>
      </c>
      <c r="G97" s="105">
        <f t="shared" si="4"/>
        <v>76</v>
      </c>
    </row>
    <row r="98" spans="1:7">
      <c r="A98" s="111">
        <f t="shared" si="3"/>
        <v>12</v>
      </c>
      <c r="B98" s="105" t="s">
        <v>1230</v>
      </c>
      <c r="C98" s="102">
        <f>VLOOKUP(B98,Fe2O3!$A$1:$M$102,8,0)</f>
        <v>0.69470946710376613</v>
      </c>
      <c r="D98" s="89"/>
      <c r="E98" s="105" t="s">
        <v>1230</v>
      </c>
      <c r="F98" s="110">
        <f>VLOOKUP(E98,'Simple avearge'!$A$1:$C$1136,2,0)</f>
        <v>-0.99891895831001098</v>
      </c>
      <c r="G98" s="105">
        <f t="shared" si="4"/>
        <v>16</v>
      </c>
    </row>
    <row r="99" spans="1:7">
      <c r="A99" s="111">
        <f t="shared" si="3"/>
        <v>60</v>
      </c>
      <c r="B99" s="106" t="s">
        <v>477</v>
      </c>
      <c r="C99" s="102">
        <f>VLOOKUP(B99,Fe2O3!$A$1:$M$102,8,0)</f>
        <v>-0.35091185577567841</v>
      </c>
      <c r="D99" s="89"/>
      <c r="E99" s="106" t="s">
        <v>477</v>
      </c>
      <c r="F99" s="110">
        <f>VLOOKUP(E99,'Simple avearge'!$A$1:$C$1136,2,0)</f>
        <v>-2.0133532560740499</v>
      </c>
      <c r="G99" s="105">
        <f t="shared" si="4"/>
        <v>83</v>
      </c>
    </row>
    <row r="100" spans="1:7">
      <c r="A100" s="111">
        <f t="shared" si="3"/>
        <v>96</v>
      </c>
      <c r="B100" s="106" t="s">
        <v>481</v>
      </c>
      <c r="C100" s="102">
        <f>VLOOKUP(B100,Fe2O3!$A$1:$M$102,8,0)</f>
        <v>-1.5641317975716207</v>
      </c>
      <c r="D100" s="89"/>
      <c r="E100" s="106" t="s">
        <v>481</v>
      </c>
      <c r="F100" s="110">
        <f>VLOOKUP(E100,'Simple avearge'!$A$1:$C$1136,2,0)</f>
        <v>-1.7502715218959599</v>
      </c>
      <c r="G100" s="105">
        <f t="shared" si="4"/>
        <v>71</v>
      </c>
    </row>
    <row r="101" spans="1:7">
      <c r="A101" s="111">
        <f t="shared" si="3"/>
        <v>66</v>
      </c>
      <c r="B101" s="105" t="s">
        <v>491</v>
      </c>
      <c r="C101" s="102">
        <f>VLOOKUP(B101,Fe2O3!$A$1:$M$102,8,0)</f>
        <v>-0.42717869420471472</v>
      </c>
      <c r="D101" s="89"/>
      <c r="E101" s="105" t="s">
        <v>491</v>
      </c>
      <c r="F101" s="110">
        <f>VLOOKUP(E101,'Simple avearge'!$A$1:$C$1136,2,0)</f>
        <v>-1.82676059559102</v>
      </c>
      <c r="G101" s="105">
        <f t="shared" si="4"/>
        <v>77</v>
      </c>
    </row>
    <row r="102" spans="1:7">
      <c r="D102" s="89"/>
    </row>
    <row r="103" spans="1:7">
      <c r="D103" s="89"/>
    </row>
    <row r="104" spans="1:7">
      <c r="D104" s="89"/>
    </row>
    <row r="105" spans="1:7">
      <c r="D105" s="89"/>
    </row>
    <row r="106" spans="1:7">
      <c r="D106" s="89"/>
    </row>
    <row r="107" spans="1:7">
      <c r="D107" s="89"/>
    </row>
    <row r="108" spans="1:7">
      <c r="D108" s="89"/>
    </row>
    <row r="109" spans="1:7">
      <c r="D109" s="89"/>
    </row>
    <row r="110" spans="1:7">
      <c r="D110" s="89"/>
    </row>
  </sheetData>
  <mergeCells count="2">
    <mergeCell ref="E1:G1"/>
    <mergeCell ref="A1:C1"/>
  </mergeCells>
  <conditionalFormatting sqref="AE2:AE10 F3:F101">
    <cfRule type="duplicateValues" dxfId="44" priority="41"/>
    <cfRule type="duplicateValues" dxfId="43" priority="42"/>
    <cfRule type="duplicateValues" dxfId="42" priority="43"/>
  </conditionalFormatting>
  <conditionalFormatting sqref="B42:B65 B3:B40">
    <cfRule type="duplicateValues" dxfId="41" priority="25"/>
    <cfRule type="duplicateValues" dxfId="40" priority="26"/>
    <cfRule type="duplicateValues" dxfId="39" priority="27"/>
  </conditionalFormatting>
  <conditionalFormatting sqref="B41">
    <cfRule type="duplicateValues" dxfId="38" priority="28"/>
  </conditionalFormatting>
  <conditionalFormatting sqref="B87:B92">
    <cfRule type="duplicateValues" dxfId="37" priority="34"/>
    <cfRule type="duplicateValues" dxfId="36" priority="35"/>
    <cfRule type="duplicateValues" dxfId="35" priority="36"/>
  </conditionalFormatting>
  <conditionalFormatting sqref="B87:B92">
    <cfRule type="duplicateValues" dxfId="34" priority="37"/>
  </conditionalFormatting>
  <conditionalFormatting sqref="B93:B101">
    <cfRule type="duplicateValues" dxfId="33" priority="38"/>
    <cfRule type="duplicateValues" dxfId="32" priority="39"/>
    <cfRule type="duplicateValues" dxfId="31" priority="40"/>
  </conditionalFormatting>
  <conditionalFormatting sqref="AD2:AD4 E42:E65 E3:E40">
    <cfRule type="duplicateValues" dxfId="30" priority="8"/>
    <cfRule type="duplicateValues" dxfId="29" priority="9"/>
    <cfRule type="duplicateValues" dxfId="28" priority="10"/>
  </conditionalFormatting>
  <conditionalFormatting sqref="E41">
    <cfRule type="duplicateValues" dxfId="27" priority="11"/>
  </conditionalFormatting>
  <conditionalFormatting sqref="AD5">
    <cfRule type="duplicateValues" dxfId="26" priority="12"/>
  </conditionalFormatting>
  <conditionalFormatting sqref="AD2:AD10 E3:E101">
    <cfRule type="duplicateValues" dxfId="25" priority="7"/>
  </conditionalFormatting>
  <conditionalFormatting sqref="AD6:AD10 E66:E86">
    <cfRule type="duplicateValues" dxfId="24" priority="13"/>
    <cfRule type="duplicateValues" dxfId="23" priority="14"/>
    <cfRule type="duplicateValues" dxfId="22" priority="15"/>
  </conditionalFormatting>
  <conditionalFormatting sqref="AD2:AD10 E3:E86">
    <cfRule type="duplicateValues" dxfId="21" priority="16"/>
  </conditionalFormatting>
  <conditionalFormatting sqref="E87:E92">
    <cfRule type="duplicateValues" dxfId="20" priority="17"/>
    <cfRule type="duplicateValues" dxfId="19" priority="18"/>
    <cfRule type="duplicateValues" dxfId="18" priority="19"/>
  </conditionalFormatting>
  <conditionalFormatting sqref="E87:E92">
    <cfRule type="duplicateValues" dxfId="17" priority="20"/>
  </conditionalFormatting>
  <conditionalFormatting sqref="E93:E101">
    <cfRule type="duplicateValues" dxfId="16" priority="21"/>
    <cfRule type="duplicateValues" dxfId="15" priority="22"/>
    <cfRule type="duplicateValues" dxfId="14" priority="23"/>
  </conditionalFormatting>
  <conditionalFormatting sqref="E1:E2">
    <cfRule type="duplicateValues" dxfId="13" priority="5"/>
    <cfRule type="duplicateValues" dxfId="12" priority="6"/>
  </conditionalFormatting>
  <conditionalFormatting sqref="B2">
    <cfRule type="duplicateValues" dxfId="11" priority="3"/>
    <cfRule type="duplicateValues" dxfId="10" priority="4"/>
  </conditionalFormatting>
  <conditionalFormatting sqref="A1">
    <cfRule type="duplicateValues" dxfId="9" priority="1"/>
    <cfRule type="duplicateValues" dxfId="8" priority="2"/>
  </conditionalFormatting>
  <conditionalFormatting sqref="B66:B86">
    <cfRule type="duplicateValues" dxfId="7" priority="4593"/>
    <cfRule type="duplicateValues" dxfId="6" priority="4594"/>
    <cfRule type="duplicateValues" dxfId="5" priority="4595"/>
  </conditionalFormatting>
  <conditionalFormatting sqref="C3:C101">
    <cfRule type="duplicateValues" dxfId="4" priority="4629"/>
    <cfRule type="duplicateValues" dxfId="3" priority="4630"/>
  </conditionalFormatting>
  <conditionalFormatting sqref="C3:C101">
    <cfRule type="duplicateValues" dxfId="2" priority="4633"/>
  </conditionalFormatting>
  <conditionalFormatting sqref="B3:B101">
    <cfRule type="duplicateValues" dxfId="1" priority="4635"/>
  </conditionalFormatting>
  <conditionalFormatting sqref="B3:B86">
    <cfRule type="duplicateValues" dxfId="0" priority="463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L97"/>
  <sheetViews>
    <sheetView zoomScale="108" workbookViewId="0">
      <selection activeCell="A3" sqref="A3"/>
    </sheetView>
  </sheetViews>
  <sheetFormatPr baseColWidth="10" defaultColWidth="8.83203125" defaultRowHeight="16"/>
  <cols>
    <col min="1" max="1" width="24.33203125" style="63" customWidth="1"/>
    <col min="2" max="2" width="26.6640625" style="33" hidden="1" customWidth="1"/>
    <col min="3" max="3" width="17.5" style="33" hidden="1" customWidth="1"/>
    <col min="4" max="4" width="31.6640625" style="63" hidden="1" customWidth="1"/>
    <col min="5" max="5" width="33.1640625" style="63" hidden="1" customWidth="1"/>
    <col min="6" max="6" width="40.33203125" style="63" hidden="1" customWidth="1"/>
    <col min="7" max="7" width="28.6640625" style="64" customWidth="1"/>
    <col min="8" max="8" width="27.33203125" style="63" customWidth="1"/>
    <col min="9" max="9" width="27.33203125" style="69" customWidth="1"/>
    <col min="10" max="10" width="28.1640625" style="63" customWidth="1"/>
    <col min="11" max="11" width="23" style="63" customWidth="1"/>
    <col min="12" max="12" width="24.83203125" style="63" customWidth="1"/>
    <col min="13" max="13" width="27" style="63" customWidth="1"/>
    <col min="14" max="14" width="10.6640625" style="63" customWidth="1"/>
    <col min="15" max="15" width="12.5" style="63" bestFit="1" customWidth="1"/>
    <col min="16" max="1001" width="10.6640625" style="63" customWidth="1"/>
    <col min="1002" max="16384" width="8.83203125" style="63"/>
  </cols>
  <sheetData>
    <row r="1" spans="1:1000" s="68" customFormat="1">
      <c r="B1" s="33" t="s">
        <v>1532</v>
      </c>
      <c r="C1" s="33">
        <v>5</v>
      </c>
      <c r="E1" s="68" t="s">
        <v>0</v>
      </c>
      <c r="F1" s="68" t="s">
        <v>1</v>
      </c>
      <c r="G1" s="68" t="s">
        <v>1519</v>
      </c>
      <c r="H1" s="68" t="s">
        <v>1517</v>
      </c>
      <c r="I1" s="69"/>
      <c r="J1" s="68" t="s">
        <v>1522</v>
      </c>
    </row>
    <row r="2" spans="1:1000" s="68" customFormat="1">
      <c r="B2" s="33"/>
      <c r="C2" s="34"/>
      <c r="D2" s="34"/>
      <c r="E2" s="68" t="s">
        <v>4</v>
      </c>
      <c r="F2" s="68" t="s">
        <v>135</v>
      </c>
      <c r="G2" s="68" t="s">
        <v>1544</v>
      </c>
      <c r="H2" s="68" t="s">
        <v>1518</v>
      </c>
      <c r="I2" s="69"/>
      <c r="J2" s="68" t="s">
        <v>1523</v>
      </c>
      <c r="L2" s="33"/>
    </row>
    <row r="3" spans="1:1000" s="38" customFormat="1" ht="15">
      <c r="A3" s="34" t="s">
        <v>2477</v>
      </c>
      <c r="B3" s="34" t="s">
        <v>16</v>
      </c>
      <c r="C3" s="34" t="s">
        <v>1529</v>
      </c>
      <c r="D3" s="34" t="s">
        <v>1608</v>
      </c>
      <c r="E3" s="34" t="s">
        <v>1609</v>
      </c>
      <c r="F3" s="34" t="s">
        <v>32</v>
      </c>
      <c r="G3" s="38" t="s">
        <v>1516</v>
      </c>
      <c r="H3" s="34" t="s">
        <v>1520</v>
      </c>
      <c r="I3" s="34" t="s">
        <v>2471</v>
      </c>
      <c r="J3" s="34" t="s">
        <v>1530</v>
      </c>
      <c r="K3" s="34" t="s">
        <v>1531</v>
      </c>
      <c r="L3" s="39" t="s">
        <v>1534</v>
      </c>
      <c r="M3" s="34" t="s">
        <v>1533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  <c r="IJ3" s="39"/>
      <c r="IK3" s="39"/>
      <c r="IL3" s="39"/>
      <c r="IM3" s="39"/>
      <c r="IN3" s="39"/>
      <c r="IO3" s="39"/>
      <c r="IP3" s="39"/>
      <c r="IQ3" s="39"/>
      <c r="IR3" s="39"/>
      <c r="IS3" s="39"/>
      <c r="IT3" s="39"/>
      <c r="IU3" s="39"/>
      <c r="IV3" s="39"/>
      <c r="IW3" s="39"/>
      <c r="IX3" s="39"/>
      <c r="IY3" s="39"/>
      <c r="IZ3" s="39"/>
      <c r="JA3" s="39"/>
      <c r="JB3" s="39"/>
      <c r="JC3" s="39"/>
      <c r="JD3" s="39"/>
      <c r="JE3" s="39"/>
      <c r="JF3" s="39"/>
      <c r="JG3" s="39"/>
      <c r="JH3" s="39"/>
      <c r="JI3" s="39"/>
      <c r="JJ3" s="39"/>
      <c r="JK3" s="39"/>
      <c r="JL3" s="39"/>
      <c r="JM3" s="39"/>
      <c r="JN3" s="39"/>
      <c r="JO3" s="39"/>
      <c r="JP3" s="39"/>
      <c r="JQ3" s="39"/>
      <c r="JR3" s="39"/>
      <c r="JS3" s="39"/>
      <c r="JT3" s="39"/>
      <c r="JU3" s="39"/>
      <c r="JV3" s="39"/>
      <c r="JW3" s="39"/>
      <c r="JX3" s="39"/>
      <c r="JY3" s="39"/>
      <c r="JZ3" s="39"/>
      <c r="KA3" s="39"/>
      <c r="KB3" s="39"/>
      <c r="KC3" s="39"/>
      <c r="KD3" s="39"/>
      <c r="KE3" s="39"/>
      <c r="KF3" s="39"/>
      <c r="KG3" s="39"/>
      <c r="KH3" s="39"/>
      <c r="KI3" s="39"/>
      <c r="KJ3" s="39"/>
      <c r="KK3" s="39"/>
      <c r="KL3" s="39"/>
      <c r="KM3" s="39"/>
      <c r="KN3" s="39"/>
      <c r="KO3" s="39"/>
      <c r="KP3" s="39"/>
      <c r="KQ3" s="39"/>
      <c r="KR3" s="39"/>
      <c r="KS3" s="39"/>
      <c r="KT3" s="39"/>
      <c r="KU3" s="39"/>
      <c r="KV3" s="39"/>
      <c r="KW3" s="39"/>
      <c r="KX3" s="39"/>
      <c r="KY3" s="39"/>
      <c r="KZ3" s="39"/>
      <c r="LA3" s="39"/>
      <c r="LB3" s="39"/>
      <c r="LC3" s="39"/>
      <c r="LD3" s="39"/>
      <c r="LE3" s="39"/>
      <c r="LF3" s="39"/>
      <c r="LG3" s="39"/>
      <c r="LH3" s="39"/>
      <c r="LI3" s="39"/>
      <c r="LJ3" s="39"/>
      <c r="LK3" s="39"/>
      <c r="LL3" s="39"/>
      <c r="LM3" s="39"/>
      <c r="LN3" s="39"/>
      <c r="LO3" s="39"/>
      <c r="LP3" s="39"/>
      <c r="LQ3" s="39"/>
      <c r="LR3" s="39"/>
      <c r="LS3" s="39"/>
      <c r="LT3" s="39"/>
      <c r="LU3" s="39"/>
      <c r="LV3" s="39"/>
      <c r="LW3" s="39"/>
      <c r="LX3" s="39"/>
      <c r="LY3" s="39"/>
      <c r="LZ3" s="39"/>
      <c r="MA3" s="39"/>
      <c r="MB3" s="39"/>
      <c r="MC3" s="39"/>
      <c r="MD3" s="39"/>
      <c r="ME3" s="39"/>
      <c r="MF3" s="39"/>
      <c r="MG3" s="39"/>
      <c r="MH3" s="39"/>
      <c r="MI3" s="39"/>
      <c r="MJ3" s="39"/>
      <c r="MK3" s="39"/>
      <c r="ML3" s="39"/>
      <c r="MM3" s="39"/>
      <c r="MN3" s="39"/>
      <c r="MO3" s="39"/>
      <c r="MP3" s="39"/>
      <c r="MQ3" s="39"/>
      <c r="MR3" s="39"/>
      <c r="MS3" s="39"/>
      <c r="MT3" s="39"/>
      <c r="MU3" s="39"/>
      <c r="MV3" s="39"/>
      <c r="MW3" s="39"/>
      <c r="MX3" s="39"/>
      <c r="MY3" s="39"/>
      <c r="MZ3" s="39"/>
      <c r="NA3" s="39"/>
      <c r="NB3" s="39"/>
      <c r="NC3" s="39"/>
      <c r="ND3" s="39"/>
      <c r="NE3" s="39"/>
      <c r="NF3" s="39"/>
      <c r="NG3" s="39"/>
      <c r="NH3" s="39"/>
      <c r="NI3" s="39"/>
      <c r="NJ3" s="39"/>
      <c r="NK3" s="39"/>
      <c r="NL3" s="39"/>
      <c r="NM3" s="39"/>
      <c r="NN3" s="39"/>
      <c r="NO3" s="39"/>
      <c r="NP3" s="39"/>
      <c r="NQ3" s="39"/>
      <c r="NR3" s="39"/>
      <c r="NS3" s="39"/>
      <c r="NT3" s="39"/>
      <c r="NU3" s="39"/>
      <c r="NV3" s="39"/>
      <c r="NW3" s="39"/>
      <c r="NX3" s="39"/>
      <c r="NY3" s="39"/>
      <c r="NZ3" s="39"/>
      <c r="OA3" s="39"/>
      <c r="OB3" s="39"/>
      <c r="OC3" s="39"/>
      <c r="OD3" s="39"/>
      <c r="OE3" s="39"/>
      <c r="OF3" s="39"/>
      <c r="OG3" s="39"/>
      <c r="OH3" s="39"/>
      <c r="OI3" s="39"/>
      <c r="OJ3" s="39"/>
      <c r="OK3" s="39"/>
      <c r="OL3" s="39"/>
      <c r="OM3" s="39"/>
      <c r="ON3" s="39"/>
      <c r="OO3" s="39"/>
      <c r="OP3" s="39"/>
      <c r="OQ3" s="39"/>
      <c r="OR3" s="39"/>
      <c r="OS3" s="39"/>
      <c r="OT3" s="39"/>
      <c r="OU3" s="39"/>
      <c r="OV3" s="39"/>
      <c r="OW3" s="39"/>
      <c r="OX3" s="39"/>
      <c r="OY3" s="39"/>
      <c r="OZ3" s="39"/>
      <c r="PA3" s="39"/>
      <c r="PB3" s="39"/>
      <c r="PC3" s="39"/>
      <c r="PD3" s="39"/>
      <c r="PE3" s="39"/>
      <c r="PF3" s="39"/>
      <c r="PG3" s="39"/>
      <c r="PH3" s="39"/>
      <c r="PI3" s="39"/>
      <c r="PJ3" s="39"/>
      <c r="PK3" s="39"/>
      <c r="PL3" s="39"/>
      <c r="PM3" s="39"/>
      <c r="PN3" s="39"/>
      <c r="PO3" s="39"/>
      <c r="PP3" s="39"/>
      <c r="PQ3" s="39"/>
      <c r="PR3" s="39"/>
      <c r="PS3" s="39"/>
      <c r="PT3" s="39"/>
      <c r="PU3" s="39"/>
      <c r="PV3" s="39"/>
      <c r="PW3" s="39"/>
      <c r="PX3" s="39"/>
      <c r="PY3" s="39"/>
      <c r="PZ3" s="39"/>
      <c r="QA3" s="39"/>
      <c r="QB3" s="39"/>
      <c r="QC3" s="39"/>
      <c r="QD3" s="39"/>
      <c r="QE3" s="39"/>
      <c r="QF3" s="39"/>
      <c r="QG3" s="39"/>
      <c r="QH3" s="39"/>
      <c r="QI3" s="39"/>
      <c r="QJ3" s="39"/>
      <c r="QK3" s="39"/>
      <c r="QL3" s="39"/>
      <c r="QM3" s="39"/>
      <c r="QN3" s="39"/>
      <c r="QO3" s="39"/>
      <c r="QP3" s="39"/>
      <c r="QQ3" s="39"/>
      <c r="QR3" s="39"/>
      <c r="QS3" s="39"/>
      <c r="QT3" s="39"/>
      <c r="QU3" s="39"/>
      <c r="QV3" s="39"/>
      <c r="QW3" s="39"/>
      <c r="QX3" s="39"/>
      <c r="QY3" s="39"/>
      <c r="QZ3" s="39"/>
      <c r="RA3" s="39"/>
      <c r="RB3" s="39"/>
      <c r="RC3" s="39"/>
      <c r="RD3" s="39"/>
      <c r="RE3" s="39"/>
      <c r="RF3" s="39"/>
      <c r="RG3" s="39"/>
      <c r="RH3" s="39"/>
      <c r="RI3" s="39"/>
      <c r="RJ3" s="39"/>
      <c r="RK3" s="39"/>
      <c r="RL3" s="39"/>
      <c r="RM3" s="39"/>
      <c r="RN3" s="39"/>
      <c r="RO3" s="39"/>
      <c r="RP3" s="39"/>
      <c r="RQ3" s="39"/>
      <c r="RR3" s="39"/>
      <c r="RS3" s="39"/>
      <c r="RT3" s="39"/>
      <c r="RU3" s="39"/>
      <c r="RV3" s="39"/>
      <c r="RW3" s="39"/>
      <c r="RX3" s="39"/>
      <c r="RY3" s="39"/>
      <c r="RZ3" s="39"/>
      <c r="SA3" s="39"/>
      <c r="SB3" s="39"/>
      <c r="SC3" s="39"/>
      <c r="SD3" s="39"/>
      <c r="SE3" s="39"/>
      <c r="SF3" s="39"/>
      <c r="SG3" s="39"/>
      <c r="SH3" s="39"/>
      <c r="SI3" s="39"/>
      <c r="SJ3" s="39"/>
      <c r="SK3" s="39"/>
      <c r="SL3" s="39"/>
      <c r="SM3" s="39"/>
      <c r="SN3" s="39"/>
      <c r="SO3" s="39"/>
      <c r="SP3" s="39"/>
      <c r="SQ3" s="39"/>
      <c r="SR3" s="39"/>
      <c r="SS3" s="39"/>
      <c r="ST3" s="39"/>
      <c r="SU3" s="39"/>
      <c r="SV3" s="39"/>
      <c r="SW3" s="39"/>
      <c r="SX3" s="39"/>
      <c r="SY3" s="39"/>
      <c r="SZ3" s="39"/>
      <c r="TA3" s="39"/>
      <c r="TB3" s="39"/>
      <c r="TC3" s="39"/>
      <c r="TD3" s="39"/>
      <c r="TE3" s="39"/>
      <c r="TF3" s="39"/>
      <c r="TG3" s="39"/>
      <c r="TH3" s="39"/>
      <c r="TI3" s="39"/>
      <c r="TJ3" s="39"/>
      <c r="TK3" s="39"/>
      <c r="TL3" s="39"/>
      <c r="TM3" s="39"/>
      <c r="TN3" s="39"/>
      <c r="TO3" s="39"/>
      <c r="TP3" s="39"/>
      <c r="TQ3" s="39"/>
      <c r="TR3" s="39"/>
      <c r="TS3" s="39"/>
      <c r="TT3" s="39"/>
      <c r="TU3" s="39"/>
      <c r="TV3" s="39"/>
      <c r="TW3" s="39"/>
      <c r="TX3" s="39"/>
      <c r="TY3" s="39"/>
      <c r="TZ3" s="39"/>
      <c r="UA3" s="39"/>
      <c r="UB3" s="39"/>
      <c r="UC3" s="39"/>
      <c r="UD3" s="39"/>
      <c r="UE3" s="39"/>
      <c r="UF3" s="39"/>
      <c r="UG3" s="39"/>
      <c r="UH3" s="39"/>
      <c r="UI3" s="39"/>
      <c r="UJ3" s="39"/>
      <c r="UK3" s="39"/>
      <c r="UL3" s="39"/>
      <c r="UM3" s="39"/>
      <c r="UN3" s="39"/>
      <c r="UO3" s="39"/>
      <c r="UP3" s="39"/>
      <c r="UQ3" s="39"/>
      <c r="UR3" s="39"/>
      <c r="US3" s="39"/>
      <c r="UT3" s="39"/>
      <c r="UU3" s="39"/>
      <c r="UV3" s="39"/>
      <c r="UW3" s="39"/>
      <c r="UX3" s="39"/>
      <c r="UY3" s="39"/>
      <c r="UZ3" s="39"/>
      <c r="VA3" s="39"/>
      <c r="VB3" s="39"/>
      <c r="VC3" s="39"/>
      <c r="VD3" s="39"/>
      <c r="VE3" s="39"/>
      <c r="VF3" s="39"/>
      <c r="VG3" s="39"/>
      <c r="VH3" s="39"/>
      <c r="VI3" s="39"/>
      <c r="VJ3" s="39"/>
      <c r="VK3" s="39"/>
      <c r="VL3" s="39"/>
      <c r="VM3" s="39"/>
      <c r="VN3" s="39"/>
      <c r="VO3" s="39"/>
      <c r="VP3" s="39"/>
      <c r="VQ3" s="39"/>
      <c r="VR3" s="39"/>
      <c r="VS3" s="39"/>
      <c r="VT3" s="39"/>
      <c r="VU3" s="39"/>
      <c r="VV3" s="39"/>
      <c r="VW3" s="39"/>
      <c r="VX3" s="39"/>
      <c r="VY3" s="39"/>
      <c r="VZ3" s="39"/>
      <c r="WA3" s="39"/>
      <c r="WB3" s="39"/>
      <c r="WC3" s="39"/>
      <c r="WD3" s="39"/>
      <c r="WE3" s="39"/>
      <c r="WF3" s="39"/>
      <c r="WG3" s="39"/>
      <c r="WH3" s="39"/>
      <c r="WI3" s="39"/>
      <c r="WJ3" s="39"/>
      <c r="WK3" s="39"/>
      <c r="WL3" s="39"/>
      <c r="WM3" s="39"/>
      <c r="WN3" s="39"/>
      <c r="WO3" s="39"/>
      <c r="WP3" s="39"/>
      <c r="WQ3" s="39"/>
      <c r="WR3" s="39"/>
      <c r="WS3" s="39"/>
      <c r="WT3" s="39"/>
      <c r="WU3" s="39"/>
      <c r="WV3" s="39"/>
      <c r="WW3" s="39"/>
      <c r="WX3" s="39"/>
      <c r="WY3" s="39"/>
      <c r="WZ3" s="39"/>
      <c r="XA3" s="39"/>
      <c r="XB3" s="39"/>
      <c r="XC3" s="39"/>
      <c r="XD3" s="39"/>
      <c r="XE3" s="39"/>
      <c r="XF3" s="39"/>
      <c r="XG3" s="39"/>
      <c r="XH3" s="39"/>
      <c r="XI3" s="39"/>
      <c r="XJ3" s="39"/>
      <c r="XK3" s="39"/>
      <c r="XL3" s="39"/>
      <c r="XM3" s="39"/>
      <c r="XN3" s="39"/>
      <c r="XO3" s="39"/>
      <c r="XP3" s="39"/>
      <c r="XQ3" s="39"/>
      <c r="XR3" s="39"/>
      <c r="XS3" s="39"/>
      <c r="XT3" s="39"/>
      <c r="XU3" s="39"/>
      <c r="XV3" s="39"/>
      <c r="XW3" s="39"/>
      <c r="XX3" s="39"/>
      <c r="XY3" s="39"/>
      <c r="XZ3" s="39"/>
      <c r="YA3" s="39"/>
      <c r="YB3" s="39"/>
      <c r="YC3" s="39"/>
      <c r="YD3" s="39"/>
      <c r="YE3" s="39"/>
      <c r="YF3" s="39"/>
      <c r="YG3" s="39"/>
      <c r="YH3" s="39"/>
      <c r="YI3" s="39"/>
      <c r="YJ3" s="39"/>
      <c r="YK3" s="39"/>
      <c r="YL3" s="39"/>
      <c r="YM3" s="39"/>
      <c r="YN3" s="39"/>
      <c r="YO3" s="39"/>
      <c r="YP3" s="39"/>
      <c r="YQ3" s="39"/>
      <c r="YR3" s="39"/>
      <c r="YS3" s="39"/>
      <c r="YT3" s="39"/>
      <c r="YU3" s="39"/>
      <c r="YV3" s="39"/>
      <c r="YW3" s="39"/>
      <c r="YX3" s="39"/>
      <c r="YY3" s="39"/>
      <c r="YZ3" s="39"/>
      <c r="ZA3" s="39"/>
      <c r="ZB3" s="39"/>
      <c r="ZC3" s="39"/>
      <c r="ZD3" s="39"/>
      <c r="ZE3" s="39"/>
      <c r="ZF3" s="39"/>
      <c r="ZG3" s="39"/>
      <c r="ZH3" s="39"/>
      <c r="ZI3" s="39"/>
      <c r="ZJ3" s="39"/>
      <c r="ZK3" s="39"/>
      <c r="ZL3" s="39"/>
      <c r="ZM3" s="39"/>
      <c r="ZN3" s="39"/>
      <c r="ZO3" s="39"/>
      <c r="ZP3" s="39"/>
      <c r="ZQ3" s="39"/>
      <c r="ZR3" s="39"/>
      <c r="ZS3" s="39"/>
      <c r="ZT3" s="39"/>
      <c r="ZU3" s="39"/>
      <c r="ZV3" s="39"/>
      <c r="ZW3" s="39"/>
      <c r="ZX3" s="39"/>
      <c r="ZY3" s="39"/>
      <c r="ZZ3" s="39"/>
      <c r="AAA3" s="39"/>
      <c r="AAB3" s="39"/>
      <c r="AAC3" s="39"/>
      <c r="AAD3" s="39"/>
      <c r="AAE3" s="39"/>
      <c r="AAF3" s="39"/>
      <c r="AAG3" s="39"/>
      <c r="AAH3" s="39"/>
      <c r="AAI3" s="39"/>
      <c r="AAJ3" s="39"/>
      <c r="AAK3" s="39"/>
      <c r="AAL3" s="39"/>
      <c r="AAM3" s="39"/>
      <c r="AAN3" s="39"/>
      <c r="AAO3" s="39"/>
      <c r="AAP3" s="39"/>
      <c r="AAQ3" s="39"/>
      <c r="AAR3" s="39"/>
      <c r="AAS3" s="39"/>
      <c r="AAT3" s="39"/>
      <c r="AAU3" s="39"/>
      <c r="AAV3" s="39"/>
      <c r="AAW3" s="39"/>
      <c r="AAX3" s="39"/>
      <c r="AAY3" s="39"/>
      <c r="AAZ3" s="39"/>
      <c r="ABA3" s="39"/>
      <c r="ABB3" s="39"/>
      <c r="ABC3" s="39"/>
      <c r="ABD3" s="39"/>
      <c r="ABE3" s="39"/>
      <c r="ABF3" s="39"/>
      <c r="ABG3" s="39"/>
      <c r="ABH3" s="39"/>
      <c r="ABI3" s="39"/>
      <c r="ABJ3" s="39"/>
      <c r="ABK3" s="39"/>
      <c r="ABL3" s="39"/>
      <c r="ABM3" s="39"/>
      <c r="ABN3" s="39"/>
      <c r="ABO3" s="39"/>
      <c r="ABP3" s="39"/>
      <c r="ABQ3" s="39"/>
      <c r="ABR3" s="39"/>
      <c r="ABS3" s="39"/>
      <c r="ABT3" s="39"/>
      <c r="ABU3" s="39"/>
      <c r="ABV3" s="39"/>
      <c r="ABW3" s="39"/>
      <c r="ABX3" s="39"/>
      <c r="ABY3" s="39"/>
      <c r="ABZ3" s="39"/>
      <c r="ACA3" s="39"/>
      <c r="ACB3" s="39"/>
      <c r="ACC3" s="39"/>
      <c r="ACD3" s="39"/>
      <c r="ACE3" s="39"/>
      <c r="ACF3" s="39"/>
      <c r="ACG3" s="39"/>
      <c r="ACH3" s="39"/>
      <c r="ACI3" s="39"/>
      <c r="ACJ3" s="39"/>
      <c r="ACK3" s="39"/>
      <c r="ACL3" s="39"/>
      <c r="ACM3" s="39"/>
      <c r="ACN3" s="39"/>
      <c r="ACO3" s="39"/>
      <c r="ACP3" s="39"/>
      <c r="ACQ3" s="39"/>
      <c r="ACR3" s="39"/>
      <c r="ACS3" s="39"/>
      <c r="ACT3" s="39"/>
      <c r="ACU3" s="39"/>
      <c r="ACV3" s="39"/>
      <c r="ACW3" s="39"/>
      <c r="ACX3" s="39"/>
      <c r="ACY3" s="39"/>
      <c r="ACZ3" s="39"/>
      <c r="ADA3" s="39"/>
      <c r="ADB3" s="39"/>
      <c r="ADC3" s="39"/>
      <c r="ADD3" s="39"/>
      <c r="ADE3" s="39"/>
      <c r="ADF3" s="39"/>
      <c r="ADG3" s="39"/>
      <c r="ADH3" s="39"/>
      <c r="ADI3" s="39"/>
      <c r="ADJ3" s="39"/>
      <c r="ADK3" s="39"/>
      <c r="ADL3" s="39"/>
      <c r="ADM3" s="39"/>
      <c r="ADN3" s="39"/>
      <c r="ADO3" s="39"/>
      <c r="ADP3" s="39"/>
      <c r="ADQ3" s="39"/>
      <c r="ADR3" s="39"/>
      <c r="ADS3" s="39"/>
      <c r="ADT3" s="39"/>
      <c r="ADU3" s="39"/>
      <c r="ADV3" s="39"/>
      <c r="ADW3" s="39"/>
      <c r="ADX3" s="39"/>
      <c r="ADY3" s="39"/>
      <c r="ADZ3" s="39"/>
      <c r="AEA3" s="39"/>
      <c r="AEB3" s="39"/>
      <c r="AEC3" s="39"/>
      <c r="AED3" s="39"/>
      <c r="AEE3" s="39"/>
      <c r="AEF3" s="39"/>
      <c r="AEG3" s="39"/>
      <c r="AEH3" s="39"/>
      <c r="AEI3" s="39"/>
      <c r="AEJ3" s="39"/>
      <c r="AEK3" s="39"/>
      <c r="AEL3" s="39"/>
      <c r="AEM3" s="39"/>
      <c r="AEN3" s="39"/>
      <c r="AEO3" s="39"/>
      <c r="AEP3" s="39"/>
      <c r="AEQ3" s="39"/>
      <c r="AER3" s="39"/>
      <c r="AES3" s="39"/>
      <c r="AET3" s="39"/>
      <c r="AEU3" s="39"/>
      <c r="AEV3" s="39"/>
      <c r="AEW3" s="39"/>
      <c r="AEX3" s="39"/>
      <c r="AEY3" s="39"/>
      <c r="AEZ3" s="39"/>
      <c r="AFA3" s="39"/>
      <c r="AFB3" s="39"/>
      <c r="AFC3" s="39"/>
      <c r="AFD3" s="39"/>
      <c r="AFE3" s="39"/>
      <c r="AFF3" s="39"/>
      <c r="AFG3" s="39"/>
      <c r="AFH3" s="39"/>
      <c r="AFI3" s="39"/>
      <c r="AFJ3" s="39"/>
      <c r="AFK3" s="39"/>
      <c r="AFL3" s="39"/>
      <c r="AFM3" s="39"/>
      <c r="AFN3" s="39"/>
      <c r="AFO3" s="39"/>
      <c r="AFP3" s="39"/>
      <c r="AFQ3" s="39"/>
      <c r="AFR3" s="39"/>
      <c r="AFS3" s="39"/>
      <c r="AFT3" s="39"/>
      <c r="AFU3" s="39"/>
      <c r="AFV3" s="39"/>
      <c r="AFW3" s="39"/>
      <c r="AFX3" s="39"/>
      <c r="AFY3" s="39"/>
      <c r="AFZ3" s="39"/>
      <c r="AGA3" s="39"/>
      <c r="AGB3" s="39"/>
      <c r="AGC3" s="39"/>
      <c r="AGD3" s="39"/>
      <c r="AGE3" s="39"/>
      <c r="AGF3" s="39"/>
      <c r="AGG3" s="39"/>
      <c r="AGH3" s="39"/>
      <c r="AGI3" s="39"/>
      <c r="AGJ3" s="39"/>
      <c r="AGK3" s="39"/>
      <c r="AGL3" s="39"/>
      <c r="AGM3" s="39"/>
      <c r="AGN3" s="39"/>
      <c r="AGO3" s="39"/>
      <c r="AGP3" s="39"/>
      <c r="AGQ3" s="39"/>
      <c r="AGR3" s="39"/>
      <c r="AGS3" s="39"/>
      <c r="AGT3" s="39"/>
      <c r="AGU3" s="39"/>
      <c r="AGV3" s="39"/>
      <c r="AGW3" s="39"/>
      <c r="AGX3" s="39"/>
      <c r="AGY3" s="39"/>
      <c r="AGZ3" s="39"/>
      <c r="AHA3" s="39"/>
      <c r="AHB3" s="39"/>
      <c r="AHC3" s="39"/>
      <c r="AHD3" s="39"/>
      <c r="AHE3" s="39"/>
      <c r="AHF3" s="39"/>
      <c r="AHG3" s="39"/>
      <c r="AHH3" s="39"/>
      <c r="AHI3" s="39"/>
      <c r="AHJ3" s="39"/>
      <c r="AHK3" s="39"/>
      <c r="AHL3" s="39"/>
      <c r="AHM3" s="39"/>
      <c r="AHN3" s="39"/>
      <c r="AHO3" s="39"/>
      <c r="AHP3" s="39"/>
      <c r="AHQ3" s="39"/>
      <c r="AHR3" s="39"/>
      <c r="AHS3" s="39"/>
      <c r="AHT3" s="39"/>
      <c r="AHU3" s="39"/>
      <c r="AHV3" s="39"/>
      <c r="AHW3" s="39"/>
      <c r="AHX3" s="39"/>
      <c r="AHY3" s="39"/>
      <c r="AHZ3" s="39"/>
      <c r="AIA3" s="39"/>
      <c r="AIB3" s="39"/>
      <c r="AIC3" s="39"/>
      <c r="AID3" s="39"/>
      <c r="AIE3" s="39"/>
      <c r="AIF3" s="39"/>
      <c r="AIG3" s="39"/>
      <c r="AIH3" s="39"/>
      <c r="AII3" s="39"/>
      <c r="AIJ3" s="39"/>
      <c r="AIK3" s="39"/>
      <c r="AIL3" s="39"/>
      <c r="AIM3" s="39"/>
      <c r="AIN3" s="39"/>
      <c r="AIO3" s="39"/>
      <c r="AIP3" s="39"/>
      <c r="AIQ3" s="39"/>
      <c r="AIR3" s="39"/>
      <c r="AIS3" s="39"/>
      <c r="AIT3" s="39"/>
      <c r="AIU3" s="39"/>
      <c r="AIV3" s="39"/>
      <c r="AIW3" s="39"/>
      <c r="AIX3" s="39"/>
      <c r="AIY3" s="39"/>
      <c r="AIZ3" s="39"/>
      <c r="AJA3" s="39"/>
      <c r="AJB3" s="39"/>
      <c r="AJC3" s="39"/>
      <c r="AJD3" s="39"/>
      <c r="AJE3" s="39"/>
      <c r="AJF3" s="39"/>
      <c r="AJG3" s="39"/>
      <c r="AJH3" s="39"/>
      <c r="AJI3" s="39"/>
      <c r="AJJ3" s="39"/>
      <c r="AJK3" s="39"/>
      <c r="AJL3" s="39"/>
      <c r="AJM3" s="39"/>
      <c r="AJN3" s="39"/>
      <c r="AJO3" s="39"/>
      <c r="AJP3" s="39"/>
      <c r="AJQ3" s="39"/>
      <c r="AJR3" s="39"/>
      <c r="AJS3" s="39"/>
      <c r="AJT3" s="39"/>
      <c r="AJU3" s="39"/>
      <c r="AJV3" s="39"/>
      <c r="AJW3" s="39"/>
      <c r="AJX3" s="39"/>
      <c r="AJY3" s="39"/>
      <c r="AJZ3" s="39"/>
      <c r="AKA3" s="39"/>
      <c r="AKB3" s="39"/>
      <c r="AKC3" s="39"/>
      <c r="AKD3" s="39"/>
      <c r="AKE3" s="39"/>
      <c r="AKF3" s="39"/>
      <c r="AKG3" s="39"/>
      <c r="AKH3" s="39"/>
      <c r="AKI3" s="39"/>
      <c r="AKJ3" s="39"/>
      <c r="AKK3" s="39"/>
      <c r="AKL3" s="39"/>
      <c r="AKM3" s="39"/>
      <c r="AKN3" s="39"/>
      <c r="AKO3" s="39"/>
      <c r="AKP3" s="39"/>
      <c r="AKQ3" s="39"/>
      <c r="AKR3" s="39"/>
      <c r="AKS3" s="39"/>
      <c r="AKT3" s="39"/>
      <c r="AKU3" s="39"/>
      <c r="AKV3" s="39"/>
      <c r="AKW3" s="39"/>
      <c r="AKX3" s="39"/>
      <c r="AKY3" s="39"/>
      <c r="AKZ3" s="39"/>
      <c r="ALA3" s="39"/>
      <c r="ALB3" s="39"/>
      <c r="ALC3" s="39"/>
      <c r="ALD3" s="39"/>
      <c r="ALE3" s="39"/>
      <c r="ALF3" s="39"/>
      <c r="ALG3" s="39"/>
      <c r="ALH3" s="39"/>
      <c r="ALI3" s="39"/>
      <c r="ALJ3" s="39"/>
      <c r="ALK3" s="39"/>
      <c r="ALL3" s="39"/>
    </row>
    <row r="4" spans="1:1000">
      <c r="A4" s="35" t="s">
        <v>151</v>
      </c>
      <c r="B4" s="35">
        <f>VLOOKUP(A4,'Initial Data Ctl v TiO2'!$A$1:$U$377,5,0)</f>
        <v>5</v>
      </c>
      <c r="C4" s="35">
        <v>417</v>
      </c>
      <c r="D4" s="35">
        <f>VLOOKUP(A4,'Initial Data Ctl v TiO2'!$A$1:$U$377,19,0)</f>
        <v>32390666.670000002</v>
      </c>
      <c r="E4" s="35">
        <f>VLOOKUP(A4,'Initial Data Ctl v TiO2'!$A$1:$U$377,20,0)</f>
        <v>36641333.329999998</v>
      </c>
      <c r="F4" s="35">
        <f t="shared" ref="F4:F34" si="0">E4/D4</f>
        <v>1.1312312186503075</v>
      </c>
      <c r="G4" s="65">
        <v>-9.9977099729999992</v>
      </c>
      <c r="H4" s="35">
        <f t="shared" ref="H4:H34" si="1">LN(F4)</f>
        <v>0.12330661359610844</v>
      </c>
      <c r="I4" s="35">
        <f>VLOOKUP(A4,'Simple avearge'!$A$1:$C$1136,2,0)</f>
        <v>-1.6083200696781501</v>
      </c>
      <c r="J4" s="35">
        <f t="shared" ref="J4:J34" si="2">0.2*C4^0.405</f>
        <v>2.3024229095544921</v>
      </c>
      <c r="K4" s="35">
        <f>(4*PI()*($C$1+J4)^2/(PI()*J4^2))</f>
        <v>40.236829919017765</v>
      </c>
      <c r="L4" s="33">
        <f t="shared" ref="L4:L34" si="3">LN(K4*EXP(-G4))</f>
        <v>13.692492716339762</v>
      </c>
      <c r="M4" s="35">
        <f t="shared" ref="M4:M34" si="4">LN(F4)</f>
        <v>0.12330661359610844</v>
      </c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  <c r="IW4" s="33"/>
      <c r="IX4" s="33"/>
      <c r="IY4" s="33"/>
      <c r="IZ4" s="33"/>
      <c r="JA4" s="33"/>
      <c r="JB4" s="33"/>
      <c r="JC4" s="33"/>
      <c r="JD4" s="33"/>
      <c r="JE4" s="33"/>
      <c r="JF4" s="33"/>
      <c r="JG4" s="33"/>
      <c r="JH4" s="33"/>
      <c r="JI4" s="33"/>
      <c r="JJ4" s="33"/>
      <c r="JK4" s="33"/>
      <c r="JL4" s="33"/>
      <c r="JM4" s="33"/>
      <c r="JN4" s="33"/>
      <c r="JO4" s="33"/>
      <c r="JP4" s="33"/>
      <c r="JQ4" s="33"/>
      <c r="JR4" s="33"/>
      <c r="JS4" s="33"/>
      <c r="JT4" s="33"/>
      <c r="JU4" s="33"/>
      <c r="JV4" s="33"/>
      <c r="JW4" s="33"/>
      <c r="JX4" s="33"/>
      <c r="JY4" s="33"/>
      <c r="JZ4" s="33"/>
      <c r="KA4" s="33"/>
      <c r="KB4" s="33"/>
      <c r="KC4" s="33"/>
      <c r="KD4" s="33"/>
      <c r="KE4" s="33"/>
      <c r="KF4" s="33"/>
      <c r="KG4" s="33"/>
      <c r="KH4" s="33"/>
      <c r="KI4" s="33"/>
      <c r="KJ4" s="33"/>
      <c r="KK4" s="33"/>
      <c r="KL4" s="33"/>
      <c r="KM4" s="33"/>
      <c r="KN4" s="33"/>
      <c r="KO4" s="33"/>
      <c r="KP4" s="33"/>
      <c r="KQ4" s="33"/>
      <c r="KR4" s="33"/>
      <c r="KS4" s="33"/>
      <c r="KT4" s="33"/>
      <c r="KU4" s="33"/>
      <c r="KV4" s="33"/>
      <c r="KW4" s="33"/>
      <c r="KX4" s="33"/>
      <c r="KY4" s="33"/>
      <c r="KZ4" s="33"/>
      <c r="LA4" s="33"/>
      <c r="LB4" s="33"/>
      <c r="LC4" s="33"/>
      <c r="LD4" s="33"/>
      <c r="LE4" s="33"/>
      <c r="LF4" s="33"/>
      <c r="LG4" s="33"/>
      <c r="LH4" s="33"/>
      <c r="LI4" s="33"/>
      <c r="LJ4" s="33"/>
      <c r="LK4" s="33"/>
      <c r="LL4" s="33"/>
      <c r="LM4" s="33"/>
      <c r="LN4" s="33"/>
      <c r="LO4" s="33"/>
      <c r="LP4" s="33"/>
      <c r="LQ4" s="33"/>
      <c r="LR4" s="33"/>
      <c r="LS4" s="33"/>
      <c r="LT4" s="33"/>
      <c r="LU4" s="33"/>
      <c r="LV4" s="33"/>
      <c r="LW4" s="33"/>
      <c r="LX4" s="33"/>
      <c r="LY4" s="33"/>
      <c r="LZ4" s="33"/>
      <c r="MA4" s="33"/>
      <c r="MB4" s="33"/>
      <c r="MC4" s="33"/>
      <c r="MD4" s="33"/>
      <c r="ME4" s="33"/>
      <c r="MF4" s="33"/>
      <c r="MG4" s="33"/>
      <c r="MH4" s="33"/>
      <c r="MI4" s="33"/>
      <c r="MJ4" s="33"/>
      <c r="MK4" s="33"/>
      <c r="ML4" s="33"/>
      <c r="MM4" s="33"/>
      <c r="MN4" s="33"/>
      <c r="MO4" s="33"/>
      <c r="MP4" s="33"/>
      <c r="MQ4" s="33"/>
      <c r="MR4" s="33"/>
      <c r="MS4" s="33"/>
      <c r="MT4" s="33"/>
      <c r="MU4" s="33"/>
      <c r="MV4" s="33"/>
      <c r="MW4" s="33"/>
      <c r="MX4" s="33"/>
      <c r="MY4" s="33"/>
      <c r="MZ4" s="33"/>
      <c r="NA4" s="33"/>
      <c r="NB4" s="33"/>
      <c r="NC4" s="33"/>
      <c r="ND4" s="33"/>
      <c r="NE4" s="33"/>
      <c r="NF4" s="33"/>
      <c r="NG4" s="33"/>
      <c r="NH4" s="33"/>
      <c r="NI4" s="33"/>
      <c r="NJ4" s="33"/>
      <c r="NK4" s="33"/>
      <c r="NL4" s="33"/>
      <c r="NM4" s="33"/>
      <c r="NN4" s="33"/>
      <c r="NO4" s="33"/>
      <c r="NP4" s="33"/>
      <c r="NQ4" s="33"/>
      <c r="NR4" s="33"/>
      <c r="NS4" s="33"/>
      <c r="NT4" s="33"/>
      <c r="NU4" s="33"/>
      <c r="NV4" s="33"/>
      <c r="NW4" s="33"/>
      <c r="NX4" s="33"/>
      <c r="NY4" s="33"/>
      <c r="NZ4" s="33"/>
      <c r="OA4" s="33"/>
      <c r="OB4" s="33"/>
      <c r="OC4" s="33"/>
      <c r="OD4" s="33"/>
      <c r="OE4" s="33"/>
      <c r="OF4" s="33"/>
      <c r="OG4" s="33"/>
      <c r="OH4" s="33"/>
      <c r="OI4" s="33"/>
      <c r="OJ4" s="33"/>
      <c r="OK4" s="33"/>
      <c r="OL4" s="33"/>
      <c r="OM4" s="33"/>
      <c r="ON4" s="33"/>
      <c r="OO4" s="33"/>
      <c r="OP4" s="33"/>
      <c r="OQ4" s="33"/>
      <c r="OR4" s="33"/>
      <c r="OS4" s="33"/>
      <c r="OT4" s="33"/>
      <c r="OU4" s="33"/>
      <c r="OV4" s="33"/>
      <c r="OW4" s="33"/>
      <c r="OX4" s="33"/>
      <c r="OY4" s="33"/>
      <c r="OZ4" s="33"/>
      <c r="PA4" s="33"/>
      <c r="PB4" s="33"/>
      <c r="PC4" s="33"/>
      <c r="PD4" s="33"/>
      <c r="PE4" s="33"/>
      <c r="PF4" s="33"/>
      <c r="PG4" s="33"/>
      <c r="PH4" s="33"/>
      <c r="PI4" s="33"/>
      <c r="PJ4" s="33"/>
      <c r="PK4" s="33"/>
      <c r="PL4" s="33"/>
      <c r="PM4" s="33"/>
      <c r="PN4" s="33"/>
      <c r="PO4" s="33"/>
      <c r="PP4" s="33"/>
      <c r="PQ4" s="33"/>
      <c r="PR4" s="33"/>
      <c r="PS4" s="33"/>
      <c r="PT4" s="33"/>
      <c r="PU4" s="33"/>
      <c r="PV4" s="33"/>
      <c r="PW4" s="33"/>
      <c r="PX4" s="33"/>
      <c r="PY4" s="33"/>
      <c r="PZ4" s="33"/>
      <c r="QA4" s="33"/>
      <c r="QB4" s="33"/>
      <c r="QC4" s="33"/>
      <c r="QD4" s="33"/>
      <c r="QE4" s="33"/>
      <c r="QF4" s="33"/>
      <c r="QG4" s="33"/>
      <c r="QH4" s="33"/>
      <c r="QI4" s="33"/>
      <c r="QJ4" s="33"/>
      <c r="QK4" s="33"/>
      <c r="QL4" s="33"/>
      <c r="QM4" s="33"/>
      <c r="QN4" s="33"/>
      <c r="QO4" s="33"/>
      <c r="QP4" s="33"/>
      <c r="QQ4" s="33"/>
      <c r="QR4" s="33"/>
      <c r="QS4" s="33"/>
      <c r="QT4" s="33"/>
      <c r="QU4" s="33"/>
      <c r="QV4" s="33"/>
      <c r="QW4" s="33"/>
      <c r="QX4" s="33"/>
      <c r="QY4" s="33"/>
      <c r="QZ4" s="33"/>
      <c r="RA4" s="33"/>
      <c r="RB4" s="33"/>
      <c r="RC4" s="33"/>
      <c r="RD4" s="33"/>
      <c r="RE4" s="33"/>
      <c r="RF4" s="33"/>
      <c r="RG4" s="33"/>
      <c r="RH4" s="33"/>
      <c r="RI4" s="33"/>
      <c r="RJ4" s="33"/>
      <c r="RK4" s="33"/>
      <c r="RL4" s="33"/>
      <c r="RM4" s="33"/>
      <c r="RN4" s="33"/>
      <c r="RO4" s="33"/>
      <c r="RP4" s="33"/>
      <c r="RQ4" s="33"/>
      <c r="RR4" s="33"/>
      <c r="RS4" s="33"/>
      <c r="RT4" s="33"/>
      <c r="RU4" s="33"/>
      <c r="RV4" s="33"/>
      <c r="RW4" s="33"/>
      <c r="RX4" s="33"/>
      <c r="RY4" s="33"/>
      <c r="RZ4" s="33"/>
      <c r="SA4" s="33"/>
      <c r="SB4" s="33"/>
      <c r="SC4" s="33"/>
      <c r="SD4" s="33"/>
      <c r="SE4" s="33"/>
      <c r="SF4" s="33"/>
      <c r="SG4" s="33"/>
      <c r="SH4" s="33"/>
      <c r="SI4" s="33"/>
      <c r="SJ4" s="33"/>
      <c r="SK4" s="33"/>
      <c r="SL4" s="33"/>
      <c r="SM4" s="33"/>
      <c r="SN4" s="33"/>
      <c r="SO4" s="33"/>
      <c r="SP4" s="33"/>
      <c r="SQ4" s="33"/>
      <c r="SR4" s="33"/>
      <c r="SS4" s="33"/>
      <c r="ST4" s="33"/>
      <c r="SU4" s="33"/>
      <c r="SV4" s="33"/>
      <c r="SW4" s="33"/>
      <c r="SX4" s="33"/>
      <c r="SY4" s="33"/>
      <c r="SZ4" s="33"/>
      <c r="TA4" s="33"/>
      <c r="TB4" s="33"/>
      <c r="TC4" s="33"/>
      <c r="TD4" s="33"/>
      <c r="TE4" s="33"/>
      <c r="TF4" s="33"/>
      <c r="TG4" s="33"/>
      <c r="TH4" s="33"/>
      <c r="TI4" s="33"/>
      <c r="TJ4" s="33"/>
      <c r="TK4" s="33"/>
      <c r="TL4" s="33"/>
      <c r="TM4" s="33"/>
      <c r="TN4" s="33"/>
      <c r="TO4" s="33"/>
      <c r="TP4" s="33"/>
      <c r="TQ4" s="33"/>
      <c r="TR4" s="33"/>
      <c r="TS4" s="33"/>
      <c r="TT4" s="33"/>
      <c r="TU4" s="33"/>
      <c r="TV4" s="33"/>
      <c r="TW4" s="33"/>
      <c r="TX4" s="33"/>
      <c r="TY4" s="33"/>
      <c r="TZ4" s="33"/>
      <c r="UA4" s="33"/>
      <c r="UB4" s="33"/>
      <c r="UC4" s="33"/>
      <c r="UD4" s="33"/>
      <c r="UE4" s="33"/>
      <c r="UF4" s="33"/>
      <c r="UG4" s="33"/>
      <c r="UH4" s="33"/>
      <c r="UI4" s="33"/>
      <c r="UJ4" s="33"/>
      <c r="UK4" s="33"/>
      <c r="UL4" s="33"/>
      <c r="UM4" s="33"/>
      <c r="UN4" s="33"/>
      <c r="UO4" s="33"/>
      <c r="UP4" s="33"/>
      <c r="UQ4" s="33"/>
      <c r="UR4" s="33"/>
      <c r="US4" s="33"/>
      <c r="UT4" s="33"/>
      <c r="UU4" s="33"/>
      <c r="UV4" s="33"/>
      <c r="UW4" s="33"/>
      <c r="UX4" s="33"/>
      <c r="UY4" s="33"/>
      <c r="UZ4" s="33"/>
      <c r="VA4" s="33"/>
      <c r="VB4" s="33"/>
      <c r="VC4" s="33"/>
      <c r="VD4" s="33"/>
      <c r="VE4" s="33"/>
      <c r="VF4" s="33"/>
      <c r="VG4" s="33"/>
      <c r="VH4" s="33"/>
      <c r="VI4" s="33"/>
      <c r="VJ4" s="33"/>
      <c r="VK4" s="33"/>
      <c r="VL4" s="33"/>
      <c r="VM4" s="33"/>
      <c r="VN4" s="33"/>
      <c r="VO4" s="33"/>
      <c r="VP4" s="33"/>
      <c r="VQ4" s="33"/>
      <c r="VR4" s="33"/>
      <c r="VS4" s="33"/>
      <c r="VT4" s="33"/>
      <c r="VU4" s="33"/>
      <c r="VV4" s="33"/>
      <c r="VW4" s="33"/>
      <c r="VX4" s="33"/>
      <c r="VY4" s="33"/>
      <c r="VZ4" s="33"/>
      <c r="WA4" s="33"/>
      <c r="WB4" s="33"/>
      <c r="WC4" s="33"/>
      <c r="WD4" s="33"/>
      <c r="WE4" s="33"/>
      <c r="WF4" s="33"/>
      <c r="WG4" s="33"/>
      <c r="WH4" s="33"/>
      <c r="WI4" s="33"/>
      <c r="WJ4" s="33"/>
      <c r="WK4" s="33"/>
      <c r="WL4" s="33"/>
      <c r="WM4" s="33"/>
      <c r="WN4" s="33"/>
      <c r="WO4" s="33"/>
      <c r="WP4" s="33"/>
      <c r="WQ4" s="33"/>
      <c r="WR4" s="33"/>
      <c r="WS4" s="33"/>
      <c r="WT4" s="33"/>
      <c r="WU4" s="33"/>
      <c r="WV4" s="33"/>
      <c r="WW4" s="33"/>
      <c r="WX4" s="33"/>
      <c r="WY4" s="33"/>
      <c r="WZ4" s="33"/>
      <c r="XA4" s="33"/>
      <c r="XB4" s="33"/>
      <c r="XC4" s="33"/>
      <c r="XD4" s="33"/>
      <c r="XE4" s="33"/>
      <c r="XF4" s="33"/>
      <c r="XG4" s="33"/>
      <c r="XH4" s="33"/>
      <c r="XI4" s="33"/>
      <c r="XJ4" s="33"/>
      <c r="XK4" s="33"/>
      <c r="XL4" s="33"/>
      <c r="XM4" s="33"/>
      <c r="XN4" s="33"/>
      <c r="XO4" s="33"/>
      <c r="XP4" s="33"/>
      <c r="XQ4" s="33"/>
      <c r="XR4" s="33"/>
      <c r="XS4" s="33"/>
      <c r="XT4" s="33"/>
      <c r="XU4" s="33"/>
      <c r="XV4" s="33"/>
      <c r="XW4" s="33"/>
      <c r="XX4" s="33"/>
      <c r="XY4" s="33"/>
      <c r="XZ4" s="33"/>
      <c r="YA4" s="33"/>
      <c r="YB4" s="33"/>
      <c r="YC4" s="33"/>
      <c r="YD4" s="33"/>
      <c r="YE4" s="33"/>
      <c r="YF4" s="33"/>
      <c r="YG4" s="33"/>
      <c r="YH4" s="33"/>
      <c r="YI4" s="33"/>
      <c r="YJ4" s="33"/>
      <c r="YK4" s="33"/>
      <c r="YL4" s="33"/>
      <c r="YM4" s="33"/>
      <c r="YN4" s="33"/>
      <c r="YO4" s="33"/>
      <c r="YP4" s="33"/>
      <c r="YQ4" s="33"/>
      <c r="YR4" s="33"/>
      <c r="YS4" s="33"/>
      <c r="YT4" s="33"/>
      <c r="YU4" s="33"/>
      <c r="YV4" s="33"/>
      <c r="YW4" s="33"/>
      <c r="YX4" s="33"/>
      <c r="YY4" s="33"/>
      <c r="YZ4" s="33"/>
      <c r="ZA4" s="33"/>
      <c r="ZB4" s="33"/>
      <c r="ZC4" s="33"/>
      <c r="ZD4" s="33"/>
      <c r="ZE4" s="33"/>
      <c r="ZF4" s="33"/>
      <c r="ZG4" s="33"/>
      <c r="ZH4" s="33"/>
      <c r="ZI4" s="33"/>
      <c r="ZJ4" s="33"/>
      <c r="ZK4" s="33"/>
      <c r="ZL4" s="33"/>
      <c r="ZM4" s="33"/>
      <c r="ZN4" s="33"/>
      <c r="ZO4" s="33"/>
      <c r="ZP4" s="33"/>
      <c r="ZQ4" s="33"/>
      <c r="ZR4" s="33"/>
      <c r="ZS4" s="33"/>
      <c r="ZT4" s="33"/>
      <c r="ZU4" s="33"/>
      <c r="ZV4" s="33"/>
      <c r="ZW4" s="33"/>
      <c r="ZX4" s="33"/>
      <c r="ZY4" s="33"/>
      <c r="ZZ4" s="33"/>
      <c r="AAA4" s="33"/>
      <c r="AAB4" s="33"/>
      <c r="AAC4" s="33"/>
      <c r="AAD4" s="33"/>
      <c r="AAE4" s="33"/>
      <c r="AAF4" s="33"/>
      <c r="AAG4" s="33"/>
      <c r="AAH4" s="33"/>
      <c r="AAI4" s="33"/>
      <c r="AAJ4" s="33"/>
      <c r="AAK4" s="33"/>
      <c r="AAL4" s="33"/>
      <c r="AAM4" s="33"/>
      <c r="AAN4" s="33"/>
      <c r="AAO4" s="33"/>
      <c r="AAP4" s="33"/>
      <c r="AAQ4" s="33"/>
      <c r="AAR4" s="33"/>
      <c r="AAS4" s="33"/>
      <c r="AAT4" s="33"/>
      <c r="AAU4" s="33"/>
      <c r="AAV4" s="33"/>
      <c r="AAW4" s="33"/>
      <c r="AAX4" s="33"/>
      <c r="AAY4" s="33"/>
      <c r="AAZ4" s="33"/>
      <c r="ABA4" s="33"/>
      <c r="ABB4" s="33"/>
      <c r="ABC4" s="33"/>
      <c r="ABD4" s="33"/>
      <c r="ABE4" s="33"/>
      <c r="ABF4" s="33"/>
      <c r="ABG4" s="33"/>
      <c r="ABH4" s="33"/>
      <c r="ABI4" s="33"/>
      <c r="ABJ4" s="33"/>
      <c r="ABK4" s="33"/>
      <c r="ABL4" s="33"/>
      <c r="ABM4" s="33"/>
      <c r="ABN4" s="33"/>
      <c r="ABO4" s="33"/>
      <c r="ABP4" s="33"/>
      <c r="ABQ4" s="33"/>
      <c r="ABR4" s="33"/>
      <c r="ABS4" s="33"/>
      <c r="ABT4" s="33"/>
      <c r="ABU4" s="33"/>
      <c r="ABV4" s="33"/>
      <c r="ABW4" s="33"/>
      <c r="ABX4" s="33"/>
      <c r="ABY4" s="33"/>
      <c r="ABZ4" s="33"/>
      <c r="ACA4" s="33"/>
      <c r="ACB4" s="33"/>
      <c r="ACC4" s="33"/>
      <c r="ACD4" s="33"/>
      <c r="ACE4" s="33"/>
      <c r="ACF4" s="33"/>
      <c r="ACG4" s="33"/>
      <c r="ACH4" s="33"/>
      <c r="ACI4" s="33"/>
      <c r="ACJ4" s="33"/>
      <c r="ACK4" s="33"/>
      <c r="ACL4" s="33"/>
      <c r="ACM4" s="33"/>
      <c r="ACN4" s="33"/>
      <c r="ACO4" s="33"/>
      <c r="ACP4" s="33"/>
      <c r="ACQ4" s="33"/>
      <c r="ACR4" s="33"/>
      <c r="ACS4" s="33"/>
      <c r="ACT4" s="33"/>
      <c r="ACU4" s="33"/>
      <c r="ACV4" s="33"/>
      <c r="ACW4" s="33"/>
      <c r="ACX4" s="33"/>
      <c r="ACY4" s="33"/>
      <c r="ACZ4" s="33"/>
      <c r="ADA4" s="33"/>
      <c r="ADB4" s="33"/>
      <c r="ADC4" s="33"/>
      <c r="ADD4" s="33"/>
      <c r="ADE4" s="33"/>
      <c r="ADF4" s="33"/>
      <c r="ADG4" s="33"/>
      <c r="ADH4" s="33"/>
      <c r="ADI4" s="33"/>
      <c r="ADJ4" s="33"/>
      <c r="ADK4" s="33"/>
      <c r="ADL4" s="33"/>
      <c r="ADM4" s="33"/>
      <c r="ADN4" s="33"/>
      <c r="ADO4" s="33"/>
      <c r="ADP4" s="33"/>
      <c r="ADQ4" s="33"/>
      <c r="ADR4" s="33"/>
      <c r="ADS4" s="33"/>
      <c r="ADT4" s="33"/>
      <c r="ADU4" s="33"/>
      <c r="ADV4" s="33"/>
      <c r="ADW4" s="33"/>
      <c r="ADX4" s="33"/>
      <c r="ADY4" s="33"/>
      <c r="ADZ4" s="33"/>
      <c r="AEA4" s="33"/>
      <c r="AEB4" s="33"/>
      <c r="AEC4" s="33"/>
      <c r="AED4" s="33"/>
      <c r="AEE4" s="33"/>
      <c r="AEF4" s="33"/>
      <c r="AEG4" s="33"/>
      <c r="AEH4" s="33"/>
      <c r="AEI4" s="33"/>
      <c r="AEJ4" s="33"/>
      <c r="AEK4" s="33"/>
      <c r="AEL4" s="33"/>
      <c r="AEM4" s="33"/>
      <c r="AEN4" s="33"/>
      <c r="AEO4" s="33"/>
      <c r="AEP4" s="33"/>
      <c r="AEQ4" s="33"/>
      <c r="AER4" s="33"/>
      <c r="AES4" s="33"/>
      <c r="AET4" s="33"/>
      <c r="AEU4" s="33"/>
      <c r="AEV4" s="33"/>
      <c r="AEW4" s="33"/>
      <c r="AEX4" s="33"/>
      <c r="AEY4" s="33"/>
      <c r="AEZ4" s="33"/>
      <c r="AFA4" s="33"/>
      <c r="AFB4" s="33"/>
      <c r="AFC4" s="33"/>
      <c r="AFD4" s="33"/>
      <c r="AFE4" s="33"/>
      <c r="AFF4" s="33"/>
      <c r="AFG4" s="33"/>
      <c r="AFH4" s="33"/>
      <c r="AFI4" s="33"/>
      <c r="AFJ4" s="33"/>
      <c r="AFK4" s="33"/>
      <c r="AFL4" s="33"/>
      <c r="AFM4" s="33"/>
      <c r="AFN4" s="33"/>
      <c r="AFO4" s="33"/>
      <c r="AFP4" s="33"/>
      <c r="AFQ4" s="33"/>
      <c r="AFR4" s="33"/>
      <c r="AFS4" s="33"/>
      <c r="AFT4" s="33"/>
      <c r="AFU4" s="33"/>
      <c r="AFV4" s="33"/>
      <c r="AFW4" s="33"/>
      <c r="AFX4" s="33"/>
      <c r="AFY4" s="33"/>
      <c r="AFZ4" s="33"/>
      <c r="AGA4" s="33"/>
      <c r="AGB4" s="33"/>
      <c r="AGC4" s="33"/>
      <c r="AGD4" s="33"/>
      <c r="AGE4" s="33"/>
      <c r="AGF4" s="33"/>
      <c r="AGG4" s="33"/>
      <c r="AGH4" s="33"/>
      <c r="AGI4" s="33"/>
      <c r="AGJ4" s="33"/>
      <c r="AGK4" s="33"/>
      <c r="AGL4" s="33"/>
      <c r="AGM4" s="33"/>
      <c r="AGN4" s="33"/>
      <c r="AGO4" s="33"/>
      <c r="AGP4" s="33"/>
      <c r="AGQ4" s="33"/>
      <c r="AGR4" s="33"/>
      <c r="AGS4" s="33"/>
      <c r="AGT4" s="33"/>
      <c r="AGU4" s="33"/>
      <c r="AGV4" s="33"/>
      <c r="AGW4" s="33"/>
      <c r="AGX4" s="33"/>
      <c r="AGY4" s="33"/>
      <c r="AGZ4" s="33"/>
      <c r="AHA4" s="33"/>
      <c r="AHB4" s="33"/>
      <c r="AHC4" s="33"/>
      <c r="AHD4" s="33"/>
      <c r="AHE4" s="33"/>
      <c r="AHF4" s="33"/>
      <c r="AHG4" s="33"/>
      <c r="AHH4" s="33"/>
      <c r="AHI4" s="33"/>
      <c r="AHJ4" s="33"/>
      <c r="AHK4" s="33"/>
      <c r="AHL4" s="33"/>
      <c r="AHM4" s="33"/>
      <c r="AHN4" s="33"/>
      <c r="AHO4" s="33"/>
      <c r="AHP4" s="33"/>
      <c r="AHQ4" s="33"/>
      <c r="AHR4" s="33"/>
      <c r="AHS4" s="33"/>
      <c r="AHT4" s="33"/>
      <c r="AHU4" s="33"/>
      <c r="AHV4" s="33"/>
      <c r="AHW4" s="33"/>
      <c r="AHX4" s="33"/>
      <c r="AHY4" s="33"/>
      <c r="AHZ4" s="33"/>
      <c r="AIA4" s="33"/>
      <c r="AIB4" s="33"/>
      <c r="AIC4" s="33"/>
      <c r="AID4" s="33"/>
      <c r="AIE4" s="33"/>
      <c r="AIF4" s="33"/>
      <c r="AIG4" s="33"/>
      <c r="AIH4" s="33"/>
      <c r="AII4" s="33"/>
      <c r="AIJ4" s="33"/>
      <c r="AIK4" s="33"/>
      <c r="AIL4" s="33"/>
      <c r="AIM4" s="33"/>
      <c r="AIN4" s="33"/>
      <c r="AIO4" s="33"/>
      <c r="AIP4" s="33"/>
      <c r="AIQ4" s="33"/>
      <c r="AIR4" s="33"/>
      <c r="AIS4" s="33"/>
      <c r="AIT4" s="33"/>
      <c r="AIU4" s="33"/>
      <c r="AIV4" s="33"/>
      <c r="AIW4" s="33"/>
      <c r="AIX4" s="33"/>
      <c r="AIY4" s="33"/>
      <c r="AIZ4" s="33"/>
      <c r="AJA4" s="33"/>
      <c r="AJB4" s="33"/>
      <c r="AJC4" s="33"/>
      <c r="AJD4" s="33"/>
      <c r="AJE4" s="33"/>
      <c r="AJF4" s="33"/>
      <c r="AJG4" s="33"/>
      <c r="AJH4" s="33"/>
      <c r="AJI4" s="33"/>
      <c r="AJJ4" s="33"/>
      <c r="AJK4" s="33"/>
      <c r="AJL4" s="33"/>
      <c r="AJM4" s="33"/>
      <c r="AJN4" s="33"/>
      <c r="AJO4" s="33"/>
      <c r="AJP4" s="33"/>
      <c r="AJQ4" s="33"/>
      <c r="AJR4" s="33"/>
      <c r="AJS4" s="33"/>
      <c r="AJT4" s="33"/>
      <c r="AJU4" s="33"/>
      <c r="AJV4" s="33"/>
      <c r="AJW4" s="33"/>
      <c r="AJX4" s="33"/>
      <c r="AJY4" s="33"/>
      <c r="AJZ4" s="33"/>
      <c r="AKA4" s="33"/>
      <c r="AKB4" s="33"/>
      <c r="AKC4" s="33"/>
      <c r="AKD4" s="33"/>
      <c r="AKE4" s="33"/>
      <c r="AKF4" s="33"/>
      <c r="AKG4" s="33"/>
      <c r="AKH4" s="33"/>
      <c r="AKI4" s="33"/>
      <c r="AKJ4" s="33"/>
      <c r="AKK4" s="33"/>
      <c r="AKL4" s="33"/>
      <c r="AKM4" s="33"/>
      <c r="AKN4" s="33"/>
      <c r="AKO4" s="33"/>
      <c r="AKP4" s="33"/>
      <c r="AKQ4" s="33"/>
      <c r="AKR4" s="33"/>
      <c r="AKS4" s="33"/>
      <c r="AKT4" s="33"/>
      <c r="AKU4" s="33"/>
      <c r="AKV4" s="33"/>
      <c r="AKW4" s="33"/>
      <c r="AKX4" s="33"/>
      <c r="AKY4" s="33"/>
      <c r="AKZ4" s="33"/>
      <c r="ALA4" s="33"/>
      <c r="ALB4" s="33"/>
      <c r="ALC4" s="33"/>
      <c r="ALD4" s="33"/>
      <c r="ALE4" s="33"/>
      <c r="ALF4" s="33"/>
      <c r="ALG4" s="33"/>
      <c r="ALH4" s="33"/>
      <c r="ALI4" s="33"/>
      <c r="ALJ4" s="33"/>
      <c r="ALK4" s="33"/>
      <c r="ALL4" s="33"/>
    </row>
    <row r="5" spans="1:1000">
      <c r="A5" s="35" t="s">
        <v>53</v>
      </c>
      <c r="B5" s="35">
        <f>VLOOKUP(A5,'Initial Data Ctl v TiO2'!$A$1:$U$377,5,0)</f>
        <v>2</v>
      </c>
      <c r="C5" s="35">
        <v>489</v>
      </c>
      <c r="D5" s="35">
        <f>VLOOKUP(A5,'Initial Data Ctl v TiO2'!$A$1:$U$377,19,0)</f>
        <v>443817.5</v>
      </c>
      <c r="E5" s="35">
        <f>VLOOKUP(A5,'Initial Data Ctl v TiO2'!$A$1:$U$377,20,0)</f>
        <v>9976750</v>
      </c>
      <c r="F5" s="35">
        <f t="shared" si="0"/>
        <v>22.479397500098578</v>
      </c>
      <c r="G5" s="65">
        <v>-11.53565422</v>
      </c>
      <c r="H5" s="35">
        <f t="shared" si="1"/>
        <v>3.1125992230692829</v>
      </c>
      <c r="I5" s="35">
        <f>VLOOKUP(A5,'Simple avearge'!$A$1:$C$1136,2,0)</f>
        <v>-1.9335214383357999</v>
      </c>
      <c r="J5" s="35">
        <f t="shared" si="2"/>
        <v>2.4558400840394903</v>
      </c>
      <c r="K5" s="35">
        <f t="shared" ref="K5:K64" si="5">(4*PI()*($C$1+J5)^2/(PI()*J5^2))</f>
        <v>36.868289849112841</v>
      </c>
      <c r="L5" s="33">
        <f t="shared" si="3"/>
        <v>15.143006047907848</v>
      </c>
      <c r="M5" s="35">
        <f t="shared" si="4"/>
        <v>3.1125992230692829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  <c r="IW5" s="33"/>
      <c r="IX5" s="33"/>
      <c r="IY5" s="33"/>
      <c r="IZ5" s="33"/>
      <c r="JA5" s="33"/>
      <c r="JB5" s="33"/>
      <c r="JC5" s="33"/>
      <c r="JD5" s="33"/>
      <c r="JE5" s="33"/>
      <c r="JF5" s="33"/>
      <c r="JG5" s="33"/>
      <c r="JH5" s="33"/>
      <c r="JI5" s="33"/>
      <c r="JJ5" s="33"/>
      <c r="JK5" s="33"/>
      <c r="JL5" s="33"/>
      <c r="JM5" s="33"/>
      <c r="JN5" s="33"/>
      <c r="JO5" s="33"/>
      <c r="JP5" s="33"/>
      <c r="JQ5" s="33"/>
      <c r="JR5" s="33"/>
      <c r="JS5" s="33"/>
      <c r="JT5" s="33"/>
      <c r="JU5" s="33"/>
      <c r="JV5" s="33"/>
      <c r="JW5" s="33"/>
      <c r="JX5" s="33"/>
      <c r="JY5" s="33"/>
      <c r="JZ5" s="33"/>
      <c r="KA5" s="33"/>
      <c r="KB5" s="33"/>
      <c r="KC5" s="33"/>
      <c r="KD5" s="33"/>
      <c r="KE5" s="33"/>
      <c r="KF5" s="33"/>
      <c r="KG5" s="33"/>
      <c r="KH5" s="33"/>
      <c r="KI5" s="33"/>
      <c r="KJ5" s="33"/>
      <c r="KK5" s="33"/>
      <c r="KL5" s="33"/>
      <c r="KM5" s="33"/>
      <c r="KN5" s="33"/>
      <c r="KO5" s="33"/>
      <c r="KP5" s="33"/>
      <c r="KQ5" s="33"/>
      <c r="KR5" s="33"/>
      <c r="KS5" s="33"/>
      <c r="KT5" s="33"/>
      <c r="KU5" s="33"/>
      <c r="KV5" s="33"/>
      <c r="KW5" s="33"/>
      <c r="KX5" s="33"/>
      <c r="KY5" s="33"/>
      <c r="KZ5" s="33"/>
      <c r="LA5" s="33"/>
      <c r="LB5" s="33"/>
      <c r="LC5" s="33"/>
      <c r="LD5" s="33"/>
      <c r="LE5" s="33"/>
      <c r="LF5" s="33"/>
      <c r="LG5" s="33"/>
      <c r="LH5" s="33"/>
      <c r="LI5" s="33"/>
      <c r="LJ5" s="33"/>
      <c r="LK5" s="33"/>
      <c r="LL5" s="33"/>
      <c r="LM5" s="33"/>
      <c r="LN5" s="33"/>
      <c r="LO5" s="33"/>
      <c r="LP5" s="33"/>
      <c r="LQ5" s="33"/>
      <c r="LR5" s="33"/>
      <c r="LS5" s="33"/>
      <c r="LT5" s="33"/>
      <c r="LU5" s="33"/>
      <c r="LV5" s="33"/>
      <c r="LW5" s="33"/>
      <c r="LX5" s="33"/>
      <c r="LY5" s="33"/>
      <c r="LZ5" s="33"/>
      <c r="MA5" s="33"/>
      <c r="MB5" s="33"/>
      <c r="MC5" s="33"/>
      <c r="MD5" s="33"/>
      <c r="ME5" s="33"/>
      <c r="MF5" s="33"/>
      <c r="MG5" s="33"/>
      <c r="MH5" s="33"/>
      <c r="MI5" s="33"/>
      <c r="MJ5" s="33"/>
      <c r="MK5" s="33"/>
      <c r="ML5" s="33"/>
      <c r="MM5" s="33"/>
      <c r="MN5" s="33"/>
      <c r="MO5" s="33"/>
      <c r="MP5" s="33"/>
      <c r="MQ5" s="33"/>
      <c r="MR5" s="33"/>
      <c r="MS5" s="33"/>
      <c r="MT5" s="33"/>
      <c r="MU5" s="33"/>
      <c r="MV5" s="33"/>
      <c r="MW5" s="33"/>
      <c r="MX5" s="33"/>
      <c r="MY5" s="33"/>
      <c r="MZ5" s="33"/>
      <c r="NA5" s="33"/>
      <c r="NB5" s="33"/>
      <c r="NC5" s="33"/>
      <c r="ND5" s="33"/>
      <c r="NE5" s="33"/>
      <c r="NF5" s="33"/>
      <c r="NG5" s="33"/>
      <c r="NH5" s="33"/>
      <c r="NI5" s="33"/>
      <c r="NJ5" s="33"/>
      <c r="NK5" s="33"/>
      <c r="NL5" s="33"/>
      <c r="NM5" s="33"/>
      <c r="NN5" s="33"/>
      <c r="NO5" s="33"/>
      <c r="NP5" s="33"/>
      <c r="NQ5" s="33"/>
      <c r="NR5" s="33"/>
      <c r="NS5" s="33"/>
      <c r="NT5" s="33"/>
      <c r="NU5" s="33"/>
      <c r="NV5" s="33"/>
      <c r="NW5" s="33"/>
      <c r="NX5" s="33"/>
      <c r="NY5" s="33"/>
      <c r="NZ5" s="33"/>
      <c r="OA5" s="33"/>
      <c r="OB5" s="33"/>
      <c r="OC5" s="33"/>
      <c r="OD5" s="33"/>
      <c r="OE5" s="33"/>
      <c r="OF5" s="33"/>
      <c r="OG5" s="33"/>
      <c r="OH5" s="33"/>
      <c r="OI5" s="33"/>
      <c r="OJ5" s="33"/>
      <c r="OK5" s="33"/>
      <c r="OL5" s="33"/>
      <c r="OM5" s="33"/>
      <c r="ON5" s="33"/>
      <c r="OO5" s="33"/>
      <c r="OP5" s="33"/>
      <c r="OQ5" s="33"/>
      <c r="OR5" s="33"/>
      <c r="OS5" s="33"/>
      <c r="OT5" s="33"/>
      <c r="OU5" s="33"/>
      <c r="OV5" s="33"/>
      <c r="OW5" s="33"/>
      <c r="OX5" s="33"/>
      <c r="OY5" s="33"/>
      <c r="OZ5" s="33"/>
      <c r="PA5" s="33"/>
      <c r="PB5" s="33"/>
      <c r="PC5" s="33"/>
      <c r="PD5" s="33"/>
      <c r="PE5" s="33"/>
      <c r="PF5" s="33"/>
      <c r="PG5" s="33"/>
      <c r="PH5" s="33"/>
      <c r="PI5" s="33"/>
      <c r="PJ5" s="33"/>
      <c r="PK5" s="33"/>
      <c r="PL5" s="33"/>
      <c r="PM5" s="33"/>
      <c r="PN5" s="33"/>
      <c r="PO5" s="33"/>
      <c r="PP5" s="33"/>
      <c r="PQ5" s="33"/>
      <c r="PR5" s="33"/>
      <c r="PS5" s="33"/>
      <c r="PT5" s="33"/>
      <c r="PU5" s="33"/>
      <c r="PV5" s="33"/>
      <c r="PW5" s="33"/>
      <c r="PX5" s="33"/>
      <c r="PY5" s="33"/>
      <c r="PZ5" s="33"/>
      <c r="QA5" s="33"/>
      <c r="QB5" s="33"/>
      <c r="QC5" s="33"/>
      <c r="QD5" s="33"/>
      <c r="QE5" s="33"/>
      <c r="QF5" s="33"/>
      <c r="QG5" s="33"/>
      <c r="QH5" s="33"/>
      <c r="QI5" s="33"/>
      <c r="QJ5" s="33"/>
      <c r="QK5" s="33"/>
      <c r="QL5" s="33"/>
      <c r="QM5" s="33"/>
      <c r="QN5" s="33"/>
      <c r="QO5" s="33"/>
      <c r="QP5" s="33"/>
      <c r="QQ5" s="33"/>
      <c r="QR5" s="33"/>
      <c r="QS5" s="33"/>
      <c r="QT5" s="33"/>
      <c r="QU5" s="33"/>
      <c r="QV5" s="33"/>
      <c r="QW5" s="33"/>
      <c r="QX5" s="33"/>
      <c r="QY5" s="33"/>
      <c r="QZ5" s="33"/>
      <c r="RA5" s="33"/>
      <c r="RB5" s="33"/>
      <c r="RC5" s="33"/>
      <c r="RD5" s="33"/>
      <c r="RE5" s="33"/>
      <c r="RF5" s="33"/>
      <c r="RG5" s="33"/>
      <c r="RH5" s="33"/>
      <c r="RI5" s="33"/>
      <c r="RJ5" s="33"/>
      <c r="RK5" s="33"/>
      <c r="RL5" s="33"/>
      <c r="RM5" s="33"/>
      <c r="RN5" s="33"/>
      <c r="RO5" s="33"/>
      <c r="RP5" s="33"/>
      <c r="RQ5" s="33"/>
      <c r="RR5" s="33"/>
      <c r="RS5" s="33"/>
      <c r="RT5" s="33"/>
      <c r="RU5" s="33"/>
      <c r="RV5" s="33"/>
      <c r="RW5" s="33"/>
      <c r="RX5" s="33"/>
      <c r="RY5" s="33"/>
      <c r="RZ5" s="33"/>
      <c r="SA5" s="33"/>
      <c r="SB5" s="33"/>
      <c r="SC5" s="33"/>
      <c r="SD5" s="33"/>
      <c r="SE5" s="33"/>
      <c r="SF5" s="33"/>
      <c r="SG5" s="33"/>
      <c r="SH5" s="33"/>
      <c r="SI5" s="33"/>
      <c r="SJ5" s="33"/>
      <c r="SK5" s="33"/>
      <c r="SL5" s="33"/>
      <c r="SM5" s="33"/>
      <c r="SN5" s="33"/>
      <c r="SO5" s="33"/>
      <c r="SP5" s="33"/>
      <c r="SQ5" s="33"/>
      <c r="SR5" s="33"/>
      <c r="SS5" s="33"/>
      <c r="ST5" s="33"/>
      <c r="SU5" s="33"/>
      <c r="SV5" s="33"/>
      <c r="SW5" s="33"/>
      <c r="SX5" s="33"/>
      <c r="SY5" s="33"/>
      <c r="SZ5" s="33"/>
      <c r="TA5" s="33"/>
      <c r="TB5" s="33"/>
      <c r="TC5" s="33"/>
      <c r="TD5" s="33"/>
      <c r="TE5" s="33"/>
      <c r="TF5" s="33"/>
      <c r="TG5" s="33"/>
      <c r="TH5" s="33"/>
      <c r="TI5" s="33"/>
      <c r="TJ5" s="33"/>
      <c r="TK5" s="33"/>
      <c r="TL5" s="33"/>
      <c r="TM5" s="33"/>
      <c r="TN5" s="33"/>
      <c r="TO5" s="33"/>
      <c r="TP5" s="33"/>
      <c r="TQ5" s="33"/>
      <c r="TR5" s="33"/>
      <c r="TS5" s="33"/>
      <c r="TT5" s="33"/>
      <c r="TU5" s="33"/>
      <c r="TV5" s="33"/>
      <c r="TW5" s="33"/>
      <c r="TX5" s="33"/>
      <c r="TY5" s="33"/>
      <c r="TZ5" s="33"/>
      <c r="UA5" s="33"/>
      <c r="UB5" s="33"/>
      <c r="UC5" s="33"/>
      <c r="UD5" s="33"/>
      <c r="UE5" s="33"/>
      <c r="UF5" s="33"/>
      <c r="UG5" s="33"/>
      <c r="UH5" s="33"/>
      <c r="UI5" s="33"/>
      <c r="UJ5" s="33"/>
      <c r="UK5" s="33"/>
      <c r="UL5" s="33"/>
      <c r="UM5" s="33"/>
      <c r="UN5" s="33"/>
      <c r="UO5" s="33"/>
      <c r="UP5" s="33"/>
      <c r="UQ5" s="33"/>
      <c r="UR5" s="33"/>
      <c r="US5" s="33"/>
      <c r="UT5" s="33"/>
      <c r="UU5" s="33"/>
      <c r="UV5" s="33"/>
      <c r="UW5" s="33"/>
      <c r="UX5" s="33"/>
      <c r="UY5" s="33"/>
      <c r="UZ5" s="33"/>
      <c r="VA5" s="33"/>
      <c r="VB5" s="33"/>
      <c r="VC5" s="33"/>
      <c r="VD5" s="33"/>
      <c r="VE5" s="33"/>
      <c r="VF5" s="33"/>
      <c r="VG5" s="33"/>
      <c r="VH5" s="33"/>
      <c r="VI5" s="33"/>
      <c r="VJ5" s="33"/>
      <c r="VK5" s="33"/>
      <c r="VL5" s="33"/>
      <c r="VM5" s="33"/>
      <c r="VN5" s="33"/>
      <c r="VO5" s="33"/>
      <c r="VP5" s="33"/>
      <c r="VQ5" s="33"/>
      <c r="VR5" s="33"/>
      <c r="VS5" s="33"/>
      <c r="VT5" s="33"/>
      <c r="VU5" s="33"/>
      <c r="VV5" s="33"/>
      <c r="VW5" s="33"/>
      <c r="VX5" s="33"/>
      <c r="VY5" s="33"/>
      <c r="VZ5" s="33"/>
      <c r="WA5" s="33"/>
      <c r="WB5" s="33"/>
      <c r="WC5" s="33"/>
      <c r="WD5" s="33"/>
      <c r="WE5" s="33"/>
      <c r="WF5" s="33"/>
      <c r="WG5" s="33"/>
      <c r="WH5" s="33"/>
      <c r="WI5" s="33"/>
      <c r="WJ5" s="33"/>
      <c r="WK5" s="33"/>
      <c r="WL5" s="33"/>
      <c r="WM5" s="33"/>
      <c r="WN5" s="33"/>
      <c r="WO5" s="33"/>
      <c r="WP5" s="33"/>
      <c r="WQ5" s="33"/>
      <c r="WR5" s="33"/>
      <c r="WS5" s="33"/>
      <c r="WT5" s="33"/>
      <c r="WU5" s="33"/>
      <c r="WV5" s="33"/>
      <c r="WW5" s="33"/>
      <c r="WX5" s="33"/>
      <c r="WY5" s="33"/>
      <c r="WZ5" s="33"/>
      <c r="XA5" s="33"/>
      <c r="XB5" s="33"/>
      <c r="XC5" s="33"/>
      <c r="XD5" s="33"/>
      <c r="XE5" s="33"/>
      <c r="XF5" s="33"/>
      <c r="XG5" s="33"/>
      <c r="XH5" s="33"/>
      <c r="XI5" s="33"/>
      <c r="XJ5" s="33"/>
      <c r="XK5" s="33"/>
      <c r="XL5" s="33"/>
      <c r="XM5" s="33"/>
      <c r="XN5" s="33"/>
      <c r="XO5" s="33"/>
      <c r="XP5" s="33"/>
      <c r="XQ5" s="33"/>
      <c r="XR5" s="33"/>
      <c r="XS5" s="33"/>
      <c r="XT5" s="33"/>
      <c r="XU5" s="33"/>
      <c r="XV5" s="33"/>
      <c r="XW5" s="33"/>
      <c r="XX5" s="33"/>
      <c r="XY5" s="33"/>
      <c r="XZ5" s="33"/>
      <c r="YA5" s="33"/>
      <c r="YB5" s="33"/>
      <c r="YC5" s="33"/>
      <c r="YD5" s="33"/>
      <c r="YE5" s="33"/>
      <c r="YF5" s="33"/>
      <c r="YG5" s="33"/>
      <c r="YH5" s="33"/>
      <c r="YI5" s="33"/>
      <c r="YJ5" s="33"/>
      <c r="YK5" s="33"/>
      <c r="YL5" s="33"/>
      <c r="YM5" s="33"/>
      <c r="YN5" s="33"/>
      <c r="YO5" s="33"/>
      <c r="YP5" s="33"/>
      <c r="YQ5" s="33"/>
      <c r="YR5" s="33"/>
      <c r="YS5" s="33"/>
      <c r="YT5" s="33"/>
      <c r="YU5" s="33"/>
      <c r="YV5" s="33"/>
      <c r="YW5" s="33"/>
      <c r="YX5" s="33"/>
      <c r="YY5" s="33"/>
      <c r="YZ5" s="33"/>
      <c r="ZA5" s="33"/>
      <c r="ZB5" s="33"/>
      <c r="ZC5" s="33"/>
      <c r="ZD5" s="33"/>
      <c r="ZE5" s="33"/>
      <c r="ZF5" s="33"/>
      <c r="ZG5" s="33"/>
      <c r="ZH5" s="33"/>
      <c r="ZI5" s="33"/>
      <c r="ZJ5" s="33"/>
      <c r="ZK5" s="33"/>
      <c r="ZL5" s="33"/>
      <c r="ZM5" s="33"/>
      <c r="ZN5" s="33"/>
      <c r="ZO5" s="33"/>
      <c r="ZP5" s="33"/>
      <c r="ZQ5" s="33"/>
      <c r="ZR5" s="33"/>
      <c r="ZS5" s="33"/>
      <c r="ZT5" s="33"/>
      <c r="ZU5" s="33"/>
      <c r="ZV5" s="33"/>
      <c r="ZW5" s="33"/>
      <c r="ZX5" s="33"/>
      <c r="ZY5" s="33"/>
      <c r="ZZ5" s="33"/>
      <c r="AAA5" s="33"/>
      <c r="AAB5" s="33"/>
      <c r="AAC5" s="33"/>
      <c r="AAD5" s="33"/>
      <c r="AAE5" s="33"/>
      <c r="AAF5" s="33"/>
      <c r="AAG5" s="33"/>
      <c r="AAH5" s="33"/>
      <c r="AAI5" s="33"/>
      <c r="AAJ5" s="33"/>
      <c r="AAK5" s="33"/>
      <c r="AAL5" s="33"/>
      <c r="AAM5" s="33"/>
      <c r="AAN5" s="33"/>
      <c r="AAO5" s="33"/>
      <c r="AAP5" s="33"/>
      <c r="AAQ5" s="33"/>
      <c r="AAR5" s="33"/>
      <c r="AAS5" s="33"/>
      <c r="AAT5" s="33"/>
      <c r="AAU5" s="33"/>
      <c r="AAV5" s="33"/>
      <c r="AAW5" s="33"/>
      <c r="AAX5" s="33"/>
      <c r="AAY5" s="33"/>
      <c r="AAZ5" s="33"/>
      <c r="ABA5" s="33"/>
      <c r="ABB5" s="33"/>
      <c r="ABC5" s="33"/>
      <c r="ABD5" s="33"/>
      <c r="ABE5" s="33"/>
      <c r="ABF5" s="33"/>
      <c r="ABG5" s="33"/>
      <c r="ABH5" s="33"/>
      <c r="ABI5" s="33"/>
      <c r="ABJ5" s="33"/>
      <c r="ABK5" s="33"/>
      <c r="ABL5" s="33"/>
      <c r="ABM5" s="33"/>
      <c r="ABN5" s="33"/>
      <c r="ABO5" s="33"/>
      <c r="ABP5" s="33"/>
      <c r="ABQ5" s="33"/>
      <c r="ABR5" s="33"/>
      <c r="ABS5" s="33"/>
      <c r="ABT5" s="33"/>
      <c r="ABU5" s="33"/>
      <c r="ABV5" s="33"/>
      <c r="ABW5" s="33"/>
      <c r="ABX5" s="33"/>
      <c r="ABY5" s="33"/>
      <c r="ABZ5" s="33"/>
      <c r="ACA5" s="33"/>
      <c r="ACB5" s="33"/>
      <c r="ACC5" s="33"/>
      <c r="ACD5" s="33"/>
      <c r="ACE5" s="33"/>
      <c r="ACF5" s="33"/>
      <c r="ACG5" s="33"/>
      <c r="ACH5" s="33"/>
      <c r="ACI5" s="33"/>
      <c r="ACJ5" s="33"/>
      <c r="ACK5" s="33"/>
      <c r="ACL5" s="33"/>
      <c r="ACM5" s="33"/>
      <c r="ACN5" s="33"/>
      <c r="ACO5" s="33"/>
      <c r="ACP5" s="33"/>
      <c r="ACQ5" s="33"/>
      <c r="ACR5" s="33"/>
      <c r="ACS5" s="33"/>
      <c r="ACT5" s="33"/>
      <c r="ACU5" s="33"/>
      <c r="ACV5" s="33"/>
      <c r="ACW5" s="33"/>
      <c r="ACX5" s="33"/>
      <c r="ACY5" s="33"/>
      <c r="ACZ5" s="33"/>
      <c r="ADA5" s="33"/>
      <c r="ADB5" s="33"/>
      <c r="ADC5" s="33"/>
      <c r="ADD5" s="33"/>
      <c r="ADE5" s="33"/>
      <c r="ADF5" s="33"/>
      <c r="ADG5" s="33"/>
      <c r="ADH5" s="33"/>
      <c r="ADI5" s="33"/>
      <c r="ADJ5" s="33"/>
      <c r="ADK5" s="33"/>
      <c r="ADL5" s="33"/>
      <c r="ADM5" s="33"/>
      <c r="ADN5" s="33"/>
      <c r="ADO5" s="33"/>
      <c r="ADP5" s="33"/>
      <c r="ADQ5" s="33"/>
      <c r="ADR5" s="33"/>
      <c r="ADS5" s="33"/>
      <c r="ADT5" s="33"/>
      <c r="ADU5" s="33"/>
      <c r="ADV5" s="33"/>
      <c r="ADW5" s="33"/>
      <c r="ADX5" s="33"/>
      <c r="ADY5" s="33"/>
      <c r="ADZ5" s="33"/>
      <c r="AEA5" s="33"/>
      <c r="AEB5" s="33"/>
      <c r="AEC5" s="33"/>
      <c r="AED5" s="33"/>
      <c r="AEE5" s="33"/>
      <c r="AEF5" s="33"/>
      <c r="AEG5" s="33"/>
      <c r="AEH5" s="33"/>
      <c r="AEI5" s="33"/>
      <c r="AEJ5" s="33"/>
      <c r="AEK5" s="33"/>
      <c r="AEL5" s="33"/>
      <c r="AEM5" s="33"/>
      <c r="AEN5" s="33"/>
      <c r="AEO5" s="33"/>
      <c r="AEP5" s="33"/>
      <c r="AEQ5" s="33"/>
      <c r="AER5" s="33"/>
      <c r="AES5" s="33"/>
      <c r="AET5" s="33"/>
      <c r="AEU5" s="33"/>
      <c r="AEV5" s="33"/>
      <c r="AEW5" s="33"/>
      <c r="AEX5" s="33"/>
      <c r="AEY5" s="33"/>
      <c r="AEZ5" s="33"/>
      <c r="AFA5" s="33"/>
      <c r="AFB5" s="33"/>
      <c r="AFC5" s="33"/>
      <c r="AFD5" s="33"/>
      <c r="AFE5" s="33"/>
      <c r="AFF5" s="33"/>
      <c r="AFG5" s="33"/>
      <c r="AFH5" s="33"/>
      <c r="AFI5" s="33"/>
      <c r="AFJ5" s="33"/>
      <c r="AFK5" s="33"/>
      <c r="AFL5" s="33"/>
      <c r="AFM5" s="33"/>
      <c r="AFN5" s="33"/>
      <c r="AFO5" s="33"/>
      <c r="AFP5" s="33"/>
      <c r="AFQ5" s="33"/>
      <c r="AFR5" s="33"/>
      <c r="AFS5" s="33"/>
      <c r="AFT5" s="33"/>
      <c r="AFU5" s="33"/>
      <c r="AFV5" s="33"/>
      <c r="AFW5" s="33"/>
      <c r="AFX5" s="33"/>
      <c r="AFY5" s="33"/>
      <c r="AFZ5" s="33"/>
      <c r="AGA5" s="33"/>
      <c r="AGB5" s="33"/>
      <c r="AGC5" s="33"/>
      <c r="AGD5" s="33"/>
      <c r="AGE5" s="33"/>
      <c r="AGF5" s="33"/>
      <c r="AGG5" s="33"/>
      <c r="AGH5" s="33"/>
      <c r="AGI5" s="33"/>
      <c r="AGJ5" s="33"/>
      <c r="AGK5" s="33"/>
      <c r="AGL5" s="33"/>
      <c r="AGM5" s="33"/>
      <c r="AGN5" s="33"/>
      <c r="AGO5" s="33"/>
      <c r="AGP5" s="33"/>
      <c r="AGQ5" s="33"/>
      <c r="AGR5" s="33"/>
      <c r="AGS5" s="33"/>
      <c r="AGT5" s="33"/>
      <c r="AGU5" s="33"/>
      <c r="AGV5" s="33"/>
      <c r="AGW5" s="33"/>
      <c r="AGX5" s="33"/>
      <c r="AGY5" s="33"/>
      <c r="AGZ5" s="33"/>
      <c r="AHA5" s="33"/>
      <c r="AHB5" s="33"/>
      <c r="AHC5" s="33"/>
      <c r="AHD5" s="33"/>
      <c r="AHE5" s="33"/>
      <c r="AHF5" s="33"/>
      <c r="AHG5" s="33"/>
      <c r="AHH5" s="33"/>
      <c r="AHI5" s="33"/>
      <c r="AHJ5" s="33"/>
      <c r="AHK5" s="33"/>
      <c r="AHL5" s="33"/>
      <c r="AHM5" s="33"/>
      <c r="AHN5" s="33"/>
      <c r="AHO5" s="33"/>
      <c r="AHP5" s="33"/>
      <c r="AHQ5" s="33"/>
      <c r="AHR5" s="33"/>
      <c r="AHS5" s="33"/>
      <c r="AHT5" s="33"/>
      <c r="AHU5" s="33"/>
      <c r="AHV5" s="33"/>
      <c r="AHW5" s="33"/>
      <c r="AHX5" s="33"/>
      <c r="AHY5" s="33"/>
      <c r="AHZ5" s="33"/>
      <c r="AIA5" s="33"/>
      <c r="AIB5" s="33"/>
      <c r="AIC5" s="33"/>
      <c r="AID5" s="33"/>
      <c r="AIE5" s="33"/>
      <c r="AIF5" s="33"/>
      <c r="AIG5" s="33"/>
      <c r="AIH5" s="33"/>
      <c r="AII5" s="33"/>
      <c r="AIJ5" s="33"/>
      <c r="AIK5" s="33"/>
      <c r="AIL5" s="33"/>
      <c r="AIM5" s="33"/>
      <c r="AIN5" s="33"/>
      <c r="AIO5" s="33"/>
      <c r="AIP5" s="33"/>
      <c r="AIQ5" s="33"/>
      <c r="AIR5" s="33"/>
      <c r="AIS5" s="33"/>
      <c r="AIT5" s="33"/>
      <c r="AIU5" s="33"/>
      <c r="AIV5" s="33"/>
      <c r="AIW5" s="33"/>
      <c r="AIX5" s="33"/>
      <c r="AIY5" s="33"/>
      <c r="AIZ5" s="33"/>
      <c r="AJA5" s="33"/>
      <c r="AJB5" s="33"/>
      <c r="AJC5" s="33"/>
      <c r="AJD5" s="33"/>
      <c r="AJE5" s="33"/>
      <c r="AJF5" s="33"/>
      <c r="AJG5" s="33"/>
      <c r="AJH5" s="33"/>
      <c r="AJI5" s="33"/>
      <c r="AJJ5" s="33"/>
      <c r="AJK5" s="33"/>
      <c r="AJL5" s="33"/>
      <c r="AJM5" s="33"/>
      <c r="AJN5" s="33"/>
      <c r="AJO5" s="33"/>
      <c r="AJP5" s="33"/>
      <c r="AJQ5" s="33"/>
      <c r="AJR5" s="33"/>
      <c r="AJS5" s="33"/>
      <c r="AJT5" s="33"/>
      <c r="AJU5" s="33"/>
      <c r="AJV5" s="33"/>
      <c r="AJW5" s="33"/>
      <c r="AJX5" s="33"/>
      <c r="AJY5" s="33"/>
      <c r="AJZ5" s="33"/>
      <c r="AKA5" s="33"/>
      <c r="AKB5" s="33"/>
      <c r="AKC5" s="33"/>
      <c r="AKD5" s="33"/>
      <c r="AKE5" s="33"/>
      <c r="AKF5" s="33"/>
      <c r="AKG5" s="33"/>
      <c r="AKH5" s="33"/>
      <c r="AKI5" s="33"/>
      <c r="AKJ5" s="33"/>
      <c r="AKK5" s="33"/>
      <c r="AKL5" s="33"/>
      <c r="AKM5" s="33"/>
      <c r="AKN5" s="33"/>
      <c r="AKO5" s="33"/>
      <c r="AKP5" s="33"/>
      <c r="AKQ5" s="33"/>
      <c r="AKR5" s="33"/>
      <c r="AKS5" s="33"/>
      <c r="AKT5" s="33"/>
      <c r="AKU5" s="33"/>
      <c r="AKV5" s="33"/>
      <c r="AKW5" s="33"/>
      <c r="AKX5" s="33"/>
      <c r="AKY5" s="33"/>
      <c r="AKZ5" s="33"/>
      <c r="ALA5" s="33"/>
      <c r="ALB5" s="33"/>
      <c r="ALC5" s="33"/>
      <c r="ALD5" s="33"/>
      <c r="ALE5" s="33"/>
      <c r="ALF5" s="33"/>
      <c r="ALG5" s="33"/>
      <c r="ALH5" s="33"/>
      <c r="ALI5" s="33"/>
      <c r="ALJ5" s="33"/>
      <c r="ALK5" s="33"/>
      <c r="ALL5" s="33"/>
    </row>
    <row r="6" spans="1:1000">
      <c r="A6" s="35" t="s">
        <v>186</v>
      </c>
      <c r="B6" s="35">
        <f>VLOOKUP(A6,'Initial Data Ctl v TiO2'!$A$1:$U$377,5,0)</f>
        <v>4</v>
      </c>
      <c r="C6" s="35">
        <v>196</v>
      </c>
      <c r="D6" s="35">
        <f>VLOOKUP(A6,'Initial Data Ctl v TiO2'!$A$1:$U$377,19,0)</f>
        <v>15607500.83</v>
      </c>
      <c r="E6" s="35">
        <f>VLOOKUP(A6,'Initial Data Ctl v TiO2'!$A$1:$U$377,20,0)</f>
        <v>11163167.5</v>
      </c>
      <c r="F6" s="35">
        <f t="shared" si="0"/>
        <v>0.71524375501186499</v>
      </c>
      <c r="G6" s="65">
        <v>-5.8633948910000004</v>
      </c>
      <c r="H6" s="35">
        <f t="shared" si="1"/>
        <v>-0.33513187828630858</v>
      </c>
      <c r="I6" s="35">
        <f>VLOOKUP(A6,'Simple avearge'!$A$1:$C$1136,2,0)</f>
        <v>-1.7717490010326999</v>
      </c>
      <c r="J6" s="35">
        <f t="shared" si="2"/>
        <v>1.695874478910135</v>
      </c>
      <c r="K6" s="35">
        <f t="shared" si="5"/>
        <v>62.357283812195107</v>
      </c>
      <c r="L6" s="33">
        <f t="shared" si="3"/>
        <v>9.9962753776693631</v>
      </c>
      <c r="M6" s="35">
        <f t="shared" si="4"/>
        <v>-0.33513187828630858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  <c r="IV6" s="33"/>
      <c r="IW6" s="33"/>
      <c r="IX6" s="33"/>
      <c r="IY6" s="33"/>
      <c r="IZ6" s="33"/>
      <c r="JA6" s="33"/>
      <c r="JB6" s="33"/>
      <c r="JC6" s="33"/>
      <c r="JD6" s="33"/>
      <c r="JE6" s="33"/>
      <c r="JF6" s="33"/>
      <c r="JG6" s="33"/>
      <c r="JH6" s="33"/>
      <c r="JI6" s="33"/>
      <c r="JJ6" s="33"/>
      <c r="JK6" s="33"/>
      <c r="JL6" s="33"/>
      <c r="JM6" s="33"/>
      <c r="JN6" s="33"/>
      <c r="JO6" s="33"/>
      <c r="JP6" s="33"/>
      <c r="JQ6" s="33"/>
      <c r="JR6" s="33"/>
      <c r="JS6" s="33"/>
      <c r="JT6" s="33"/>
      <c r="JU6" s="33"/>
      <c r="JV6" s="33"/>
      <c r="JW6" s="33"/>
      <c r="JX6" s="33"/>
      <c r="JY6" s="33"/>
      <c r="JZ6" s="33"/>
      <c r="KA6" s="33"/>
      <c r="KB6" s="33"/>
      <c r="KC6" s="33"/>
      <c r="KD6" s="33"/>
      <c r="KE6" s="33"/>
      <c r="KF6" s="33"/>
      <c r="KG6" s="33"/>
      <c r="KH6" s="33"/>
      <c r="KI6" s="33"/>
      <c r="KJ6" s="33"/>
      <c r="KK6" s="33"/>
      <c r="KL6" s="33"/>
      <c r="KM6" s="33"/>
      <c r="KN6" s="33"/>
      <c r="KO6" s="33"/>
      <c r="KP6" s="33"/>
      <c r="KQ6" s="33"/>
      <c r="KR6" s="33"/>
      <c r="KS6" s="33"/>
      <c r="KT6" s="33"/>
      <c r="KU6" s="33"/>
      <c r="KV6" s="33"/>
      <c r="KW6" s="33"/>
      <c r="KX6" s="33"/>
      <c r="KY6" s="33"/>
      <c r="KZ6" s="33"/>
      <c r="LA6" s="33"/>
      <c r="LB6" s="33"/>
      <c r="LC6" s="33"/>
      <c r="LD6" s="33"/>
      <c r="LE6" s="33"/>
      <c r="LF6" s="33"/>
      <c r="LG6" s="33"/>
      <c r="LH6" s="33"/>
      <c r="LI6" s="33"/>
      <c r="LJ6" s="33"/>
      <c r="LK6" s="33"/>
      <c r="LL6" s="33"/>
      <c r="LM6" s="33"/>
      <c r="LN6" s="33"/>
      <c r="LO6" s="33"/>
      <c r="LP6" s="33"/>
      <c r="LQ6" s="33"/>
      <c r="LR6" s="33"/>
      <c r="LS6" s="33"/>
      <c r="LT6" s="33"/>
      <c r="LU6" s="33"/>
      <c r="LV6" s="33"/>
      <c r="LW6" s="33"/>
      <c r="LX6" s="33"/>
      <c r="LY6" s="33"/>
      <c r="LZ6" s="33"/>
      <c r="MA6" s="33"/>
      <c r="MB6" s="33"/>
      <c r="MC6" s="33"/>
      <c r="MD6" s="33"/>
      <c r="ME6" s="33"/>
      <c r="MF6" s="33"/>
      <c r="MG6" s="33"/>
      <c r="MH6" s="33"/>
      <c r="MI6" s="33"/>
      <c r="MJ6" s="33"/>
      <c r="MK6" s="33"/>
      <c r="ML6" s="33"/>
      <c r="MM6" s="33"/>
      <c r="MN6" s="33"/>
      <c r="MO6" s="33"/>
      <c r="MP6" s="33"/>
      <c r="MQ6" s="33"/>
      <c r="MR6" s="33"/>
      <c r="MS6" s="33"/>
      <c r="MT6" s="33"/>
      <c r="MU6" s="33"/>
      <c r="MV6" s="33"/>
      <c r="MW6" s="33"/>
      <c r="MX6" s="33"/>
      <c r="MY6" s="33"/>
      <c r="MZ6" s="33"/>
      <c r="NA6" s="33"/>
      <c r="NB6" s="33"/>
      <c r="NC6" s="33"/>
      <c r="ND6" s="33"/>
      <c r="NE6" s="33"/>
      <c r="NF6" s="33"/>
      <c r="NG6" s="33"/>
      <c r="NH6" s="33"/>
      <c r="NI6" s="33"/>
      <c r="NJ6" s="33"/>
      <c r="NK6" s="33"/>
      <c r="NL6" s="33"/>
      <c r="NM6" s="33"/>
      <c r="NN6" s="33"/>
      <c r="NO6" s="33"/>
      <c r="NP6" s="33"/>
      <c r="NQ6" s="33"/>
      <c r="NR6" s="33"/>
      <c r="NS6" s="33"/>
      <c r="NT6" s="33"/>
      <c r="NU6" s="33"/>
      <c r="NV6" s="33"/>
      <c r="NW6" s="33"/>
      <c r="NX6" s="33"/>
      <c r="NY6" s="33"/>
      <c r="NZ6" s="33"/>
      <c r="OA6" s="33"/>
      <c r="OB6" s="33"/>
      <c r="OC6" s="33"/>
      <c r="OD6" s="33"/>
      <c r="OE6" s="33"/>
      <c r="OF6" s="33"/>
      <c r="OG6" s="33"/>
      <c r="OH6" s="33"/>
      <c r="OI6" s="33"/>
      <c r="OJ6" s="33"/>
      <c r="OK6" s="33"/>
      <c r="OL6" s="33"/>
      <c r="OM6" s="33"/>
      <c r="ON6" s="33"/>
      <c r="OO6" s="33"/>
      <c r="OP6" s="33"/>
      <c r="OQ6" s="33"/>
      <c r="OR6" s="33"/>
      <c r="OS6" s="33"/>
      <c r="OT6" s="33"/>
      <c r="OU6" s="33"/>
      <c r="OV6" s="33"/>
      <c r="OW6" s="33"/>
      <c r="OX6" s="33"/>
      <c r="OY6" s="33"/>
      <c r="OZ6" s="33"/>
      <c r="PA6" s="33"/>
      <c r="PB6" s="33"/>
      <c r="PC6" s="33"/>
      <c r="PD6" s="33"/>
      <c r="PE6" s="33"/>
      <c r="PF6" s="33"/>
      <c r="PG6" s="33"/>
      <c r="PH6" s="33"/>
      <c r="PI6" s="33"/>
      <c r="PJ6" s="33"/>
      <c r="PK6" s="33"/>
      <c r="PL6" s="33"/>
      <c r="PM6" s="33"/>
      <c r="PN6" s="33"/>
      <c r="PO6" s="33"/>
      <c r="PP6" s="33"/>
      <c r="PQ6" s="33"/>
      <c r="PR6" s="33"/>
      <c r="PS6" s="33"/>
      <c r="PT6" s="33"/>
      <c r="PU6" s="33"/>
      <c r="PV6" s="33"/>
      <c r="PW6" s="33"/>
      <c r="PX6" s="33"/>
      <c r="PY6" s="33"/>
      <c r="PZ6" s="33"/>
      <c r="QA6" s="33"/>
      <c r="QB6" s="33"/>
      <c r="QC6" s="33"/>
      <c r="QD6" s="33"/>
      <c r="QE6" s="33"/>
      <c r="QF6" s="33"/>
      <c r="QG6" s="33"/>
      <c r="QH6" s="33"/>
      <c r="QI6" s="33"/>
      <c r="QJ6" s="33"/>
      <c r="QK6" s="33"/>
      <c r="QL6" s="33"/>
      <c r="QM6" s="33"/>
      <c r="QN6" s="33"/>
      <c r="QO6" s="33"/>
      <c r="QP6" s="33"/>
      <c r="QQ6" s="33"/>
      <c r="QR6" s="33"/>
      <c r="QS6" s="33"/>
      <c r="QT6" s="33"/>
      <c r="QU6" s="33"/>
      <c r="QV6" s="33"/>
      <c r="QW6" s="33"/>
      <c r="QX6" s="33"/>
      <c r="QY6" s="33"/>
      <c r="QZ6" s="33"/>
      <c r="RA6" s="33"/>
      <c r="RB6" s="33"/>
      <c r="RC6" s="33"/>
      <c r="RD6" s="33"/>
      <c r="RE6" s="33"/>
      <c r="RF6" s="33"/>
      <c r="RG6" s="33"/>
      <c r="RH6" s="33"/>
      <c r="RI6" s="33"/>
      <c r="RJ6" s="33"/>
      <c r="RK6" s="33"/>
      <c r="RL6" s="33"/>
      <c r="RM6" s="33"/>
      <c r="RN6" s="33"/>
      <c r="RO6" s="33"/>
      <c r="RP6" s="33"/>
      <c r="RQ6" s="33"/>
      <c r="RR6" s="33"/>
      <c r="RS6" s="33"/>
      <c r="RT6" s="33"/>
      <c r="RU6" s="33"/>
      <c r="RV6" s="33"/>
      <c r="RW6" s="33"/>
      <c r="RX6" s="33"/>
      <c r="RY6" s="33"/>
      <c r="RZ6" s="33"/>
      <c r="SA6" s="33"/>
      <c r="SB6" s="33"/>
      <c r="SC6" s="33"/>
      <c r="SD6" s="33"/>
      <c r="SE6" s="33"/>
      <c r="SF6" s="33"/>
      <c r="SG6" s="33"/>
      <c r="SH6" s="33"/>
      <c r="SI6" s="33"/>
      <c r="SJ6" s="33"/>
      <c r="SK6" s="33"/>
      <c r="SL6" s="33"/>
      <c r="SM6" s="33"/>
      <c r="SN6" s="33"/>
      <c r="SO6" s="33"/>
      <c r="SP6" s="33"/>
      <c r="SQ6" s="33"/>
      <c r="SR6" s="33"/>
      <c r="SS6" s="33"/>
      <c r="ST6" s="33"/>
      <c r="SU6" s="33"/>
      <c r="SV6" s="33"/>
      <c r="SW6" s="33"/>
      <c r="SX6" s="33"/>
      <c r="SY6" s="33"/>
      <c r="SZ6" s="33"/>
      <c r="TA6" s="33"/>
      <c r="TB6" s="33"/>
      <c r="TC6" s="33"/>
      <c r="TD6" s="33"/>
      <c r="TE6" s="33"/>
      <c r="TF6" s="33"/>
      <c r="TG6" s="33"/>
      <c r="TH6" s="33"/>
      <c r="TI6" s="33"/>
      <c r="TJ6" s="33"/>
      <c r="TK6" s="33"/>
      <c r="TL6" s="33"/>
      <c r="TM6" s="33"/>
      <c r="TN6" s="33"/>
      <c r="TO6" s="33"/>
      <c r="TP6" s="33"/>
      <c r="TQ6" s="33"/>
      <c r="TR6" s="33"/>
      <c r="TS6" s="33"/>
      <c r="TT6" s="33"/>
      <c r="TU6" s="33"/>
      <c r="TV6" s="33"/>
      <c r="TW6" s="33"/>
      <c r="TX6" s="33"/>
      <c r="TY6" s="33"/>
      <c r="TZ6" s="33"/>
      <c r="UA6" s="33"/>
      <c r="UB6" s="33"/>
      <c r="UC6" s="33"/>
      <c r="UD6" s="33"/>
      <c r="UE6" s="33"/>
      <c r="UF6" s="33"/>
      <c r="UG6" s="33"/>
      <c r="UH6" s="33"/>
      <c r="UI6" s="33"/>
      <c r="UJ6" s="33"/>
      <c r="UK6" s="33"/>
      <c r="UL6" s="33"/>
      <c r="UM6" s="33"/>
      <c r="UN6" s="33"/>
      <c r="UO6" s="33"/>
      <c r="UP6" s="33"/>
      <c r="UQ6" s="33"/>
      <c r="UR6" s="33"/>
      <c r="US6" s="33"/>
      <c r="UT6" s="33"/>
      <c r="UU6" s="33"/>
      <c r="UV6" s="33"/>
      <c r="UW6" s="33"/>
      <c r="UX6" s="33"/>
      <c r="UY6" s="33"/>
      <c r="UZ6" s="33"/>
      <c r="VA6" s="33"/>
      <c r="VB6" s="33"/>
      <c r="VC6" s="33"/>
      <c r="VD6" s="33"/>
      <c r="VE6" s="33"/>
      <c r="VF6" s="33"/>
      <c r="VG6" s="33"/>
      <c r="VH6" s="33"/>
      <c r="VI6" s="33"/>
      <c r="VJ6" s="33"/>
      <c r="VK6" s="33"/>
      <c r="VL6" s="33"/>
      <c r="VM6" s="33"/>
      <c r="VN6" s="33"/>
      <c r="VO6" s="33"/>
      <c r="VP6" s="33"/>
      <c r="VQ6" s="33"/>
      <c r="VR6" s="33"/>
      <c r="VS6" s="33"/>
      <c r="VT6" s="33"/>
      <c r="VU6" s="33"/>
      <c r="VV6" s="33"/>
      <c r="VW6" s="33"/>
      <c r="VX6" s="33"/>
      <c r="VY6" s="33"/>
      <c r="VZ6" s="33"/>
      <c r="WA6" s="33"/>
      <c r="WB6" s="33"/>
      <c r="WC6" s="33"/>
      <c r="WD6" s="33"/>
      <c r="WE6" s="33"/>
      <c r="WF6" s="33"/>
      <c r="WG6" s="33"/>
      <c r="WH6" s="33"/>
      <c r="WI6" s="33"/>
      <c r="WJ6" s="33"/>
      <c r="WK6" s="33"/>
      <c r="WL6" s="33"/>
      <c r="WM6" s="33"/>
      <c r="WN6" s="33"/>
      <c r="WO6" s="33"/>
      <c r="WP6" s="33"/>
      <c r="WQ6" s="33"/>
      <c r="WR6" s="33"/>
      <c r="WS6" s="33"/>
      <c r="WT6" s="33"/>
      <c r="WU6" s="33"/>
      <c r="WV6" s="33"/>
      <c r="WW6" s="33"/>
      <c r="WX6" s="33"/>
      <c r="WY6" s="33"/>
      <c r="WZ6" s="33"/>
      <c r="XA6" s="33"/>
      <c r="XB6" s="33"/>
      <c r="XC6" s="33"/>
      <c r="XD6" s="33"/>
      <c r="XE6" s="33"/>
      <c r="XF6" s="33"/>
      <c r="XG6" s="33"/>
      <c r="XH6" s="33"/>
      <c r="XI6" s="33"/>
      <c r="XJ6" s="33"/>
      <c r="XK6" s="33"/>
      <c r="XL6" s="33"/>
      <c r="XM6" s="33"/>
      <c r="XN6" s="33"/>
      <c r="XO6" s="33"/>
      <c r="XP6" s="33"/>
      <c r="XQ6" s="33"/>
      <c r="XR6" s="33"/>
      <c r="XS6" s="33"/>
      <c r="XT6" s="33"/>
      <c r="XU6" s="33"/>
      <c r="XV6" s="33"/>
      <c r="XW6" s="33"/>
      <c r="XX6" s="33"/>
      <c r="XY6" s="33"/>
      <c r="XZ6" s="33"/>
      <c r="YA6" s="33"/>
      <c r="YB6" s="33"/>
      <c r="YC6" s="33"/>
      <c r="YD6" s="33"/>
      <c r="YE6" s="33"/>
      <c r="YF6" s="33"/>
      <c r="YG6" s="33"/>
      <c r="YH6" s="33"/>
      <c r="YI6" s="33"/>
      <c r="YJ6" s="33"/>
      <c r="YK6" s="33"/>
      <c r="YL6" s="33"/>
      <c r="YM6" s="33"/>
      <c r="YN6" s="33"/>
      <c r="YO6" s="33"/>
      <c r="YP6" s="33"/>
      <c r="YQ6" s="33"/>
      <c r="YR6" s="33"/>
      <c r="YS6" s="33"/>
      <c r="YT6" s="33"/>
      <c r="YU6" s="33"/>
      <c r="YV6" s="33"/>
      <c r="YW6" s="33"/>
      <c r="YX6" s="33"/>
      <c r="YY6" s="33"/>
      <c r="YZ6" s="33"/>
      <c r="ZA6" s="33"/>
      <c r="ZB6" s="33"/>
      <c r="ZC6" s="33"/>
      <c r="ZD6" s="33"/>
      <c r="ZE6" s="33"/>
      <c r="ZF6" s="33"/>
      <c r="ZG6" s="33"/>
      <c r="ZH6" s="33"/>
      <c r="ZI6" s="33"/>
      <c r="ZJ6" s="33"/>
      <c r="ZK6" s="33"/>
      <c r="ZL6" s="33"/>
      <c r="ZM6" s="33"/>
      <c r="ZN6" s="33"/>
      <c r="ZO6" s="33"/>
      <c r="ZP6" s="33"/>
      <c r="ZQ6" s="33"/>
      <c r="ZR6" s="33"/>
      <c r="ZS6" s="33"/>
      <c r="ZT6" s="33"/>
      <c r="ZU6" s="33"/>
      <c r="ZV6" s="33"/>
      <c r="ZW6" s="33"/>
      <c r="ZX6" s="33"/>
      <c r="ZY6" s="33"/>
      <c r="ZZ6" s="33"/>
      <c r="AAA6" s="33"/>
      <c r="AAB6" s="33"/>
      <c r="AAC6" s="33"/>
      <c r="AAD6" s="33"/>
      <c r="AAE6" s="33"/>
      <c r="AAF6" s="33"/>
      <c r="AAG6" s="33"/>
      <c r="AAH6" s="33"/>
      <c r="AAI6" s="33"/>
      <c r="AAJ6" s="33"/>
      <c r="AAK6" s="33"/>
      <c r="AAL6" s="33"/>
      <c r="AAM6" s="33"/>
      <c r="AAN6" s="33"/>
      <c r="AAO6" s="33"/>
      <c r="AAP6" s="33"/>
      <c r="AAQ6" s="33"/>
      <c r="AAR6" s="33"/>
      <c r="AAS6" s="33"/>
      <c r="AAT6" s="33"/>
      <c r="AAU6" s="33"/>
      <c r="AAV6" s="33"/>
      <c r="AAW6" s="33"/>
      <c r="AAX6" s="33"/>
      <c r="AAY6" s="33"/>
      <c r="AAZ6" s="33"/>
      <c r="ABA6" s="33"/>
      <c r="ABB6" s="33"/>
      <c r="ABC6" s="33"/>
      <c r="ABD6" s="33"/>
      <c r="ABE6" s="33"/>
      <c r="ABF6" s="33"/>
      <c r="ABG6" s="33"/>
      <c r="ABH6" s="33"/>
      <c r="ABI6" s="33"/>
      <c r="ABJ6" s="33"/>
      <c r="ABK6" s="33"/>
      <c r="ABL6" s="33"/>
      <c r="ABM6" s="33"/>
      <c r="ABN6" s="33"/>
      <c r="ABO6" s="33"/>
      <c r="ABP6" s="33"/>
      <c r="ABQ6" s="33"/>
      <c r="ABR6" s="33"/>
      <c r="ABS6" s="33"/>
      <c r="ABT6" s="33"/>
      <c r="ABU6" s="33"/>
      <c r="ABV6" s="33"/>
      <c r="ABW6" s="33"/>
      <c r="ABX6" s="33"/>
      <c r="ABY6" s="33"/>
      <c r="ABZ6" s="33"/>
      <c r="ACA6" s="33"/>
      <c r="ACB6" s="33"/>
      <c r="ACC6" s="33"/>
      <c r="ACD6" s="33"/>
      <c r="ACE6" s="33"/>
      <c r="ACF6" s="33"/>
      <c r="ACG6" s="33"/>
      <c r="ACH6" s="33"/>
      <c r="ACI6" s="33"/>
      <c r="ACJ6" s="33"/>
      <c r="ACK6" s="33"/>
      <c r="ACL6" s="33"/>
      <c r="ACM6" s="33"/>
      <c r="ACN6" s="33"/>
      <c r="ACO6" s="33"/>
      <c r="ACP6" s="33"/>
      <c r="ACQ6" s="33"/>
      <c r="ACR6" s="33"/>
      <c r="ACS6" s="33"/>
      <c r="ACT6" s="33"/>
      <c r="ACU6" s="33"/>
      <c r="ACV6" s="33"/>
      <c r="ACW6" s="33"/>
      <c r="ACX6" s="33"/>
      <c r="ACY6" s="33"/>
      <c r="ACZ6" s="33"/>
      <c r="ADA6" s="33"/>
      <c r="ADB6" s="33"/>
      <c r="ADC6" s="33"/>
      <c r="ADD6" s="33"/>
      <c r="ADE6" s="33"/>
      <c r="ADF6" s="33"/>
      <c r="ADG6" s="33"/>
      <c r="ADH6" s="33"/>
      <c r="ADI6" s="33"/>
      <c r="ADJ6" s="33"/>
      <c r="ADK6" s="33"/>
      <c r="ADL6" s="33"/>
      <c r="ADM6" s="33"/>
      <c r="ADN6" s="33"/>
      <c r="ADO6" s="33"/>
      <c r="ADP6" s="33"/>
      <c r="ADQ6" s="33"/>
      <c r="ADR6" s="33"/>
      <c r="ADS6" s="33"/>
      <c r="ADT6" s="33"/>
      <c r="ADU6" s="33"/>
      <c r="ADV6" s="33"/>
      <c r="ADW6" s="33"/>
      <c r="ADX6" s="33"/>
      <c r="ADY6" s="33"/>
      <c r="ADZ6" s="33"/>
      <c r="AEA6" s="33"/>
      <c r="AEB6" s="33"/>
      <c r="AEC6" s="33"/>
      <c r="AED6" s="33"/>
      <c r="AEE6" s="33"/>
      <c r="AEF6" s="33"/>
      <c r="AEG6" s="33"/>
      <c r="AEH6" s="33"/>
      <c r="AEI6" s="33"/>
      <c r="AEJ6" s="33"/>
      <c r="AEK6" s="33"/>
      <c r="AEL6" s="33"/>
      <c r="AEM6" s="33"/>
      <c r="AEN6" s="33"/>
      <c r="AEO6" s="33"/>
      <c r="AEP6" s="33"/>
      <c r="AEQ6" s="33"/>
      <c r="AER6" s="33"/>
      <c r="AES6" s="33"/>
      <c r="AET6" s="33"/>
      <c r="AEU6" s="33"/>
      <c r="AEV6" s="33"/>
      <c r="AEW6" s="33"/>
      <c r="AEX6" s="33"/>
      <c r="AEY6" s="33"/>
      <c r="AEZ6" s="33"/>
      <c r="AFA6" s="33"/>
      <c r="AFB6" s="33"/>
      <c r="AFC6" s="33"/>
      <c r="AFD6" s="33"/>
      <c r="AFE6" s="33"/>
      <c r="AFF6" s="33"/>
      <c r="AFG6" s="33"/>
      <c r="AFH6" s="33"/>
      <c r="AFI6" s="33"/>
      <c r="AFJ6" s="33"/>
      <c r="AFK6" s="33"/>
      <c r="AFL6" s="33"/>
      <c r="AFM6" s="33"/>
      <c r="AFN6" s="33"/>
      <c r="AFO6" s="33"/>
      <c r="AFP6" s="33"/>
      <c r="AFQ6" s="33"/>
      <c r="AFR6" s="33"/>
      <c r="AFS6" s="33"/>
      <c r="AFT6" s="33"/>
      <c r="AFU6" s="33"/>
      <c r="AFV6" s="33"/>
      <c r="AFW6" s="33"/>
      <c r="AFX6" s="33"/>
      <c r="AFY6" s="33"/>
      <c r="AFZ6" s="33"/>
      <c r="AGA6" s="33"/>
      <c r="AGB6" s="33"/>
      <c r="AGC6" s="33"/>
      <c r="AGD6" s="33"/>
      <c r="AGE6" s="33"/>
      <c r="AGF6" s="33"/>
      <c r="AGG6" s="33"/>
      <c r="AGH6" s="33"/>
      <c r="AGI6" s="33"/>
      <c r="AGJ6" s="33"/>
      <c r="AGK6" s="33"/>
      <c r="AGL6" s="33"/>
      <c r="AGM6" s="33"/>
      <c r="AGN6" s="33"/>
      <c r="AGO6" s="33"/>
      <c r="AGP6" s="33"/>
      <c r="AGQ6" s="33"/>
      <c r="AGR6" s="33"/>
      <c r="AGS6" s="33"/>
      <c r="AGT6" s="33"/>
      <c r="AGU6" s="33"/>
      <c r="AGV6" s="33"/>
      <c r="AGW6" s="33"/>
      <c r="AGX6" s="33"/>
      <c r="AGY6" s="33"/>
      <c r="AGZ6" s="33"/>
      <c r="AHA6" s="33"/>
      <c r="AHB6" s="33"/>
      <c r="AHC6" s="33"/>
      <c r="AHD6" s="33"/>
      <c r="AHE6" s="33"/>
      <c r="AHF6" s="33"/>
      <c r="AHG6" s="33"/>
      <c r="AHH6" s="33"/>
      <c r="AHI6" s="33"/>
      <c r="AHJ6" s="33"/>
      <c r="AHK6" s="33"/>
      <c r="AHL6" s="33"/>
      <c r="AHM6" s="33"/>
      <c r="AHN6" s="33"/>
      <c r="AHO6" s="33"/>
      <c r="AHP6" s="33"/>
      <c r="AHQ6" s="33"/>
      <c r="AHR6" s="33"/>
      <c r="AHS6" s="33"/>
      <c r="AHT6" s="33"/>
      <c r="AHU6" s="33"/>
      <c r="AHV6" s="33"/>
      <c r="AHW6" s="33"/>
      <c r="AHX6" s="33"/>
      <c r="AHY6" s="33"/>
      <c r="AHZ6" s="33"/>
      <c r="AIA6" s="33"/>
      <c r="AIB6" s="33"/>
      <c r="AIC6" s="33"/>
      <c r="AID6" s="33"/>
      <c r="AIE6" s="33"/>
      <c r="AIF6" s="33"/>
      <c r="AIG6" s="33"/>
      <c r="AIH6" s="33"/>
      <c r="AII6" s="33"/>
      <c r="AIJ6" s="33"/>
      <c r="AIK6" s="33"/>
      <c r="AIL6" s="33"/>
      <c r="AIM6" s="33"/>
      <c r="AIN6" s="33"/>
      <c r="AIO6" s="33"/>
      <c r="AIP6" s="33"/>
      <c r="AIQ6" s="33"/>
      <c r="AIR6" s="33"/>
      <c r="AIS6" s="33"/>
      <c r="AIT6" s="33"/>
      <c r="AIU6" s="33"/>
      <c r="AIV6" s="33"/>
      <c r="AIW6" s="33"/>
      <c r="AIX6" s="33"/>
      <c r="AIY6" s="33"/>
      <c r="AIZ6" s="33"/>
      <c r="AJA6" s="33"/>
      <c r="AJB6" s="33"/>
      <c r="AJC6" s="33"/>
      <c r="AJD6" s="33"/>
      <c r="AJE6" s="33"/>
      <c r="AJF6" s="33"/>
      <c r="AJG6" s="33"/>
      <c r="AJH6" s="33"/>
      <c r="AJI6" s="33"/>
      <c r="AJJ6" s="33"/>
      <c r="AJK6" s="33"/>
      <c r="AJL6" s="33"/>
      <c r="AJM6" s="33"/>
      <c r="AJN6" s="33"/>
      <c r="AJO6" s="33"/>
      <c r="AJP6" s="33"/>
      <c r="AJQ6" s="33"/>
      <c r="AJR6" s="33"/>
      <c r="AJS6" s="33"/>
      <c r="AJT6" s="33"/>
      <c r="AJU6" s="33"/>
      <c r="AJV6" s="33"/>
      <c r="AJW6" s="33"/>
      <c r="AJX6" s="33"/>
      <c r="AJY6" s="33"/>
      <c r="AJZ6" s="33"/>
      <c r="AKA6" s="33"/>
      <c r="AKB6" s="33"/>
      <c r="AKC6" s="33"/>
      <c r="AKD6" s="33"/>
      <c r="AKE6" s="33"/>
      <c r="AKF6" s="33"/>
      <c r="AKG6" s="33"/>
      <c r="AKH6" s="33"/>
      <c r="AKI6" s="33"/>
      <c r="AKJ6" s="33"/>
      <c r="AKK6" s="33"/>
      <c r="AKL6" s="33"/>
      <c r="AKM6" s="33"/>
      <c r="AKN6" s="33"/>
      <c r="AKO6" s="33"/>
      <c r="AKP6" s="33"/>
      <c r="AKQ6" s="33"/>
      <c r="AKR6" s="33"/>
      <c r="AKS6" s="33"/>
      <c r="AKT6" s="33"/>
      <c r="AKU6" s="33"/>
      <c r="AKV6" s="33"/>
      <c r="AKW6" s="33"/>
      <c r="AKX6" s="33"/>
      <c r="AKY6" s="33"/>
      <c r="AKZ6" s="33"/>
      <c r="ALA6" s="33"/>
      <c r="ALB6" s="33"/>
      <c r="ALC6" s="33"/>
      <c r="ALD6" s="33"/>
      <c r="ALE6" s="33"/>
      <c r="ALF6" s="33"/>
      <c r="ALG6" s="33"/>
      <c r="ALH6" s="33"/>
      <c r="ALI6" s="33"/>
      <c r="ALJ6" s="33"/>
      <c r="ALK6" s="33"/>
      <c r="ALL6" s="33"/>
    </row>
    <row r="7" spans="1:1000">
      <c r="A7" s="35" t="s">
        <v>223</v>
      </c>
      <c r="B7" s="35">
        <f>VLOOKUP(A7,'Initial Data Ctl v TiO2'!$A$1:$U$377,5,0)</f>
        <v>5</v>
      </c>
      <c r="C7" s="35">
        <v>345</v>
      </c>
      <c r="D7" s="35">
        <f>VLOOKUP(A7,'Initial Data Ctl v TiO2'!$A$1:$U$377,19,0)</f>
        <v>25222500</v>
      </c>
      <c r="E7" s="35">
        <f>VLOOKUP(A7,'Initial Data Ctl v TiO2'!$A$1:$U$377,20,0)</f>
        <v>14850500</v>
      </c>
      <c r="F7" s="35">
        <f t="shared" si="0"/>
        <v>0.58877985925265142</v>
      </c>
      <c r="G7" s="65">
        <v>-2.9909763890000001</v>
      </c>
      <c r="H7" s="35">
        <f t="shared" si="1"/>
        <v>-0.52970291858484153</v>
      </c>
      <c r="I7" s="35">
        <f>VLOOKUP(A7,'Simple avearge'!$A$1:$C$1136,2,0)</f>
        <v>-0.33903725063203199</v>
      </c>
      <c r="J7" s="35">
        <f t="shared" si="2"/>
        <v>2.1322922536102928</v>
      </c>
      <c r="K7" s="35">
        <f t="shared" si="5"/>
        <v>44.753272122281736</v>
      </c>
      <c r="L7" s="33">
        <f t="shared" si="3"/>
        <v>6.7921409510987125</v>
      </c>
      <c r="M7" s="35">
        <f t="shared" si="4"/>
        <v>-0.52970291858484153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  <c r="JA7" s="33"/>
      <c r="JB7" s="33"/>
      <c r="JC7" s="33"/>
      <c r="JD7" s="33"/>
      <c r="JE7" s="33"/>
      <c r="JF7" s="33"/>
      <c r="JG7" s="33"/>
      <c r="JH7" s="33"/>
      <c r="JI7" s="33"/>
      <c r="JJ7" s="33"/>
      <c r="JK7" s="33"/>
      <c r="JL7" s="33"/>
      <c r="JM7" s="33"/>
      <c r="JN7" s="33"/>
      <c r="JO7" s="33"/>
      <c r="JP7" s="33"/>
      <c r="JQ7" s="33"/>
      <c r="JR7" s="33"/>
      <c r="JS7" s="33"/>
      <c r="JT7" s="33"/>
      <c r="JU7" s="33"/>
      <c r="JV7" s="33"/>
      <c r="JW7" s="33"/>
      <c r="JX7" s="33"/>
      <c r="JY7" s="33"/>
      <c r="JZ7" s="33"/>
      <c r="KA7" s="33"/>
      <c r="KB7" s="33"/>
      <c r="KC7" s="33"/>
      <c r="KD7" s="33"/>
      <c r="KE7" s="33"/>
      <c r="KF7" s="33"/>
      <c r="KG7" s="33"/>
      <c r="KH7" s="33"/>
      <c r="KI7" s="33"/>
      <c r="KJ7" s="33"/>
      <c r="KK7" s="33"/>
      <c r="KL7" s="33"/>
      <c r="KM7" s="33"/>
      <c r="KN7" s="33"/>
      <c r="KO7" s="33"/>
      <c r="KP7" s="33"/>
      <c r="KQ7" s="33"/>
      <c r="KR7" s="33"/>
      <c r="KS7" s="33"/>
      <c r="KT7" s="33"/>
      <c r="KU7" s="33"/>
      <c r="KV7" s="33"/>
      <c r="KW7" s="33"/>
      <c r="KX7" s="33"/>
      <c r="KY7" s="33"/>
      <c r="KZ7" s="33"/>
      <c r="LA7" s="33"/>
      <c r="LB7" s="33"/>
      <c r="LC7" s="33"/>
      <c r="LD7" s="33"/>
      <c r="LE7" s="33"/>
      <c r="LF7" s="33"/>
      <c r="LG7" s="33"/>
      <c r="LH7" s="33"/>
      <c r="LI7" s="33"/>
      <c r="LJ7" s="33"/>
      <c r="LK7" s="33"/>
      <c r="LL7" s="33"/>
      <c r="LM7" s="33"/>
      <c r="LN7" s="33"/>
      <c r="LO7" s="33"/>
      <c r="LP7" s="33"/>
      <c r="LQ7" s="33"/>
      <c r="LR7" s="33"/>
      <c r="LS7" s="33"/>
      <c r="LT7" s="33"/>
      <c r="LU7" s="33"/>
      <c r="LV7" s="33"/>
      <c r="LW7" s="33"/>
      <c r="LX7" s="33"/>
      <c r="LY7" s="33"/>
      <c r="LZ7" s="33"/>
      <c r="MA7" s="33"/>
      <c r="MB7" s="33"/>
      <c r="MC7" s="33"/>
      <c r="MD7" s="33"/>
      <c r="ME7" s="33"/>
      <c r="MF7" s="33"/>
      <c r="MG7" s="33"/>
      <c r="MH7" s="33"/>
      <c r="MI7" s="33"/>
      <c r="MJ7" s="33"/>
      <c r="MK7" s="33"/>
      <c r="ML7" s="33"/>
      <c r="MM7" s="33"/>
      <c r="MN7" s="33"/>
      <c r="MO7" s="33"/>
      <c r="MP7" s="33"/>
      <c r="MQ7" s="33"/>
      <c r="MR7" s="33"/>
      <c r="MS7" s="33"/>
      <c r="MT7" s="33"/>
      <c r="MU7" s="33"/>
      <c r="MV7" s="33"/>
      <c r="MW7" s="33"/>
      <c r="MX7" s="33"/>
      <c r="MY7" s="33"/>
      <c r="MZ7" s="33"/>
      <c r="NA7" s="33"/>
      <c r="NB7" s="33"/>
      <c r="NC7" s="33"/>
      <c r="ND7" s="33"/>
      <c r="NE7" s="33"/>
      <c r="NF7" s="33"/>
      <c r="NG7" s="33"/>
      <c r="NH7" s="33"/>
      <c r="NI7" s="33"/>
      <c r="NJ7" s="33"/>
      <c r="NK7" s="33"/>
      <c r="NL7" s="33"/>
      <c r="NM7" s="33"/>
      <c r="NN7" s="33"/>
      <c r="NO7" s="33"/>
      <c r="NP7" s="33"/>
      <c r="NQ7" s="33"/>
      <c r="NR7" s="33"/>
      <c r="NS7" s="33"/>
      <c r="NT7" s="33"/>
      <c r="NU7" s="33"/>
      <c r="NV7" s="33"/>
      <c r="NW7" s="33"/>
      <c r="NX7" s="33"/>
      <c r="NY7" s="33"/>
      <c r="NZ7" s="33"/>
      <c r="OA7" s="33"/>
      <c r="OB7" s="33"/>
      <c r="OC7" s="33"/>
      <c r="OD7" s="33"/>
      <c r="OE7" s="33"/>
      <c r="OF7" s="33"/>
      <c r="OG7" s="33"/>
      <c r="OH7" s="33"/>
      <c r="OI7" s="33"/>
      <c r="OJ7" s="33"/>
      <c r="OK7" s="33"/>
      <c r="OL7" s="33"/>
      <c r="OM7" s="33"/>
      <c r="ON7" s="33"/>
      <c r="OO7" s="33"/>
      <c r="OP7" s="33"/>
      <c r="OQ7" s="33"/>
      <c r="OR7" s="33"/>
      <c r="OS7" s="33"/>
      <c r="OT7" s="33"/>
      <c r="OU7" s="33"/>
      <c r="OV7" s="33"/>
      <c r="OW7" s="33"/>
      <c r="OX7" s="33"/>
      <c r="OY7" s="33"/>
      <c r="OZ7" s="33"/>
      <c r="PA7" s="33"/>
      <c r="PB7" s="33"/>
      <c r="PC7" s="33"/>
      <c r="PD7" s="33"/>
      <c r="PE7" s="33"/>
      <c r="PF7" s="33"/>
      <c r="PG7" s="33"/>
      <c r="PH7" s="33"/>
      <c r="PI7" s="33"/>
      <c r="PJ7" s="33"/>
      <c r="PK7" s="33"/>
      <c r="PL7" s="33"/>
      <c r="PM7" s="33"/>
      <c r="PN7" s="33"/>
      <c r="PO7" s="33"/>
      <c r="PP7" s="33"/>
      <c r="PQ7" s="33"/>
      <c r="PR7" s="33"/>
      <c r="PS7" s="33"/>
      <c r="PT7" s="33"/>
      <c r="PU7" s="33"/>
      <c r="PV7" s="33"/>
      <c r="PW7" s="33"/>
      <c r="PX7" s="33"/>
      <c r="PY7" s="33"/>
      <c r="PZ7" s="33"/>
      <c r="QA7" s="33"/>
      <c r="QB7" s="33"/>
      <c r="QC7" s="33"/>
      <c r="QD7" s="33"/>
      <c r="QE7" s="33"/>
      <c r="QF7" s="33"/>
      <c r="QG7" s="33"/>
      <c r="QH7" s="33"/>
      <c r="QI7" s="33"/>
      <c r="QJ7" s="33"/>
      <c r="QK7" s="33"/>
      <c r="QL7" s="33"/>
      <c r="QM7" s="33"/>
      <c r="QN7" s="33"/>
      <c r="QO7" s="33"/>
      <c r="QP7" s="33"/>
      <c r="QQ7" s="33"/>
      <c r="QR7" s="33"/>
      <c r="QS7" s="33"/>
      <c r="QT7" s="33"/>
      <c r="QU7" s="33"/>
      <c r="QV7" s="33"/>
      <c r="QW7" s="33"/>
      <c r="QX7" s="33"/>
      <c r="QY7" s="33"/>
      <c r="QZ7" s="33"/>
      <c r="RA7" s="33"/>
      <c r="RB7" s="33"/>
      <c r="RC7" s="33"/>
      <c r="RD7" s="33"/>
      <c r="RE7" s="33"/>
      <c r="RF7" s="33"/>
      <c r="RG7" s="33"/>
      <c r="RH7" s="33"/>
      <c r="RI7" s="33"/>
      <c r="RJ7" s="33"/>
      <c r="RK7" s="33"/>
      <c r="RL7" s="33"/>
      <c r="RM7" s="33"/>
      <c r="RN7" s="33"/>
      <c r="RO7" s="33"/>
      <c r="RP7" s="33"/>
      <c r="RQ7" s="33"/>
      <c r="RR7" s="33"/>
      <c r="RS7" s="33"/>
      <c r="RT7" s="33"/>
      <c r="RU7" s="33"/>
      <c r="RV7" s="33"/>
      <c r="RW7" s="33"/>
      <c r="RX7" s="33"/>
      <c r="RY7" s="33"/>
      <c r="RZ7" s="33"/>
      <c r="SA7" s="33"/>
      <c r="SB7" s="33"/>
      <c r="SC7" s="33"/>
      <c r="SD7" s="33"/>
      <c r="SE7" s="33"/>
      <c r="SF7" s="33"/>
      <c r="SG7" s="33"/>
      <c r="SH7" s="33"/>
      <c r="SI7" s="33"/>
      <c r="SJ7" s="33"/>
      <c r="SK7" s="33"/>
      <c r="SL7" s="33"/>
      <c r="SM7" s="33"/>
      <c r="SN7" s="33"/>
      <c r="SO7" s="33"/>
      <c r="SP7" s="33"/>
      <c r="SQ7" s="33"/>
      <c r="SR7" s="33"/>
      <c r="SS7" s="33"/>
      <c r="ST7" s="33"/>
      <c r="SU7" s="33"/>
      <c r="SV7" s="33"/>
      <c r="SW7" s="33"/>
      <c r="SX7" s="33"/>
      <c r="SY7" s="33"/>
      <c r="SZ7" s="33"/>
      <c r="TA7" s="33"/>
      <c r="TB7" s="33"/>
      <c r="TC7" s="33"/>
      <c r="TD7" s="33"/>
      <c r="TE7" s="33"/>
      <c r="TF7" s="33"/>
      <c r="TG7" s="33"/>
      <c r="TH7" s="33"/>
      <c r="TI7" s="33"/>
      <c r="TJ7" s="33"/>
      <c r="TK7" s="33"/>
      <c r="TL7" s="33"/>
      <c r="TM7" s="33"/>
      <c r="TN7" s="33"/>
      <c r="TO7" s="33"/>
      <c r="TP7" s="33"/>
      <c r="TQ7" s="33"/>
      <c r="TR7" s="33"/>
      <c r="TS7" s="33"/>
      <c r="TT7" s="33"/>
      <c r="TU7" s="33"/>
      <c r="TV7" s="33"/>
      <c r="TW7" s="33"/>
      <c r="TX7" s="33"/>
      <c r="TY7" s="33"/>
      <c r="TZ7" s="33"/>
      <c r="UA7" s="33"/>
      <c r="UB7" s="33"/>
      <c r="UC7" s="33"/>
      <c r="UD7" s="33"/>
      <c r="UE7" s="33"/>
      <c r="UF7" s="33"/>
      <c r="UG7" s="33"/>
      <c r="UH7" s="33"/>
      <c r="UI7" s="33"/>
      <c r="UJ7" s="33"/>
      <c r="UK7" s="33"/>
      <c r="UL7" s="33"/>
      <c r="UM7" s="33"/>
      <c r="UN7" s="33"/>
      <c r="UO7" s="33"/>
      <c r="UP7" s="33"/>
      <c r="UQ7" s="33"/>
      <c r="UR7" s="33"/>
      <c r="US7" s="33"/>
      <c r="UT7" s="33"/>
      <c r="UU7" s="33"/>
      <c r="UV7" s="33"/>
      <c r="UW7" s="33"/>
      <c r="UX7" s="33"/>
      <c r="UY7" s="33"/>
      <c r="UZ7" s="33"/>
      <c r="VA7" s="33"/>
      <c r="VB7" s="33"/>
      <c r="VC7" s="33"/>
      <c r="VD7" s="33"/>
      <c r="VE7" s="33"/>
      <c r="VF7" s="33"/>
      <c r="VG7" s="33"/>
      <c r="VH7" s="33"/>
      <c r="VI7" s="33"/>
      <c r="VJ7" s="33"/>
      <c r="VK7" s="33"/>
      <c r="VL7" s="33"/>
      <c r="VM7" s="33"/>
      <c r="VN7" s="33"/>
      <c r="VO7" s="33"/>
      <c r="VP7" s="33"/>
      <c r="VQ7" s="33"/>
      <c r="VR7" s="33"/>
      <c r="VS7" s="33"/>
      <c r="VT7" s="33"/>
      <c r="VU7" s="33"/>
      <c r="VV7" s="33"/>
      <c r="VW7" s="33"/>
      <c r="VX7" s="33"/>
      <c r="VY7" s="33"/>
      <c r="VZ7" s="33"/>
      <c r="WA7" s="33"/>
      <c r="WB7" s="33"/>
      <c r="WC7" s="33"/>
      <c r="WD7" s="33"/>
      <c r="WE7" s="33"/>
      <c r="WF7" s="33"/>
      <c r="WG7" s="33"/>
      <c r="WH7" s="33"/>
      <c r="WI7" s="33"/>
      <c r="WJ7" s="33"/>
      <c r="WK7" s="33"/>
      <c r="WL7" s="33"/>
      <c r="WM7" s="33"/>
      <c r="WN7" s="33"/>
      <c r="WO7" s="33"/>
      <c r="WP7" s="33"/>
      <c r="WQ7" s="33"/>
      <c r="WR7" s="33"/>
      <c r="WS7" s="33"/>
      <c r="WT7" s="33"/>
      <c r="WU7" s="33"/>
      <c r="WV7" s="33"/>
      <c r="WW7" s="33"/>
      <c r="WX7" s="33"/>
      <c r="WY7" s="33"/>
      <c r="WZ7" s="33"/>
      <c r="XA7" s="33"/>
      <c r="XB7" s="33"/>
      <c r="XC7" s="33"/>
      <c r="XD7" s="33"/>
      <c r="XE7" s="33"/>
      <c r="XF7" s="33"/>
      <c r="XG7" s="33"/>
      <c r="XH7" s="33"/>
      <c r="XI7" s="33"/>
      <c r="XJ7" s="33"/>
      <c r="XK7" s="33"/>
      <c r="XL7" s="33"/>
      <c r="XM7" s="33"/>
      <c r="XN7" s="33"/>
      <c r="XO7" s="33"/>
      <c r="XP7" s="33"/>
      <c r="XQ7" s="33"/>
      <c r="XR7" s="33"/>
      <c r="XS7" s="33"/>
      <c r="XT7" s="33"/>
      <c r="XU7" s="33"/>
      <c r="XV7" s="33"/>
      <c r="XW7" s="33"/>
      <c r="XX7" s="33"/>
      <c r="XY7" s="33"/>
      <c r="XZ7" s="33"/>
      <c r="YA7" s="33"/>
      <c r="YB7" s="33"/>
      <c r="YC7" s="33"/>
      <c r="YD7" s="33"/>
      <c r="YE7" s="33"/>
      <c r="YF7" s="33"/>
      <c r="YG7" s="33"/>
      <c r="YH7" s="33"/>
      <c r="YI7" s="33"/>
      <c r="YJ7" s="33"/>
      <c r="YK7" s="33"/>
      <c r="YL7" s="33"/>
      <c r="YM7" s="33"/>
      <c r="YN7" s="33"/>
      <c r="YO7" s="33"/>
      <c r="YP7" s="33"/>
      <c r="YQ7" s="33"/>
      <c r="YR7" s="33"/>
      <c r="YS7" s="33"/>
      <c r="YT7" s="33"/>
      <c r="YU7" s="33"/>
      <c r="YV7" s="33"/>
      <c r="YW7" s="33"/>
      <c r="YX7" s="33"/>
      <c r="YY7" s="33"/>
      <c r="YZ7" s="33"/>
      <c r="ZA7" s="33"/>
      <c r="ZB7" s="33"/>
      <c r="ZC7" s="33"/>
      <c r="ZD7" s="33"/>
      <c r="ZE7" s="33"/>
      <c r="ZF7" s="33"/>
      <c r="ZG7" s="33"/>
      <c r="ZH7" s="33"/>
      <c r="ZI7" s="33"/>
      <c r="ZJ7" s="33"/>
      <c r="ZK7" s="33"/>
      <c r="ZL7" s="33"/>
      <c r="ZM7" s="33"/>
      <c r="ZN7" s="33"/>
      <c r="ZO7" s="33"/>
      <c r="ZP7" s="33"/>
      <c r="ZQ7" s="33"/>
      <c r="ZR7" s="33"/>
      <c r="ZS7" s="33"/>
      <c r="ZT7" s="33"/>
      <c r="ZU7" s="33"/>
      <c r="ZV7" s="33"/>
      <c r="ZW7" s="33"/>
      <c r="ZX7" s="33"/>
      <c r="ZY7" s="33"/>
      <c r="ZZ7" s="33"/>
      <c r="AAA7" s="33"/>
      <c r="AAB7" s="33"/>
      <c r="AAC7" s="33"/>
      <c r="AAD7" s="33"/>
      <c r="AAE7" s="33"/>
      <c r="AAF7" s="33"/>
      <c r="AAG7" s="33"/>
      <c r="AAH7" s="33"/>
      <c r="AAI7" s="33"/>
      <c r="AAJ7" s="33"/>
      <c r="AAK7" s="33"/>
      <c r="AAL7" s="33"/>
      <c r="AAM7" s="33"/>
      <c r="AAN7" s="33"/>
      <c r="AAO7" s="33"/>
      <c r="AAP7" s="33"/>
      <c r="AAQ7" s="33"/>
      <c r="AAR7" s="33"/>
      <c r="AAS7" s="33"/>
      <c r="AAT7" s="33"/>
      <c r="AAU7" s="33"/>
      <c r="AAV7" s="33"/>
      <c r="AAW7" s="33"/>
      <c r="AAX7" s="33"/>
      <c r="AAY7" s="33"/>
      <c r="AAZ7" s="33"/>
      <c r="ABA7" s="33"/>
      <c r="ABB7" s="33"/>
      <c r="ABC7" s="33"/>
      <c r="ABD7" s="33"/>
      <c r="ABE7" s="33"/>
      <c r="ABF7" s="33"/>
      <c r="ABG7" s="33"/>
      <c r="ABH7" s="33"/>
      <c r="ABI7" s="33"/>
      <c r="ABJ7" s="33"/>
      <c r="ABK7" s="33"/>
      <c r="ABL7" s="33"/>
      <c r="ABM7" s="33"/>
      <c r="ABN7" s="33"/>
      <c r="ABO7" s="33"/>
      <c r="ABP7" s="33"/>
      <c r="ABQ7" s="33"/>
      <c r="ABR7" s="33"/>
      <c r="ABS7" s="33"/>
      <c r="ABT7" s="33"/>
      <c r="ABU7" s="33"/>
      <c r="ABV7" s="33"/>
      <c r="ABW7" s="33"/>
      <c r="ABX7" s="33"/>
      <c r="ABY7" s="33"/>
      <c r="ABZ7" s="33"/>
      <c r="ACA7" s="33"/>
      <c r="ACB7" s="33"/>
      <c r="ACC7" s="33"/>
      <c r="ACD7" s="33"/>
      <c r="ACE7" s="33"/>
      <c r="ACF7" s="33"/>
      <c r="ACG7" s="33"/>
      <c r="ACH7" s="33"/>
      <c r="ACI7" s="33"/>
      <c r="ACJ7" s="33"/>
      <c r="ACK7" s="33"/>
      <c r="ACL7" s="33"/>
      <c r="ACM7" s="33"/>
      <c r="ACN7" s="33"/>
      <c r="ACO7" s="33"/>
      <c r="ACP7" s="33"/>
      <c r="ACQ7" s="33"/>
      <c r="ACR7" s="33"/>
      <c r="ACS7" s="33"/>
      <c r="ACT7" s="33"/>
      <c r="ACU7" s="33"/>
      <c r="ACV7" s="33"/>
      <c r="ACW7" s="33"/>
      <c r="ACX7" s="33"/>
      <c r="ACY7" s="33"/>
      <c r="ACZ7" s="33"/>
      <c r="ADA7" s="33"/>
      <c r="ADB7" s="33"/>
      <c r="ADC7" s="33"/>
      <c r="ADD7" s="33"/>
      <c r="ADE7" s="33"/>
      <c r="ADF7" s="33"/>
      <c r="ADG7" s="33"/>
      <c r="ADH7" s="33"/>
      <c r="ADI7" s="33"/>
      <c r="ADJ7" s="33"/>
      <c r="ADK7" s="33"/>
      <c r="ADL7" s="33"/>
      <c r="ADM7" s="33"/>
      <c r="ADN7" s="33"/>
      <c r="ADO7" s="33"/>
      <c r="ADP7" s="33"/>
      <c r="ADQ7" s="33"/>
      <c r="ADR7" s="33"/>
      <c r="ADS7" s="33"/>
      <c r="ADT7" s="33"/>
      <c r="ADU7" s="33"/>
      <c r="ADV7" s="33"/>
      <c r="ADW7" s="33"/>
      <c r="ADX7" s="33"/>
      <c r="ADY7" s="33"/>
      <c r="ADZ7" s="33"/>
      <c r="AEA7" s="33"/>
      <c r="AEB7" s="33"/>
      <c r="AEC7" s="33"/>
      <c r="AED7" s="33"/>
      <c r="AEE7" s="33"/>
      <c r="AEF7" s="33"/>
      <c r="AEG7" s="33"/>
      <c r="AEH7" s="33"/>
      <c r="AEI7" s="33"/>
      <c r="AEJ7" s="33"/>
      <c r="AEK7" s="33"/>
      <c r="AEL7" s="33"/>
      <c r="AEM7" s="33"/>
      <c r="AEN7" s="33"/>
      <c r="AEO7" s="33"/>
      <c r="AEP7" s="33"/>
      <c r="AEQ7" s="33"/>
      <c r="AER7" s="33"/>
      <c r="AES7" s="33"/>
      <c r="AET7" s="33"/>
      <c r="AEU7" s="33"/>
      <c r="AEV7" s="33"/>
      <c r="AEW7" s="33"/>
      <c r="AEX7" s="33"/>
      <c r="AEY7" s="33"/>
      <c r="AEZ7" s="33"/>
      <c r="AFA7" s="33"/>
      <c r="AFB7" s="33"/>
      <c r="AFC7" s="33"/>
      <c r="AFD7" s="33"/>
      <c r="AFE7" s="33"/>
      <c r="AFF7" s="33"/>
      <c r="AFG7" s="33"/>
      <c r="AFH7" s="33"/>
      <c r="AFI7" s="33"/>
      <c r="AFJ7" s="33"/>
      <c r="AFK7" s="33"/>
      <c r="AFL7" s="33"/>
      <c r="AFM7" s="33"/>
      <c r="AFN7" s="33"/>
      <c r="AFO7" s="33"/>
      <c r="AFP7" s="33"/>
      <c r="AFQ7" s="33"/>
      <c r="AFR7" s="33"/>
      <c r="AFS7" s="33"/>
      <c r="AFT7" s="33"/>
      <c r="AFU7" s="33"/>
      <c r="AFV7" s="33"/>
      <c r="AFW7" s="33"/>
      <c r="AFX7" s="33"/>
      <c r="AFY7" s="33"/>
      <c r="AFZ7" s="33"/>
      <c r="AGA7" s="33"/>
      <c r="AGB7" s="33"/>
      <c r="AGC7" s="33"/>
      <c r="AGD7" s="33"/>
      <c r="AGE7" s="33"/>
      <c r="AGF7" s="33"/>
      <c r="AGG7" s="33"/>
      <c r="AGH7" s="33"/>
      <c r="AGI7" s="33"/>
      <c r="AGJ7" s="33"/>
      <c r="AGK7" s="33"/>
      <c r="AGL7" s="33"/>
      <c r="AGM7" s="33"/>
      <c r="AGN7" s="33"/>
      <c r="AGO7" s="33"/>
      <c r="AGP7" s="33"/>
      <c r="AGQ7" s="33"/>
      <c r="AGR7" s="33"/>
      <c r="AGS7" s="33"/>
      <c r="AGT7" s="33"/>
      <c r="AGU7" s="33"/>
      <c r="AGV7" s="33"/>
      <c r="AGW7" s="33"/>
      <c r="AGX7" s="33"/>
      <c r="AGY7" s="33"/>
      <c r="AGZ7" s="33"/>
      <c r="AHA7" s="33"/>
      <c r="AHB7" s="33"/>
      <c r="AHC7" s="33"/>
      <c r="AHD7" s="33"/>
      <c r="AHE7" s="33"/>
      <c r="AHF7" s="33"/>
      <c r="AHG7" s="33"/>
      <c r="AHH7" s="33"/>
      <c r="AHI7" s="33"/>
      <c r="AHJ7" s="33"/>
      <c r="AHK7" s="33"/>
      <c r="AHL7" s="33"/>
      <c r="AHM7" s="33"/>
      <c r="AHN7" s="33"/>
      <c r="AHO7" s="33"/>
      <c r="AHP7" s="33"/>
      <c r="AHQ7" s="33"/>
      <c r="AHR7" s="33"/>
      <c r="AHS7" s="33"/>
      <c r="AHT7" s="33"/>
      <c r="AHU7" s="33"/>
      <c r="AHV7" s="33"/>
      <c r="AHW7" s="33"/>
      <c r="AHX7" s="33"/>
      <c r="AHY7" s="33"/>
      <c r="AHZ7" s="33"/>
      <c r="AIA7" s="33"/>
      <c r="AIB7" s="33"/>
      <c r="AIC7" s="33"/>
      <c r="AID7" s="33"/>
      <c r="AIE7" s="33"/>
      <c r="AIF7" s="33"/>
      <c r="AIG7" s="33"/>
      <c r="AIH7" s="33"/>
      <c r="AII7" s="33"/>
      <c r="AIJ7" s="33"/>
      <c r="AIK7" s="33"/>
      <c r="AIL7" s="33"/>
      <c r="AIM7" s="33"/>
      <c r="AIN7" s="33"/>
      <c r="AIO7" s="33"/>
      <c r="AIP7" s="33"/>
      <c r="AIQ7" s="33"/>
      <c r="AIR7" s="33"/>
      <c r="AIS7" s="33"/>
      <c r="AIT7" s="33"/>
      <c r="AIU7" s="33"/>
      <c r="AIV7" s="33"/>
      <c r="AIW7" s="33"/>
      <c r="AIX7" s="33"/>
      <c r="AIY7" s="33"/>
      <c r="AIZ7" s="33"/>
      <c r="AJA7" s="33"/>
      <c r="AJB7" s="33"/>
      <c r="AJC7" s="33"/>
      <c r="AJD7" s="33"/>
      <c r="AJE7" s="33"/>
      <c r="AJF7" s="33"/>
      <c r="AJG7" s="33"/>
      <c r="AJH7" s="33"/>
      <c r="AJI7" s="33"/>
      <c r="AJJ7" s="33"/>
      <c r="AJK7" s="33"/>
      <c r="AJL7" s="33"/>
      <c r="AJM7" s="33"/>
      <c r="AJN7" s="33"/>
      <c r="AJO7" s="33"/>
      <c r="AJP7" s="33"/>
      <c r="AJQ7" s="33"/>
      <c r="AJR7" s="33"/>
      <c r="AJS7" s="33"/>
      <c r="AJT7" s="33"/>
      <c r="AJU7" s="33"/>
      <c r="AJV7" s="33"/>
      <c r="AJW7" s="33"/>
      <c r="AJX7" s="33"/>
      <c r="AJY7" s="33"/>
      <c r="AJZ7" s="33"/>
      <c r="AKA7" s="33"/>
      <c r="AKB7" s="33"/>
      <c r="AKC7" s="33"/>
      <c r="AKD7" s="33"/>
      <c r="AKE7" s="33"/>
      <c r="AKF7" s="33"/>
      <c r="AKG7" s="33"/>
      <c r="AKH7" s="33"/>
      <c r="AKI7" s="33"/>
      <c r="AKJ7" s="33"/>
      <c r="AKK7" s="33"/>
      <c r="AKL7" s="33"/>
      <c r="AKM7" s="33"/>
      <c r="AKN7" s="33"/>
      <c r="AKO7" s="33"/>
      <c r="AKP7" s="33"/>
      <c r="AKQ7" s="33"/>
      <c r="AKR7" s="33"/>
      <c r="AKS7" s="33"/>
      <c r="AKT7" s="33"/>
      <c r="AKU7" s="33"/>
      <c r="AKV7" s="33"/>
      <c r="AKW7" s="33"/>
      <c r="AKX7" s="33"/>
      <c r="AKY7" s="33"/>
      <c r="AKZ7" s="33"/>
      <c r="ALA7" s="33"/>
      <c r="ALB7" s="33"/>
      <c r="ALC7" s="33"/>
      <c r="ALD7" s="33"/>
      <c r="ALE7" s="33"/>
      <c r="ALF7" s="33"/>
      <c r="ALG7" s="33"/>
      <c r="ALH7" s="33"/>
      <c r="ALI7" s="33"/>
      <c r="ALJ7" s="33"/>
      <c r="ALK7" s="33"/>
      <c r="ALL7" s="33"/>
    </row>
    <row r="8" spans="1:1000">
      <c r="A8" s="35" t="s">
        <v>227</v>
      </c>
      <c r="B8" s="35">
        <f>VLOOKUP(A8,'Initial Data Ctl v TiO2'!$A$1:$U$377,5,0)</f>
        <v>3</v>
      </c>
      <c r="C8" s="35">
        <v>329</v>
      </c>
      <c r="D8" s="35">
        <f>VLOOKUP(A8,'Initial Data Ctl v TiO2'!$A$1:$U$377,19,0)</f>
        <v>930183.83330000006</v>
      </c>
      <c r="E8" s="35">
        <f>VLOOKUP(A8,'Initial Data Ctl v TiO2'!$A$1:$U$377,20,0)</f>
        <v>517578.8333</v>
      </c>
      <c r="F8" s="35">
        <f t="shared" si="0"/>
        <v>0.55642639096810886</v>
      </c>
      <c r="G8" s="65">
        <v>-8.0477676349999996</v>
      </c>
      <c r="H8" s="35">
        <f t="shared" si="1"/>
        <v>-0.58622038841120094</v>
      </c>
      <c r="I8" s="35">
        <f>VLOOKUP(A8,'Simple avearge'!$A$1:$C$1136,2,0)</f>
        <v>-1.4574368091560801</v>
      </c>
      <c r="J8" s="35">
        <f t="shared" si="2"/>
        <v>2.0916756195967481</v>
      </c>
      <c r="K8" s="35">
        <f t="shared" si="5"/>
        <v>45.980008507671826</v>
      </c>
      <c r="L8" s="33">
        <f t="shared" si="3"/>
        <v>11.875974339364854</v>
      </c>
      <c r="M8" s="35">
        <f t="shared" si="4"/>
        <v>-0.58622038841120094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  <c r="JE8" s="33"/>
      <c r="JF8" s="33"/>
      <c r="JG8" s="33"/>
      <c r="JH8" s="33"/>
      <c r="JI8" s="33"/>
      <c r="JJ8" s="33"/>
      <c r="JK8" s="33"/>
      <c r="JL8" s="33"/>
      <c r="JM8" s="33"/>
      <c r="JN8" s="33"/>
      <c r="JO8" s="33"/>
      <c r="JP8" s="33"/>
      <c r="JQ8" s="33"/>
      <c r="JR8" s="33"/>
      <c r="JS8" s="33"/>
      <c r="JT8" s="33"/>
      <c r="JU8" s="33"/>
      <c r="JV8" s="33"/>
      <c r="JW8" s="33"/>
      <c r="JX8" s="33"/>
      <c r="JY8" s="33"/>
      <c r="JZ8" s="33"/>
      <c r="KA8" s="33"/>
      <c r="KB8" s="33"/>
      <c r="KC8" s="33"/>
      <c r="KD8" s="33"/>
      <c r="KE8" s="33"/>
      <c r="KF8" s="33"/>
      <c r="KG8" s="33"/>
      <c r="KH8" s="33"/>
      <c r="KI8" s="33"/>
      <c r="KJ8" s="33"/>
      <c r="KK8" s="33"/>
      <c r="KL8" s="33"/>
      <c r="KM8" s="33"/>
      <c r="KN8" s="33"/>
      <c r="KO8" s="33"/>
      <c r="KP8" s="33"/>
      <c r="KQ8" s="33"/>
      <c r="KR8" s="33"/>
      <c r="KS8" s="33"/>
      <c r="KT8" s="33"/>
      <c r="KU8" s="33"/>
      <c r="KV8" s="33"/>
      <c r="KW8" s="33"/>
      <c r="KX8" s="33"/>
      <c r="KY8" s="33"/>
      <c r="KZ8" s="33"/>
      <c r="LA8" s="33"/>
      <c r="LB8" s="33"/>
      <c r="LC8" s="33"/>
      <c r="LD8" s="33"/>
      <c r="LE8" s="33"/>
      <c r="LF8" s="33"/>
      <c r="LG8" s="33"/>
      <c r="LH8" s="33"/>
      <c r="LI8" s="33"/>
      <c r="LJ8" s="33"/>
      <c r="LK8" s="33"/>
      <c r="LL8" s="33"/>
      <c r="LM8" s="33"/>
      <c r="LN8" s="33"/>
      <c r="LO8" s="33"/>
      <c r="LP8" s="33"/>
      <c r="LQ8" s="33"/>
      <c r="LR8" s="33"/>
      <c r="LS8" s="33"/>
      <c r="LT8" s="33"/>
      <c r="LU8" s="33"/>
      <c r="LV8" s="33"/>
      <c r="LW8" s="33"/>
      <c r="LX8" s="33"/>
      <c r="LY8" s="33"/>
      <c r="LZ8" s="33"/>
      <c r="MA8" s="33"/>
      <c r="MB8" s="33"/>
      <c r="MC8" s="33"/>
      <c r="MD8" s="33"/>
      <c r="ME8" s="33"/>
      <c r="MF8" s="33"/>
      <c r="MG8" s="33"/>
      <c r="MH8" s="33"/>
      <c r="MI8" s="33"/>
      <c r="MJ8" s="33"/>
      <c r="MK8" s="33"/>
      <c r="ML8" s="33"/>
      <c r="MM8" s="33"/>
      <c r="MN8" s="33"/>
      <c r="MO8" s="33"/>
      <c r="MP8" s="33"/>
      <c r="MQ8" s="33"/>
      <c r="MR8" s="33"/>
      <c r="MS8" s="33"/>
      <c r="MT8" s="33"/>
      <c r="MU8" s="33"/>
      <c r="MV8" s="33"/>
      <c r="MW8" s="33"/>
      <c r="MX8" s="33"/>
      <c r="MY8" s="33"/>
      <c r="MZ8" s="33"/>
      <c r="NA8" s="33"/>
      <c r="NB8" s="33"/>
      <c r="NC8" s="33"/>
      <c r="ND8" s="33"/>
      <c r="NE8" s="33"/>
      <c r="NF8" s="33"/>
      <c r="NG8" s="33"/>
      <c r="NH8" s="33"/>
      <c r="NI8" s="33"/>
      <c r="NJ8" s="33"/>
      <c r="NK8" s="33"/>
      <c r="NL8" s="33"/>
      <c r="NM8" s="33"/>
      <c r="NN8" s="33"/>
      <c r="NO8" s="33"/>
      <c r="NP8" s="33"/>
      <c r="NQ8" s="33"/>
      <c r="NR8" s="33"/>
      <c r="NS8" s="33"/>
      <c r="NT8" s="33"/>
      <c r="NU8" s="33"/>
      <c r="NV8" s="33"/>
      <c r="NW8" s="33"/>
      <c r="NX8" s="33"/>
      <c r="NY8" s="33"/>
      <c r="NZ8" s="33"/>
      <c r="OA8" s="33"/>
      <c r="OB8" s="33"/>
      <c r="OC8" s="33"/>
      <c r="OD8" s="33"/>
      <c r="OE8" s="33"/>
      <c r="OF8" s="33"/>
      <c r="OG8" s="33"/>
      <c r="OH8" s="33"/>
      <c r="OI8" s="33"/>
      <c r="OJ8" s="33"/>
      <c r="OK8" s="33"/>
      <c r="OL8" s="33"/>
      <c r="OM8" s="33"/>
      <c r="ON8" s="33"/>
      <c r="OO8" s="33"/>
      <c r="OP8" s="33"/>
      <c r="OQ8" s="33"/>
      <c r="OR8" s="33"/>
      <c r="OS8" s="33"/>
      <c r="OT8" s="33"/>
      <c r="OU8" s="33"/>
      <c r="OV8" s="33"/>
      <c r="OW8" s="33"/>
      <c r="OX8" s="33"/>
      <c r="OY8" s="33"/>
      <c r="OZ8" s="33"/>
      <c r="PA8" s="33"/>
      <c r="PB8" s="33"/>
      <c r="PC8" s="33"/>
      <c r="PD8" s="33"/>
      <c r="PE8" s="33"/>
      <c r="PF8" s="33"/>
      <c r="PG8" s="33"/>
      <c r="PH8" s="33"/>
      <c r="PI8" s="33"/>
      <c r="PJ8" s="33"/>
      <c r="PK8" s="33"/>
      <c r="PL8" s="33"/>
      <c r="PM8" s="33"/>
      <c r="PN8" s="33"/>
      <c r="PO8" s="33"/>
      <c r="PP8" s="33"/>
      <c r="PQ8" s="33"/>
      <c r="PR8" s="33"/>
      <c r="PS8" s="33"/>
      <c r="PT8" s="33"/>
      <c r="PU8" s="33"/>
      <c r="PV8" s="33"/>
      <c r="PW8" s="33"/>
      <c r="PX8" s="33"/>
      <c r="PY8" s="33"/>
      <c r="PZ8" s="33"/>
      <c r="QA8" s="33"/>
      <c r="QB8" s="33"/>
      <c r="QC8" s="33"/>
      <c r="QD8" s="33"/>
      <c r="QE8" s="33"/>
      <c r="QF8" s="33"/>
      <c r="QG8" s="33"/>
      <c r="QH8" s="33"/>
      <c r="QI8" s="33"/>
      <c r="QJ8" s="33"/>
      <c r="QK8" s="33"/>
      <c r="QL8" s="33"/>
      <c r="QM8" s="33"/>
      <c r="QN8" s="33"/>
      <c r="QO8" s="33"/>
      <c r="QP8" s="33"/>
      <c r="QQ8" s="33"/>
      <c r="QR8" s="33"/>
      <c r="QS8" s="33"/>
      <c r="QT8" s="33"/>
      <c r="QU8" s="33"/>
      <c r="QV8" s="33"/>
      <c r="QW8" s="33"/>
      <c r="QX8" s="33"/>
      <c r="QY8" s="33"/>
      <c r="QZ8" s="33"/>
      <c r="RA8" s="33"/>
      <c r="RB8" s="33"/>
      <c r="RC8" s="33"/>
      <c r="RD8" s="33"/>
      <c r="RE8" s="33"/>
      <c r="RF8" s="33"/>
      <c r="RG8" s="33"/>
      <c r="RH8" s="33"/>
      <c r="RI8" s="33"/>
      <c r="RJ8" s="33"/>
      <c r="RK8" s="33"/>
      <c r="RL8" s="33"/>
      <c r="RM8" s="33"/>
      <c r="RN8" s="33"/>
      <c r="RO8" s="33"/>
      <c r="RP8" s="33"/>
      <c r="RQ8" s="33"/>
      <c r="RR8" s="33"/>
      <c r="RS8" s="33"/>
      <c r="RT8" s="33"/>
      <c r="RU8" s="33"/>
      <c r="RV8" s="33"/>
      <c r="RW8" s="33"/>
      <c r="RX8" s="33"/>
      <c r="RY8" s="33"/>
      <c r="RZ8" s="33"/>
      <c r="SA8" s="33"/>
      <c r="SB8" s="33"/>
      <c r="SC8" s="33"/>
      <c r="SD8" s="33"/>
      <c r="SE8" s="33"/>
      <c r="SF8" s="33"/>
      <c r="SG8" s="33"/>
      <c r="SH8" s="33"/>
      <c r="SI8" s="33"/>
      <c r="SJ8" s="33"/>
      <c r="SK8" s="33"/>
      <c r="SL8" s="33"/>
      <c r="SM8" s="33"/>
      <c r="SN8" s="33"/>
      <c r="SO8" s="33"/>
      <c r="SP8" s="33"/>
      <c r="SQ8" s="33"/>
      <c r="SR8" s="33"/>
      <c r="SS8" s="33"/>
      <c r="ST8" s="33"/>
      <c r="SU8" s="33"/>
      <c r="SV8" s="33"/>
      <c r="SW8" s="33"/>
      <c r="SX8" s="33"/>
      <c r="SY8" s="33"/>
      <c r="SZ8" s="33"/>
      <c r="TA8" s="33"/>
      <c r="TB8" s="33"/>
      <c r="TC8" s="33"/>
      <c r="TD8" s="33"/>
      <c r="TE8" s="33"/>
      <c r="TF8" s="33"/>
      <c r="TG8" s="33"/>
      <c r="TH8" s="33"/>
      <c r="TI8" s="33"/>
      <c r="TJ8" s="33"/>
      <c r="TK8" s="33"/>
      <c r="TL8" s="33"/>
      <c r="TM8" s="33"/>
      <c r="TN8" s="33"/>
      <c r="TO8" s="33"/>
      <c r="TP8" s="33"/>
      <c r="TQ8" s="33"/>
      <c r="TR8" s="33"/>
      <c r="TS8" s="33"/>
      <c r="TT8" s="33"/>
      <c r="TU8" s="33"/>
      <c r="TV8" s="33"/>
      <c r="TW8" s="33"/>
      <c r="TX8" s="33"/>
      <c r="TY8" s="33"/>
      <c r="TZ8" s="33"/>
      <c r="UA8" s="33"/>
      <c r="UB8" s="33"/>
      <c r="UC8" s="33"/>
      <c r="UD8" s="33"/>
      <c r="UE8" s="33"/>
      <c r="UF8" s="33"/>
      <c r="UG8" s="33"/>
      <c r="UH8" s="33"/>
      <c r="UI8" s="33"/>
      <c r="UJ8" s="33"/>
      <c r="UK8" s="33"/>
      <c r="UL8" s="33"/>
      <c r="UM8" s="33"/>
      <c r="UN8" s="33"/>
      <c r="UO8" s="33"/>
      <c r="UP8" s="33"/>
      <c r="UQ8" s="33"/>
      <c r="UR8" s="33"/>
      <c r="US8" s="33"/>
      <c r="UT8" s="33"/>
      <c r="UU8" s="33"/>
      <c r="UV8" s="33"/>
      <c r="UW8" s="33"/>
      <c r="UX8" s="33"/>
      <c r="UY8" s="33"/>
      <c r="UZ8" s="33"/>
      <c r="VA8" s="33"/>
      <c r="VB8" s="33"/>
      <c r="VC8" s="33"/>
      <c r="VD8" s="33"/>
      <c r="VE8" s="33"/>
      <c r="VF8" s="33"/>
      <c r="VG8" s="33"/>
      <c r="VH8" s="33"/>
      <c r="VI8" s="33"/>
      <c r="VJ8" s="33"/>
      <c r="VK8" s="33"/>
      <c r="VL8" s="33"/>
      <c r="VM8" s="33"/>
      <c r="VN8" s="33"/>
      <c r="VO8" s="33"/>
      <c r="VP8" s="33"/>
      <c r="VQ8" s="33"/>
      <c r="VR8" s="33"/>
      <c r="VS8" s="33"/>
      <c r="VT8" s="33"/>
      <c r="VU8" s="33"/>
      <c r="VV8" s="33"/>
      <c r="VW8" s="33"/>
      <c r="VX8" s="33"/>
      <c r="VY8" s="33"/>
      <c r="VZ8" s="33"/>
      <c r="WA8" s="33"/>
      <c r="WB8" s="33"/>
      <c r="WC8" s="33"/>
      <c r="WD8" s="33"/>
      <c r="WE8" s="33"/>
      <c r="WF8" s="33"/>
      <c r="WG8" s="33"/>
      <c r="WH8" s="33"/>
      <c r="WI8" s="33"/>
      <c r="WJ8" s="33"/>
      <c r="WK8" s="33"/>
      <c r="WL8" s="33"/>
      <c r="WM8" s="33"/>
      <c r="WN8" s="33"/>
      <c r="WO8" s="33"/>
      <c r="WP8" s="33"/>
      <c r="WQ8" s="33"/>
      <c r="WR8" s="33"/>
      <c r="WS8" s="33"/>
      <c r="WT8" s="33"/>
      <c r="WU8" s="33"/>
      <c r="WV8" s="33"/>
      <c r="WW8" s="33"/>
      <c r="WX8" s="33"/>
      <c r="WY8" s="33"/>
      <c r="WZ8" s="33"/>
      <c r="XA8" s="33"/>
      <c r="XB8" s="33"/>
      <c r="XC8" s="33"/>
      <c r="XD8" s="33"/>
      <c r="XE8" s="33"/>
      <c r="XF8" s="33"/>
      <c r="XG8" s="33"/>
      <c r="XH8" s="33"/>
      <c r="XI8" s="33"/>
      <c r="XJ8" s="33"/>
      <c r="XK8" s="33"/>
      <c r="XL8" s="33"/>
      <c r="XM8" s="33"/>
      <c r="XN8" s="33"/>
      <c r="XO8" s="33"/>
      <c r="XP8" s="33"/>
      <c r="XQ8" s="33"/>
      <c r="XR8" s="33"/>
      <c r="XS8" s="33"/>
      <c r="XT8" s="33"/>
      <c r="XU8" s="33"/>
      <c r="XV8" s="33"/>
      <c r="XW8" s="33"/>
      <c r="XX8" s="33"/>
      <c r="XY8" s="33"/>
      <c r="XZ8" s="33"/>
      <c r="YA8" s="33"/>
      <c r="YB8" s="33"/>
      <c r="YC8" s="33"/>
      <c r="YD8" s="33"/>
      <c r="YE8" s="33"/>
      <c r="YF8" s="33"/>
      <c r="YG8" s="33"/>
      <c r="YH8" s="33"/>
      <c r="YI8" s="33"/>
      <c r="YJ8" s="33"/>
      <c r="YK8" s="33"/>
      <c r="YL8" s="33"/>
      <c r="YM8" s="33"/>
      <c r="YN8" s="33"/>
      <c r="YO8" s="33"/>
      <c r="YP8" s="33"/>
      <c r="YQ8" s="33"/>
      <c r="YR8" s="33"/>
      <c r="YS8" s="33"/>
      <c r="YT8" s="33"/>
      <c r="YU8" s="33"/>
      <c r="YV8" s="33"/>
      <c r="YW8" s="33"/>
      <c r="YX8" s="33"/>
      <c r="YY8" s="33"/>
      <c r="YZ8" s="33"/>
      <c r="ZA8" s="33"/>
      <c r="ZB8" s="33"/>
      <c r="ZC8" s="33"/>
      <c r="ZD8" s="33"/>
      <c r="ZE8" s="33"/>
      <c r="ZF8" s="33"/>
      <c r="ZG8" s="33"/>
      <c r="ZH8" s="33"/>
      <c r="ZI8" s="33"/>
      <c r="ZJ8" s="33"/>
      <c r="ZK8" s="33"/>
      <c r="ZL8" s="33"/>
      <c r="ZM8" s="33"/>
      <c r="ZN8" s="33"/>
      <c r="ZO8" s="33"/>
      <c r="ZP8" s="33"/>
      <c r="ZQ8" s="33"/>
      <c r="ZR8" s="33"/>
      <c r="ZS8" s="33"/>
      <c r="ZT8" s="33"/>
      <c r="ZU8" s="33"/>
      <c r="ZV8" s="33"/>
      <c r="ZW8" s="33"/>
      <c r="ZX8" s="33"/>
      <c r="ZY8" s="33"/>
      <c r="ZZ8" s="33"/>
      <c r="AAA8" s="33"/>
      <c r="AAB8" s="33"/>
      <c r="AAC8" s="33"/>
      <c r="AAD8" s="33"/>
      <c r="AAE8" s="33"/>
      <c r="AAF8" s="33"/>
      <c r="AAG8" s="33"/>
      <c r="AAH8" s="33"/>
      <c r="AAI8" s="33"/>
      <c r="AAJ8" s="33"/>
      <c r="AAK8" s="33"/>
      <c r="AAL8" s="33"/>
      <c r="AAM8" s="33"/>
      <c r="AAN8" s="33"/>
      <c r="AAO8" s="33"/>
      <c r="AAP8" s="33"/>
      <c r="AAQ8" s="33"/>
      <c r="AAR8" s="33"/>
      <c r="AAS8" s="33"/>
      <c r="AAT8" s="33"/>
      <c r="AAU8" s="33"/>
      <c r="AAV8" s="33"/>
      <c r="AAW8" s="33"/>
      <c r="AAX8" s="33"/>
      <c r="AAY8" s="33"/>
      <c r="AAZ8" s="33"/>
      <c r="ABA8" s="33"/>
      <c r="ABB8" s="33"/>
      <c r="ABC8" s="33"/>
      <c r="ABD8" s="33"/>
      <c r="ABE8" s="33"/>
      <c r="ABF8" s="33"/>
      <c r="ABG8" s="33"/>
      <c r="ABH8" s="33"/>
      <c r="ABI8" s="33"/>
      <c r="ABJ8" s="33"/>
      <c r="ABK8" s="33"/>
      <c r="ABL8" s="33"/>
      <c r="ABM8" s="33"/>
      <c r="ABN8" s="33"/>
      <c r="ABO8" s="33"/>
      <c r="ABP8" s="33"/>
      <c r="ABQ8" s="33"/>
      <c r="ABR8" s="33"/>
      <c r="ABS8" s="33"/>
      <c r="ABT8" s="33"/>
      <c r="ABU8" s="33"/>
      <c r="ABV8" s="33"/>
      <c r="ABW8" s="33"/>
      <c r="ABX8" s="33"/>
      <c r="ABY8" s="33"/>
      <c r="ABZ8" s="33"/>
      <c r="ACA8" s="33"/>
      <c r="ACB8" s="33"/>
      <c r="ACC8" s="33"/>
      <c r="ACD8" s="33"/>
      <c r="ACE8" s="33"/>
      <c r="ACF8" s="33"/>
      <c r="ACG8" s="33"/>
      <c r="ACH8" s="33"/>
      <c r="ACI8" s="33"/>
      <c r="ACJ8" s="33"/>
      <c r="ACK8" s="33"/>
      <c r="ACL8" s="33"/>
      <c r="ACM8" s="33"/>
      <c r="ACN8" s="33"/>
      <c r="ACO8" s="33"/>
      <c r="ACP8" s="33"/>
      <c r="ACQ8" s="33"/>
      <c r="ACR8" s="33"/>
      <c r="ACS8" s="33"/>
      <c r="ACT8" s="33"/>
      <c r="ACU8" s="33"/>
      <c r="ACV8" s="33"/>
      <c r="ACW8" s="33"/>
      <c r="ACX8" s="33"/>
      <c r="ACY8" s="33"/>
      <c r="ACZ8" s="33"/>
      <c r="ADA8" s="33"/>
      <c r="ADB8" s="33"/>
      <c r="ADC8" s="33"/>
      <c r="ADD8" s="33"/>
      <c r="ADE8" s="33"/>
      <c r="ADF8" s="33"/>
      <c r="ADG8" s="33"/>
      <c r="ADH8" s="33"/>
      <c r="ADI8" s="33"/>
      <c r="ADJ8" s="33"/>
      <c r="ADK8" s="33"/>
      <c r="ADL8" s="33"/>
      <c r="ADM8" s="33"/>
      <c r="ADN8" s="33"/>
      <c r="ADO8" s="33"/>
      <c r="ADP8" s="33"/>
      <c r="ADQ8" s="33"/>
      <c r="ADR8" s="33"/>
      <c r="ADS8" s="33"/>
      <c r="ADT8" s="33"/>
      <c r="ADU8" s="33"/>
      <c r="ADV8" s="33"/>
      <c r="ADW8" s="33"/>
      <c r="ADX8" s="33"/>
      <c r="ADY8" s="33"/>
      <c r="ADZ8" s="33"/>
      <c r="AEA8" s="33"/>
      <c r="AEB8" s="33"/>
      <c r="AEC8" s="33"/>
      <c r="AED8" s="33"/>
      <c r="AEE8" s="33"/>
      <c r="AEF8" s="33"/>
      <c r="AEG8" s="33"/>
      <c r="AEH8" s="33"/>
      <c r="AEI8" s="33"/>
      <c r="AEJ8" s="33"/>
      <c r="AEK8" s="33"/>
      <c r="AEL8" s="33"/>
      <c r="AEM8" s="33"/>
      <c r="AEN8" s="33"/>
      <c r="AEO8" s="33"/>
      <c r="AEP8" s="33"/>
      <c r="AEQ8" s="33"/>
      <c r="AER8" s="33"/>
      <c r="AES8" s="33"/>
      <c r="AET8" s="33"/>
      <c r="AEU8" s="33"/>
      <c r="AEV8" s="33"/>
      <c r="AEW8" s="33"/>
      <c r="AEX8" s="33"/>
      <c r="AEY8" s="33"/>
      <c r="AEZ8" s="33"/>
      <c r="AFA8" s="33"/>
      <c r="AFB8" s="33"/>
      <c r="AFC8" s="33"/>
      <c r="AFD8" s="33"/>
      <c r="AFE8" s="33"/>
      <c r="AFF8" s="33"/>
      <c r="AFG8" s="33"/>
      <c r="AFH8" s="33"/>
      <c r="AFI8" s="33"/>
      <c r="AFJ8" s="33"/>
      <c r="AFK8" s="33"/>
      <c r="AFL8" s="33"/>
      <c r="AFM8" s="33"/>
      <c r="AFN8" s="33"/>
      <c r="AFO8" s="33"/>
      <c r="AFP8" s="33"/>
      <c r="AFQ8" s="33"/>
      <c r="AFR8" s="33"/>
      <c r="AFS8" s="33"/>
      <c r="AFT8" s="33"/>
      <c r="AFU8" s="33"/>
      <c r="AFV8" s="33"/>
      <c r="AFW8" s="33"/>
      <c r="AFX8" s="33"/>
      <c r="AFY8" s="33"/>
      <c r="AFZ8" s="33"/>
      <c r="AGA8" s="33"/>
      <c r="AGB8" s="33"/>
      <c r="AGC8" s="33"/>
      <c r="AGD8" s="33"/>
      <c r="AGE8" s="33"/>
      <c r="AGF8" s="33"/>
      <c r="AGG8" s="33"/>
      <c r="AGH8" s="33"/>
      <c r="AGI8" s="33"/>
      <c r="AGJ8" s="33"/>
      <c r="AGK8" s="33"/>
      <c r="AGL8" s="33"/>
      <c r="AGM8" s="33"/>
      <c r="AGN8" s="33"/>
      <c r="AGO8" s="33"/>
      <c r="AGP8" s="33"/>
      <c r="AGQ8" s="33"/>
      <c r="AGR8" s="33"/>
      <c r="AGS8" s="33"/>
      <c r="AGT8" s="33"/>
      <c r="AGU8" s="33"/>
      <c r="AGV8" s="33"/>
      <c r="AGW8" s="33"/>
      <c r="AGX8" s="33"/>
      <c r="AGY8" s="33"/>
      <c r="AGZ8" s="33"/>
      <c r="AHA8" s="33"/>
      <c r="AHB8" s="33"/>
      <c r="AHC8" s="33"/>
      <c r="AHD8" s="33"/>
      <c r="AHE8" s="33"/>
      <c r="AHF8" s="33"/>
      <c r="AHG8" s="33"/>
      <c r="AHH8" s="33"/>
      <c r="AHI8" s="33"/>
      <c r="AHJ8" s="33"/>
      <c r="AHK8" s="33"/>
      <c r="AHL8" s="33"/>
      <c r="AHM8" s="33"/>
      <c r="AHN8" s="33"/>
      <c r="AHO8" s="33"/>
      <c r="AHP8" s="33"/>
      <c r="AHQ8" s="33"/>
      <c r="AHR8" s="33"/>
      <c r="AHS8" s="33"/>
      <c r="AHT8" s="33"/>
      <c r="AHU8" s="33"/>
      <c r="AHV8" s="33"/>
      <c r="AHW8" s="33"/>
      <c r="AHX8" s="33"/>
      <c r="AHY8" s="33"/>
      <c r="AHZ8" s="33"/>
      <c r="AIA8" s="33"/>
      <c r="AIB8" s="33"/>
      <c r="AIC8" s="33"/>
      <c r="AID8" s="33"/>
      <c r="AIE8" s="33"/>
      <c r="AIF8" s="33"/>
      <c r="AIG8" s="33"/>
      <c r="AIH8" s="33"/>
      <c r="AII8" s="33"/>
      <c r="AIJ8" s="33"/>
      <c r="AIK8" s="33"/>
      <c r="AIL8" s="33"/>
      <c r="AIM8" s="33"/>
      <c r="AIN8" s="33"/>
      <c r="AIO8" s="33"/>
      <c r="AIP8" s="33"/>
      <c r="AIQ8" s="33"/>
      <c r="AIR8" s="33"/>
      <c r="AIS8" s="33"/>
      <c r="AIT8" s="33"/>
      <c r="AIU8" s="33"/>
      <c r="AIV8" s="33"/>
      <c r="AIW8" s="33"/>
      <c r="AIX8" s="33"/>
      <c r="AIY8" s="33"/>
      <c r="AIZ8" s="33"/>
      <c r="AJA8" s="33"/>
      <c r="AJB8" s="33"/>
      <c r="AJC8" s="33"/>
      <c r="AJD8" s="33"/>
      <c r="AJE8" s="33"/>
      <c r="AJF8" s="33"/>
      <c r="AJG8" s="33"/>
      <c r="AJH8" s="33"/>
      <c r="AJI8" s="33"/>
      <c r="AJJ8" s="33"/>
      <c r="AJK8" s="33"/>
      <c r="AJL8" s="33"/>
      <c r="AJM8" s="33"/>
      <c r="AJN8" s="33"/>
      <c r="AJO8" s="33"/>
      <c r="AJP8" s="33"/>
      <c r="AJQ8" s="33"/>
      <c r="AJR8" s="33"/>
      <c r="AJS8" s="33"/>
      <c r="AJT8" s="33"/>
      <c r="AJU8" s="33"/>
      <c r="AJV8" s="33"/>
      <c r="AJW8" s="33"/>
      <c r="AJX8" s="33"/>
      <c r="AJY8" s="33"/>
      <c r="AJZ8" s="33"/>
      <c r="AKA8" s="33"/>
      <c r="AKB8" s="33"/>
      <c r="AKC8" s="33"/>
      <c r="AKD8" s="33"/>
      <c r="AKE8" s="33"/>
      <c r="AKF8" s="33"/>
      <c r="AKG8" s="33"/>
      <c r="AKH8" s="33"/>
      <c r="AKI8" s="33"/>
      <c r="AKJ8" s="33"/>
      <c r="AKK8" s="33"/>
      <c r="AKL8" s="33"/>
      <c r="AKM8" s="33"/>
      <c r="AKN8" s="33"/>
      <c r="AKO8" s="33"/>
      <c r="AKP8" s="33"/>
      <c r="AKQ8" s="33"/>
      <c r="AKR8" s="33"/>
      <c r="AKS8" s="33"/>
      <c r="AKT8" s="33"/>
      <c r="AKU8" s="33"/>
      <c r="AKV8" s="33"/>
      <c r="AKW8" s="33"/>
      <c r="AKX8" s="33"/>
      <c r="AKY8" s="33"/>
      <c r="AKZ8" s="33"/>
      <c r="ALA8" s="33"/>
      <c r="ALB8" s="33"/>
      <c r="ALC8" s="33"/>
      <c r="ALD8" s="33"/>
      <c r="ALE8" s="33"/>
      <c r="ALF8" s="33"/>
      <c r="ALG8" s="33"/>
      <c r="ALH8" s="33"/>
      <c r="ALI8" s="33"/>
      <c r="ALJ8" s="33"/>
      <c r="ALK8" s="33"/>
      <c r="ALL8" s="33"/>
    </row>
    <row r="9" spans="1:1000">
      <c r="A9" s="35" t="s">
        <v>235</v>
      </c>
      <c r="B9" s="35">
        <f>VLOOKUP(A9,'Initial Data Ctl v TiO2'!$A$1:$U$377,5,0)</f>
        <v>3</v>
      </c>
      <c r="C9" s="35">
        <v>510</v>
      </c>
      <c r="D9" s="35">
        <f>VLOOKUP(A9,'Initial Data Ctl v TiO2'!$A$1:$U$377,19,0)</f>
        <v>275140.6667</v>
      </c>
      <c r="E9" s="35">
        <f>VLOOKUP(A9,'Initial Data Ctl v TiO2'!$A$1:$U$377,20,0)</f>
        <v>494078.6667</v>
      </c>
      <c r="F9" s="35">
        <f t="shared" si="0"/>
        <v>1.7957311531803453</v>
      </c>
      <c r="G9" s="65">
        <v>-8.7506321410000005</v>
      </c>
      <c r="H9" s="35">
        <f t="shared" si="1"/>
        <v>0.58541226668191704</v>
      </c>
      <c r="I9" s="35">
        <f>VLOOKUP(A9,'Simple avearge'!$A$1:$C$1136,2,0)</f>
        <v>-1.36508919574497</v>
      </c>
      <c r="J9" s="35">
        <f t="shared" si="2"/>
        <v>2.4980200334869105</v>
      </c>
      <c r="K9" s="35">
        <f t="shared" si="5"/>
        <v>36.038055540368653</v>
      </c>
      <c r="L9" s="33">
        <f t="shared" si="3"/>
        <v>12.335207619464672</v>
      </c>
      <c r="M9" s="35">
        <f t="shared" si="4"/>
        <v>0.58541226668191704</v>
      </c>
    </row>
    <row r="10" spans="1:1000">
      <c r="A10" s="35" t="s">
        <v>236</v>
      </c>
      <c r="B10" s="35">
        <f>VLOOKUP(A10,'Initial Data Ctl v TiO2'!$A$1:$U$377,5,0)</f>
        <v>5</v>
      </c>
      <c r="C10" s="35">
        <v>607</v>
      </c>
      <c r="D10" s="35">
        <f>VLOOKUP(A10,'Initial Data Ctl v TiO2'!$A$1:$U$377,19,0)</f>
        <v>17582000000</v>
      </c>
      <c r="E10" s="35">
        <f>VLOOKUP(A10,'Initial Data Ctl v TiO2'!$A$1:$U$377,20,0)</f>
        <v>17693333333</v>
      </c>
      <c r="F10" s="35">
        <f t="shared" si="0"/>
        <v>1.0063322337049254</v>
      </c>
      <c r="G10" s="65">
        <v>-7.6088244139999999</v>
      </c>
      <c r="H10" s="35">
        <f t="shared" si="1"/>
        <v>6.3122693480706571E-3</v>
      </c>
      <c r="I10" s="35">
        <f>VLOOKUP(A10,'Simple avearge'!$A$1:$C$1136,2,0)</f>
        <v>-1.55443737695189</v>
      </c>
      <c r="J10" s="35">
        <f t="shared" si="2"/>
        <v>2.6805345884825584</v>
      </c>
      <c r="K10" s="35">
        <f t="shared" si="5"/>
        <v>32.839766372817152</v>
      </c>
      <c r="L10" s="33">
        <f t="shared" si="3"/>
        <v>11.100464584454693</v>
      </c>
      <c r="M10" s="35">
        <f t="shared" si="4"/>
        <v>6.3122693480706571E-3</v>
      </c>
    </row>
    <row r="11" spans="1:1000">
      <c r="A11" s="35" t="s">
        <v>239</v>
      </c>
      <c r="B11" s="35">
        <f>VLOOKUP(A11,'Initial Data Ctl v TiO2'!$A$1:$U$377,5,0)</f>
        <v>1</v>
      </c>
      <c r="C11" s="35">
        <v>411</v>
      </c>
      <c r="D11" s="35">
        <f>VLOOKUP(A11,'Initial Data Ctl v TiO2'!$A$1:$U$377,19,0)</f>
        <v>129355000</v>
      </c>
      <c r="E11" s="35">
        <f>VLOOKUP(A11,'Initial Data Ctl v TiO2'!$A$1:$U$377,20,0)</f>
        <v>133256833.3</v>
      </c>
      <c r="F11" s="35">
        <f t="shared" si="0"/>
        <v>1.0301637609678791</v>
      </c>
      <c r="G11" s="65">
        <v>-8.193127509</v>
      </c>
      <c r="H11" s="35">
        <f t="shared" si="1"/>
        <v>2.9717780834728733E-2</v>
      </c>
      <c r="I11" s="35">
        <f>VLOOKUP(A11,'Simple avearge'!$A$1:$C$1136,2,0)</f>
        <v>-1.8564455600173899</v>
      </c>
      <c r="J11" s="35">
        <f t="shared" si="2"/>
        <v>2.2889480367795172</v>
      </c>
      <c r="K11" s="35">
        <f t="shared" si="5"/>
        <v>40.561857273935935</v>
      </c>
      <c r="L11" s="33">
        <f t="shared" si="3"/>
        <v>11.895955658012076</v>
      </c>
      <c r="M11" s="35">
        <f t="shared" si="4"/>
        <v>2.9717780834728733E-2</v>
      </c>
    </row>
    <row r="12" spans="1:1000">
      <c r="A12" s="35" t="s">
        <v>240</v>
      </c>
      <c r="B12" s="35">
        <f>VLOOKUP(A12,'Initial Data Ctl v TiO2'!$A$1:$U$377,5,0)</f>
        <v>2</v>
      </c>
      <c r="C12" s="35">
        <v>411</v>
      </c>
      <c r="D12" s="35">
        <f>VLOOKUP(A12,'Initial Data Ctl v TiO2'!$A$1:$U$377,19,0)</f>
        <v>687792.16669999994</v>
      </c>
      <c r="E12" s="35">
        <f>VLOOKUP(A12,'Initial Data Ctl v TiO2'!$A$1:$U$377,20,0)</f>
        <v>505836.8333</v>
      </c>
      <c r="F12" s="35">
        <f t="shared" si="0"/>
        <v>0.7354501225668002</v>
      </c>
      <c r="G12" s="65">
        <v>-8.0785081049999992</v>
      </c>
      <c r="H12" s="35">
        <f t="shared" si="1"/>
        <v>-0.30727255556128169</v>
      </c>
      <c r="I12" s="35">
        <f>VLOOKUP(A12,'Simple avearge'!$A$1:$C$1136,2,0)</f>
        <v>-2.10065419140262</v>
      </c>
      <c r="J12" s="35">
        <f t="shared" si="2"/>
        <v>2.2889480367795172</v>
      </c>
      <c r="K12" s="35">
        <f t="shared" si="5"/>
        <v>40.561857273935935</v>
      </c>
      <c r="L12" s="33">
        <f t="shared" si="3"/>
        <v>11.781336254012075</v>
      </c>
      <c r="M12" s="35">
        <f t="shared" si="4"/>
        <v>-0.30727255556128169</v>
      </c>
    </row>
    <row r="13" spans="1:1000">
      <c r="A13" s="35" t="s">
        <v>246</v>
      </c>
      <c r="B13" s="35">
        <f>VLOOKUP(A13,'Initial Data Ctl v TiO2'!$A$1:$U$377,5,0)</f>
        <v>3</v>
      </c>
      <c r="C13" s="33">
        <v>615</v>
      </c>
      <c r="D13" s="35">
        <f>VLOOKUP(A13,'Initial Data Ctl v TiO2'!$A$1:$U$377,19,0)</f>
        <v>5427650</v>
      </c>
      <c r="E13" s="35">
        <f>VLOOKUP(A13,'Initial Data Ctl v TiO2'!$A$1:$U$377,20,0)</f>
        <v>2705166.6669999999</v>
      </c>
      <c r="F13" s="35">
        <f t="shared" si="0"/>
        <v>0.49840477315228504</v>
      </c>
      <c r="G13" s="65">
        <v>-10.05146594</v>
      </c>
      <c r="H13" s="35">
        <f t="shared" si="1"/>
        <v>-0.69634273460393969</v>
      </c>
      <c r="I13" s="35">
        <f>VLOOKUP(A13,'Simple avearge'!$A$1:$C$1136,2,0)</f>
        <v>-0.62920352502856802</v>
      </c>
      <c r="J13" s="35">
        <f t="shared" si="2"/>
        <v>2.6947868384219049</v>
      </c>
      <c r="K13" s="35">
        <f t="shared" si="5"/>
        <v>32.614020749706761</v>
      </c>
      <c r="L13" s="33">
        <f t="shared" si="3"/>
        <v>13.536208220259732</v>
      </c>
      <c r="M13" s="35">
        <f t="shared" si="4"/>
        <v>-0.69634273460393969</v>
      </c>
    </row>
    <row r="14" spans="1:1000">
      <c r="A14" s="44" t="s">
        <v>265</v>
      </c>
      <c r="B14" s="35">
        <f>VLOOKUP(A14,'Initial Data Ctl v TiO2'!$A$1:$U$377,5,0)</f>
        <v>2</v>
      </c>
      <c r="C14" s="35">
        <v>469</v>
      </c>
      <c r="D14" s="35">
        <f>VLOOKUP(A14,'Initial Data Ctl v TiO2'!$A$1:$U$377,19,0)</f>
        <v>15317916.67</v>
      </c>
      <c r="E14" s="35">
        <f>VLOOKUP(A14,'Initial Data Ctl v TiO2'!$A$1:$U$377,20,0)</f>
        <v>11441433.33</v>
      </c>
      <c r="F14" s="35">
        <f t="shared" si="0"/>
        <v>0.74693142523799883</v>
      </c>
      <c r="G14" s="65">
        <v>-6.572341991</v>
      </c>
      <c r="H14" s="35">
        <f t="shared" si="1"/>
        <v>-0.2917818982800866</v>
      </c>
      <c r="I14" s="35">
        <f>VLOOKUP(A14,'Simple avearge'!$A$1:$C$1136,2,0)</f>
        <v>-1.1385788895330899</v>
      </c>
      <c r="J14" s="35">
        <f t="shared" si="2"/>
        <v>2.4146544905803311</v>
      </c>
      <c r="K14" s="35">
        <f t="shared" si="5"/>
        <v>37.716539076008658</v>
      </c>
      <c r="L14" s="33">
        <f t="shared" si="3"/>
        <v>10.202440691533651</v>
      </c>
      <c r="M14" s="35">
        <f t="shared" si="4"/>
        <v>-0.2917818982800866</v>
      </c>
    </row>
    <row r="15" spans="1:1000">
      <c r="A15" s="44" t="s">
        <v>718</v>
      </c>
      <c r="B15" s="35">
        <f>VLOOKUP(A15,'Initial Data Ctl v TiO2'!$A$1:$U$377,5,0)</f>
        <v>2</v>
      </c>
      <c r="C15" s="35">
        <v>190</v>
      </c>
      <c r="D15" s="35">
        <f>VLOOKUP(A15,'Initial Data Ctl v TiO2'!$A$1:$U$377,19,0)</f>
        <v>4714667.5</v>
      </c>
      <c r="E15" s="35">
        <f>VLOOKUP(A15,'Initial Data Ctl v TiO2'!$A$1:$U$377,20,0)</f>
        <v>3140000.8330000001</v>
      </c>
      <c r="F15" s="35">
        <f t="shared" si="0"/>
        <v>0.66600684629403883</v>
      </c>
      <c r="G15" s="65">
        <v>-10.514049419999999</v>
      </c>
      <c r="H15" s="35">
        <f t="shared" si="1"/>
        <v>-0.40645532877380486</v>
      </c>
      <c r="I15" s="35">
        <f>VLOOKUP(A15,'Simple avearge'!$A$1:$C$1136,2,0)</f>
        <v>-1.53254540924275</v>
      </c>
      <c r="J15" s="35">
        <f t="shared" si="2"/>
        <v>1.6746544354368595</v>
      </c>
      <c r="K15" s="35">
        <f t="shared" si="5"/>
        <v>63.542918118957139</v>
      </c>
      <c r="L15" s="33">
        <f t="shared" si="3"/>
        <v>14.665764973486489</v>
      </c>
      <c r="M15" s="35">
        <f t="shared" si="4"/>
        <v>-0.40645532877380486</v>
      </c>
    </row>
    <row r="16" spans="1:1000">
      <c r="A16" s="35" t="s">
        <v>82</v>
      </c>
      <c r="B16" s="35">
        <f>VLOOKUP(A16,'Initial Data Ctl v TiO2'!$A$1:$U$377,5,0)</f>
        <v>6</v>
      </c>
      <c r="C16" s="35">
        <v>126</v>
      </c>
      <c r="D16" s="35">
        <f>VLOOKUP(A16,'Initial Data Ctl v TiO2'!$A$1:$U$377,19,0)</f>
        <v>14422883.33</v>
      </c>
      <c r="E16" s="35">
        <f>VLOOKUP(A16,'Initial Data Ctl v TiO2'!$A$1:$U$377,20,0)</f>
        <v>124925166.7</v>
      </c>
      <c r="F16" s="35">
        <f t="shared" si="0"/>
        <v>8.6615944843810926</v>
      </c>
      <c r="G16" s="65">
        <v>-6.0555362730000004</v>
      </c>
      <c r="H16" s="35">
        <f t="shared" si="1"/>
        <v>2.1588988262245055</v>
      </c>
      <c r="I16" s="35">
        <f>VLOOKUP(A16,'Simple avearge'!$A$1:$C$1136,2,0)</f>
        <v>-0.80878514721848505</v>
      </c>
      <c r="J16" s="35">
        <f t="shared" si="2"/>
        <v>1.4180125235070238</v>
      </c>
      <c r="K16" s="35">
        <f t="shared" si="5"/>
        <v>81.940947004900025</v>
      </c>
      <c r="L16" s="33">
        <f t="shared" si="3"/>
        <v>10.461535102348742</v>
      </c>
      <c r="M16" s="35">
        <f t="shared" si="4"/>
        <v>2.1588988262245055</v>
      </c>
    </row>
    <row r="17" spans="1:13">
      <c r="A17" s="35" t="s">
        <v>72</v>
      </c>
      <c r="B17" s="35">
        <f>VLOOKUP(A17,'Initial Data Ctl v TiO2'!$A$1:$U$377,5,0)</f>
        <v>3</v>
      </c>
      <c r="C17" s="35">
        <v>136</v>
      </c>
      <c r="D17" s="35">
        <f>VLOOKUP(A17,'Initial Data Ctl v TiO2'!$A$1:$U$377,19,0)</f>
        <v>7517300</v>
      </c>
      <c r="E17" s="35">
        <f>VLOOKUP(A17,'Initial Data Ctl v TiO2'!$A$1:$U$377,20,0)</f>
        <v>37944833.329999998</v>
      </c>
      <c r="F17" s="35">
        <f t="shared" si="0"/>
        <v>5.0476678235536694</v>
      </c>
      <c r="G17" s="65">
        <v>-8.6776988119999992</v>
      </c>
      <c r="H17" s="35">
        <f t="shared" si="1"/>
        <v>1.6189263194988153</v>
      </c>
      <c r="I17" s="35">
        <f>VLOOKUP(A17,'Simple avearge'!$A$1:$C$1136,2,0)</f>
        <v>-0.76493826713027302</v>
      </c>
      <c r="J17" s="35">
        <f t="shared" si="2"/>
        <v>1.4625585248124588</v>
      </c>
      <c r="K17" s="35">
        <f t="shared" si="5"/>
        <v>78.098458587608576</v>
      </c>
      <c r="L17" s="33">
        <f t="shared" si="3"/>
        <v>13.035669132256618</v>
      </c>
      <c r="M17" s="35">
        <f t="shared" si="4"/>
        <v>1.6189263194988153</v>
      </c>
    </row>
    <row r="18" spans="1:13">
      <c r="A18" s="44" t="s">
        <v>536</v>
      </c>
      <c r="B18" s="35">
        <f>VLOOKUP(A18,'Initial Data Ctl v TiO2'!$A$1:$U$377,5,0)</f>
        <v>3</v>
      </c>
      <c r="C18" s="35">
        <v>468</v>
      </c>
      <c r="D18" s="35">
        <f>VLOOKUP(A18,'Initial Data Ctl v TiO2'!$A$1:$U$377,19,0)</f>
        <v>15492166.83</v>
      </c>
      <c r="E18" s="35">
        <f>VLOOKUP(A18,'Initial Data Ctl v TiO2'!$A$1:$U$377,20,0)</f>
        <v>14432716.67</v>
      </c>
      <c r="F18" s="35">
        <f t="shared" si="0"/>
        <v>0.93161381673553789</v>
      </c>
      <c r="G18" s="65">
        <v>-12.982854059999999</v>
      </c>
      <c r="H18" s="35">
        <f t="shared" si="1"/>
        <v>-7.0836909893076505E-2</v>
      </c>
      <c r="I18" s="35">
        <f>VLOOKUP(A18,'Simple avearge'!$A$1:$C$1136,2,0)</f>
        <v>-1.3825756897246699</v>
      </c>
      <c r="J18" s="35">
        <f t="shared" si="2"/>
        <v>2.4125680170092756</v>
      </c>
      <c r="K18" s="35">
        <f t="shared" si="5"/>
        <v>37.760543957731741</v>
      </c>
      <c r="L18" s="33">
        <f t="shared" si="3"/>
        <v>16.614118806833808</v>
      </c>
      <c r="M18" s="35">
        <f t="shared" si="4"/>
        <v>-7.0836909893076505E-2</v>
      </c>
    </row>
    <row r="19" spans="1:13">
      <c r="A19" s="44" t="s">
        <v>318</v>
      </c>
      <c r="B19" s="35">
        <f>VLOOKUP(A19,'Initial Data Ctl v TiO2'!$A$1:$U$377,5,0)</f>
        <v>3</v>
      </c>
      <c r="C19" s="35">
        <v>295</v>
      </c>
      <c r="D19" s="35">
        <f>VLOOKUP(A19,'Initial Data Ctl v TiO2'!$A$1:$U$377,19,0)</f>
        <v>2208967</v>
      </c>
      <c r="E19" s="35">
        <f>VLOOKUP(A19,'Initial Data Ctl v TiO2'!$A$1:$U$377,20,0)</f>
        <v>1018617.167</v>
      </c>
      <c r="F19" s="35">
        <f t="shared" si="0"/>
        <v>0.46112828620798774</v>
      </c>
      <c r="G19" s="65">
        <v>-8.2609334000000008</v>
      </c>
      <c r="H19" s="35">
        <f t="shared" si="1"/>
        <v>-0.77407899658922641</v>
      </c>
      <c r="I19" s="35">
        <f>VLOOKUP(A19,'Simple avearge'!$A$1:$C$1136,2,0)</f>
        <v>-1.6163677707744999</v>
      </c>
      <c r="J19" s="35">
        <f t="shared" si="2"/>
        <v>2.0012802622402281</v>
      </c>
      <c r="K19" s="35">
        <f t="shared" si="5"/>
        <v>48.955229718085562</v>
      </c>
      <c r="L19" s="33">
        <f t="shared" si="3"/>
        <v>12.151839601228598</v>
      </c>
      <c r="M19" s="35">
        <f t="shared" si="4"/>
        <v>-0.77407899658922641</v>
      </c>
    </row>
    <row r="20" spans="1:13">
      <c r="A20" t="s">
        <v>1474</v>
      </c>
      <c r="B20" s="35">
        <f>VLOOKUP(A20,'Initial Data Ctl v TiO2'!$A$1:$U$377,5,0)</f>
        <v>1</v>
      </c>
      <c r="C20" s="33">
        <v>525</v>
      </c>
      <c r="D20" s="35">
        <f>VLOOKUP(A20,'Initial Data Ctl v TiO2'!$A$1:$U$377,19,0)</f>
        <v>1256850.6669999999</v>
      </c>
      <c r="E20" s="35">
        <f>VLOOKUP(A20,'Initial Data Ctl v TiO2'!$A$1:$U$377,20,0)</f>
        <v>780734.16669999994</v>
      </c>
      <c r="F20" s="35">
        <f t="shared" si="0"/>
        <v>0.62118291949794546</v>
      </c>
      <c r="G20" s="27">
        <v>-2.12595028174553</v>
      </c>
      <c r="H20" s="35">
        <f t="shared" si="1"/>
        <v>-0.47612968406446499</v>
      </c>
      <c r="I20" s="35">
        <f>VLOOKUP(A20,'Simple avearge'!$A$1:$C$1136,2,0)</f>
        <v>-0.27040310798409101</v>
      </c>
      <c r="J20" s="35">
        <f t="shared" si="2"/>
        <v>2.5275194921627904</v>
      </c>
      <c r="K20" s="35">
        <f t="shared" si="5"/>
        <v>35.479275417418108</v>
      </c>
      <c r="L20" s="33">
        <f t="shared" si="3"/>
        <v>5.6948990166959055</v>
      </c>
      <c r="M20" s="35">
        <f t="shared" si="4"/>
        <v>-0.47612968406446499</v>
      </c>
    </row>
    <row r="21" spans="1:13">
      <c r="A21" t="s">
        <v>1486</v>
      </c>
      <c r="B21" s="35">
        <f>VLOOKUP(A21,'Initial Data Ctl v TiO2'!$A$1:$U$377,5,0)</f>
        <v>4</v>
      </c>
      <c r="C21" s="33">
        <v>1433</v>
      </c>
      <c r="D21" s="35">
        <f>VLOOKUP(A21,'Initial Data Ctl v TiO2'!$A$1:$U$377,19,0)</f>
        <v>1634533.5</v>
      </c>
      <c r="E21" s="35">
        <f>VLOOKUP(A21,'Initial Data Ctl v TiO2'!$A$1:$U$377,20,0)</f>
        <v>1868713.5</v>
      </c>
      <c r="F21" s="35">
        <f t="shared" si="0"/>
        <v>1.1432702358195779</v>
      </c>
      <c r="G21" s="27">
        <v>-10.4510954574182</v>
      </c>
      <c r="H21" s="35">
        <f t="shared" si="1"/>
        <v>0.13389278365704688</v>
      </c>
      <c r="I21" s="35">
        <f>VLOOKUP(A21,'Simple avearge'!$A$1:$C$1136,2,0)</f>
        <v>-1.18238671508222</v>
      </c>
      <c r="J21" s="35">
        <f t="shared" si="2"/>
        <v>3.7958557740563759</v>
      </c>
      <c r="K21" s="35">
        <f t="shared" si="5"/>
        <v>21.478145741562269</v>
      </c>
      <c r="L21" s="33">
        <f t="shared" si="3"/>
        <v>13.518131398451944</v>
      </c>
      <c r="M21" s="35">
        <f t="shared" si="4"/>
        <v>0.13389278365704688</v>
      </c>
    </row>
    <row r="22" spans="1:13">
      <c r="A22" t="s">
        <v>1490</v>
      </c>
      <c r="B22" s="35">
        <f>VLOOKUP(A22,'Initial Data Ctl v TiO2'!$A$1:$U$377,5,0)</f>
        <v>2</v>
      </c>
      <c r="C22" s="33">
        <v>481</v>
      </c>
      <c r="D22" s="35">
        <f>VLOOKUP(A22,'Initial Data Ctl v TiO2'!$A$1:$U$377,19,0)</f>
        <v>9674967.1669999994</v>
      </c>
      <c r="E22" s="35">
        <f>VLOOKUP(A22,'Initial Data Ctl v TiO2'!$A$1:$U$377,20,0)</f>
        <v>4101634</v>
      </c>
      <c r="F22" s="35">
        <f t="shared" si="0"/>
        <v>0.42394293739725725</v>
      </c>
      <c r="G22" s="27">
        <v>-9.0978547744754295</v>
      </c>
      <c r="H22" s="35">
        <f t="shared" si="1"/>
        <v>-0.85815641441733914</v>
      </c>
      <c r="I22" s="35">
        <f>VLOOKUP(A22,'Simple avearge'!$A$1:$C$1136,2,0)</f>
        <v>-1.72888863447904</v>
      </c>
      <c r="J22" s="35">
        <f t="shared" si="2"/>
        <v>2.439488367723238</v>
      </c>
      <c r="K22" s="35">
        <f t="shared" si="5"/>
        <v>37.20048707490961</v>
      </c>
      <c r="L22" s="33">
        <f t="shared" si="3"/>
        <v>12.714176629080361</v>
      </c>
      <c r="M22" s="35">
        <f t="shared" si="4"/>
        <v>-0.85815641441733914</v>
      </c>
    </row>
    <row r="23" spans="1:13">
      <c r="A23" s="27" t="s">
        <v>540</v>
      </c>
      <c r="B23" s="35">
        <f>VLOOKUP(A23,'Initial Data Ctl v TiO2'!$A$1:$U$377,5,0)</f>
        <v>3</v>
      </c>
      <c r="C23" s="68">
        <v>916</v>
      </c>
      <c r="D23" s="35">
        <f>VLOOKUP(A23,'Initial Data Ctl v TiO2'!$A$1:$U$377,19,0)</f>
        <v>203481666.69999999</v>
      </c>
      <c r="E23" s="35">
        <f>VLOOKUP(A23,'Initial Data Ctl v TiO2'!$A$1:$U$377,20,0)</f>
        <v>190648333.30000001</v>
      </c>
      <c r="F23" s="35">
        <f t="shared" si="0"/>
        <v>0.93693125475072603</v>
      </c>
      <c r="G23" s="27">
        <v>-4.3539104214842403</v>
      </c>
      <c r="H23" s="35">
        <f t="shared" si="1"/>
        <v>-6.5145366830403506E-2</v>
      </c>
      <c r="I23" s="35">
        <f>VLOOKUP(A23,'Simple avearge'!$A$1:$C$1136,2,0)</f>
        <v>-1.37856955417111</v>
      </c>
      <c r="J23" s="35">
        <f t="shared" si="2"/>
        <v>3.1666324836995305</v>
      </c>
      <c r="K23" s="35">
        <f t="shared" si="5"/>
        <v>26.604229768795431</v>
      </c>
      <c r="L23" s="33">
        <f t="shared" si="3"/>
        <v>7.6349806384950192</v>
      </c>
      <c r="M23" s="35">
        <f t="shared" si="4"/>
        <v>-6.5145366830403506E-2</v>
      </c>
    </row>
    <row r="24" spans="1:13" ht="15" customHeight="1">
      <c r="A24" s="44" t="s">
        <v>283</v>
      </c>
      <c r="B24" s="35">
        <f>VLOOKUP(A24,'Initial Data Ctl v TiO2'!$A$1:$U$377,5,0)</f>
        <v>4</v>
      </c>
      <c r="C24" s="35">
        <v>482</v>
      </c>
      <c r="D24" s="35">
        <f>VLOOKUP(A24,'Initial Data Ctl v TiO2'!$A$1:$U$377,19,0)</f>
        <v>21251666.670000002</v>
      </c>
      <c r="E24" s="35">
        <f>VLOOKUP(A24,'Initial Data Ctl v TiO2'!$A$1:$U$377,20,0)</f>
        <v>15381500</v>
      </c>
      <c r="F24" s="35">
        <f t="shared" si="0"/>
        <v>0.72377852706081425</v>
      </c>
      <c r="G24" s="65">
        <v>-3.6028195429999998</v>
      </c>
      <c r="H24" s="35">
        <f t="shared" si="1"/>
        <v>-0.32326983524363945</v>
      </c>
      <c r="I24" s="35">
        <f>VLOOKUP(A24,'Simple avearge'!$A$1:$C$1136,2,0)</f>
        <v>-0.52441981594983</v>
      </c>
      <c r="J24" s="35">
        <f t="shared" si="2"/>
        <v>2.4415411377582532</v>
      </c>
      <c r="K24" s="35">
        <f t="shared" si="5"/>
        <v>37.158457103984361</v>
      </c>
      <c r="L24" s="33">
        <f t="shared" si="3"/>
        <v>7.218010935738767</v>
      </c>
      <c r="M24" s="35">
        <f t="shared" si="4"/>
        <v>-0.32326983524363945</v>
      </c>
    </row>
    <row r="25" spans="1:13">
      <c r="A25" t="s">
        <v>1390</v>
      </c>
      <c r="B25" s="35">
        <f>VLOOKUP(A25,'Initial Data Ctl v TiO2'!$A$1:$U$377,5,0)</f>
        <v>2</v>
      </c>
      <c r="C25" s="33">
        <v>481</v>
      </c>
      <c r="D25" s="35">
        <f>VLOOKUP(A25,'Initial Data Ctl v TiO2'!$A$1:$U$377,19,0)</f>
        <v>11828167.33</v>
      </c>
      <c r="E25" s="35">
        <f>VLOOKUP(A25,'Initial Data Ctl v TiO2'!$A$1:$U$377,20,0)</f>
        <v>4180834.1669999999</v>
      </c>
      <c r="F25" s="35">
        <f t="shared" si="0"/>
        <v>0.35346423924829612</v>
      </c>
      <c r="G25" s="27">
        <v>-5.0438264423883696</v>
      </c>
      <c r="H25" s="35">
        <f t="shared" si="1"/>
        <v>-1.039972960719455</v>
      </c>
      <c r="I25" s="35">
        <f>VLOOKUP(A25,'Simple avearge'!$A$1:$C$1136,2,0)</f>
        <v>-0.71440289395609202</v>
      </c>
      <c r="J25" s="35">
        <f t="shared" si="2"/>
        <v>2.439488367723238</v>
      </c>
      <c r="K25" s="35">
        <f t="shared" si="5"/>
        <v>37.20048707490961</v>
      </c>
      <c r="L25" s="33">
        <f t="shared" si="3"/>
        <v>8.6601482969933006</v>
      </c>
      <c r="M25" s="35">
        <f t="shared" si="4"/>
        <v>-1.039972960719455</v>
      </c>
    </row>
    <row r="26" spans="1:13">
      <c r="A26" t="s">
        <v>1394</v>
      </c>
      <c r="B26" s="35">
        <f>VLOOKUP(A26,'Initial Data Ctl v TiO2'!$A$1:$U$377,5,0)</f>
        <v>2</v>
      </c>
      <c r="C26" s="33">
        <v>212</v>
      </c>
      <c r="D26" s="35">
        <f>VLOOKUP(A26,'Initial Data Ctl v TiO2'!$A$1:$U$377,19,0)</f>
        <v>200020.6667</v>
      </c>
      <c r="E26" s="35">
        <f>VLOOKUP(A26,'Initial Data Ctl v TiO2'!$A$1:$U$377,20,0)</f>
        <v>164372.5</v>
      </c>
      <c r="F26" s="35">
        <f t="shared" si="0"/>
        <v>0.821777582846143</v>
      </c>
      <c r="G26" s="27">
        <v>-6.1488133750334999</v>
      </c>
      <c r="H26" s="35">
        <f t="shared" si="1"/>
        <v>-0.19628550101860451</v>
      </c>
      <c r="I26" s="35">
        <f>VLOOKUP(A26,'Simple avearge'!$A$1:$C$1136,2,0)</f>
        <v>-1.0325796715293301</v>
      </c>
      <c r="J26" s="35">
        <f t="shared" si="2"/>
        <v>1.7506366623101564</v>
      </c>
      <c r="K26" s="35">
        <f t="shared" si="5"/>
        <v>59.47814564886658</v>
      </c>
      <c r="L26" s="33">
        <f t="shared" si="3"/>
        <v>10.234422320094861</v>
      </c>
      <c r="M26" s="35">
        <f t="shared" si="4"/>
        <v>-0.19628550101860451</v>
      </c>
    </row>
    <row r="27" spans="1:13">
      <c r="A27" s="27" t="s">
        <v>548</v>
      </c>
      <c r="B27" s="35">
        <f>VLOOKUP(A27,'Initial Data Ctl v TiO2'!$A$1:$U$377,5,0)</f>
        <v>3</v>
      </c>
      <c r="C27" s="68">
        <v>429</v>
      </c>
      <c r="D27" s="35">
        <f>VLOOKUP(A27,'Initial Data Ctl v TiO2'!$A$1:$U$377,19,0)</f>
        <v>21146333.329999998</v>
      </c>
      <c r="E27" s="35">
        <f>VLOOKUP(A27,'Initial Data Ctl v TiO2'!$A$1:$U$377,20,0)</f>
        <v>25351000</v>
      </c>
      <c r="F27" s="35">
        <f t="shared" si="0"/>
        <v>1.1988366779424073</v>
      </c>
      <c r="G27" s="27">
        <v>-13.9184412081425</v>
      </c>
      <c r="H27" s="35">
        <f t="shared" si="1"/>
        <v>0.18135165153989055</v>
      </c>
      <c r="I27" s="35">
        <f>VLOOKUP(A27,'Simple avearge'!$A$1:$C$1136,2,0)</f>
        <v>-2.1710963815231001</v>
      </c>
      <c r="J27" s="35">
        <f t="shared" si="2"/>
        <v>2.3290306238253384</v>
      </c>
      <c r="K27" s="35">
        <f t="shared" si="5"/>
        <v>39.609801506194607</v>
      </c>
      <c r="L27" s="33">
        <f t="shared" si="3"/>
        <v>17.597517808559392</v>
      </c>
      <c r="M27" s="35">
        <f t="shared" si="4"/>
        <v>0.18135165153989055</v>
      </c>
    </row>
    <row r="28" spans="1:13">
      <c r="A28" s="44" t="s">
        <v>386</v>
      </c>
      <c r="B28" s="35">
        <f>VLOOKUP(A28,'Initial Data Ctl v TiO2'!$A$1:$U$377,5,0)</f>
        <v>3</v>
      </c>
      <c r="C28" s="33">
        <v>240</v>
      </c>
      <c r="D28" s="35">
        <f>VLOOKUP(A28,'Initial Data Ctl v TiO2'!$A$1:$U$377,19,0)</f>
        <v>1330033.5</v>
      </c>
      <c r="E28" s="35">
        <f>VLOOKUP(A28,'Initial Data Ctl v TiO2'!$A$1:$U$377,20,0)</f>
        <v>706412</v>
      </c>
      <c r="F28" s="35">
        <f t="shared" si="0"/>
        <v>0.53112346418342093</v>
      </c>
      <c r="G28" s="65">
        <v>-7.1150754860000003</v>
      </c>
      <c r="H28" s="35">
        <f t="shared" si="1"/>
        <v>-0.63276077218058024</v>
      </c>
      <c r="I28" s="35">
        <f>VLOOKUP(A28,'Simple avearge'!$A$1:$C$1136,2,0)</f>
        <v>-1.3151842724123399</v>
      </c>
      <c r="J28" s="35">
        <f t="shared" si="2"/>
        <v>1.8408379057396087</v>
      </c>
      <c r="K28" s="35">
        <f t="shared" si="5"/>
        <v>55.239214464166793</v>
      </c>
      <c r="L28" s="33">
        <f t="shared" si="3"/>
        <v>11.126748594023015</v>
      </c>
      <c r="M28" s="35">
        <f t="shared" si="4"/>
        <v>-0.63276077218058024</v>
      </c>
    </row>
    <row r="29" spans="1:13">
      <c r="A29" s="45" t="s">
        <v>449</v>
      </c>
      <c r="B29" s="35">
        <f>VLOOKUP(A29,'Initial Data Ctl v TiO2'!$A$1:$U$377,5,0)</f>
        <v>4</v>
      </c>
      <c r="C29" s="33">
        <v>846</v>
      </c>
      <c r="D29" s="35">
        <f>VLOOKUP(A29,'Initial Data Ctl v TiO2'!$A$1:$U$377,19,0)</f>
        <v>10548083.33</v>
      </c>
      <c r="E29" s="35">
        <f>VLOOKUP(A29,'Initial Data Ctl v TiO2'!$A$1:$U$377,20,0)</f>
        <v>5162583.3329999996</v>
      </c>
      <c r="F29" s="35">
        <f t="shared" si="0"/>
        <v>0.4894333094920667</v>
      </c>
      <c r="G29" s="65">
        <v>-8.6997167179999995</v>
      </c>
      <c r="H29" s="35">
        <f t="shared" si="1"/>
        <v>-0.71450706839333578</v>
      </c>
      <c r="I29" s="35">
        <f>VLOOKUP(A29,'Simple avearge'!$A$1:$C$1136,2,0)</f>
        <v>-1.6680954246249799</v>
      </c>
      <c r="J29" s="35">
        <f t="shared" si="2"/>
        <v>3.0663024689410379</v>
      </c>
      <c r="K29" s="35">
        <f t="shared" si="5"/>
        <v>27.680823878436446</v>
      </c>
      <c r="L29" s="33">
        <f t="shared" si="3"/>
        <v>12.020456612700897</v>
      </c>
      <c r="M29" s="35">
        <f t="shared" si="4"/>
        <v>-0.71450706839333578</v>
      </c>
    </row>
    <row r="30" spans="1:13">
      <c r="A30" s="45" t="s">
        <v>402</v>
      </c>
      <c r="B30" s="35">
        <f>VLOOKUP(A30,'Initial Data Ctl v TiO2'!$A$1:$U$377,5,0)</f>
        <v>5</v>
      </c>
      <c r="C30" s="33">
        <v>1170</v>
      </c>
      <c r="D30" s="35">
        <f>VLOOKUP(A30,'Initial Data Ctl v TiO2'!$A$1:$U$377,19,0)</f>
        <v>2702264</v>
      </c>
      <c r="E30" s="35">
        <f>VLOOKUP(A30,'Initial Data Ctl v TiO2'!$A$1:$U$377,20,0)</f>
        <v>121625.8333</v>
      </c>
      <c r="F30" s="35">
        <f t="shared" si="0"/>
        <v>4.5008864159830422E-2</v>
      </c>
      <c r="G30" s="65">
        <v>-11.850860470000001</v>
      </c>
      <c r="H30" s="35">
        <f t="shared" si="1"/>
        <v>-3.1008958272805272</v>
      </c>
      <c r="I30" s="35">
        <f>VLOOKUP(A30,'Simple avearge'!$A$1:$C$1136,2,0)</f>
        <v>-2.0956176294265099</v>
      </c>
      <c r="J30" s="35">
        <f t="shared" si="2"/>
        <v>3.496594496496384</v>
      </c>
      <c r="K30" s="35">
        <f t="shared" si="5"/>
        <v>23.618876522446897</v>
      </c>
      <c r="L30" s="33">
        <f t="shared" si="3"/>
        <v>15.012906714965963</v>
      </c>
      <c r="M30" s="35">
        <f t="shared" si="4"/>
        <v>-3.1008958272805272</v>
      </c>
    </row>
    <row r="31" spans="1:13">
      <c r="A31" s="27" t="s">
        <v>552</v>
      </c>
      <c r="B31" s="35">
        <f>VLOOKUP(A31,'Initial Data Ctl v TiO2'!$A$1:$U$377,5,0)</f>
        <v>2</v>
      </c>
      <c r="C31" s="68">
        <v>474</v>
      </c>
      <c r="D31" s="35">
        <f>VLOOKUP(A31,'Initial Data Ctl v TiO2'!$A$1:$U$377,19,0)</f>
        <v>179265000</v>
      </c>
      <c r="E31" s="35">
        <f>VLOOKUP(A31,'Initial Data Ctl v TiO2'!$A$1:$U$377,20,0)</f>
        <v>175133333.30000001</v>
      </c>
      <c r="F31" s="35">
        <f t="shared" si="0"/>
        <v>0.97695218419658059</v>
      </c>
      <c r="G31" s="27">
        <v>-9.4074071414712392</v>
      </c>
      <c r="H31" s="35">
        <f t="shared" si="1"/>
        <v>-2.3317569593955267E-2</v>
      </c>
      <c r="I31" s="35">
        <f>VLOOKUP(A31,'Simple avearge'!$A$1:$C$1136,2,0)</f>
        <v>-1.7549308673108099</v>
      </c>
      <c r="J31" s="35">
        <f t="shared" si="2"/>
        <v>2.4250473569850794</v>
      </c>
      <c r="K31" s="35">
        <f t="shared" si="5"/>
        <v>37.498854312469859</v>
      </c>
      <c r="L31" s="33">
        <f t="shared" si="3"/>
        <v>13.031717522313421</v>
      </c>
      <c r="M31" s="35">
        <f t="shared" si="4"/>
        <v>-2.3317569593955267E-2</v>
      </c>
    </row>
    <row r="32" spans="1:13">
      <c r="A32" t="s">
        <v>1359</v>
      </c>
      <c r="B32" s="35">
        <f>VLOOKUP(A32,'Initial Data Ctl v TiO2'!$A$1:$U$377,5,0)</f>
        <v>3</v>
      </c>
      <c r="C32" s="33">
        <v>604</v>
      </c>
      <c r="D32" s="35">
        <f>VLOOKUP(A32,'Initial Data Ctl v TiO2'!$A$1:$U$377,19,0)</f>
        <v>1520536667</v>
      </c>
      <c r="E32" s="35">
        <f>VLOOKUP(A32,'Initial Data Ctl v TiO2'!$A$1:$U$377,20,0)</f>
        <v>1062465000</v>
      </c>
      <c r="F32" s="35">
        <f t="shared" si="0"/>
        <v>0.69874342596172334</v>
      </c>
      <c r="G32" s="27">
        <v>-11.984012812302799</v>
      </c>
      <c r="H32" s="35">
        <f t="shared" si="1"/>
        <v>-0.35847166284084542</v>
      </c>
      <c r="I32" s="35">
        <f>VLOOKUP(A32,'Simple avearge'!$A$1:$C$1136,2,0)</f>
        <v>-1.82980728587679</v>
      </c>
      <c r="J32" s="35">
        <f t="shared" si="2"/>
        <v>2.6751611933520891</v>
      </c>
      <c r="K32" s="35">
        <f t="shared" si="5"/>
        <v>32.925705567897076</v>
      </c>
      <c r="L32" s="33">
        <f t="shared" si="3"/>
        <v>15.478266489251421</v>
      </c>
      <c r="M32" s="35">
        <f t="shared" si="4"/>
        <v>-0.35847166284084542</v>
      </c>
    </row>
    <row r="33" spans="1:13">
      <c r="A33" s="44" t="s">
        <v>495</v>
      </c>
      <c r="B33" s="35">
        <f>VLOOKUP(A33,'Initial Data Ctl v TiO2'!$A$1:$U$377,5,0)</f>
        <v>2</v>
      </c>
      <c r="C33" s="35">
        <v>604</v>
      </c>
      <c r="D33" s="35">
        <f>VLOOKUP(A33,'Initial Data Ctl v TiO2'!$A$1:$U$377,19,0)</f>
        <v>2210853.3330000001</v>
      </c>
      <c r="E33" s="35">
        <f>VLOOKUP(A33,'Initial Data Ctl v TiO2'!$A$1:$U$377,20,0)</f>
        <v>1688626.6669999999</v>
      </c>
      <c r="F33" s="35">
        <f t="shared" si="0"/>
        <v>0.76378954759003903</v>
      </c>
      <c r="G33" s="65">
        <v>-7.1971291510000004</v>
      </c>
      <c r="H33" s="35">
        <f t="shared" si="1"/>
        <v>-0.26946298903162319</v>
      </c>
      <c r="I33" s="35">
        <f>VLOOKUP(A33,'Simple avearge'!$A$1:$C$1136,2,0)</f>
        <v>-1.4883938619405801</v>
      </c>
      <c r="J33" s="35">
        <f t="shared" si="2"/>
        <v>2.6751611933520891</v>
      </c>
      <c r="K33" s="35">
        <f t="shared" si="5"/>
        <v>32.925705567897076</v>
      </c>
      <c r="L33" s="33">
        <f t="shared" si="3"/>
        <v>10.691382827948622</v>
      </c>
      <c r="M33" s="35">
        <f t="shared" si="4"/>
        <v>-0.26946298903162319</v>
      </c>
    </row>
    <row r="34" spans="1:13">
      <c r="A34" s="44" t="s">
        <v>271</v>
      </c>
      <c r="B34" s="35">
        <f>VLOOKUP(A34,'Initial Data Ctl v TiO2'!$A$1:$U$377,5,0)</f>
        <v>2</v>
      </c>
      <c r="C34" s="35">
        <v>192</v>
      </c>
      <c r="D34" s="35">
        <f>VLOOKUP(A34,'Initial Data Ctl v TiO2'!$A$1:$U$377,19,0)</f>
        <v>382547.3333</v>
      </c>
      <c r="E34" s="35">
        <f>VLOOKUP(A34,'Initial Data Ctl v TiO2'!$A$1:$U$377,20,0)</f>
        <v>728067.16669999994</v>
      </c>
      <c r="F34" s="35">
        <f t="shared" si="0"/>
        <v>1.9032080564237983</v>
      </c>
      <c r="G34" s="65">
        <v>-5.7615858979999999</v>
      </c>
      <c r="H34" s="35">
        <f t="shared" si="1"/>
        <v>0.64354091309128225</v>
      </c>
      <c r="I34" s="35">
        <f>VLOOKUP(A34,'Simple avearge'!$A$1:$C$1136,2,0)</f>
        <v>-0.79610167944198296</v>
      </c>
      <c r="J34" s="35">
        <f t="shared" si="2"/>
        <v>1.6817715186562703</v>
      </c>
      <c r="K34" s="35">
        <f t="shared" si="5"/>
        <v>63.140678828285346</v>
      </c>
      <c r="L34" s="33">
        <f t="shared" si="3"/>
        <v>9.9069511322327326</v>
      </c>
      <c r="M34" s="35">
        <f t="shared" si="4"/>
        <v>0.64354091309128225</v>
      </c>
    </row>
    <row r="35" spans="1:13">
      <c r="A35" s="27" t="s">
        <v>815</v>
      </c>
      <c r="B35" s="35">
        <f>VLOOKUP(A35,'Initial Data Ctl v TiO2'!$A$1:$U$377,5,0)</f>
        <v>6</v>
      </c>
      <c r="C35" s="68">
        <v>316</v>
      </c>
      <c r="D35" s="35">
        <f>VLOOKUP(A35,'Initial Data Ctl v TiO2'!$A$1:$U$377,19,0)</f>
        <v>660250.5</v>
      </c>
      <c r="E35" s="35">
        <f>VLOOKUP(A35,'Initial Data Ctl v TiO2'!$A$1:$U$377,20,0)</f>
        <v>3855450.3330000001</v>
      </c>
      <c r="F35" s="35">
        <f t="shared" ref="F35:F63" si="6">E35/D35</f>
        <v>5.839375105357739</v>
      </c>
      <c r="G35" s="27">
        <v>-8.2312467728097207</v>
      </c>
      <c r="H35" s="35">
        <f t="shared" ref="H35:H63" si="7">LN(F35)</f>
        <v>1.7646237886077225</v>
      </c>
      <c r="I35" s="35">
        <f>VLOOKUP(A35,'Simple avearge'!$A$1:$C$1136,2,0)</f>
        <v>-2.3752721106150698</v>
      </c>
      <c r="J35" s="35">
        <f t="shared" ref="J35:J63" si="8">0.2*C35^0.405</f>
        <v>2.0578004796918101</v>
      </c>
      <c r="K35" s="35">
        <f t="shared" si="5"/>
        <v>47.053530731926458</v>
      </c>
      <c r="L35" s="33">
        <f t="shared" ref="L35:L63" si="9">LN(K35*EXP(-G35))</f>
        <v>12.082532678149425</v>
      </c>
      <c r="M35" s="35">
        <f t="shared" ref="M35:M63" si="10">LN(F35)</f>
        <v>1.7646237886077225</v>
      </c>
    </row>
    <row r="36" spans="1:13">
      <c r="A36" s="27" t="s">
        <v>1275</v>
      </c>
      <c r="B36" s="35">
        <f>VLOOKUP(A36,'Initial Data Ctl v TiO2'!$A$1:$U$377,5,0)</f>
        <v>1</v>
      </c>
      <c r="C36" s="68">
        <v>147</v>
      </c>
      <c r="D36" s="35">
        <f>VLOOKUP(A36,'Initial Data Ctl v TiO2'!$A$1:$U$377,19,0)</f>
        <v>170448333.30000001</v>
      </c>
      <c r="E36" s="35">
        <f>VLOOKUP(A36,'Initial Data Ctl v TiO2'!$A$1:$U$377,20,0)</f>
        <v>156235000</v>
      </c>
      <c r="F36" s="35">
        <f t="shared" si="6"/>
        <v>0.91661207226365993</v>
      </c>
      <c r="G36" s="27">
        <v>-7.7931781786674801</v>
      </c>
      <c r="H36" s="35">
        <f t="shared" si="7"/>
        <v>-8.707093629380272E-2</v>
      </c>
      <c r="I36" s="35">
        <f>VLOOKUP(A36,'Simple avearge'!$A$1:$C$1136,2,0)</f>
        <v>-0.96260685400088997</v>
      </c>
      <c r="J36" s="35">
        <f t="shared" si="8"/>
        <v>1.509362362588065</v>
      </c>
      <c r="K36" s="35">
        <f t="shared" si="5"/>
        <v>74.396046262487374</v>
      </c>
      <c r="L36" s="33">
        <f t="shared" si="9"/>
        <v>12.102580977461226</v>
      </c>
      <c r="M36" s="35">
        <f t="shared" si="10"/>
        <v>-8.707093629380272E-2</v>
      </c>
    </row>
    <row r="37" spans="1:13">
      <c r="A37" s="27" t="s">
        <v>787</v>
      </c>
      <c r="B37" s="35">
        <f>VLOOKUP(A37,'Initial Data Ctl v TiO2'!$A$1:$U$377,5,0)</f>
        <v>5</v>
      </c>
      <c r="C37" s="68">
        <v>148</v>
      </c>
      <c r="D37" s="35">
        <f>VLOOKUP(A37,'Initial Data Ctl v TiO2'!$A$1:$U$377,19,0)</f>
        <v>46377333.329999998</v>
      </c>
      <c r="E37" s="35">
        <f>VLOOKUP(A37,'Initial Data Ctl v TiO2'!$A$1:$U$377,20,0)</f>
        <v>23936000</v>
      </c>
      <c r="F37" s="35">
        <f t="shared" si="6"/>
        <v>0.51611419375241596</v>
      </c>
      <c r="G37" s="27">
        <v>-5.9641775199570501</v>
      </c>
      <c r="H37" s="35">
        <f t="shared" si="7"/>
        <v>-0.66142723226333688</v>
      </c>
      <c r="I37" s="35">
        <f>VLOOKUP(A37,'Simple avearge'!$A$1:$C$1136,2,0)</f>
        <v>-1.5879703981923301</v>
      </c>
      <c r="J37" s="35">
        <f t="shared" si="8"/>
        <v>1.5135124243130602</v>
      </c>
      <c r="K37" s="35">
        <f t="shared" si="5"/>
        <v>74.082990014389182</v>
      </c>
      <c r="L37" s="33">
        <f t="shared" si="9"/>
        <v>10.269363471445748</v>
      </c>
      <c r="M37" s="35">
        <f t="shared" si="10"/>
        <v>-0.66142723226333688</v>
      </c>
    </row>
    <row r="38" spans="1:13">
      <c r="A38" s="44" t="s">
        <v>275</v>
      </c>
      <c r="B38" s="35">
        <f>VLOOKUP(A38,'Initial Data Ctl v TiO2'!$A$1:$U$377,5,0)</f>
        <v>4</v>
      </c>
      <c r="C38" s="35">
        <v>625</v>
      </c>
      <c r="D38" s="35">
        <f>VLOOKUP(A38,'Initial Data Ctl v TiO2'!$A$1:$U$377,19,0)</f>
        <v>5742433.3329999996</v>
      </c>
      <c r="E38" s="35">
        <f>VLOOKUP(A38,'Initial Data Ctl v TiO2'!$A$1:$U$377,20,0)</f>
        <v>5240766.6670000004</v>
      </c>
      <c r="F38" s="35">
        <f t="shared" si="6"/>
        <v>0.91263866084137624</v>
      </c>
      <c r="G38" s="65">
        <v>-8.2304313189999991</v>
      </c>
      <c r="H38" s="35">
        <f t="shared" si="7"/>
        <v>-9.1415247983359357E-2</v>
      </c>
      <c r="I38" s="35">
        <f>VLOOKUP(A38,'Simple avearge'!$A$1:$C$1136,2,0)</f>
        <v>-1.62380410586736</v>
      </c>
      <c r="J38" s="35">
        <f t="shared" si="8"/>
        <v>2.7124478848111053</v>
      </c>
      <c r="K38" s="35">
        <f t="shared" si="5"/>
        <v>32.338633970963954</v>
      </c>
      <c r="L38" s="33">
        <f t="shared" si="9"/>
        <v>11.706693932645338</v>
      </c>
      <c r="M38" s="35">
        <f t="shared" si="10"/>
        <v>-9.1415247983359357E-2</v>
      </c>
    </row>
    <row r="39" spans="1:13">
      <c r="A39" s="27" t="s">
        <v>1282</v>
      </c>
      <c r="B39" s="35">
        <f>VLOOKUP(A39,'Initial Data Ctl v TiO2'!$A$1:$U$377,5,0)</f>
        <v>1</v>
      </c>
      <c r="C39" s="68">
        <v>246</v>
      </c>
      <c r="D39" s="35">
        <f>VLOOKUP(A39,'Initial Data Ctl v TiO2'!$A$1:$U$377,19,0)</f>
        <v>10768550.67</v>
      </c>
      <c r="E39" s="35">
        <f>VLOOKUP(A39,'Initial Data Ctl v TiO2'!$A$1:$U$377,20,0)</f>
        <v>5370767.3329999996</v>
      </c>
      <c r="F39" s="35">
        <f t="shared" si="6"/>
        <v>0.49874560631101156</v>
      </c>
      <c r="G39" s="27">
        <v>-4.07520473863846</v>
      </c>
      <c r="H39" s="35">
        <f t="shared" si="7"/>
        <v>-0.69565912021834742</v>
      </c>
      <c r="I39" s="35">
        <f>VLOOKUP(A39,'Simple avearge'!$A$1:$C$1136,2,0)</f>
        <v>-1.0724625498498499</v>
      </c>
      <c r="J39" s="35">
        <f t="shared" si="8"/>
        <v>1.859339578995689</v>
      </c>
      <c r="K39" s="35">
        <f t="shared" si="5"/>
        <v>54.438627897354792</v>
      </c>
      <c r="L39" s="33">
        <f t="shared" si="9"/>
        <v>8.0722787121613155</v>
      </c>
      <c r="M39" s="35">
        <f t="shared" si="10"/>
        <v>-0.69565912021834742</v>
      </c>
    </row>
    <row r="40" spans="1:13">
      <c r="A40" s="44" t="s">
        <v>287</v>
      </c>
      <c r="B40" s="35">
        <f>VLOOKUP(A40,'Initial Data Ctl v TiO2'!$A$1:$U$377,5,0)</f>
        <v>4</v>
      </c>
      <c r="C40" s="35">
        <v>621</v>
      </c>
      <c r="D40" s="35">
        <f>VLOOKUP(A40,'Initial Data Ctl v TiO2'!$A$1:$U$377,19,0)</f>
        <v>39035166.670000002</v>
      </c>
      <c r="E40" s="35">
        <f>VLOOKUP(A40,'Initial Data Ctl v TiO2'!$A$1:$U$377,20,0)</f>
        <v>35356500</v>
      </c>
      <c r="F40" s="35">
        <f t="shared" si="6"/>
        <v>0.90576019052002166</v>
      </c>
      <c r="G40" s="65">
        <v>-9.7814143040000001</v>
      </c>
      <c r="H40" s="35">
        <f t="shared" si="7"/>
        <v>-9.8980698351089844E-2</v>
      </c>
      <c r="I40" s="35">
        <f>VLOOKUP(A40,'Simple avearge'!$A$1:$C$1136,2,0)</f>
        <v>-1.12792324433703</v>
      </c>
      <c r="J40" s="35">
        <f t="shared" si="8"/>
        <v>2.7054037877682684</v>
      </c>
      <c r="K40" s="35">
        <f t="shared" si="5"/>
        <v>32.44790097960427</v>
      </c>
      <c r="L40" s="33">
        <f t="shared" si="9"/>
        <v>13.261050060299992</v>
      </c>
      <c r="M40" s="35">
        <f t="shared" si="10"/>
        <v>-9.8980698351089844E-2</v>
      </c>
    </row>
    <row r="41" spans="1:13">
      <c r="A41" s="44" t="s">
        <v>291</v>
      </c>
      <c r="B41" s="35">
        <f>VLOOKUP(A41,'Initial Data Ctl v TiO2'!$A$1:$U$377,5,0)</f>
        <v>2</v>
      </c>
      <c r="C41" s="35">
        <v>619</v>
      </c>
      <c r="D41" s="35">
        <f>VLOOKUP(A41,'Initial Data Ctl v TiO2'!$A$1:$U$377,19,0)</f>
        <v>4108550.1669999999</v>
      </c>
      <c r="E41" s="35">
        <f>VLOOKUP(A41,'Initial Data Ctl v TiO2'!$A$1:$U$377,20,0)</f>
        <v>2967066.8330000001</v>
      </c>
      <c r="F41" s="35">
        <f t="shared" si="6"/>
        <v>0.72216882170055297</v>
      </c>
      <c r="G41" s="65">
        <v>-8.6426519109999997</v>
      </c>
      <c r="H41" s="35">
        <f t="shared" si="7"/>
        <v>-0.32549634235211389</v>
      </c>
      <c r="I41" s="35">
        <f>VLOOKUP(A41,'Simple avearge'!$A$1:$C$1136,2,0)</f>
        <v>-1.23230288993435</v>
      </c>
      <c r="J41" s="35">
        <f t="shared" si="8"/>
        <v>2.7018716133731151</v>
      </c>
      <c r="K41" s="35">
        <f t="shared" si="5"/>
        <v>32.502975763717018</v>
      </c>
      <c r="L41" s="33">
        <f t="shared" si="9"/>
        <v>12.123983558104674</v>
      </c>
      <c r="M41" s="35">
        <f t="shared" si="10"/>
        <v>-0.32549634235211389</v>
      </c>
    </row>
    <row r="42" spans="1:13">
      <c r="A42" s="27" t="s">
        <v>1289</v>
      </c>
      <c r="B42" s="35">
        <f>VLOOKUP(A42,'Initial Data Ctl v TiO2'!$A$1:$U$377,5,0)</f>
        <v>1</v>
      </c>
      <c r="C42" s="68">
        <v>217</v>
      </c>
      <c r="D42" s="35">
        <f>VLOOKUP(A42,'Initial Data Ctl v TiO2'!$A$1:$U$377,19,0)</f>
        <v>664434</v>
      </c>
      <c r="E42" s="35">
        <f>VLOOKUP(A42,'Initial Data Ctl v TiO2'!$A$1:$U$377,20,0)</f>
        <v>895750.33330000006</v>
      </c>
      <c r="F42" s="35">
        <f t="shared" si="6"/>
        <v>1.3481404222240283</v>
      </c>
      <c r="G42" s="27">
        <v>-11.396578628278499</v>
      </c>
      <c r="H42" s="35">
        <f t="shared" si="7"/>
        <v>0.29872617785405392</v>
      </c>
      <c r="I42" s="35">
        <f>VLOOKUP(A42,'Simple avearge'!$A$1:$C$1136,2,0)</f>
        <v>-1.23429890728818</v>
      </c>
      <c r="J42" s="35">
        <f t="shared" si="8"/>
        <v>1.7672426653637201</v>
      </c>
      <c r="K42" s="35">
        <f t="shared" si="5"/>
        <v>58.653119556515676</v>
      </c>
      <c r="L42" s="33">
        <f t="shared" si="9"/>
        <v>15.468219391332886</v>
      </c>
      <c r="M42" s="35">
        <f t="shared" si="10"/>
        <v>0.29872617785405392</v>
      </c>
    </row>
    <row r="43" spans="1:13">
      <c r="A43" s="44" t="s">
        <v>295</v>
      </c>
      <c r="B43" s="35">
        <f>VLOOKUP(A43,'Initial Data Ctl v TiO2'!$A$1:$U$377,5,0)</f>
        <v>6</v>
      </c>
      <c r="C43" s="35">
        <v>142</v>
      </c>
      <c r="D43" s="35">
        <f>VLOOKUP(A43,'Initial Data Ctl v TiO2'!$A$1:$U$377,19,0)</f>
        <v>343500000</v>
      </c>
      <c r="E43" s="35">
        <f>VLOOKUP(A43,'Initial Data Ctl v TiO2'!$A$1:$U$377,20,0)</f>
        <v>344378333.30000001</v>
      </c>
      <c r="F43" s="35">
        <f t="shared" si="6"/>
        <v>1.002557011062591</v>
      </c>
      <c r="G43" s="65">
        <v>-5.1057359030000002</v>
      </c>
      <c r="H43" s="35">
        <f t="shared" si="7"/>
        <v>2.5537474719782298E-3</v>
      </c>
      <c r="I43" s="35">
        <f>VLOOKUP(A43,'Simple avearge'!$A$1:$C$1136,2,0)</f>
        <v>-1.0703008430004199</v>
      </c>
      <c r="J43" s="35">
        <f t="shared" si="8"/>
        <v>1.4883558374518224</v>
      </c>
      <c r="K43" s="35">
        <f t="shared" si="5"/>
        <v>76.017881150019619</v>
      </c>
      <c r="L43" s="33">
        <f t="shared" si="9"/>
        <v>9.4367044939024662</v>
      </c>
      <c r="M43" s="35">
        <f t="shared" si="10"/>
        <v>2.5537474719782298E-3</v>
      </c>
    </row>
    <row r="44" spans="1:13">
      <c r="A44" s="44" t="s">
        <v>299</v>
      </c>
      <c r="B44" s="35">
        <f>VLOOKUP(A44,'Initial Data Ctl v TiO2'!$A$1:$U$377,5,0)</f>
        <v>4</v>
      </c>
      <c r="C44" s="35">
        <v>145</v>
      </c>
      <c r="D44" s="35">
        <f>VLOOKUP(A44,'Initial Data Ctl v TiO2'!$A$1:$U$377,19,0)</f>
        <v>951783.5</v>
      </c>
      <c r="E44" s="35">
        <f>VLOOKUP(A44,'Initial Data Ctl v TiO2'!$A$1:$U$377,20,0)</f>
        <v>515357</v>
      </c>
      <c r="F44" s="35">
        <f t="shared" si="6"/>
        <v>0.54146452423266422</v>
      </c>
      <c r="G44" s="65">
        <v>-8.9727777759999992</v>
      </c>
      <c r="H44" s="35">
        <f t="shared" si="7"/>
        <v>-0.61347772856964977</v>
      </c>
      <c r="I44" s="35">
        <f>VLOOKUP(A44,'Simple avearge'!$A$1:$C$1136,2,0)</f>
        <v>-1.4678737976322001</v>
      </c>
      <c r="J44" s="35">
        <f t="shared" si="8"/>
        <v>1.5010115586374599</v>
      </c>
      <c r="K44" s="35">
        <f t="shared" si="5"/>
        <v>75.03325633274919</v>
      </c>
      <c r="L44" s="33">
        <f t="shared" si="9"/>
        <v>13.290709209025691</v>
      </c>
      <c r="M44" s="35">
        <f t="shared" si="10"/>
        <v>-0.61347772856964977</v>
      </c>
    </row>
    <row r="45" spans="1:13">
      <c r="A45" s="47" t="s">
        <v>503</v>
      </c>
      <c r="B45" s="35">
        <f>VLOOKUP(A45,'Initial Data Ctl v TiO2'!$A$1:$U$377,5,0)</f>
        <v>12</v>
      </c>
      <c r="C45" s="35">
        <v>145</v>
      </c>
      <c r="D45" s="35">
        <f>VLOOKUP(A45,'Initial Data Ctl v TiO2'!$A$1:$U$377,19,0)</f>
        <v>871400000</v>
      </c>
      <c r="E45" s="35">
        <f>VLOOKUP(A45,'Initial Data Ctl v TiO2'!$A$1:$U$377,20,0)</f>
        <v>764616666.70000005</v>
      </c>
      <c r="F45" s="35">
        <f t="shared" si="6"/>
        <v>0.8774577308928162</v>
      </c>
      <c r="G45" s="65">
        <v>-8.4935434030000003</v>
      </c>
      <c r="H45" s="35">
        <f t="shared" si="7"/>
        <v>-0.13072649472504075</v>
      </c>
      <c r="I45" s="35">
        <f>VLOOKUP(A45,'Simple avearge'!$A$1:$C$1136,2,0)</f>
        <v>-1.2918124530905799</v>
      </c>
      <c r="J45" s="35">
        <f t="shared" si="8"/>
        <v>1.5010115586374599</v>
      </c>
      <c r="K45" s="35">
        <f t="shared" si="5"/>
        <v>75.03325633274919</v>
      </c>
      <c r="L45" s="33">
        <f t="shared" si="9"/>
        <v>12.811474836025692</v>
      </c>
      <c r="M45" s="35">
        <f t="shared" si="10"/>
        <v>-0.13072649472504075</v>
      </c>
    </row>
    <row r="46" spans="1:13">
      <c r="A46" s="27" t="s">
        <v>914</v>
      </c>
      <c r="B46" s="35">
        <f>VLOOKUP(A46,'Initial Data Ctl v TiO2'!$A$1:$U$377,5,0)</f>
        <v>21</v>
      </c>
      <c r="C46" s="68">
        <v>333</v>
      </c>
      <c r="D46" s="35">
        <f>VLOOKUP(A46,'Initial Data Ctl v TiO2'!$A$1:$U$377,19,0)</f>
        <v>23512666.670000002</v>
      </c>
      <c r="E46" s="35">
        <f>VLOOKUP(A46,'Initial Data Ctl v TiO2'!$A$1:$U$377,20,0)</f>
        <v>40261500</v>
      </c>
      <c r="F46" s="35">
        <f t="shared" si="6"/>
        <v>1.7123323596200157</v>
      </c>
      <c r="G46" s="27">
        <v>-8.7887354531344908</v>
      </c>
      <c r="H46" s="35">
        <f t="shared" si="7"/>
        <v>0.53785639416979836</v>
      </c>
      <c r="I46" s="35">
        <f>VLOOKUP(A46,'Simple avearge'!$A$1:$C$1136,2,0)</f>
        <v>-2.1856791625558598</v>
      </c>
      <c r="J46" s="35">
        <f t="shared" si="8"/>
        <v>2.1019380414220321</v>
      </c>
      <c r="K46" s="35">
        <f t="shared" si="5"/>
        <v>45.663997651483243</v>
      </c>
      <c r="L46" s="33">
        <f t="shared" si="9"/>
        <v>12.610045642998537</v>
      </c>
      <c r="M46" s="35">
        <f t="shared" si="10"/>
        <v>0.53785639416979836</v>
      </c>
    </row>
    <row r="47" spans="1:13">
      <c r="A47" s="44" t="s">
        <v>322</v>
      </c>
      <c r="B47" s="35">
        <f>VLOOKUP(A47,'Initial Data Ctl v TiO2'!$A$1:$U$377,5,0)</f>
        <v>4</v>
      </c>
      <c r="C47" s="35">
        <v>812</v>
      </c>
      <c r="D47" s="35">
        <f>VLOOKUP(A47,'Initial Data Ctl v TiO2'!$A$1:$U$377,19,0)</f>
        <v>3806866.6669999999</v>
      </c>
      <c r="E47" s="35">
        <f>VLOOKUP(A47,'Initial Data Ctl v TiO2'!$A$1:$U$377,20,0)</f>
        <v>3864400</v>
      </c>
      <c r="F47" s="35">
        <f t="shared" si="6"/>
        <v>1.0151130412574547</v>
      </c>
      <c r="G47" s="65">
        <v>-6.085908764</v>
      </c>
      <c r="H47" s="35">
        <f t="shared" si="7"/>
        <v>1.4999976989494722E-2</v>
      </c>
      <c r="I47" s="35">
        <f>VLOOKUP(A47,'Simple avearge'!$A$1:$C$1136,2,0)</f>
        <v>-1.7002544730829401</v>
      </c>
      <c r="J47" s="35">
        <f t="shared" si="8"/>
        <v>3.0157836857176239</v>
      </c>
      <c r="K47" s="35">
        <f t="shared" si="5"/>
        <v>28.258661935605858</v>
      </c>
      <c r="L47" s="33">
        <f t="shared" si="9"/>
        <v>9.4273087917845935</v>
      </c>
      <c r="M47" s="35">
        <f t="shared" si="10"/>
        <v>1.4999976989494722E-2</v>
      </c>
    </row>
    <row r="48" spans="1:13">
      <c r="A48" s="27" t="s">
        <v>938</v>
      </c>
      <c r="B48" s="35">
        <f>VLOOKUP(A48,'Initial Data Ctl v TiO2'!$A$1:$U$377,5,0)</f>
        <v>3</v>
      </c>
      <c r="C48" s="68">
        <v>346</v>
      </c>
      <c r="D48" s="35">
        <f>VLOOKUP(A48,'Initial Data Ctl v TiO2'!$A$1:$U$377,19,0)</f>
        <v>30187050</v>
      </c>
      <c r="E48" s="35">
        <f>VLOOKUP(A48,'Initial Data Ctl v TiO2'!$A$1:$U$377,20,0)</f>
        <v>22503333.329999998</v>
      </c>
      <c r="F48" s="35">
        <f t="shared" si="6"/>
        <v>0.74546314827053317</v>
      </c>
      <c r="G48" s="27">
        <v>-13.956211564099499</v>
      </c>
      <c r="H48" s="35">
        <f t="shared" si="7"/>
        <v>-0.29374957823184222</v>
      </c>
      <c r="I48" s="35">
        <f>VLOOKUP(A48,'Simple avearge'!$A$1:$C$1136,2,0)</f>
        <v>-2.5231677486044601</v>
      </c>
      <c r="J48" s="35">
        <f t="shared" si="8"/>
        <v>2.1347932241270016</v>
      </c>
      <c r="K48" s="35">
        <f t="shared" si="5"/>
        <v>44.679791970695014</v>
      </c>
      <c r="L48" s="33">
        <f t="shared" si="9"/>
        <v>17.755732882307004</v>
      </c>
      <c r="M48" s="35">
        <f t="shared" si="10"/>
        <v>-0.29374957823184222</v>
      </c>
    </row>
    <row r="49" spans="1:28">
      <c r="A49" s="27" t="s">
        <v>958</v>
      </c>
      <c r="B49" s="35">
        <f>VLOOKUP(A49,'Initial Data Ctl v TiO2'!$A$1:$U$377,5,0)</f>
        <v>3</v>
      </c>
      <c r="C49" s="68">
        <v>164</v>
      </c>
      <c r="D49" s="35">
        <f>VLOOKUP(A49,'Initial Data Ctl v TiO2'!$A$1:$U$377,19,0)</f>
        <v>184617.5</v>
      </c>
      <c r="E49" s="35">
        <f>VLOOKUP(A49,'Initial Data Ctl v TiO2'!$A$1:$U$377,20,0)</f>
        <v>1666850.5</v>
      </c>
      <c r="F49" s="35">
        <f t="shared" si="6"/>
        <v>9.0286700881552395</v>
      </c>
      <c r="G49" s="27">
        <v>-6.4620710073819003</v>
      </c>
      <c r="H49" s="35">
        <f t="shared" si="7"/>
        <v>2.2004050795233425</v>
      </c>
      <c r="I49" s="35">
        <f>VLOOKUP(A49,'Simple avearge'!$A$1:$C$1136,2,0)</f>
        <v>-1.9596040285540199</v>
      </c>
      <c r="J49" s="35">
        <f t="shared" si="8"/>
        <v>1.5777629523590537</v>
      </c>
      <c r="K49" s="35">
        <f t="shared" si="5"/>
        <v>69.523706895984731</v>
      </c>
      <c r="L49" s="33">
        <f t="shared" si="9"/>
        <v>10.703738808206126</v>
      </c>
      <c r="M49" s="35">
        <f t="shared" si="10"/>
        <v>2.2004050795233425</v>
      </c>
    </row>
    <row r="50" spans="1:28">
      <c r="A50" t="s">
        <v>1315</v>
      </c>
      <c r="B50" s="35">
        <f>VLOOKUP(A50,'Initial Data Ctl v TiO2'!$A$1:$U$377,5,0)</f>
        <v>1</v>
      </c>
      <c r="C50" s="33">
        <v>478</v>
      </c>
      <c r="D50" s="35">
        <f>VLOOKUP(A50,'Initial Data Ctl v TiO2'!$A$1:$U$377,19,0)</f>
        <v>1200367</v>
      </c>
      <c r="E50" s="35">
        <f>VLOOKUP(A50,'Initial Data Ctl v TiO2'!$A$1:$U$377,20,0)</f>
        <v>602940.33330000006</v>
      </c>
      <c r="F50" s="35">
        <f t="shared" si="6"/>
        <v>0.50229665868855111</v>
      </c>
      <c r="G50" s="27">
        <v>-12.4381603713692</v>
      </c>
      <c r="H50" s="35">
        <f t="shared" si="7"/>
        <v>-0.68856438027185207</v>
      </c>
      <c r="I50" s="35">
        <f>VLOOKUP(A50,'Simple avearge'!$A$1:$C$1136,2,0)</f>
        <v>-1.1433217622599099</v>
      </c>
      <c r="J50" s="35">
        <f t="shared" si="8"/>
        <v>2.4333147786015883</v>
      </c>
      <c r="K50" s="35">
        <f t="shared" si="5"/>
        <v>37.327461162119661</v>
      </c>
      <c r="L50" s="33">
        <f t="shared" si="9"/>
        <v>16.057889651324402</v>
      </c>
      <c r="M50" s="35">
        <f t="shared" si="10"/>
        <v>-0.68856438027185207</v>
      </c>
    </row>
    <row r="51" spans="1:28">
      <c r="A51" s="44" t="s">
        <v>338</v>
      </c>
      <c r="B51" s="35">
        <f>VLOOKUP(A51,'Initial Data Ctl v TiO2'!$A$1:$U$377,5,0)</f>
        <v>3</v>
      </c>
      <c r="C51" s="35">
        <v>359</v>
      </c>
      <c r="D51" s="35">
        <f>VLOOKUP(A51,'Initial Data Ctl v TiO2'!$A$1:$U$377,19,0)</f>
        <v>4863450000</v>
      </c>
      <c r="E51" s="35">
        <f>VLOOKUP(A51,'Initial Data Ctl v TiO2'!$A$1:$U$377,20,0)</f>
        <v>4754416667</v>
      </c>
      <c r="F51" s="35">
        <f t="shared" si="6"/>
        <v>0.9775810724896935</v>
      </c>
      <c r="G51" s="65">
        <v>-5.9089444560000004</v>
      </c>
      <c r="H51" s="35">
        <f t="shared" si="7"/>
        <v>-2.2674051953450333E-2</v>
      </c>
      <c r="I51" s="35">
        <f>VLOOKUP(A51,'Simple avearge'!$A$1:$C$1136,2,0)</f>
        <v>-1.31827437663612</v>
      </c>
      <c r="J51" s="35">
        <f t="shared" si="8"/>
        <v>2.166921842810698</v>
      </c>
      <c r="K51" s="35">
        <f t="shared" si="5"/>
        <v>43.756122896138976</v>
      </c>
      <c r="L51" s="33">
        <f t="shared" si="9"/>
        <v>9.6875760109230171</v>
      </c>
      <c r="M51" s="35">
        <f t="shared" si="10"/>
        <v>-2.2674051953450333E-2</v>
      </c>
    </row>
    <row r="52" spans="1:28">
      <c r="A52" s="27" t="s">
        <v>1322</v>
      </c>
      <c r="B52" s="35">
        <f>VLOOKUP(A52,'Initial Data Ctl v TiO2'!$A$1:$U$377,5,0)</f>
        <v>2</v>
      </c>
      <c r="C52" s="68">
        <v>119</v>
      </c>
      <c r="D52" s="35">
        <f>VLOOKUP(A52,'Initial Data Ctl v TiO2'!$A$1:$U$377,19,0)</f>
        <v>609367.5</v>
      </c>
      <c r="E52" s="35">
        <f>VLOOKUP(A52,'Initial Data Ctl v TiO2'!$A$1:$U$377,20,0)</f>
        <v>496517.5</v>
      </c>
      <c r="F52" s="35">
        <f t="shared" si="6"/>
        <v>0.81480797712382103</v>
      </c>
      <c r="G52" s="27">
        <v>-15.517998072554199</v>
      </c>
      <c r="H52" s="35">
        <f t="shared" si="7"/>
        <v>-0.20480280439289802</v>
      </c>
      <c r="I52" s="35">
        <f>VLOOKUP(A52,'Simple avearge'!$A$1:$C$1136,2,0)</f>
        <v>-1.4960996927858199</v>
      </c>
      <c r="J52" s="35">
        <f t="shared" si="8"/>
        <v>1.3855637579583548</v>
      </c>
      <c r="K52" s="35">
        <f t="shared" si="5"/>
        <v>84.958229323627222</v>
      </c>
      <c r="L52" s="33">
        <f t="shared" si="9"/>
        <v>19.96015778853624</v>
      </c>
      <c r="M52" s="35">
        <f t="shared" si="10"/>
        <v>-0.20480280439289802</v>
      </c>
    </row>
    <row r="53" spans="1:28">
      <c r="A53" s="44" t="s">
        <v>350</v>
      </c>
      <c r="B53" s="35">
        <f>VLOOKUP(A53,'Initial Data Ctl v TiO2'!$A$1:$U$377,5,0)</f>
        <v>2</v>
      </c>
      <c r="C53" s="35">
        <v>265</v>
      </c>
      <c r="D53" s="35">
        <f>VLOOKUP(A53,'Initial Data Ctl v TiO2'!$A$1:$U$377,19,0)</f>
        <v>241540000</v>
      </c>
      <c r="E53" s="35">
        <f>VLOOKUP(A53,'Initial Data Ctl v TiO2'!$A$1:$U$377,20,0)</f>
        <v>219243333.30000001</v>
      </c>
      <c r="F53" s="35">
        <f t="shared" si="6"/>
        <v>0.90768954748695874</v>
      </c>
      <c r="G53" s="65">
        <v>-8.6741231869999993</v>
      </c>
      <c r="H53" s="35">
        <f t="shared" si="7"/>
        <v>-9.6852866898739218E-2</v>
      </c>
      <c r="I53" s="35">
        <f>VLOOKUP(A53,'Simple avearge'!$A$1:$C$1136,2,0)</f>
        <v>-1.1275241158301501</v>
      </c>
      <c r="J53" s="35">
        <f t="shared" si="8"/>
        <v>1.9162164963602688</v>
      </c>
      <c r="K53" s="35">
        <f t="shared" si="5"/>
        <v>52.108431516354976</v>
      </c>
      <c r="L53" s="33">
        <f t="shared" si="9"/>
        <v>12.627449955993072</v>
      </c>
      <c r="M53" s="35">
        <f t="shared" si="10"/>
        <v>-9.6852866898739218E-2</v>
      </c>
    </row>
    <row r="54" spans="1:28">
      <c r="A54" s="44" t="s">
        <v>354</v>
      </c>
      <c r="B54" s="35">
        <f>VLOOKUP(A54,'Initial Data Ctl v TiO2'!$A$1:$U$377,5,0)</f>
        <v>2</v>
      </c>
      <c r="C54" s="35">
        <v>439</v>
      </c>
      <c r="D54" s="35">
        <f>VLOOKUP(A54,'Initial Data Ctl v TiO2'!$A$1:$U$377,19,0)</f>
        <v>13994833.33</v>
      </c>
      <c r="E54" s="35">
        <f>VLOOKUP(A54,'Initial Data Ctl v TiO2'!$A$1:$U$377,20,0)</f>
        <v>13013850</v>
      </c>
      <c r="F54" s="35">
        <f t="shared" si="6"/>
        <v>0.92990389332489465</v>
      </c>
      <c r="G54" s="65">
        <v>-4.7060336249999999</v>
      </c>
      <c r="H54" s="35">
        <f t="shared" si="7"/>
        <v>-7.2674038685699882E-2</v>
      </c>
      <c r="I54" s="35">
        <f>VLOOKUP(A54,'Simple avearge'!$A$1:$C$1136,2,0)</f>
        <v>-1.0594366445487</v>
      </c>
      <c r="J54" s="35">
        <f t="shared" si="8"/>
        <v>2.3508673610350819</v>
      </c>
      <c r="K54" s="35">
        <f t="shared" si="5"/>
        <v>39.10937822487751</v>
      </c>
      <c r="L54" s="33">
        <f t="shared" si="9"/>
        <v>8.3723959155300136</v>
      </c>
      <c r="M54" s="35">
        <f t="shared" si="10"/>
        <v>-7.2674038685699882E-2</v>
      </c>
    </row>
    <row r="55" spans="1:28">
      <c r="A55" t="s">
        <v>1326</v>
      </c>
      <c r="B55" s="35">
        <f>VLOOKUP(A55,'Initial Data Ctl v TiO2'!$A$1:$U$377,5,0)</f>
        <v>2</v>
      </c>
      <c r="C55" s="33">
        <v>183</v>
      </c>
      <c r="D55" s="35">
        <f>VLOOKUP(A55,'Initial Data Ctl v TiO2'!$A$1:$U$377,19,0)</f>
        <v>5397616.6670000004</v>
      </c>
      <c r="E55" s="35">
        <f>VLOOKUP(A55,'Initial Data Ctl v TiO2'!$A$1:$U$377,20,0)</f>
        <v>2745633.3330000001</v>
      </c>
      <c r="F55" s="35">
        <f t="shared" si="6"/>
        <v>0.50867512503921941</v>
      </c>
      <c r="G55" s="27">
        <v>-7.8125525823807704</v>
      </c>
      <c r="H55" s="35">
        <f t="shared" si="7"/>
        <v>-0.67594572742662729</v>
      </c>
      <c r="I55" s="35">
        <f>VLOOKUP(A55,'Simple avearge'!$A$1:$C$1136,2,0)</f>
        <v>-1.2763443159938299</v>
      </c>
      <c r="J55" s="35">
        <f t="shared" si="8"/>
        <v>1.6493874547930494</v>
      </c>
      <c r="K55" s="35">
        <f t="shared" si="5"/>
        <v>65.009660304013835</v>
      </c>
      <c r="L55" s="33">
        <f t="shared" si="9"/>
        <v>11.987088461295292</v>
      </c>
      <c r="M55" s="35">
        <f t="shared" si="10"/>
        <v>-0.67594572742662729</v>
      </c>
    </row>
    <row r="56" spans="1:28">
      <c r="A56" s="27" t="s">
        <v>1330</v>
      </c>
      <c r="B56" s="35">
        <f>VLOOKUP(A56,'Initial Data Ctl v TiO2'!$A$1:$U$377,5,0)</f>
        <v>1</v>
      </c>
      <c r="C56" s="68">
        <v>101</v>
      </c>
      <c r="D56" s="35">
        <f>VLOOKUP(A56,'Initial Data Ctl v TiO2'!$A$1:$U$377,19,0)</f>
        <v>5560150.5</v>
      </c>
      <c r="E56" s="35">
        <f>VLOOKUP(A56,'Initial Data Ctl v TiO2'!$A$1:$U$377,20,0)</f>
        <v>8547616.8330000006</v>
      </c>
      <c r="F56" s="35">
        <f t="shared" si="6"/>
        <v>1.5372995448594422</v>
      </c>
      <c r="G56" s="27">
        <v>-4.4409349936658398</v>
      </c>
      <c r="H56" s="35">
        <f t="shared" si="7"/>
        <v>0.43002733487148131</v>
      </c>
      <c r="I56" s="35">
        <f>VLOOKUP(A56,'Simple avearge'!$A$1:$C$1136,2,0)</f>
        <v>-1.1054116624758601</v>
      </c>
      <c r="J56" s="35">
        <f t="shared" si="8"/>
        <v>1.2965227808590607</v>
      </c>
      <c r="K56" s="35">
        <f t="shared" si="5"/>
        <v>94.341167223565392</v>
      </c>
      <c r="L56" s="33">
        <f t="shared" si="9"/>
        <v>8.98785264396572</v>
      </c>
      <c r="M56" s="35">
        <f t="shared" si="10"/>
        <v>0.43002733487148131</v>
      </c>
    </row>
    <row r="57" spans="1:28">
      <c r="A57" t="s">
        <v>1334</v>
      </c>
      <c r="B57" s="35">
        <f>VLOOKUP(A57,'Initial Data Ctl v TiO2'!$A$1:$U$377,5,0)</f>
        <v>1</v>
      </c>
      <c r="C57" s="33">
        <v>96</v>
      </c>
      <c r="D57" s="35">
        <f>VLOOKUP(A57,'Initial Data Ctl v TiO2'!$A$1:$U$377,19,0)</f>
        <v>14278566.67</v>
      </c>
      <c r="E57" s="35">
        <f>VLOOKUP(A57,'Initial Data Ctl v TiO2'!$A$1:$U$377,20,0)</f>
        <v>12236167</v>
      </c>
      <c r="F57" s="35">
        <f t="shared" si="6"/>
        <v>0.85696045568136847</v>
      </c>
      <c r="G57" s="27">
        <v>-7.5325210017861197</v>
      </c>
      <c r="H57" s="35">
        <f t="shared" si="7"/>
        <v>-0.15436350417782399</v>
      </c>
      <c r="I57" s="35">
        <f>VLOOKUP(A57,'Simple avearge'!$A$1:$C$1136,2,0)</f>
        <v>-0.85095331792552098</v>
      </c>
      <c r="J57" s="35">
        <f t="shared" si="8"/>
        <v>1.2701348870553282</v>
      </c>
      <c r="K57" s="35">
        <f t="shared" si="5"/>
        <v>97.479674138838348</v>
      </c>
      <c r="L57" s="33">
        <f t="shared" si="9"/>
        <v>12.112164887686065</v>
      </c>
      <c r="M57" s="35">
        <f t="shared" si="10"/>
        <v>-0.15436350417782399</v>
      </c>
    </row>
    <row r="58" spans="1:28">
      <c r="A58" t="s">
        <v>1338</v>
      </c>
      <c r="B58" s="35">
        <f>VLOOKUP(A58,'Initial Data Ctl v TiO2'!$A$1:$U$377,5,0)</f>
        <v>1</v>
      </c>
      <c r="C58" s="33">
        <v>102</v>
      </c>
      <c r="D58" s="35">
        <f>VLOOKUP(A58,'Initial Data Ctl v TiO2'!$A$1:$U$377,19,0)</f>
        <v>1761334.1669999999</v>
      </c>
      <c r="E58" s="35">
        <f>VLOOKUP(A58,'Initial Data Ctl v TiO2'!$A$1:$U$377,20,0)</f>
        <v>1000600.833</v>
      </c>
      <c r="F58" s="35">
        <f t="shared" si="6"/>
        <v>0.5680925583271218</v>
      </c>
      <c r="G58" s="27">
        <v>-12.651447301855599</v>
      </c>
      <c r="H58" s="35">
        <f t="shared" si="7"/>
        <v>-0.56547091873540634</v>
      </c>
      <c r="I58" s="35">
        <f>VLOOKUP(A58,'Simple avearge'!$A$1:$C$1136,2,0)</f>
        <v>-2.2491273434715202</v>
      </c>
      <c r="J58" s="35">
        <f t="shared" si="8"/>
        <v>1.3017064752651577</v>
      </c>
      <c r="K58" s="35">
        <f t="shared" si="5"/>
        <v>93.745450797398519</v>
      </c>
      <c r="L58" s="33">
        <f t="shared" si="9"/>
        <v>17.192030440701004</v>
      </c>
      <c r="M58" s="35">
        <f t="shared" si="10"/>
        <v>-0.56547091873540634</v>
      </c>
    </row>
    <row r="59" spans="1:28">
      <c r="A59" s="27" t="s">
        <v>1000</v>
      </c>
      <c r="B59" s="35">
        <f>VLOOKUP(A59,'Initial Data Ctl v TiO2'!$A$1:$U$377,5,0)</f>
        <v>3</v>
      </c>
      <c r="C59" s="68">
        <v>102</v>
      </c>
      <c r="D59" s="35">
        <f>VLOOKUP(A59,'Initial Data Ctl v TiO2'!$A$1:$U$377,19,0)</f>
        <v>59664.166669999999</v>
      </c>
      <c r="E59" s="35">
        <f>VLOOKUP(A59,'Initial Data Ctl v TiO2'!$A$1:$U$377,20,0)</f>
        <v>161780.6667</v>
      </c>
      <c r="F59" s="35">
        <f t="shared" si="6"/>
        <v>2.7115214328694486</v>
      </c>
      <c r="G59" s="27">
        <v>-8.2641210187486305</v>
      </c>
      <c r="H59" s="35">
        <f t="shared" si="7"/>
        <v>0.99750989170050575</v>
      </c>
      <c r="I59" s="35">
        <f>VLOOKUP(A59,'Simple avearge'!$A$1:$C$1136,2,0)</f>
        <v>-1.4543228274356601</v>
      </c>
      <c r="J59" s="35">
        <f t="shared" si="8"/>
        <v>1.3017064752651577</v>
      </c>
      <c r="K59" s="35">
        <f t="shared" si="5"/>
        <v>93.745450797398519</v>
      </c>
      <c r="L59" s="33">
        <f t="shared" si="9"/>
        <v>12.804704157594035</v>
      </c>
      <c r="M59" s="35">
        <f t="shared" si="10"/>
        <v>0.99750989170050575</v>
      </c>
    </row>
    <row r="60" spans="1:28">
      <c r="A60" s="27" t="s">
        <v>624</v>
      </c>
      <c r="B60" s="35">
        <f>VLOOKUP(A60,'Initial Data Ctl v TiO2'!$A$1:$U$377,5,0)</f>
        <v>3</v>
      </c>
      <c r="C60" s="68">
        <v>223</v>
      </c>
      <c r="D60" s="35">
        <f>VLOOKUP(A60,'Initial Data Ctl v TiO2'!$A$1:$U$377,19,0)</f>
        <v>48730000.670000002</v>
      </c>
      <c r="E60" s="35">
        <f>VLOOKUP(A60,'Initial Data Ctl v TiO2'!$A$1:$U$377,20,0)</f>
        <v>113131667</v>
      </c>
      <c r="F60" s="35">
        <f t="shared" si="6"/>
        <v>2.3216019996824677</v>
      </c>
      <c r="G60" s="27">
        <v>-7.47136193373463</v>
      </c>
      <c r="H60" s="35">
        <f t="shared" si="7"/>
        <v>0.84225746448548733</v>
      </c>
      <c r="I60" s="35">
        <f>VLOOKUP(A60,'Simple avearge'!$A$1:$C$1136,2,0)</f>
        <v>-1.26026842515007</v>
      </c>
      <c r="J60" s="35">
        <f t="shared" si="8"/>
        <v>1.7868720890271967</v>
      </c>
      <c r="K60" s="35">
        <f t="shared" si="5"/>
        <v>57.704859683925079</v>
      </c>
      <c r="L60" s="33">
        <f t="shared" si="9"/>
        <v>11.526703326993697</v>
      </c>
      <c r="M60" s="35">
        <f t="shared" si="10"/>
        <v>0.84225746448548733</v>
      </c>
    </row>
    <row r="61" spans="1:28">
      <c r="A61" s="44" t="s">
        <v>362</v>
      </c>
      <c r="B61" s="35">
        <f>VLOOKUP(A61,'Initial Data Ctl v TiO2'!$A$1:$U$377,5,0)</f>
        <v>2</v>
      </c>
      <c r="C61" s="35">
        <v>492</v>
      </c>
      <c r="D61" s="35">
        <f>VLOOKUP(A61,'Initial Data Ctl v TiO2'!$A$1:$U$377,19,0)</f>
        <v>64292666.670000002</v>
      </c>
      <c r="E61" s="35">
        <f>VLOOKUP(A61,'Initial Data Ctl v TiO2'!$A$1:$U$377,20,0)</f>
        <v>65496333.329999998</v>
      </c>
      <c r="F61" s="35">
        <f t="shared" si="6"/>
        <v>1.0187216788841276</v>
      </c>
      <c r="G61" s="65">
        <v>-7.8777501550000002</v>
      </c>
      <c r="H61" s="35">
        <f t="shared" si="7"/>
        <v>1.8548585318170874E-2</v>
      </c>
      <c r="I61" s="35">
        <f>VLOOKUP(A61,'Simple avearge'!$A$1:$C$1136,2,0)</f>
        <v>-1.54154428506036</v>
      </c>
      <c r="J61" s="35">
        <f t="shared" si="8"/>
        <v>2.4619309172074391</v>
      </c>
      <c r="K61" s="35">
        <f t="shared" si="5"/>
        <v>36.746054496274056</v>
      </c>
      <c r="L61" s="33">
        <f t="shared" si="9"/>
        <v>11.481781014249675</v>
      </c>
      <c r="M61" s="35">
        <f t="shared" si="10"/>
        <v>1.8548585318170874E-2</v>
      </c>
    </row>
    <row r="62" spans="1:28">
      <c r="A62" s="27" t="s">
        <v>835</v>
      </c>
      <c r="B62" s="35">
        <f>VLOOKUP(A62,'Initial Data Ctl v TiO2'!$A$1:$U$377,5,0)</f>
        <v>18</v>
      </c>
      <c r="C62" s="68">
        <v>466</v>
      </c>
      <c r="D62" s="35">
        <f>VLOOKUP(A62,'Initial Data Ctl v TiO2'!$A$1:$U$377,19,0)</f>
        <v>14053850.17</v>
      </c>
      <c r="E62" s="35">
        <f>VLOOKUP(A62,'Initial Data Ctl v TiO2'!$A$1:$U$377,20,0)</f>
        <v>46292766.670000002</v>
      </c>
      <c r="F62" s="35">
        <f t="shared" si="6"/>
        <v>3.2939561835388487</v>
      </c>
      <c r="G62" s="27">
        <v>-11.192289315644</v>
      </c>
      <c r="H62" s="35">
        <f t="shared" si="7"/>
        <v>1.192089329766203</v>
      </c>
      <c r="I62" s="35">
        <f>VLOOKUP(A62,'Simple avearge'!$A$1:$C$1136,2,0)</f>
        <v>-1.38142305061417</v>
      </c>
      <c r="J62" s="35">
        <f t="shared" si="8"/>
        <v>2.4083870977026138</v>
      </c>
      <c r="K62" s="35">
        <f t="shared" si="5"/>
        <v>37.84902887378572</v>
      </c>
      <c r="L62" s="33">
        <f t="shared" si="9"/>
        <v>14.825894637966753</v>
      </c>
      <c r="M62" s="35">
        <f t="shared" si="10"/>
        <v>1.192089329766203</v>
      </c>
    </row>
    <row r="63" spans="1:28">
      <c r="A63" s="44" t="s">
        <v>366</v>
      </c>
      <c r="B63" s="35">
        <f>VLOOKUP(A63,'Initial Data Ctl v TiO2'!$A$1:$U$377,5,0)</f>
        <v>2</v>
      </c>
      <c r="C63" s="35">
        <v>416</v>
      </c>
      <c r="D63" s="35">
        <f>VLOOKUP(A63,'Initial Data Ctl v TiO2'!$A$1:$U$377,19,0)</f>
        <v>4009800000</v>
      </c>
      <c r="E63" s="35">
        <f>VLOOKUP(A63,'Initial Data Ctl v TiO2'!$A$1:$U$377,20,0)</f>
        <v>3818450000</v>
      </c>
      <c r="F63" s="35">
        <f t="shared" si="6"/>
        <v>0.95227941543219108</v>
      </c>
      <c r="G63" s="65">
        <v>-7.334287099</v>
      </c>
      <c r="H63" s="35">
        <f t="shared" si="7"/>
        <v>-4.8896783649286117E-2</v>
      </c>
      <c r="I63" s="35">
        <f>VLOOKUP(A63,'Simple avearge'!$A$1:$C$1136,2,0)</f>
        <v>-1.5316174806932801</v>
      </c>
      <c r="J63" s="35">
        <f t="shared" si="8"/>
        <v>2.3001851460357652</v>
      </c>
      <c r="K63" s="35">
        <f t="shared" si="5"/>
        <v>40.290453127254828</v>
      </c>
      <c r="L63" s="33">
        <f t="shared" si="9"/>
        <v>11.03040164478322</v>
      </c>
      <c r="M63" s="35">
        <f t="shared" si="10"/>
        <v>-4.8896783649286117E-2</v>
      </c>
    </row>
    <row r="64" spans="1:28" s="33" customFormat="1">
      <c r="A64" s="27" t="s">
        <v>510</v>
      </c>
      <c r="B64" s="35">
        <f>VLOOKUP(A64,'Initial Data Ctl v TiO2'!$A$1:$U$377,5,0)</f>
        <v>4</v>
      </c>
      <c r="C64" s="68">
        <v>166</v>
      </c>
      <c r="D64" s="35">
        <f>VLOOKUP(A64,'Initial Data Ctl v TiO2'!$A$1:$U$377,19,0)</f>
        <v>17223550</v>
      </c>
      <c r="E64" s="35">
        <f>VLOOKUP(A64,'Initial Data Ctl v TiO2'!$A$1:$U$377,20,0)</f>
        <v>15298333.33</v>
      </c>
      <c r="F64" s="35">
        <f t="shared" ref="F64:F90" si="11">E64/D64</f>
        <v>0.88822184334820642</v>
      </c>
      <c r="G64" s="27">
        <v>-10.125824612333901</v>
      </c>
      <c r="H64" s="35">
        <f t="shared" ref="H64:H90" si="12">LN(F64)</f>
        <v>-0.11853374360036124</v>
      </c>
      <c r="I64" s="35">
        <f>VLOOKUP(A64,'Simple avearge'!$A$1:$C$1136,2,0)</f>
        <v>-1.58463878528272</v>
      </c>
      <c r="J64" s="35">
        <f t="shared" ref="J64:J90" si="13">0.2*C64^0.405</f>
        <v>1.5855274719650732</v>
      </c>
      <c r="K64" s="35">
        <f t="shared" si="5"/>
        <v>69.007068783204033</v>
      </c>
      <c r="L64" s="33">
        <f t="shared" ref="L64:L90" si="14">LN(K64*EXP(-G64))</f>
        <v>14.360033557817305</v>
      </c>
      <c r="M64" s="35">
        <f t="shared" ref="M64:M90" si="15">LN(F64)</f>
        <v>-0.11853374360036124</v>
      </c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</row>
    <row r="65" spans="1:13">
      <c r="A65" s="27" t="s">
        <v>1048</v>
      </c>
      <c r="B65" s="35">
        <f>VLOOKUP(A65,'Initial Data Ctl v TiO2'!$A$1:$U$377,5,0)</f>
        <v>3</v>
      </c>
      <c r="C65" s="68">
        <v>375</v>
      </c>
      <c r="D65" s="35">
        <f>VLOOKUP(A65,'Initial Data Ctl v TiO2'!$A$1:$U$377,19,0)</f>
        <v>39771166.670000002</v>
      </c>
      <c r="E65" s="35">
        <f>VLOOKUP(A65,'Initial Data Ctl v TiO2'!$A$1:$U$377,20,0)</f>
        <v>47933500</v>
      </c>
      <c r="F65" s="35">
        <f t="shared" si="11"/>
        <v>1.2052324337811535</v>
      </c>
      <c r="G65" s="27">
        <v>-9.9945043028213902</v>
      </c>
      <c r="H65" s="35">
        <f t="shared" si="12"/>
        <v>0.18667243944621287</v>
      </c>
      <c r="I65" s="35">
        <f>VLOOKUP(A65,'Simple avearge'!$A$1:$C$1136,2,0)</f>
        <v>-1.35562223333871</v>
      </c>
      <c r="J65" s="35">
        <f t="shared" si="13"/>
        <v>2.2055284236108501</v>
      </c>
      <c r="K65" s="35">
        <f t="shared" ref="K65:K97" si="16">(4*PI()*($C$1+J65)^2/(PI()*J65^2))</f>
        <v>42.693950723081812</v>
      </c>
      <c r="L65" s="33">
        <f t="shared" si="14"/>
        <v>13.748561543771263</v>
      </c>
      <c r="M65" s="35">
        <f t="shared" si="15"/>
        <v>0.18667243944621287</v>
      </c>
    </row>
    <row r="66" spans="1:13">
      <c r="A66" s="35" t="s">
        <v>499</v>
      </c>
      <c r="B66" s="35">
        <f>VLOOKUP(A66,'Initial Data Ctl v TiO2'!$A$1:$U$377,5,0)</f>
        <v>4</v>
      </c>
      <c r="C66" s="35">
        <v>140</v>
      </c>
      <c r="D66" s="35">
        <f>VLOOKUP(A66,'Initial Data Ctl v TiO2'!$A$1:$U$377,19,0)</f>
        <v>132485.6667</v>
      </c>
      <c r="E66" s="35">
        <f>VLOOKUP(A66,'Initial Data Ctl v TiO2'!$A$1:$U$377,20,0)</f>
        <v>191013.8333</v>
      </c>
      <c r="F66" s="35">
        <f t="shared" si="11"/>
        <v>1.4417698008987714</v>
      </c>
      <c r="G66" s="65">
        <v>-5.095553743</v>
      </c>
      <c r="H66" s="35">
        <f t="shared" si="12"/>
        <v>0.36587138735267782</v>
      </c>
      <c r="I66" s="35">
        <f>VLOOKUP(A66,'Simple avearge'!$A$1:$C$1136,2,0)</f>
        <v>-1.22934497088275</v>
      </c>
      <c r="J66" s="35">
        <f t="shared" si="13"/>
        <v>1.4798300775563868</v>
      </c>
      <c r="K66" s="35">
        <f t="shared" si="16"/>
        <v>76.694377340101695</v>
      </c>
      <c r="L66" s="33">
        <f t="shared" si="14"/>
        <v>9.435382141516639</v>
      </c>
      <c r="M66" s="35">
        <f t="shared" si="15"/>
        <v>0.36587138735267782</v>
      </c>
    </row>
    <row r="67" spans="1:13">
      <c r="A67" s="27" t="s">
        <v>851</v>
      </c>
      <c r="B67" s="35">
        <f>VLOOKUP(A67,'Initial Data Ctl v TiO2'!$A$1:$U$377,5,0)</f>
        <v>12</v>
      </c>
      <c r="C67" s="68">
        <v>462</v>
      </c>
      <c r="D67" s="35">
        <f>VLOOKUP(A67,'Initial Data Ctl v TiO2'!$A$1:$U$377,19,0)</f>
        <v>2915443.5</v>
      </c>
      <c r="E67" s="35">
        <f>VLOOKUP(A67,'Initial Data Ctl v TiO2'!$A$1:$U$377,20,0)</f>
        <v>7140558.5</v>
      </c>
      <c r="F67" s="35">
        <f t="shared" si="11"/>
        <v>2.4492186180250104</v>
      </c>
      <c r="G67" s="27">
        <v>-14.1182396927619</v>
      </c>
      <c r="H67" s="35">
        <f t="shared" si="12"/>
        <v>0.89576904226883147</v>
      </c>
      <c r="I67" s="35">
        <f>VLOOKUP(A67,'Simple avearge'!$A$1:$C$1136,2,0)</f>
        <v>-2.35960535785033</v>
      </c>
      <c r="J67" s="35">
        <f t="shared" si="13"/>
        <v>2.399993114650127</v>
      </c>
      <c r="K67" s="35">
        <f t="shared" si="16"/>
        <v>38.027925207710126</v>
      </c>
      <c r="L67" s="33">
        <f t="shared" si="14"/>
        <v>17.756560456487794</v>
      </c>
      <c r="M67" s="35">
        <f t="shared" si="15"/>
        <v>0.89576904226883147</v>
      </c>
    </row>
    <row r="68" spans="1:13">
      <c r="A68" t="s">
        <v>1363</v>
      </c>
      <c r="B68" s="35">
        <f>VLOOKUP(A68,'Initial Data Ctl v TiO2'!$A$1:$U$377,5,0)</f>
        <v>1</v>
      </c>
      <c r="C68" s="33">
        <v>153</v>
      </c>
      <c r="D68" s="35">
        <f>VLOOKUP(A68,'Initial Data Ctl v TiO2'!$A$1:$U$377,19,0)</f>
        <v>1019584.167</v>
      </c>
      <c r="E68" s="35">
        <f>VLOOKUP(A68,'Initial Data Ctl v TiO2'!$A$1:$U$377,20,0)</f>
        <v>841134.16669999994</v>
      </c>
      <c r="F68" s="35">
        <f t="shared" si="11"/>
        <v>0.82497766631168168</v>
      </c>
      <c r="G68" s="27">
        <v>-7.5305586263696602</v>
      </c>
      <c r="H68" s="35">
        <f t="shared" si="12"/>
        <v>-0.19239896415124147</v>
      </c>
      <c r="I68" s="35">
        <f>VLOOKUP(A68,'Simple avearge'!$A$1:$C$1136,2,0)</f>
        <v>-1.5892628859232101</v>
      </c>
      <c r="J68" s="35">
        <f t="shared" si="13"/>
        <v>1.5340164795203579</v>
      </c>
      <c r="K68" s="35">
        <f t="shared" si="16"/>
        <v>72.570546233396342</v>
      </c>
      <c r="L68" s="33">
        <f t="shared" si="14"/>
        <v>11.815117766617686</v>
      </c>
      <c r="M68" s="35">
        <f t="shared" si="15"/>
        <v>-0.19239896415124147</v>
      </c>
    </row>
    <row r="69" spans="1:13">
      <c r="A69" t="s">
        <v>1370</v>
      </c>
      <c r="B69" s="35">
        <f>VLOOKUP(A69,'Initial Data Ctl v TiO2'!$A$1:$U$377,5,0)</f>
        <v>2</v>
      </c>
      <c r="C69" s="33">
        <v>123</v>
      </c>
      <c r="D69" s="35">
        <f>VLOOKUP(A69,'Initial Data Ctl v TiO2'!$A$1:$U$377,19,0)</f>
        <v>13019867.33</v>
      </c>
      <c r="E69" s="35">
        <f>VLOOKUP(A69,'Initial Data Ctl v TiO2'!$A$1:$U$377,20,0)</f>
        <v>9573300.6669999994</v>
      </c>
      <c r="F69" s="35">
        <f t="shared" si="11"/>
        <v>0.73528404125451252</v>
      </c>
      <c r="G69" s="27">
        <v>-7.9518021702535799</v>
      </c>
      <c r="H69" s="35">
        <f t="shared" si="12"/>
        <v>-0.30749840373572285</v>
      </c>
      <c r="I69" s="35">
        <f>VLOOKUP(A69,'Simple avearge'!$A$1:$C$1136,2,0)</f>
        <v>-2.1539373268228501</v>
      </c>
      <c r="J69" s="35">
        <f t="shared" si="13"/>
        <v>1.4042407306624571</v>
      </c>
      <c r="K69" s="35">
        <f t="shared" si="16"/>
        <v>83.197860165855118</v>
      </c>
      <c r="L69" s="33">
        <f t="shared" si="14"/>
        <v>12.373023798589605</v>
      </c>
      <c r="M69" s="35">
        <f t="shared" si="15"/>
        <v>-0.30749840373572285</v>
      </c>
    </row>
    <row r="70" spans="1:13">
      <c r="A70" s="44" t="s">
        <v>381</v>
      </c>
      <c r="B70" s="35">
        <f>VLOOKUP(A70,'Initial Data Ctl v TiO2'!$A$1:$U$377,5,0)</f>
        <v>2</v>
      </c>
      <c r="C70" s="35">
        <v>100</v>
      </c>
      <c r="D70" s="35">
        <f>VLOOKUP(A70,'Initial Data Ctl v TiO2'!$A$1:$U$377,19,0)</f>
        <v>2586066667</v>
      </c>
      <c r="E70" s="35">
        <f>VLOOKUP(A70,'Initial Data Ctl v TiO2'!$A$1:$U$377,20,0)</f>
        <v>2354816667</v>
      </c>
      <c r="F70" s="35">
        <f t="shared" si="11"/>
        <v>0.91057848471158531</v>
      </c>
      <c r="G70" s="65">
        <v>-4.5535730089999999</v>
      </c>
      <c r="H70" s="35">
        <f t="shared" si="12"/>
        <v>-9.367518395603909E-2</v>
      </c>
      <c r="I70" s="35">
        <f>VLOOKUP(A70,'Simple avearge'!$A$1:$C$1136,2,0)</f>
        <v>-0.46293447093200901</v>
      </c>
      <c r="J70" s="35">
        <f t="shared" si="13"/>
        <v>1.2913084580693115</v>
      </c>
      <c r="K70" s="35">
        <f t="shared" si="16"/>
        <v>94.947155353736832</v>
      </c>
      <c r="L70" s="33">
        <f t="shared" si="14"/>
        <v>9.1068934863965154</v>
      </c>
      <c r="M70" s="35">
        <f t="shared" si="15"/>
        <v>-9.367518395603909E-2</v>
      </c>
    </row>
    <row r="71" spans="1:13">
      <c r="A71" s="44" t="s">
        <v>383</v>
      </c>
      <c r="B71" s="35">
        <f>VLOOKUP(A71,'Initial Data Ctl v TiO2'!$A$1:$U$377,5,0)</f>
        <v>3</v>
      </c>
      <c r="C71" s="35">
        <v>342</v>
      </c>
      <c r="D71" s="35">
        <f>VLOOKUP(A71,'Initial Data Ctl v TiO2'!$A$1:$U$377,19,0)</f>
        <v>1616550.3330000001</v>
      </c>
      <c r="E71" s="35">
        <f>VLOOKUP(A71,'Initial Data Ctl v TiO2'!$A$1:$U$377,20,0)</f>
        <v>2664066.6669999999</v>
      </c>
      <c r="F71" s="35">
        <f t="shared" si="11"/>
        <v>1.6479948768783557</v>
      </c>
      <c r="G71" s="65">
        <v>-10.941533420000001</v>
      </c>
      <c r="H71" s="35">
        <f t="shared" si="12"/>
        <v>0.49955932279212978</v>
      </c>
      <c r="I71" s="35">
        <f>VLOOKUP(A71,'Simple avearge'!$A$1:$C$1136,2,0)</f>
        <v>-2.1049304225326799</v>
      </c>
      <c r="J71" s="35">
        <f t="shared" si="13"/>
        <v>2.1247633597893505</v>
      </c>
      <c r="K71" s="35">
        <f t="shared" si="16"/>
        <v>44.975887591049805</v>
      </c>
      <c r="L71" s="33">
        <f t="shared" si="14"/>
        <v>14.747659934851418</v>
      </c>
      <c r="M71" s="35">
        <f t="shared" si="15"/>
        <v>0.49955932279212978</v>
      </c>
    </row>
    <row r="72" spans="1:13">
      <c r="A72" s="27" t="s">
        <v>1120</v>
      </c>
      <c r="B72" s="35">
        <f>VLOOKUP(A72,'Initial Data Ctl v TiO2'!$A$1:$U$377,5,0)</f>
        <v>1</v>
      </c>
      <c r="C72" s="68">
        <v>474</v>
      </c>
      <c r="D72" s="35">
        <f>VLOOKUP(A72,'Initial Data Ctl v TiO2'!$A$1:$U$377,19,0)</f>
        <v>81420333.329999998</v>
      </c>
      <c r="E72" s="35">
        <f>VLOOKUP(A72,'Initial Data Ctl v TiO2'!$A$1:$U$377,20,0)</f>
        <v>27636666.670000002</v>
      </c>
      <c r="F72" s="35">
        <f t="shared" si="11"/>
        <v>0.33943200107014354</v>
      </c>
      <c r="G72" s="27">
        <v>-12.039264553748099</v>
      </c>
      <c r="H72" s="35">
        <f t="shared" si="12"/>
        <v>-1.0804816434430806</v>
      </c>
      <c r="I72" s="35">
        <f>VLOOKUP(A72,'Simple avearge'!$A$1:$C$1136,2,0)</f>
        <v>-1.3031900356761501</v>
      </c>
      <c r="J72" s="35">
        <f t="shared" si="13"/>
        <v>2.4250473569850794</v>
      </c>
      <c r="K72" s="35">
        <f t="shared" si="16"/>
        <v>37.498854312469859</v>
      </c>
      <c r="L72" s="33">
        <f t="shared" si="14"/>
        <v>15.663574934590281</v>
      </c>
      <c r="M72" s="35">
        <f t="shared" si="15"/>
        <v>-1.0804816434430806</v>
      </c>
    </row>
    <row r="73" spans="1:13">
      <c r="A73" s="27" t="s">
        <v>1128</v>
      </c>
      <c r="B73" s="35">
        <f>VLOOKUP(A73,'Initial Data Ctl v TiO2'!$A$1:$U$377,5,0)</f>
        <v>1</v>
      </c>
      <c r="C73" s="68">
        <v>339</v>
      </c>
      <c r="D73" s="35">
        <f>VLOOKUP(A73,'Initial Data Ctl v TiO2'!$A$1:$U$377,19,0)</f>
        <v>4322967.1670000004</v>
      </c>
      <c r="E73" s="35">
        <f>VLOOKUP(A73,'Initial Data Ctl v TiO2'!$A$1:$U$377,20,0)</f>
        <v>9104283.3330000006</v>
      </c>
      <c r="F73" s="35">
        <f t="shared" si="11"/>
        <v>2.1060264816487329</v>
      </c>
      <c r="G73" s="27">
        <v>-17.546345582901498</v>
      </c>
      <c r="H73" s="35">
        <f t="shared" si="12"/>
        <v>0.74480298801484124</v>
      </c>
      <c r="I73" s="35">
        <f>VLOOKUP(A73,'Simple avearge'!$A$1:$C$1136,2,0)</f>
        <v>-3.0037302784359401</v>
      </c>
      <c r="J73" s="35">
        <f t="shared" si="13"/>
        <v>2.1171950670425654</v>
      </c>
      <c r="K73" s="35">
        <f t="shared" si="16"/>
        <v>45.201826354875401</v>
      </c>
      <c r="L73" s="33">
        <f t="shared" si="14"/>
        <v>21.357483075004694</v>
      </c>
      <c r="M73" s="35">
        <f t="shared" si="15"/>
        <v>0.74480298801484124</v>
      </c>
    </row>
    <row r="74" spans="1:13">
      <c r="A74" s="44" t="s">
        <v>398</v>
      </c>
      <c r="B74" s="35">
        <f>VLOOKUP(A74,'Initial Data Ctl v TiO2'!$A$1:$U$377,5,0)</f>
        <v>3</v>
      </c>
      <c r="C74" s="35">
        <v>1236</v>
      </c>
      <c r="D74" s="35">
        <f>VLOOKUP(A74,'Initial Data Ctl v TiO2'!$A$1:$U$377,19,0)</f>
        <v>13389750</v>
      </c>
      <c r="E74" s="35">
        <f>VLOOKUP(A74,'Initial Data Ctl v TiO2'!$A$1:$U$377,20,0)</f>
        <v>1622266.8330000001</v>
      </c>
      <c r="F74" s="35">
        <f t="shared" si="11"/>
        <v>0.12115736537276649</v>
      </c>
      <c r="G74" s="65">
        <v>-0.69516314599999995</v>
      </c>
      <c r="H74" s="35">
        <f t="shared" si="12"/>
        <v>-2.1106650380845644</v>
      </c>
      <c r="I74" s="35">
        <f>VLOOKUP(A74,'Simple avearge'!$A$1:$C$1136,2,0)</f>
        <v>-0.14357998598698901</v>
      </c>
      <c r="J74" s="35">
        <f t="shared" si="13"/>
        <v>3.5751764120735054</v>
      </c>
      <c r="K74" s="35">
        <f t="shared" si="16"/>
        <v>23.011830437776233</v>
      </c>
      <c r="L74" s="33">
        <f t="shared" si="14"/>
        <v>3.8311715965476978</v>
      </c>
      <c r="M74" s="35">
        <f t="shared" si="15"/>
        <v>-2.1106650380845644</v>
      </c>
    </row>
    <row r="75" spans="1:13">
      <c r="A75" s="44" t="s">
        <v>409</v>
      </c>
      <c r="B75" s="35">
        <f>VLOOKUP(A75,'Initial Data Ctl v TiO2'!$A$1:$U$377,5,0)</f>
        <v>2</v>
      </c>
      <c r="C75" s="35">
        <v>436</v>
      </c>
      <c r="D75" s="35">
        <f>VLOOKUP(A75,'Initial Data Ctl v TiO2'!$A$1:$U$377,19,0)</f>
        <v>355635.6667</v>
      </c>
      <c r="E75" s="35">
        <f>VLOOKUP(A75,'Initial Data Ctl v TiO2'!$A$1:$U$377,20,0)</f>
        <v>247125.6667</v>
      </c>
      <c r="F75" s="35">
        <f t="shared" si="11"/>
        <v>0.69488437139367498</v>
      </c>
      <c r="G75" s="65">
        <v>-9.3242482590000009</v>
      </c>
      <c r="H75" s="35">
        <f t="shared" si="12"/>
        <v>-0.36400981935414889</v>
      </c>
      <c r="I75" s="35">
        <f>VLOOKUP(A75,'Simple avearge'!$A$1:$C$1136,2,0)</f>
        <v>-1.7922515590007899</v>
      </c>
      <c r="J75" s="35">
        <f t="shared" si="13"/>
        <v>2.3443476981965889</v>
      </c>
      <c r="K75" s="35">
        <f t="shared" si="16"/>
        <v>39.257478547537161</v>
      </c>
      <c r="L75" s="33">
        <f t="shared" si="14"/>
        <v>12.994390221321678</v>
      </c>
      <c r="M75" s="35">
        <f t="shared" si="15"/>
        <v>-0.36400981935414889</v>
      </c>
    </row>
    <row r="76" spans="1:13">
      <c r="A76" s="44" t="s">
        <v>413</v>
      </c>
      <c r="B76" s="35">
        <f>VLOOKUP(A76,'Initial Data Ctl v TiO2'!$A$1:$U$377,5,0)</f>
        <v>2</v>
      </c>
      <c r="C76" s="33">
        <v>191</v>
      </c>
      <c r="D76" s="35">
        <f>VLOOKUP(A76,'Initial Data Ctl v TiO2'!$A$1:$U$377,19,0)</f>
        <v>592958.83330000006</v>
      </c>
      <c r="E76" s="35">
        <f>VLOOKUP(A76,'Initial Data Ctl v TiO2'!$A$1:$U$377,20,0)</f>
        <v>340825.6667</v>
      </c>
      <c r="F76" s="35">
        <f t="shared" si="11"/>
        <v>0.5747880755957363</v>
      </c>
      <c r="G76" s="65">
        <v>-5.692153405</v>
      </c>
      <c r="H76" s="35">
        <f t="shared" si="12"/>
        <v>-0.55375387030258583</v>
      </c>
      <c r="I76" s="35">
        <f>VLOOKUP(A76,'Simple avearge'!$A$1:$C$1136,2,0)</f>
        <v>-1.17363355376695</v>
      </c>
      <c r="J76" s="35">
        <f t="shared" si="13"/>
        <v>1.6782185198295403</v>
      </c>
      <c r="K76" s="35">
        <f t="shared" si="16"/>
        <v>63.340899106591031</v>
      </c>
      <c r="L76" s="33">
        <f t="shared" si="14"/>
        <v>9.8406846409354021</v>
      </c>
      <c r="M76" s="35">
        <f t="shared" si="15"/>
        <v>-0.55375387030258583</v>
      </c>
    </row>
    <row r="77" spans="1:13">
      <c r="A77" s="45" t="s">
        <v>421</v>
      </c>
      <c r="B77" s="35">
        <f>VLOOKUP(A77,'Initial Data Ctl v TiO2'!$A$1:$U$377,5,0)</f>
        <v>5</v>
      </c>
      <c r="C77" s="33">
        <v>779</v>
      </c>
      <c r="D77" s="35">
        <f>VLOOKUP(A77,'Initial Data Ctl v TiO2'!$A$1:$U$377,19,0)</f>
        <v>1365216.8330000001</v>
      </c>
      <c r="E77" s="35">
        <f>VLOOKUP(A77,'Initial Data Ctl v TiO2'!$A$1:$U$377,20,0)</f>
        <v>668740.16669999994</v>
      </c>
      <c r="F77" s="35">
        <f t="shared" si="11"/>
        <v>0.48984172369928569</v>
      </c>
      <c r="G77" s="65">
        <v>-8.9359215610000007</v>
      </c>
      <c r="H77" s="35">
        <f t="shared" si="12"/>
        <v>-0.71367295291595567</v>
      </c>
      <c r="I77" s="35">
        <f>VLOOKUP(A77,'Simple avearge'!$A$1:$C$1136,2,0)</f>
        <v>-1.7136693716737701</v>
      </c>
      <c r="J77" s="35">
        <f t="shared" si="13"/>
        <v>2.9655323503619595</v>
      </c>
      <c r="K77" s="35">
        <f t="shared" si="16"/>
        <v>28.859198861891407</v>
      </c>
      <c r="L77" s="33">
        <f t="shared" si="14"/>
        <v>12.298350354497202</v>
      </c>
      <c r="M77" s="35">
        <f t="shared" si="15"/>
        <v>-0.71367295291595567</v>
      </c>
    </row>
    <row r="78" spans="1:13">
      <c r="A78" s="27" t="s">
        <v>1100</v>
      </c>
      <c r="B78" s="35">
        <f>VLOOKUP(A78,'Initial Data Ctl v TiO2'!$A$1:$U$377,5,0)</f>
        <v>3</v>
      </c>
      <c r="C78" s="68">
        <v>444</v>
      </c>
      <c r="D78" s="35">
        <f>VLOOKUP(A78,'Initial Data Ctl v TiO2'!$A$1:$U$377,19,0)</f>
        <v>1016357.167</v>
      </c>
      <c r="E78" s="35">
        <f>VLOOKUP(A78,'Initial Data Ctl v TiO2'!$A$1:$U$377,20,0)</f>
        <v>6591283.5</v>
      </c>
      <c r="F78" s="35">
        <f t="shared" si="11"/>
        <v>6.4852039361867364</v>
      </c>
      <c r="G78" s="27">
        <v>-15.349584379160399</v>
      </c>
      <c r="H78" s="35">
        <f t="shared" si="12"/>
        <v>1.8695232646427595</v>
      </c>
      <c r="I78" s="35">
        <f>VLOOKUP(A78,'Simple avearge'!$A$1:$C$1136,2,0)</f>
        <v>-1.9518723273299601</v>
      </c>
      <c r="J78" s="35">
        <f t="shared" si="13"/>
        <v>2.3616748165005328</v>
      </c>
      <c r="K78" s="35">
        <f t="shared" si="16"/>
        <v>38.866287021121551</v>
      </c>
      <c r="L78" s="33">
        <f t="shared" si="14"/>
        <v>19.009711596465305</v>
      </c>
      <c r="M78" s="35">
        <f t="shared" si="15"/>
        <v>1.8695232646427595</v>
      </c>
    </row>
    <row r="79" spans="1:13">
      <c r="A79" s="45" t="s">
        <v>425</v>
      </c>
      <c r="B79" s="35">
        <f>VLOOKUP(A79,'Initial Data Ctl v TiO2'!$A$1:$U$377,5,0)</f>
        <v>2</v>
      </c>
      <c r="C79" s="33">
        <v>503</v>
      </c>
      <c r="D79" s="35">
        <f>VLOOKUP(A79,'Initial Data Ctl v TiO2'!$A$1:$U$377,19,0)</f>
        <v>35307166.670000002</v>
      </c>
      <c r="E79" s="35">
        <f>VLOOKUP(A79,'Initial Data Ctl v TiO2'!$A$1:$U$377,20,0)</f>
        <v>25542500</v>
      </c>
      <c r="F79" s="35">
        <f t="shared" si="11"/>
        <v>0.72343669597546889</v>
      </c>
      <c r="G79" s="65">
        <v>-0.44855052499999998</v>
      </c>
      <c r="H79" s="35">
        <f t="shared" si="12"/>
        <v>-0.32374223366270133</v>
      </c>
      <c r="I79" s="35">
        <f>VLOOKUP(A79,'Simple avearge'!$A$1:$C$1136,2,0)</f>
        <v>-0.155825988433034</v>
      </c>
      <c r="J79" s="35">
        <f t="shared" si="13"/>
        <v>2.4840768620736355</v>
      </c>
      <c r="K79" s="35">
        <f t="shared" si="16"/>
        <v>36.308341392424381</v>
      </c>
      <c r="L79" s="33">
        <f t="shared" si="14"/>
        <v>4.040598030297943</v>
      </c>
      <c r="M79" s="35">
        <f t="shared" si="15"/>
        <v>-0.32374223366270133</v>
      </c>
    </row>
    <row r="80" spans="1:13">
      <c r="A80" s="27" t="s">
        <v>1307</v>
      </c>
      <c r="B80" s="35">
        <f>VLOOKUP(A80,'Initial Data Ctl v TiO2'!$A$1:$U$377,5,0)</f>
        <v>2</v>
      </c>
      <c r="C80" s="68">
        <v>148</v>
      </c>
      <c r="D80" s="35">
        <f>VLOOKUP(A80,'Initial Data Ctl v TiO2'!$A$1:$U$377,19,0)</f>
        <v>149188416.80000001</v>
      </c>
      <c r="E80" s="35">
        <f>VLOOKUP(A80,'Initial Data Ctl v TiO2'!$A$1:$U$377,20,0)</f>
        <v>112695233.3</v>
      </c>
      <c r="F80" s="35">
        <f t="shared" si="11"/>
        <v>0.75538862679317598</v>
      </c>
      <c r="G80" s="27">
        <v>-9.4154742144007706</v>
      </c>
      <c r="H80" s="35">
        <f t="shared" si="12"/>
        <v>-0.2805229246905977</v>
      </c>
      <c r="I80" s="35">
        <f>VLOOKUP(A80,'Simple avearge'!$A$1:$C$1136,2,0)</f>
        <v>-2.1255347469494001</v>
      </c>
      <c r="J80" s="35">
        <f t="shared" si="13"/>
        <v>1.5135124243130602</v>
      </c>
      <c r="K80" s="35">
        <f t="shared" si="16"/>
        <v>74.082990014389182</v>
      </c>
      <c r="L80" s="33">
        <f t="shared" si="14"/>
        <v>13.72066016588947</v>
      </c>
      <c r="M80" s="35">
        <f t="shared" si="15"/>
        <v>-0.2805229246905977</v>
      </c>
    </row>
    <row r="81" spans="1:13">
      <c r="A81" s="45" t="s">
        <v>429</v>
      </c>
      <c r="B81" s="35">
        <f>VLOOKUP(A81,'Initial Data Ctl v TiO2'!$A$1:$U$377,5,0)</f>
        <v>2</v>
      </c>
      <c r="C81" s="33">
        <v>661</v>
      </c>
      <c r="D81" s="35">
        <f>VLOOKUP(A81,'Initial Data Ctl v TiO2'!$A$1:$U$377,19,0)</f>
        <v>1502350.5</v>
      </c>
      <c r="E81" s="35">
        <f>VLOOKUP(A81,'Initial Data Ctl v TiO2'!$A$1:$U$377,20,0)</f>
        <v>326484.1667</v>
      </c>
      <c r="F81" s="35">
        <f t="shared" si="11"/>
        <v>0.21731557762319778</v>
      </c>
      <c r="G81" s="65">
        <v>-0.67127631499999996</v>
      </c>
      <c r="H81" s="35">
        <f t="shared" si="12"/>
        <v>-1.5264047071138325</v>
      </c>
      <c r="I81" s="35">
        <f>VLOOKUP(A81,'Simple avearge'!$A$1:$C$1136,2,0)</f>
        <v>-0.15023100292983499</v>
      </c>
      <c r="J81" s="35">
        <f t="shared" si="13"/>
        <v>2.7746715857181679</v>
      </c>
      <c r="K81" s="35">
        <f t="shared" si="16"/>
        <v>31.405153714981424</v>
      </c>
      <c r="L81" s="33">
        <f t="shared" si="14"/>
        <v>4.1182483254965438</v>
      </c>
      <c r="M81" s="35">
        <f t="shared" si="15"/>
        <v>-1.5264047071138325</v>
      </c>
    </row>
    <row r="82" spans="1:13">
      <c r="A82" s="45" t="s">
        <v>445</v>
      </c>
      <c r="B82" s="35">
        <f>VLOOKUP(A82,'Initial Data Ctl v TiO2'!$A$1:$U$377,5,0)</f>
        <v>2</v>
      </c>
      <c r="C82" s="33">
        <v>474</v>
      </c>
      <c r="D82" s="35">
        <f>VLOOKUP(A82,'Initial Data Ctl v TiO2'!$A$1:$U$377,19,0)</f>
        <v>1189317.1669999999</v>
      </c>
      <c r="E82" s="35">
        <f>VLOOKUP(A82,'Initial Data Ctl v TiO2'!$A$1:$U$377,20,0)</f>
        <v>2135233.3330000001</v>
      </c>
      <c r="F82" s="35">
        <f t="shared" si="11"/>
        <v>1.7953439101413393</v>
      </c>
      <c r="G82" s="65">
        <v>-8.7496450899999996</v>
      </c>
      <c r="H82" s="35">
        <f t="shared" si="12"/>
        <v>0.58519659698207582</v>
      </c>
      <c r="I82" s="35">
        <f>VLOOKUP(A82,'Simple avearge'!$A$1:$C$1136,2,0)</f>
        <v>-1.7845739426524001</v>
      </c>
      <c r="J82" s="35">
        <f t="shared" si="13"/>
        <v>2.4250473569850794</v>
      </c>
      <c r="K82" s="35">
        <f t="shared" si="16"/>
        <v>37.498854312469859</v>
      </c>
      <c r="L82" s="33">
        <f t="shared" si="14"/>
        <v>12.373955470842184</v>
      </c>
      <c r="M82" s="35">
        <f t="shared" si="15"/>
        <v>0.58519659698207582</v>
      </c>
    </row>
    <row r="83" spans="1:13">
      <c r="A83" s="48" t="s">
        <v>487</v>
      </c>
      <c r="B83" s="35">
        <f>VLOOKUP(A83,'Initial Data Ctl v TiO2'!$A$1:$U$377,5,0)</f>
        <v>3</v>
      </c>
      <c r="C83" s="33">
        <v>411</v>
      </c>
      <c r="D83" s="35">
        <f>VLOOKUP(A83,'Initial Data Ctl v TiO2'!$A$1:$U$377,19,0)</f>
        <v>3333833.6669999999</v>
      </c>
      <c r="E83" s="35">
        <f>VLOOKUP(A83,'Initial Data Ctl v TiO2'!$A$1:$U$377,20,0)</f>
        <v>975384</v>
      </c>
      <c r="F83" s="35">
        <f t="shared" si="11"/>
        <v>0.29257128502086127</v>
      </c>
      <c r="G83" s="65">
        <v>-10.609929380000001</v>
      </c>
      <c r="H83" s="35">
        <f t="shared" si="12"/>
        <v>-1.2290469325295255</v>
      </c>
      <c r="I83" s="35">
        <f>VLOOKUP(A83,'Simple avearge'!$A$1:$C$1136,2,0)</f>
        <v>-1.62289565540805</v>
      </c>
      <c r="J83" s="35">
        <f t="shared" si="13"/>
        <v>2.2889480367795172</v>
      </c>
      <c r="K83" s="35">
        <f t="shared" si="16"/>
        <v>40.561857273935935</v>
      </c>
      <c r="L83" s="33">
        <f t="shared" si="14"/>
        <v>14.312757529012076</v>
      </c>
      <c r="M83" s="35">
        <f t="shared" si="15"/>
        <v>-1.2290469325295255</v>
      </c>
    </row>
    <row r="84" spans="1:13">
      <c r="A84" s="45" t="s">
        <v>453</v>
      </c>
      <c r="B84" s="35">
        <f>VLOOKUP(A84,'Initial Data Ctl v TiO2'!$A$1:$U$377,5,0)</f>
        <v>2</v>
      </c>
      <c r="C84" s="33">
        <v>610</v>
      </c>
      <c r="D84" s="35">
        <f>VLOOKUP(A84,'Initial Data Ctl v TiO2'!$A$1:$U$377,19,0)</f>
        <v>153925000</v>
      </c>
      <c r="E84" s="35">
        <f>VLOOKUP(A84,'Initial Data Ctl v TiO2'!$A$1:$U$377,20,0)</f>
        <v>147766666.69999999</v>
      </c>
      <c r="F84" s="35">
        <f t="shared" si="11"/>
        <v>0.95999133798928038</v>
      </c>
      <c r="G84" s="65">
        <v>-10.23791924</v>
      </c>
      <c r="H84" s="35">
        <f t="shared" si="12"/>
        <v>-4.0831017488794925E-2</v>
      </c>
      <c r="I84" s="35">
        <f>VLOOKUP(A84,'Simple avearge'!$A$1:$C$1136,2,0)</f>
        <v>-1.66339851850614</v>
      </c>
      <c r="J84" s="35">
        <f t="shared" si="13"/>
        <v>2.6858922052410361</v>
      </c>
      <c r="K84" s="35">
        <f t="shared" si="16"/>
        <v>32.754533013632098</v>
      </c>
      <c r="L84" s="33">
        <f t="shared" si="14"/>
        <v>13.726960605133105</v>
      </c>
      <c r="M84" s="35">
        <f t="shared" si="15"/>
        <v>-4.0831017488794925E-2</v>
      </c>
    </row>
    <row r="85" spans="1:13">
      <c r="A85" s="45" t="s">
        <v>457</v>
      </c>
      <c r="B85" s="35">
        <f>VLOOKUP(A85,'Initial Data Ctl v TiO2'!$A$1:$U$377,5,0)</f>
        <v>2</v>
      </c>
      <c r="C85" s="33">
        <v>424</v>
      </c>
      <c r="D85" s="35">
        <f>VLOOKUP(A85,'Initial Data Ctl v TiO2'!$A$1:$U$377,19,0)</f>
        <v>30109233.329999998</v>
      </c>
      <c r="E85" s="35">
        <f>VLOOKUP(A85,'Initial Data Ctl v TiO2'!$A$1:$U$377,20,0)</f>
        <v>24530833.329999998</v>
      </c>
      <c r="F85" s="35">
        <f t="shared" si="11"/>
        <v>0.81472792950719741</v>
      </c>
      <c r="G85" s="65">
        <v>-6.7472135470000003</v>
      </c>
      <c r="H85" s="35">
        <f t="shared" si="12"/>
        <v>-0.2049010503000453</v>
      </c>
      <c r="I85" s="35">
        <f>VLOOKUP(A85,'Simple avearge'!$A$1:$C$1136,2,0)</f>
        <v>-1.50705567776239</v>
      </c>
      <c r="J85" s="35">
        <f t="shared" si="13"/>
        <v>2.3179985906964902</v>
      </c>
      <c r="K85" s="35">
        <f t="shared" si="16"/>
        <v>39.867435400484339</v>
      </c>
      <c r="L85" s="33">
        <f t="shared" si="14"/>
        <v>10.43277338228336</v>
      </c>
      <c r="M85" s="35">
        <f t="shared" si="15"/>
        <v>-0.2049010503000453</v>
      </c>
    </row>
    <row r="86" spans="1:13">
      <c r="A86" t="s">
        <v>1398</v>
      </c>
      <c r="B86" s="35">
        <f>VLOOKUP(A86,'Initial Data Ctl v TiO2'!$A$1:$U$377,5,0)</f>
        <v>1</v>
      </c>
      <c r="C86" s="33">
        <v>459</v>
      </c>
      <c r="D86" s="35">
        <f>VLOOKUP(A86,'Initial Data Ctl v TiO2'!$A$1:$U$377,19,0)</f>
        <v>72040000</v>
      </c>
      <c r="E86" s="35">
        <f>VLOOKUP(A86,'Initial Data Ctl v TiO2'!$A$1:$U$377,20,0)</f>
        <v>73043500</v>
      </c>
      <c r="F86" s="35">
        <f t="shared" si="11"/>
        <v>1.0139297612437534</v>
      </c>
      <c r="G86" s="27">
        <v>-10.0200427799487</v>
      </c>
      <c r="H86" s="35">
        <f t="shared" si="12"/>
        <v>1.3833633779402896E-2</v>
      </c>
      <c r="I86" s="35">
        <f>VLOOKUP(A86,'Simple avearge'!$A$1:$C$1136,2,0)</f>
        <v>-2.0688838842467301</v>
      </c>
      <c r="J86" s="35">
        <f t="shared" si="13"/>
        <v>2.3936692091737144</v>
      </c>
      <c r="K86" s="35">
        <f t="shared" si="16"/>
        <v>38.163812863403152</v>
      </c>
      <c r="L86" s="33">
        <f t="shared" si="14"/>
        <v>13.6619305393414</v>
      </c>
      <c r="M86" s="35">
        <f t="shared" si="15"/>
        <v>1.3833633779402896E-2</v>
      </c>
    </row>
    <row r="87" spans="1:13">
      <c r="A87" s="45" t="s">
        <v>465</v>
      </c>
      <c r="B87" s="35">
        <f>VLOOKUP(A87,'Initial Data Ctl v TiO2'!$A$1:$U$377,5,0)</f>
        <v>2</v>
      </c>
      <c r="C87" s="33">
        <v>240</v>
      </c>
      <c r="D87" s="35">
        <f>VLOOKUP(A87,'Initial Data Ctl v TiO2'!$A$1:$U$377,19,0)</f>
        <v>2394733.5</v>
      </c>
      <c r="E87" s="35">
        <f>VLOOKUP(A87,'Initial Data Ctl v TiO2'!$A$1:$U$377,20,0)</f>
        <v>3399783.6669999999</v>
      </c>
      <c r="F87" s="35">
        <f t="shared" si="11"/>
        <v>1.419691864251283</v>
      </c>
      <c r="G87" s="65">
        <v>-9.2629174590000005</v>
      </c>
      <c r="H87" s="35">
        <f t="shared" si="12"/>
        <v>0.35043985105977377</v>
      </c>
      <c r="I87" s="35">
        <f>VLOOKUP(A87,'Simple avearge'!$A$1:$C$1136,2,0)</f>
        <v>-2.02665202190158</v>
      </c>
      <c r="J87" s="35">
        <f t="shared" si="13"/>
        <v>1.8408379057396087</v>
      </c>
      <c r="K87" s="35">
        <f t="shared" si="16"/>
        <v>55.239214464166793</v>
      </c>
      <c r="L87" s="33">
        <f t="shared" si="14"/>
        <v>13.274590567023015</v>
      </c>
      <c r="M87" s="35">
        <f t="shared" si="15"/>
        <v>0.35043985105977377</v>
      </c>
    </row>
    <row r="88" spans="1:13">
      <c r="A88" s="27" t="s">
        <v>558</v>
      </c>
      <c r="B88" s="35">
        <f>VLOOKUP(A88,'Initial Data Ctl v TiO2'!$A$1:$U$377,5,0)</f>
        <v>2</v>
      </c>
      <c r="C88" s="68">
        <v>476</v>
      </c>
      <c r="D88" s="35">
        <f>VLOOKUP(A88,'Initial Data Ctl v TiO2'!$A$1:$U$377,19,0)</f>
        <v>17545316.670000002</v>
      </c>
      <c r="E88" s="35">
        <f>VLOOKUP(A88,'Initial Data Ctl v TiO2'!$A$1:$U$377,20,0)</f>
        <v>19490333.329999998</v>
      </c>
      <c r="F88" s="35">
        <f t="shared" si="11"/>
        <v>1.1108567429464353</v>
      </c>
      <c r="G88" s="27">
        <v>-6.4419894370669004</v>
      </c>
      <c r="H88" s="35">
        <f t="shared" si="12"/>
        <v>0.10513155810083692</v>
      </c>
      <c r="I88" s="35">
        <f>VLOOKUP(A88,'Simple avearge'!$A$1:$C$1136,2,0)</f>
        <v>-1.33937847718624</v>
      </c>
      <c r="J88" s="35">
        <f t="shared" si="13"/>
        <v>2.42918623494888</v>
      </c>
      <c r="K88" s="35">
        <f t="shared" si="16"/>
        <v>37.412855715204557</v>
      </c>
      <c r="L88" s="33">
        <f t="shared" si="14"/>
        <v>10.064003818124462</v>
      </c>
      <c r="M88" s="35">
        <f t="shared" si="15"/>
        <v>0.10513155810083692</v>
      </c>
    </row>
    <row r="89" spans="1:13">
      <c r="A89" s="47" t="s">
        <v>255</v>
      </c>
      <c r="B89" s="35">
        <f>VLOOKUP(A89,'Initial Data Ctl v TiO2'!$A$1:$U$377,5,0)</f>
        <v>4</v>
      </c>
      <c r="C89" s="35">
        <v>411</v>
      </c>
      <c r="D89" s="35">
        <f>VLOOKUP(A89,'Initial Data Ctl v TiO2'!$A$1:$U$377,19,0)</f>
        <v>973270.33330000006</v>
      </c>
      <c r="E89" s="35">
        <f>VLOOKUP(A89,'Initial Data Ctl v TiO2'!$A$1:$U$377,20,0)</f>
        <v>1121418.5</v>
      </c>
      <c r="F89" s="35">
        <f t="shared" si="11"/>
        <v>1.1522168729808955</v>
      </c>
      <c r="G89" s="65">
        <v>-9.9754506789999997</v>
      </c>
      <c r="H89" s="35">
        <f t="shared" si="12"/>
        <v>0.14168780235134054</v>
      </c>
      <c r="I89" s="35">
        <f>VLOOKUP(A89,'Simple avearge'!$A$1:$C$1136,2,0)</f>
        <v>-2.2745676883049599</v>
      </c>
      <c r="J89" s="35">
        <f t="shared" si="13"/>
        <v>2.2889480367795172</v>
      </c>
      <c r="K89" s="35">
        <f t="shared" si="16"/>
        <v>40.561857273935935</v>
      </c>
      <c r="L89" s="33">
        <f t="shared" si="14"/>
        <v>13.678278828012076</v>
      </c>
      <c r="M89" s="35">
        <f t="shared" si="15"/>
        <v>0.14168780235134054</v>
      </c>
    </row>
    <row r="90" spans="1:13">
      <c r="A90" s="45" t="s">
        <v>469</v>
      </c>
      <c r="B90" s="35">
        <f>VLOOKUP(A90,'Initial Data Ctl v TiO2'!$A$1:$U$377,5,0)</f>
        <v>2</v>
      </c>
      <c r="C90" s="33">
        <v>387</v>
      </c>
      <c r="D90" s="35">
        <f>VLOOKUP(A90,'Initial Data Ctl v TiO2'!$A$1:$U$377,19,0)</f>
        <v>308075000</v>
      </c>
      <c r="E90" s="35">
        <f>VLOOKUP(A90,'Initial Data Ctl v TiO2'!$A$1:$U$377,20,0)</f>
        <v>280913333.30000001</v>
      </c>
      <c r="F90" s="35">
        <f t="shared" si="11"/>
        <v>0.91183423938975905</v>
      </c>
      <c r="G90" s="65">
        <v>-9.2979425859999996</v>
      </c>
      <c r="H90" s="35">
        <f t="shared" si="12"/>
        <v>-9.2297060482346149E-2</v>
      </c>
      <c r="I90" s="35">
        <f>VLOOKUP(A90,'Simple avearge'!$A$1:$C$1136,2,0)</f>
        <v>-1.31665971078532</v>
      </c>
      <c r="J90" s="35">
        <f t="shared" si="13"/>
        <v>2.2338444913020878</v>
      </c>
      <c r="K90" s="35">
        <f t="shared" si="16"/>
        <v>41.946183750713679</v>
      </c>
      <c r="L90" s="33">
        <f t="shared" si="14"/>
        <v>13.034330043397564</v>
      </c>
      <c r="M90" s="35">
        <f t="shared" si="15"/>
        <v>-9.2297060482346149E-2</v>
      </c>
    </row>
    <row r="91" spans="1:13">
      <c r="A91" s="45" t="s">
        <v>461</v>
      </c>
      <c r="B91" s="35">
        <f>VLOOKUP(A91,'Initial Data Ctl v TiO2'!$A$1:$U$377,5,0)</f>
        <v>3</v>
      </c>
      <c r="C91" s="33">
        <v>202</v>
      </c>
      <c r="D91" s="35">
        <f>VLOOKUP(A91,'Initial Data Ctl v TiO2'!$A$1:$U$377,19,0)</f>
        <v>53465000</v>
      </c>
      <c r="E91" s="35">
        <f>VLOOKUP(A91,'Initial Data Ctl v TiO2'!$A$1:$U$377,20,0)</f>
        <v>50573500</v>
      </c>
      <c r="F91" s="35">
        <f t="shared" ref="F91:F97" si="17">E91/D91</f>
        <v>0.94591789020854766</v>
      </c>
      <c r="G91" s="65">
        <v>-10.132213480000001</v>
      </c>
      <c r="H91" s="35">
        <f t="shared" ref="H91:H97" si="18">LN(F91)</f>
        <v>-5.5599510517037772E-2</v>
      </c>
      <c r="I91" s="35">
        <f>VLOOKUP(A91,'Simple avearge'!$A$1:$C$1136,2,0)</f>
        <v>-1.44645404120223</v>
      </c>
      <c r="J91" s="35">
        <f t="shared" ref="J91:J97" si="19">0.2*C91^0.405</f>
        <v>1.7167114362104838</v>
      </c>
      <c r="K91" s="35">
        <f t="shared" si="16"/>
        <v>61.232046089101217</v>
      </c>
      <c r="L91" s="33">
        <f t="shared" ref="L91:L97" si="20">LN(K91*EXP(-G91))</f>
        <v>14.246884161379386</v>
      </c>
      <c r="M91" s="35">
        <f t="shared" ref="M91:M97" si="21">LN(F91)</f>
        <v>-5.5599510517037772E-2</v>
      </c>
    </row>
    <row r="92" spans="1:13">
      <c r="A92" s="27" t="s">
        <v>1155</v>
      </c>
      <c r="B92" s="35">
        <f>VLOOKUP(A92,'Initial Data Ctl v TiO2'!$A$1:$U$377,5,0)</f>
        <v>1</v>
      </c>
      <c r="C92" s="68">
        <v>465</v>
      </c>
      <c r="D92" s="35">
        <f>VLOOKUP(A92,'Initial Data Ctl v TiO2'!$A$1:$U$377,19,0)</f>
        <v>546820.33330000006</v>
      </c>
      <c r="E92" s="35">
        <f>VLOOKUP(A92,'Initial Data Ctl v TiO2'!$A$1:$U$377,20,0)</f>
        <v>412273.5</v>
      </c>
      <c r="F92" s="35">
        <f t="shared" si="17"/>
        <v>0.75394690887219784</v>
      </c>
      <c r="G92" s="27">
        <v>-9.9085003716941795</v>
      </c>
      <c r="H92" s="35">
        <f t="shared" si="18"/>
        <v>-0.28243332608960942</v>
      </c>
      <c r="I92" s="35">
        <f>VLOOKUP(A92,'Simple avearge'!$A$1:$C$1136,2,0)</f>
        <v>-2.1388849544465098</v>
      </c>
      <c r="J92" s="35">
        <f t="shared" si="19"/>
        <v>2.4062926337733508</v>
      </c>
      <c r="K92" s="35">
        <f t="shared" si="16"/>
        <v>37.893510746431112</v>
      </c>
      <c r="L92" s="33">
        <f t="shared" si="20"/>
        <v>13.543280248711884</v>
      </c>
      <c r="M92" s="35">
        <f t="shared" si="21"/>
        <v>-0.28243332608960942</v>
      </c>
    </row>
    <row r="93" spans="1:13">
      <c r="A93" s="27" t="s">
        <v>996</v>
      </c>
      <c r="B93" s="35">
        <f>VLOOKUP(A93,'Initial Data Ctl v TiO2'!$A$1:$U$377,5,0)</f>
        <v>2</v>
      </c>
      <c r="C93" s="68">
        <v>407</v>
      </c>
      <c r="D93" s="35">
        <f>VLOOKUP(A93,'Initial Data Ctl v TiO2'!$A$1:$U$377,19,0)</f>
        <v>153657.5</v>
      </c>
      <c r="E93" s="35">
        <f>VLOOKUP(A93,'Initial Data Ctl v TiO2'!$A$1:$U$377,20,0)</f>
        <v>239034.1667</v>
      </c>
      <c r="F93" s="35">
        <f t="shared" si="17"/>
        <v>1.55562967443828</v>
      </c>
      <c r="G93" s="27">
        <v>-7.33902403037734</v>
      </c>
      <c r="H93" s="35">
        <f t="shared" si="18"/>
        <v>0.44188039899709636</v>
      </c>
      <c r="I93" s="35">
        <f>VLOOKUP(A93,'Simple avearge'!$A$1:$C$1136,2,0)</f>
        <v>-1.79562207291515</v>
      </c>
      <c r="J93" s="35">
        <f t="shared" si="19"/>
        <v>2.2798996473332092</v>
      </c>
      <c r="K93" s="35">
        <f t="shared" si="16"/>
        <v>40.78301356765121</v>
      </c>
      <c r="L93" s="33">
        <f t="shared" si="20"/>
        <v>11.047289690970146</v>
      </c>
      <c r="M93" s="35">
        <f t="shared" si="21"/>
        <v>0.44188039899709636</v>
      </c>
    </row>
    <row r="94" spans="1:13">
      <c r="A94" t="s">
        <v>1230</v>
      </c>
      <c r="B94" s="35">
        <f>VLOOKUP(A94,'Initial Data Ctl v TiO2'!$A$1:$U$377,5,0)</f>
        <v>1</v>
      </c>
      <c r="C94" s="33">
        <v>572</v>
      </c>
      <c r="D94" s="35">
        <f>VLOOKUP(A94,'Initial Data Ctl v TiO2'!$A$1:$U$377,19,0)</f>
        <v>6886067.1670000004</v>
      </c>
      <c r="E94" s="35">
        <f>VLOOKUP(A94,'Initial Data Ctl v TiO2'!$A$1:$U$377,20,0)</f>
        <v>5755417</v>
      </c>
      <c r="F94" s="35">
        <f t="shared" si="17"/>
        <v>0.83580610825023627</v>
      </c>
      <c r="G94" s="27">
        <v>-6.2448711359593503</v>
      </c>
      <c r="H94" s="35">
        <f t="shared" si="18"/>
        <v>-0.17935862072721651</v>
      </c>
      <c r="I94" s="35">
        <f>VLOOKUP(A94,'Simple avearge'!$A$1:$C$1136,2,0)</f>
        <v>-0.99891895831001098</v>
      </c>
      <c r="J94" s="35">
        <f t="shared" si="19"/>
        <v>2.6168292607833532</v>
      </c>
      <c r="K94" s="35">
        <f t="shared" si="16"/>
        <v>33.888914471125133</v>
      </c>
      <c r="L94" s="33">
        <f t="shared" si="20"/>
        <v>9.7679590901159177</v>
      </c>
      <c r="M94" s="35">
        <f t="shared" si="21"/>
        <v>-0.17935862072721651</v>
      </c>
    </row>
    <row r="95" spans="1:13">
      <c r="A95" s="48" t="s">
        <v>477</v>
      </c>
      <c r="B95" s="35">
        <f>VLOOKUP(A95,'Initial Data Ctl v TiO2'!$A$1:$U$377,5,0)</f>
        <v>3</v>
      </c>
      <c r="C95" s="33">
        <v>404</v>
      </c>
      <c r="D95" s="35">
        <f>VLOOKUP(A95,'Initial Data Ctl v TiO2'!$A$1:$U$377,19,0)</f>
        <v>26632500</v>
      </c>
      <c r="E95" s="35">
        <f>VLOOKUP(A95,'Initial Data Ctl v TiO2'!$A$1:$U$377,20,0)</f>
        <v>22682000</v>
      </c>
      <c r="F95" s="35">
        <f t="shared" si="17"/>
        <v>0.85166619731531024</v>
      </c>
      <c r="G95" s="65">
        <v>-14.68060444</v>
      </c>
      <c r="H95" s="35">
        <f t="shared" si="18"/>
        <v>-0.16056061611007688</v>
      </c>
      <c r="I95" s="35">
        <f>VLOOKUP(A95,'Simple avearge'!$A$1:$C$1136,2,0)</f>
        <v>-2.0133532560740499</v>
      </c>
      <c r="J95" s="35">
        <f t="shared" si="19"/>
        <v>2.2730785750352576</v>
      </c>
      <c r="K95" s="35">
        <f t="shared" si="16"/>
        <v>40.95129625562376</v>
      </c>
      <c r="L95" s="33">
        <f t="shared" si="20"/>
        <v>18.392987904392069</v>
      </c>
      <c r="M95" s="35">
        <f t="shared" si="21"/>
        <v>-0.16056061611007688</v>
      </c>
    </row>
    <row r="96" spans="1:13">
      <c r="A96" s="45" t="s">
        <v>481</v>
      </c>
      <c r="B96" s="35">
        <f>VLOOKUP(A96,'Initial Data Ctl v TiO2'!$A$1:$U$377,5,0)</f>
        <v>2</v>
      </c>
      <c r="C96" s="33">
        <v>472</v>
      </c>
      <c r="D96" s="35">
        <f>VLOOKUP(A96,'Initial Data Ctl v TiO2'!$A$1:$U$377,19,0)</f>
        <v>4367017</v>
      </c>
      <c r="E96" s="35">
        <f>VLOOKUP(A96,'Initial Data Ctl v TiO2'!$A$1:$U$377,20,0)</f>
        <v>1052384.1669999999</v>
      </c>
      <c r="F96" s="35">
        <f t="shared" si="17"/>
        <v>0.24098467374869387</v>
      </c>
      <c r="G96" s="65">
        <v>-10.391121999999999</v>
      </c>
      <c r="H96" s="35">
        <f t="shared" si="18"/>
        <v>-1.4230219419174517</v>
      </c>
      <c r="I96" s="35">
        <f>VLOOKUP(A96,'Simple avearge'!$A$1:$C$1136,2,0)</f>
        <v>-1.7502715218959599</v>
      </c>
      <c r="J96" s="35">
        <f t="shared" si="19"/>
        <v>2.4208980750729197</v>
      </c>
      <c r="K96" s="35">
        <f t="shared" si="16"/>
        <v>37.58546385804992</v>
      </c>
      <c r="L96" s="33">
        <f t="shared" si="20"/>
        <v>14.017739376127039</v>
      </c>
      <c r="M96" s="35">
        <f t="shared" si="21"/>
        <v>-1.4230219419174517</v>
      </c>
    </row>
    <row r="97" spans="1:13">
      <c r="A97" s="68" t="s">
        <v>491</v>
      </c>
      <c r="B97" s="35">
        <f>VLOOKUP(A97,'Initial Data Ctl v TiO2'!$A$1:$U$377,5,0)</f>
        <v>2</v>
      </c>
      <c r="C97" s="33">
        <v>411</v>
      </c>
      <c r="D97" s="35">
        <f>VLOOKUP(A97,'Initial Data Ctl v TiO2'!$A$1:$U$377,19,0)</f>
        <v>3631350.5</v>
      </c>
      <c r="E97" s="35">
        <f>VLOOKUP(A97,'Initial Data Ctl v TiO2'!$A$1:$U$377,20,0)</f>
        <v>1538534.1669999999</v>
      </c>
      <c r="F97" s="35">
        <f t="shared" si="17"/>
        <v>0.42368098783083591</v>
      </c>
      <c r="G97" s="65">
        <v>-8.0272097579999997</v>
      </c>
      <c r="H97" s="35">
        <f t="shared" si="18"/>
        <v>-0.85877449412689921</v>
      </c>
      <c r="I97" s="35">
        <f>VLOOKUP(A97,'Simple avearge'!$A$1:$C$1136,2,0)</f>
        <v>-1.82676059559102</v>
      </c>
      <c r="J97" s="35">
        <f t="shared" si="19"/>
        <v>2.2889480367795172</v>
      </c>
      <c r="K97" s="35">
        <f t="shared" si="16"/>
        <v>40.561857273935935</v>
      </c>
      <c r="L97" s="33">
        <f t="shared" si="20"/>
        <v>11.730037907012075</v>
      </c>
      <c r="M97" s="35">
        <f t="shared" si="21"/>
        <v>-0.85877449412689921</v>
      </c>
    </row>
  </sheetData>
  <sortState xmlns:xlrd2="http://schemas.microsoft.com/office/spreadsheetml/2017/richdata2" ref="A2:L95">
    <sortCondition ref="A2"/>
  </sortState>
  <conditionalFormatting sqref="G86 A86">
    <cfRule type="duplicateValues" dxfId="317" priority="23"/>
    <cfRule type="duplicateValues" dxfId="316" priority="24"/>
    <cfRule type="duplicateValues" dxfId="315" priority="25"/>
  </conditionalFormatting>
  <conditionalFormatting sqref="G87 A87 A67">
    <cfRule type="duplicateValues" dxfId="314" priority="36"/>
    <cfRule type="duplicateValues" dxfId="313" priority="37"/>
    <cfRule type="duplicateValues" dxfId="312" priority="38"/>
  </conditionalFormatting>
  <conditionalFormatting sqref="G67">
    <cfRule type="duplicateValues" dxfId="311" priority="19"/>
    <cfRule type="duplicateValues" dxfId="310" priority="20"/>
    <cfRule type="duplicateValues" dxfId="309" priority="21"/>
  </conditionalFormatting>
  <conditionalFormatting sqref="A27">
    <cfRule type="duplicateValues" dxfId="308" priority="821"/>
    <cfRule type="duplicateValues" dxfId="307" priority="822"/>
    <cfRule type="duplicateValues" dxfId="306" priority="823"/>
  </conditionalFormatting>
  <conditionalFormatting sqref="A33">
    <cfRule type="duplicateValues" dxfId="305" priority="947"/>
    <cfRule type="duplicateValues" dxfId="304" priority="948"/>
    <cfRule type="duplicateValues" dxfId="303" priority="949"/>
  </conditionalFormatting>
  <conditionalFormatting sqref="A3:A1048576">
    <cfRule type="duplicateValues" dxfId="302" priority="4"/>
  </conditionalFormatting>
  <conditionalFormatting sqref="B98:B1048576 G90:G97 A90:A1048576 A64 A30:A32 A24:A26 A28 A34:A51 A3:A21 G84 A84">
    <cfRule type="duplicateValues" dxfId="301" priority="1463"/>
  </conditionalFormatting>
  <conditionalFormatting sqref="A29">
    <cfRule type="duplicateValues" dxfId="300" priority="2371"/>
    <cfRule type="duplicateValues" dxfId="299" priority="2372"/>
    <cfRule type="duplicateValues" dxfId="298" priority="2373"/>
  </conditionalFormatting>
  <conditionalFormatting sqref="G88:G89 A77:A83 A68:A73 A88:A89 A65 G85 A85">
    <cfRule type="duplicateValues" dxfId="297" priority="2873"/>
  </conditionalFormatting>
  <conditionalFormatting sqref="G88:G89 A88:A89 A68:A73 A65 G85 A85">
    <cfRule type="duplicateValues" dxfId="296" priority="2883"/>
  </conditionalFormatting>
  <conditionalFormatting sqref="A58">
    <cfRule type="duplicateValues" dxfId="295" priority="2953"/>
    <cfRule type="duplicateValues" dxfId="294" priority="2954"/>
    <cfRule type="duplicateValues" dxfId="293" priority="2955"/>
  </conditionalFormatting>
  <conditionalFormatting sqref="G77:G83 G68:G73 G65">
    <cfRule type="duplicateValues" dxfId="292" priority="3275"/>
  </conditionalFormatting>
  <conditionalFormatting sqref="G84:G89 A4:A89">
    <cfRule type="duplicateValues" dxfId="291" priority="3331"/>
  </conditionalFormatting>
  <conditionalFormatting sqref="A1:A2">
    <cfRule type="duplicateValues" dxfId="290" priority="1"/>
  </conditionalFormatting>
  <conditionalFormatting sqref="A1:A2">
    <cfRule type="duplicateValues" dxfId="289" priority="2"/>
  </conditionalFormatting>
  <conditionalFormatting sqref="A1:A2">
    <cfRule type="duplicateValues" dxfId="288" priority="3"/>
  </conditionalFormatting>
  <conditionalFormatting sqref="C30 C28">
    <cfRule type="duplicateValues" dxfId="287" priority="3763"/>
    <cfRule type="duplicateValues" dxfId="286" priority="3764"/>
  </conditionalFormatting>
  <conditionalFormatting sqref="A34:A51 A30:A32 A24:A26 A28 A3:A21">
    <cfRule type="duplicateValues" dxfId="285" priority="3806"/>
  </conditionalFormatting>
  <conditionalFormatting sqref="A62:A63">
    <cfRule type="duplicateValues" dxfId="284" priority="3842"/>
    <cfRule type="duplicateValues" dxfId="283" priority="3843"/>
    <cfRule type="duplicateValues" dxfId="282" priority="3844"/>
  </conditionalFormatting>
  <conditionalFormatting sqref="G68:G73 G65">
    <cfRule type="duplicateValues" dxfId="281" priority="3921"/>
  </conditionalFormatting>
  <pageMargins left="0" right="0" top="0.39370078740157477" bottom="0.39370078740157477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36"/>
  <sheetViews>
    <sheetView topLeftCell="A1096" workbookViewId="0">
      <selection activeCell="A65" sqref="A1:A1048576"/>
    </sheetView>
  </sheetViews>
  <sheetFormatPr baseColWidth="10" defaultRowHeight="16"/>
  <sheetData>
    <row r="1" spans="1:3">
      <c r="A1" s="72" t="s">
        <v>1611</v>
      </c>
      <c r="B1" s="73" t="s">
        <v>1612</v>
      </c>
      <c r="C1" s="73" t="s">
        <v>1613</v>
      </c>
    </row>
    <row r="2" spans="1:3">
      <c r="A2" s="73" t="s">
        <v>1614</v>
      </c>
      <c r="B2" s="73">
        <v>-1.60539193826573</v>
      </c>
      <c r="C2" s="73">
        <v>-1.4718529226724599</v>
      </c>
    </row>
    <row r="3" spans="1:3">
      <c r="A3" s="73" t="s">
        <v>1615</v>
      </c>
      <c r="B3" s="73">
        <v>-2.6398887394631001</v>
      </c>
      <c r="C3" s="73">
        <v>-1.10545513442072</v>
      </c>
    </row>
    <row r="4" spans="1:3">
      <c r="A4" s="73" t="s">
        <v>1616</v>
      </c>
      <c r="B4" s="73">
        <v>-2.3302311082724501</v>
      </c>
      <c r="C4" s="73">
        <v>-1.82853899292585</v>
      </c>
    </row>
    <row r="5" spans="1:3">
      <c r="A5" s="73" t="s">
        <v>1617</v>
      </c>
      <c r="B5" s="73">
        <v>-1.8587276347495001</v>
      </c>
      <c r="C5" s="73">
        <v>-1.2276642651837</v>
      </c>
    </row>
    <row r="6" spans="1:3">
      <c r="A6" s="73" t="s">
        <v>1618</v>
      </c>
      <c r="B6" s="73">
        <v>-1.5794485088187999</v>
      </c>
      <c r="C6" s="73">
        <v>-1.00455186749089</v>
      </c>
    </row>
    <row r="7" spans="1:3">
      <c r="A7" s="73" t="s">
        <v>1619</v>
      </c>
      <c r="B7" s="73">
        <v>-1.54214442612069</v>
      </c>
      <c r="C7" s="73">
        <v>-1.0487886751131399</v>
      </c>
    </row>
    <row r="8" spans="1:3">
      <c r="A8" s="73" t="s">
        <v>1620</v>
      </c>
      <c r="B8" s="73">
        <v>-1.8687308488068399</v>
      </c>
      <c r="C8" s="73">
        <v>-1.3767848338456701</v>
      </c>
    </row>
    <row r="9" spans="1:3">
      <c r="A9" s="73" t="s">
        <v>1621</v>
      </c>
      <c r="B9" s="73">
        <v>-2.8433025852260299</v>
      </c>
      <c r="C9" s="73">
        <v>-2.0616614789682601</v>
      </c>
    </row>
    <row r="10" spans="1:3">
      <c r="A10" s="73" t="s">
        <v>1622</v>
      </c>
      <c r="B10" s="73">
        <v>-1.6233147583154</v>
      </c>
      <c r="C10" s="73">
        <v>-1.06732357392166</v>
      </c>
    </row>
    <row r="11" spans="1:3">
      <c r="A11" s="73" t="s">
        <v>1623</v>
      </c>
      <c r="B11" s="73">
        <v>-3.3499201708561599</v>
      </c>
      <c r="C11" s="73">
        <v>-1.99805940869042</v>
      </c>
    </row>
    <row r="12" spans="1:3">
      <c r="A12" s="73" t="s">
        <v>1624</v>
      </c>
      <c r="B12" s="73">
        <v>-2.6404332758648201</v>
      </c>
      <c r="C12" s="73">
        <v>-1.1058941680533401</v>
      </c>
    </row>
    <row r="13" spans="1:3">
      <c r="A13" s="73" t="s">
        <v>1625</v>
      </c>
      <c r="B13" s="73">
        <v>-2.7894861759990701</v>
      </c>
      <c r="C13" s="73">
        <v>-1.6166715812819501</v>
      </c>
    </row>
    <row r="14" spans="1:3">
      <c r="A14" s="73" t="s">
        <v>1626</v>
      </c>
      <c r="B14" s="73">
        <v>-1.5428888202701301</v>
      </c>
      <c r="C14" s="73">
        <v>-1.32039128885169</v>
      </c>
    </row>
    <row r="15" spans="1:3">
      <c r="A15" s="73" t="s">
        <v>1627</v>
      </c>
      <c r="B15" s="73">
        <v>-2.7260614046674498</v>
      </c>
      <c r="C15" s="73">
        <v>-2.2269932124554299</v>
      </c>
    </row>
    <row r="16" spans="1:3">
      <c r="A16" s="73" t="s">
        <v>1628</v>
      </c>
      <c r="B16" s="73">
        <v>-1.622281234461</v>
      </c>
      <c r="C16" s="73">
        <v>-1.72493096408486</v>
      </c>
    </row>
    <row r="17" spans="1:3">
      <c r="A17" s="73" t="s">
        <v>1629</v>
      </c>
      <c r="B17" s="73">
        <v>-1.5136226587205399</v>
      </c>
      <c r="C17" s="73">
        <v>-1.38592399633591</v>
      </c>
    </row>
    <row r="18" spans="1:3">
      <c r="A18" s="73" t="s">
        <v>1630</v>
      </c>
      <c r="B18" s="73">
        <v>-1.5954345588914201</v>
      </c>
      <c r="C18" s="73">
        <v>-1.1046798693145199</v>
      </c>
    </row>
    <row r="19" spans="1:3">
      <c r="A19" s="73" t="s">
        <v>1631</v>
      </c>
      <c r="B19" s="73">
        <v>-2.3593924816736398</v>
      </c>
      <c r="C19" s="73">
        <v>-1.6640683695382501</v>
      </c>
    </row>
    <row r="20" spans="1:3">
      <c r="A20" s="73" t="s">
        <v>1632</v>
      </c>
      <c r="B20" s="73">
        <v>-1.99573311177603</v>
      </c>
      <c r="C20" s="73">
        <v>-1.2890291354519801</v>
      </c>
    </row>
    <row r="21" spans="1:3">
      <c r="A21" s="73" t="s">
        <v>1633</v>
      </c>
      <c r="B21" s="73">
        <v>-1.5972848056351301</v>
      </c>
      <c r="C21" s="73">
        <v>-1.2107071609576301</v>
      </c>
    </row>
    <row r="22" spans="1:3">
      <c r="A22" s="73" t="s">
        <v>1634</v>
      </c>
      <c r="B22" s="73">
        <v>-2.25024165097724</v>
      </c>
      <c r="C22" s="73">
        <v>-2.14160768651255</v>
      </c>
    </row>
    <row r="23" spans="1:3">
      <c r="A23" s="73" t="s">
        <v>1635</v>
      </c>
      <c r="B23" s="73">
        <v>-1.2216780371243201</v>
      </c>
      <c r="C23" s="73">
        <v>-1.5102630795218901</v>
      </c>
    </row>
    <row r="24" spans="1:3">
      <c r="A24" s="73" t="s">
        <v>1636</v>
      </c>
      <c r="B24" s="73">
        <v>-2.0638105628065402</v>
      </c>
      <c r="C24" s="73">
        <v>-0.92515018208741895</v>
      </c>
    </row>
    <row r="25" spans="1:3">
      <c r="A25" s="73" t="s">
        <v>1637</v>
      </c>
      <c r="B25" s="73">
        <v>-2.7607834076871698</v>
      </c>
      <c r="C25" s="73">
        <v>-1.8733053739005201</v>
      </c>
    </row>
    <row r="26" spans="1:3">
      <c r="A26" s="73" t="s">
        <v>1638</v>
      </c>
      <c r="B26" s="73">
        <v>-1.83565707987119</v>
      </c>
      <c r="C26" s="73">
        <v>-1.12428031059986</v>
      </c>
    </row>
    <row r="27" spans="1:3">
      <c r="A27" s="73" t="s">
        <v>1639</v>
      </c>
      <c r="B27" s="73">
        <v>-3.2639159812165</v>
      </c>
      <c r="C27" s="73">
        <v>-2.19655709365981</v>
      </c>
    </row>
    <row r="28" spans="1:3">
      <c r="A28" s="73" t="s">
        <v>1640</v>
      </c>
      <c r="B28" s="73">
        <v>-2.5608484070461301</v>
      </c>
      <c r="C28" s="73">
        <v>-1.7920185651264799</v>
      </c>
    </row>
    <row r="29" spans="1:3">
      <c r="A29" s="73" t="s">
        <v>1641</v>
      </c>
      <c r="B29" s="73">
        <v>-2.7330970233295502</v>
      </c>
      <c r="C29" s="73">
        <v>-1.96687635159542</v>
      </c>
    </row>
    <row r="30" spans="1:3">
      <c r="A30" s="73" t="s">
        <v>1642</v>
      </c>
      <c r="B30" s="73">
        <v>-1.29389107389364</v>
      </c>
      <c r="C30" s="73">
        <v>-1.3713566887095701</v>
      </c>
    </row>
    <row r="31" spans="1:3">
      <c r="A31" s="73" t="s">
        <v>1643</v>
      </c>
      <c r="B31" s="73">
        <v>-3.3994175662284101</v>
      </c>
      <c r="C31" s="73">
        <v>-1.82625505149192</v>
      </c>
    </row>
    <row r="32" spans="1:3">
      <c r="A32" s="73" t="s">
        <v>1644</v>
      </c>
      <c r="B32" s="73">
        <v>-2.5218797832294002</v>
      </c>
      <c r="C32" s="73">
        <v>-2.1011345307459499</v>
      </c>
    </row>
    <row r="33" spans="1:3">
      <c r="A33" s="73" t="s">
        <v>1645</v>
      </c>
      <c r="B33" s="73">
        <v>-1.5891949649899899</v>
      </c>
      <c r="C33" s="73">
        <v>-1.5323354109898</v>
      </c>
    </row>
    <row r="34" spans="1:3">
      <c r="A34" s="73" t="s">
        <v>1646</v>
      </c>
      <c r="B34" s="73">
        <v>-2.05146239282492</v>
      </c>
      <c r="C34" s="73">
        <v>-1.63386837505783</v>
      </c>
    </row>
    <row r="35" spans="1:3">
      <c r="A35" s="73" t="s">
        <v>1647</v>
      </c>
      <c r="B35" s="73">
        <v>-3.1493369594840401</v>
      </c>
      <c r="C35" s="73">
        <v>-1.6815403609261601</v>
      </c>
    </row>
    <row r="36" spans="1:3">
      <c r="A36" s="73" t="s">
        <v>1648</v>
      </c>
      <c r="B36" s="73">
        <v>-2.6279586308733598</v>
      </c>
      <c r="C36" s="73">
        <v>-1.77388251749855</v>
      </c>
    </row>
    <row r="37" spans="1:3">
      <c r="A37" s="73" t="s">
        <v>1649</v>
      </c>
      <c r="B37" s="73">
        <v>-3.00188515456755</v>
      </c>
      <c r="C37" s="73">
        <v>-2.7109399468588902</v>
      </c>
    </row>
    <row r="38" spans="1:3">
      <c r="A38" s="73" t="s">
        <v>1650</v>
      </c>
      <c r="B38" s="73">
        <v>-2.3519308698904</v>
      </c>
      <c r="C38" s="73">
        <v>-1.8527920987259301</v>
      </c>
    </row>
    <row r="39" spans="1:3">
      <c r="A39" s="73" t="s">
        <v>1651</v>
      </c>
      <c r="B39" s="73">
        <v>-2.3176146647660598</v>
      </c>
      <c r="C39" s="73">
        <v>-1.2561428874401901</v>
      </c>
    </row>
    <row r="40" spans="1:3">
      <c r="A40" s="73" t="s">
        <v>1652</v>
      </c>
      <c r="B40" s="73">
        <v>-0.26275336324718201</v>
      </c>
      <c r="C40" s="73">
        <v>-0.19928411818945099</v>
      </c>
    </row>
    <row r="41" spans="1:3">
      <c r="A41" s="73" t="s">
        <v>1653</v>
      </c>
      <c r="B41" s="73">
        <v>-3.0654005998620502</v>
      </c>
      <c r="C41" s="73">
        <v>-2.6646441498600599</v>
      </c>
    </row>
    <row r="42" spans="1:3">
      <c r="A42" s="73" t="s">
        <v>1654</v>
      </c>
      <c r="B42" s="73">
        <v>-2.6429792699981798</v>
      </c>
      <c r="C42" s="73">
        <v>-2.0297318254727701</v>
      </c>
    </row>
    <row r="43" spans="1:3">
      <c r="A43" s="73" t="s">
        <v>1655</v>
      </c>
      <c r="B43" s="73">
        <v>-2.2350143927144499</v>
      </c>
      <c r="C43" s="73">
        <v>-2.0735646363661902</v>
      </c>
    </row>
    <row r="44" spans="1:3">
      <c r="A44" s="73" t="s">
        <v>1656</v>
      </c>
      <c r="B44" s="73">
        <v>-2.91287937396709</v>
      </c>
      <c r="C44" s="73">
        <v>-2.3201738699656702</v>
      </c>
    </row>
    <row r="45" spans="1:3">
      <c r="A45" s="73" t="s">
        <v>1657</v>
      </c>
      <c r="B45" s="73">
        <v>-1.4211795038728601</v>
      </c>
      <c r="C45" s="73">
        <v>-1.4400485493300601</v>
      </c>
    </row>
    <row r="46" spans="1:3">
      <c r="A46" s="73" t="s">
        <v>1658</v>
      </c>
      <c r="B46" s="73">
        <v>-2.44091260616353</v>
      </c>
      <c r="C46" s="73">
        <v>-1.82439790811935</v>
      </c>
    </row>
    <row r="47" spans="1:3">
      <c r="A47" s="73" t="s">
        <v>1659</v>
      </c>
      <c r="B47" s="73">
        <v>-1.2933830966187601</v>
      </c>
      <c r="C47" s="73">
        <v>-1.1842087265595</v>
      </c>
    </row>
    <row r="48" spans="1:3">
      <c r="A48" s="73" t="s">
        <v>1660</v>
      </c>
      <c r="B48" s="73">
        <v>-2.6161611545367101</v>
      </c>
      <c r="C48" s="73">
        <v>-1.8016465657148499</v>
      </c>
    </row>
    <row r="49" spans="1:3">
      <c r="A49" s="73" t="s">
        <v>1661</v>
      </c>
      <c r="B49" s="73">
        <v>-2.1968082269072502</v>
      </c>
      <c r="C49" s="73">
        <v>-1.86445214046401</v>
      </c>
    </row>
    <row r="50" spans="1:3">
      <c r="A50" s="73" t="s">
        <v>1662</v>
      </c>
      <c r="B50" s="73">
        <v>-1.8795372406892601</v>
      </c>
      <c r="C50" s="73">
        <v>-0.94450454000637796</v>
      </c>
    </row>
    <row r="51" spans="1:3">
      <c r="A51" s="73" t="s">
        <v>1663</v>
      </c>
      <c r="B51" s="73">
        <v>-2.38789214722761</v>
      </c>
      <c r="C51" s="73">
        <v>-1.60893549502352</v>
      </c>
    </row>
    <row r="52" spans="1:3">
      <c r="A52" s="73" t="s">
        <v>1664</v>
      </c>
      <c r="B52" s="73">
        <v>-2.3364569048122599</v>
      </c>
      <c r="C52" s="73">
        <v>-1.90369357233078</v>
      </c>
    </row>
    <row r="53" spans="1:3">
      <c r="A53" s="73" t="s">
        <v>1665</v>
      </c>
      <c r="B53" s="73">
        <v>-2.5308080714227601</v>
      </c>
      <c r="C53" s="73">
        <v>-2.72754882678568</v>
      </c>
    </row>
    <row r="54" spans="1:3">
      <c r="A54" s="73" t="s">
        <v>1666</v>
      </c>
      <c r="B54" s="73">
        <v>-2.92071925835323</v>
      </c>
      <c r="C54" s="73">
        <v>-2.12458483469059</v>
      </c>
    </row>
    <row r="55" spans="1:3">
      <c r="A55" s="73" t="s">
        <v>1667</v>
      </c>
      <c r="B55" s="73">
        <v>-2.0624683297795201</v>
      </c>
      <c r="C55" s="73">
        <v>-1.93762528938297</v>
      </c>
    </row>
    <row r="56" spans="1:3">
      <c r="A56" s="73" t="s">
        <v>1668</v>
      </c>
      <c r="B56" s="73">
        <v>-2.0892691883220502</v>
      </c>
      <c r="C56" s="73">
        <v>-1.5289048516660699</v>
      </c>
    </row>
    <row r="57" spans="1:3">
      <c r="A57" s="73" t="s">
        <v>1669</v>
      </c>
      <c r="B57" s="73">
        <v>-2.1703936767640299</v>
      </c>
      <c r="C57" s="73">
        <v>-1.75086955316702</v>
      </c>
    </row>
    <row r="58" spans="1:3">
      <c r="A58" s="73" t="s">
        <v>1670</v>
      </c>
      <c r="B58" s="73">
        <v>-1.7554149481327099</v>
      </c>
      <c r="C58" s="73">
        <v>-1.2517444691047299</v>
      </c>
    </row>
    <row r="59" spans="1:3">
      <c r="A59" s="73" t="s">
        <v>1671</v>
      </c>
      <c r="B59" s="73">
        <v>-1.5426213590668301</v>
      </c>
      <c r="C59" s="73">
        <v>-1.5559446632839999</v>
      </c>
    </row>
    <row r="60" spans="1:3">
      <c r="A60" s="73" t="s">
        <v>1672</v>
      </c>
      <c r="B60" s="73">
        <v>-1.8480453066535301</v>
      </c>
      <c r="C60" s="73">
        <v>-1.6387573253013401</v>
      </c>
    </row>
    <row r="61" spans="1:3">
      <c r="A61" s="73" t="s">
        <v>1673</v>
      </c>
      <c r="B61" s="73">
        <v>-1.83640629695404</v>
      </c>
      <c r="C61" s="73">
        <v>-1.23371385471164</v>
      </c>
    </row>
    <row r="62" spans="1:3">
      <c r="A62" s="73" t="s">
        <v>1674</v>
      </c>
      <c r="B62" s="73">
        <v>-1.6101871997856101</v>
      </c>
      <c r="C62" s="73">
        <v>-1.41551978703171</v>
      </c>
    </row>
    <row r="63" spans="1:3">
      <c r="A63" s="73" t="s">
        <v>1675</v>
      </c>
      <c r="B63" s="73">
        <v>-2.1075774921096699</v>
      </c>
      <c r="C63" s="73">
        <v>-1.85385240094516</v>
      </c>
    </row>
    <row r="64" spans="1:3">
      <c r="A64" s="73" t="s">
        <v>1676</v>
      </c>
      <c r="B64" s="73">
        <v>-2.04111047319779</v>
      </c>
      <c r="C64" s="73">
        <v>-1.42408091147488</v>
      </c>
    </row>
    <row r="65" spans="1:3">
      <c r="A65" s="73" t="s">
        <v>1677</v>
      </c>
      <c r="B65" s="73">
        <v>-1.1396568661555</v>
      </c>
      <c r="C65" s="73">
        <v>-1.2844289411020799</v>
      </c>
    </row>
    <row r="66" spans="1:3">
      <c r="A66" s="73" t="s">
        <v>1678</v>
      </c>
      <c r="B66" s="73">
        <v>-1.7364506801970201</v>
      </c>
      <c r="C66" s="73">
        <v>-1.6631523401919699</v>
      </c>
    </row>
    <row r="67" spans="1:3">
      <c r="A67" s="73" t="s">
        <v>1679</v>
      </c>
      <c r="B67" s="73">
        <v>-3.4126854433679199</v>
      </c>
      <c r="C67" s="73">
        <v>-2.0363533243603098</v>
      </c>
    </row>
    <row r="68" spans="1:3">
      <c r="A68" s="73" t="s">
        <v>1680</v>
      </c>
      <c r="B68" s="73">
        <v>-2.37411630790172</v>
      </c>
      <c r="C68" s="73">
        <v>-1.5702399854382201</v>
      </c>
    </row>
    <row r="69" spans="1:3">
      <c r="A69" s="73" t="s">
        <v>1681</v>
      </c>
      <c r="B69" s="73">
        <v>-1.92522191628273</v>
      </c>
      <c r="C69" s="73">
        <v>-1.73813773827619</v>
      </c>
    </row>
    <row r="70" spans="1:3">
      <c r="A70" s="73" t="s">
        <v>1682</v>
      </c>
      <c r="B70" s="73">
        <v>-1.6500980306580599</v>
      </c>
      <c r="C70" s="73">
        <v>-1.4721932159996101</v>
      </c>
    </row>
    <row r="71" spans="1:3">
      <c r="A71" s="73" t="s">
        <v>1683</v>
      </c>
      <c r="B71" s="73">
        <v>-1.4282340414872801</v>
      </c>
      <c r="C71" s="73">
        <v>-1.2287445638016301</v>
      </c>
    </row>
    <row r="72" spans="1:3">
      <c r="A72" s="73" t="s">
        <v>1684</v>
      </c>
      <c r="B72" s="73">
        <v>-1.8218561952500201</v>
      </c>
      <c r="C72" s="73">
        <v>-1.4155312550607999</v>
      </c>
    </row>
    <row r="73" spans="1:3">
      <c r="A73" s="73" t="s">
        <v>1685</v>
      </c>
      <c r="B73" s="73">
        <v>-2.3717899193852201</v>
      </c>
      <c r="C73" s="73">
        <v>-1.04082196413592</v>
      </c>
    </row>
    <row r="74" spans="1:3">
      <c r="A74" s="73" t="s">
        <v>1686</v>
      </c>
      <c r="B74" s="73">
        <v>-2.13331432852446</v>
      </c>
      <c r="C74" s="73">
        <v>-1.1071252687664801</v>
      </c>
    </row>
    <row r="75" spans="1:3">
      <c r="A75" s="73" t="s">
        <v>1687</v>
      </c>
      <c r="B75" s="73">
        <v>-3.1669089803496999</v>
      </c>
      <c r="C75" s="73">
        <v>-1.71774512991962</v>
      </c>
    </row>
    <row r="76" spans="1:3">
      <c r="A76" s="73" t="s">
        <v>1688</v>
      </c>
      <c r="B76" s="73">
        <v>-2.0249401608059499</v>
      </c>
      <c r="C76" s="73">
        <v>-1.5646205299348399</v>
      </c>
    </row>
    <row r="77" spans="1:3">
      <c r="A77" s="73" t="s">
        <v>1689</v>
      </c>
      <c r="B77" s="73">
        <v>-2.6582818958928298</v>
      </c>
      <c r="C77" s="73">
        <v>-1.27108390954075</v>
      </c>
    </row>
    <row r="78" spans="1:3">
      <c r="A78" s="73" t="s">
        <v>1690</v>
      </c>
      <c r="B78" s="73">
        <v>-2.4841722796005601</v>
      </c>
      <c r="C78" s="73">
        <v>-1.45517175185815</v>
      </c>
    </row>
    <row r="79" spans="1:3">
      <c r="A79" s="73" t="s">
        <v>1691</v>
      </c>
      <c r="B79" s="73">
        <v>-1.3625667250742599</v>
      </c>
      <c r="C79" s="73">
        <v>-1.34645937350872</v>
      </c>
    </row>
    <row r="80" spans="1:3">
      <c r="A80" s="73" t="s">
        <v>1692</v>
      </c>
      <c r="B80" s="73">
        <v>-1.84586897783794</v>
      </c>
      <c r="C80" s="73">
        <v>-1.7484596443863201</v>
      </c>
    </row>
    <row r="81" spans="1:3">
      <c r="A81" s="73" t="s">
        <v>1693</v>
      </c>
      <c r="B81" s="73">
        <v>-2.3750482929616399</v>
      </c>
      <c r="C81" s="73">
        <v>-1.52401918764811</v>
      </c>
    </row>
    <row r="82" spans="1:3">
      <c r="A82" s="73" t="s">
        <v>1694</v>
      </c>
      <c r="B82" s="73">
        <v>-2.1700764985837</v>
      </c>
      <c r="C82" s="73">
        <v>-1.88143290341384</v>
      </c>
    </row>
    <row r="83" spans="1:3">
      <c r="A83" s="73" t="s">
        <v>1695</v>
      </c>
      <c r="B83" s="73">
        <v>-2.51311343368371</v>
      </c>
      <c r="C83" s="73">
        <v>-1.72446136525841</v>
      </c>
    </row>
    <row r="84" spans="1:3">
      <c r="A84" s="73" t="s">
        <v>1696</v>
      </c>
      <c r="B84" s="73">
        <v>-2.7550919740913402</v>
      </c>
      <c r="C84" s="73">
        <v>-1.892142512218</v>
      </c>
    </row>
    <row r="85" spans="1:3">
      <c r="A85" s="73" t="s">
        <v>151</v>
      </c>
      <c r="B85" s="73">
        <v>-1.6083200696781501</v>
      </c>
      <c r="C85" s="73">
        <v>-1.57052389119938</v>
      </c>
    </row>
    <row r="86" spans="1:3">
      <c r="A86" s="73" t="s">
        <v>155</v>
      </c>
      <c r="B86" s="73">
        <v>-1.53838092670681</v>
      </c>
      <c r="C86" s="73">
        <v>-1.3407724714217499</v>
      </c>
    </row>
    <row r="87" spans="1:3">
      <c r="A87" s="73" t="s">
        <v>159</v>
      </c>
      <c r="B87" s="73">
        <v>-1.1688178707406001</v>
      </c>
      <c r="C87" s="73">
        <v>-0.85477212594541097</v>
      </c>
    </row>
    <row r="88" spans="1:3">
      <c r="A88" s="73" t="s">
        <v>53</v>
      </c>
      <c r="B88" s="73">
        <v>-1.9335214383357999</v>
      </c>
      <c r="C88" s="73">
        <v>-1.3157419447016401</v>
      </c>
    </row>
    <row r="89" spans="1:3">
      <c r="A89" s="73" t="s">
        <v>163</v>
      </c>
      <c r="B89" s="73">
        <v>-1.73398193800287</v>
      </c>
      <c r="C89" s="73">
        <v>-1.2870061064859999</v>
      </c>
    </row>
    <row r="90" spans="1:3">
      <c r="A90" s="73" t="s">
        <v>167</v>
      </c>
      <c r="B90" s="73">
        <v>-1.00438378666985</v>
      </c>
      <c r="C90" s="73">
        <v>-0.37566971045200998</v>
      </c>
    </row>
    <row r="91" spans="1:3">
      <c r="A91" s="73" t="s">
        <v>171</v>
      </c>
      <c r="B91" s="73">
        <v>-1.86789231647729</v>
      </c>
      <c r="C91" s="73">
        <v>-0.56122196615979003</v>
      </c>
    </row>
    <row r="92" spans="1:3">
      <c r="A92" s="73" t="s">
        <v>175</v>
      </c>
      <c r="B92" s="73">
        <v>-1.0800058379241999</v>
      </c>
      <c r="C92" s="73">
        <v>-0.48199685555786398</v>
      </c>
    </row>
    <row r="93" spans="1:3">
      <c r="A93" s="73" t="s">
        <v>178</v>
      </c>
      <c r="B93" s="73">
        <v>-1.6028700327404499</v>
      </c>
      <c r="C93" s="73">
        <v>-1.0599186132973</v>
      </c>
    </row>
    <row r="94" spans="1:3">
      <c r="A94" s="73" t="s">
        <v>182</v>
      </c>
      <c r="B94" s="73">
        <v>-1.45046336427754</v>
      </c>
      <c r="C94" s="73">
        <v>-0.58923692391992299</v>
      </c>
    </row>
    <row r="95" spans="1:3">
      <c r="A95" s="73" t="s">
        <v>186</v>
      </c>
      <c r="B95" s="73">
        <v>-1.7717490010326999</v>
      </c>
      <c r="C95" s="73">
        <v>-0.97728496838841905</v>
      </c>
    </row>
    <row r="96" spans="1:3">
      <c r="A96" s="73" t="s">
        <v>190</v>
      </c>
      <c r="B96" s="73">
        <v>-1.11614051370661</v>
      </c>
      <c r="C96" s="73">
        <v>-0.99671529685458204</v>
      </c>
    </row>
    <row r="97" spans="1:3">
      <c r="A97" s="73" t="s">
        <v>194</v>
      </c>
      <c r="B97" s="73">
        <v>-1.8959604375217101</v>
      </c>
      <c r="C97" s="73">
        <v>-1.3034519332046901</v>
      </c>
    </row>
    <row r="98" spans="1:3">
      <c r="A98" s="73" t="s">
        <v>198</v>
      </c>
      <c r="B98" s="73">
        <v>-1.95000180281293</v>
      </c>
      <c r="C98" s="73">
        <v>-1.6113031820220201</v>
      </c>
    </row>
    <row r="99" spans="1:3">
      <c r="A99" s="73" t="s">
        <v>202</v>
      </c>
      <c r="B99" s="73">
        <v>-1.52278670504234</v>
      </c>
      <c r="C99" s="73">
        <v>-0.86538588953332196</v>
      </c>
    </row>
    <row r="100" spans="1:3">
      <c r="A100" s="73" t="s">
        <v>206</v>
      </c>
      <c r="B100" s="73">
        <v>-0.48761283764097502</v>
      </c>
      <c r="C100" s="73">
        <v>-0.36781538160059701</v>
      </c>
    </row>
    <row r="101" spans="1:3">
      <c r="A101" s="73" t="s">
        <v>210</v>
      </c>
      <c r="B101" s="73">
        <v>-1.48219296497037</v>
      </c>
      <c r="C101" s="73">
        <v>-0.57874336638465795</v>
      </c>
    </row>
    <row r="102" spans="1:3">
      <c r="A102" s="73" t="s">
        <v>213</v>
      </c>
      <c r="B102" s="73">
        <v>-0.91113558983856602</v>
      </c>
      <c r="C102" s="73">
        <v>-0.32570771081295402</v>
      </c>
    </row>
    <row r="103" spans="1:3">
      <c r="A103" s="73" t="s">
        <v>215</v>
      </c>
      <c r="B103" s="73">
        <v>-2.3071028407518801</v>
      </c>
      <c r="C103" s="73">
        <v>-1.5202702946575699</v>
      </c>
    </row>
    <row r="104" spans="1:3">
      <c r="A104" s="73" t="s">
        <v>219</v>
      </c>
      <c r="B104" s="73">
        <v>-0.213220769254264</v>
      </c>
      <c r="C104" s="73">
        <v>-0.18924436307116399</v>
      </c>
    </row>
    <row r="105" spans="1:3">
      <c r="A105" s="73" t="s">
        <v>223</v>
      </c>
      <c r="B105" s="73">
        <v>-0.33903725063203199</v>
      </c>
      <c r="C105" s="73">
        <v>-0.25765361315647101</v>
      </c>
    </row>
    <row r="106" spans="1:3">
      <c r="A106" s="73" t="s">
        <v>227</v>
      </c>
      <c r="B106" s="73">
        <v>-1.4574368091560801</v>
      </c>
      <c r="C106" s="73">
        <v>-1.62520867431703</v>
      </c>
    </row>
    <row r="107" spans="1:3">
      <c r="A107" s="73" t="s">
        <v>231</v>
      </c>
      <c r="B107" s="73">
        <v>-1.362766616739</v>
      </c>
      <c r="C107" s="73">
        <v>-1.1852782427242301</v>
      </c>
    </row>
    <row r="108" spans="1:3">
      <c r="A108" s="73" t="s">
        <v>235</v>
      </c>
      <c r="B108" s="73">
        <v>-1.36508919574497</v>
      </c>
      <c r="C108" s="73">
        <v>-1.21433460693308</v>
      </c>
    </row>
    <row r="109" spans="1:3">
      <c r="A109" s="73" t="s">
        <v>236</v>
      </c>
      <c r="B109" s="73">
        <v>-1.55443737695189</v>
      </c>
      <c r="C109" s="73">
        <v>-1.3697454866294101</v>
      </c>
    </row>
    <row r="110" spans="1:3">
      <c r="A110" s="73" t="s">
        <v>237</v>
      </c>
      <c r="B110" s="73">
        <v>-1.8914224656051</v>
      </c>
      <c r="C110" s="73">
        <v>-0.80145529745746602</v>
      </c>
    </row>
    <row r="111" spans="1:3">
      <c r="A111" s="73" t="s">
        <v>1697</v>
      </c>
      <c r="B111" s="73">
        <v>-1.60555610292176</v>
      </c>
      <c r="C111" s="73">
        <v>-1.2682772783960701</v>
      </c>
    </row>
    <row r="112" spans="1:3">
      <c r="A112" s="73" t="s">
        <v>238</v>
      </c>
      <c r="B112" s="73">
        <v>-1.99034228312021</v>
      </c>
      <c r="C112" s="73">
        <v>-1.2247056550508799</v>
      </c>
    </row>
    <row r="113" spans="1:3">
      <c r="A113" s="73" t="s">
        <v>239</v>
      </c>
      <c r="B113" s="73">
        <v>-1.8564455600173899</v>
      </c>
      <c r="C113" s="73">
        <v>-1.42235284866069</v>
      </c>
    </row>
    <row r="114" spans="1:3">
      <c r="A114" s="73" t="s">
        <v>240</v>
      </c>
      <c r="B114" s="73">
        <v>-2.10065419140262</v>
      </c>
      <c r="C114" s="73">
        <v>-1.3037391450118001</v>
      </c>
    </row>
    <row r="115" spans="1:3">
      <c r="A115" s="73" t="s">
        <v>241</v>
      </c>
      <c r="B115" s="73">
        <v>-1.86259461334215</v>
      </c>
      <c r="C115" s="73">
        <v>-1.5766667918922701</v>
      </c>
    </row>
    <row r="116" spans="1:3">
      <c r="A116" s="73" t="s">
        <v>1698</v>
      </c>
      <c r="B116" s="73">
        <v>-1.37646535244821</v>
      </c>
      <c r="C116" s="73">
        <v>-0.97264680367668499</v>
      </c>
    </row>
    <row r="117" spans="1:3">
      <c r="A117" s="73" t="s">
        <v>242</v>
      </c>
      <c r="B117" s="73">
        <v>-1.4469620913207599</v>
      </c>
      <c r="C117" s="73">
        <v>-1.3426822999824699</v>
      </c>
    </row>
    <row r="118" spans="1:3">
      <c r="A118" s="73" t="s">
        <v>243</v>
      </c>
      <c r="B118" s="73">
        <v>-0.91768795472634301</v>
      </c>
      <c r="C118" s="73">
        <v>-0.55948787494616703</v>
      </c>
    </row>
    <row r="119" spans="1:3">
      <c r="A119" s="73" t="s">
        <v>244</v>
      </c>
      <c r="B119" s="73">
        <v>-0.36778668559192002</v>
      </c>
      <c r="C119" s="73">
        <v>-0.24466207845812499</v>
      </c>
    </row>
    <row r="120" spans="1:3">
      <c r="A120" s="73" t="s">
        <v>1699</v>
      </c>
      <c r="B120" s="73">
        <v>-1.59315225698395</v>
      </c>
      <c r="C120" s="73">
        <v>-0.88998689331463798</v>
      </c>
    </row>
    <row r="121" spans="1:3">
      <c r="A121" s="73" t="s">
        <v>245</v>
      </c>
      <c r="B121" s="73">
        <v>-1.2959875811074399</v>
      </c>
      <c r="C121" s="73">
        <v>-1.2955981416743101</v>
      </c>
    </row>
    <row r="122" spans="1:3">
      <c r="A122" s="73" t="s">
        <v>246</v>
      </c>
      <c r="B122" s="73">
        <v>-0.62920352502856802</v>
      </c>
      <c r="C122" s="73">
        <v>-0.44274470699947199</v>
      </c>
    </row>
    <row r="123" spans="1:3">
      <c r="A123" s="73" t="s">
        <v>1700</v>
      </c>
      <c r="B123" s="73">
        <v>-1.44426366940768</v>
      </c>
      <c r="C123" s="73">
        <v>-1.5118303002948099</v>
      </c>
    </row>
    <row r="124" spans="1:3">
      <c r="A124" s="73" t="s">
        <v>247</v>
      </c>
      <c r="B124" s="73">
        <v>-0.218995555803361</v>
      </c>
      <c r="C124" s="73">
        <v>-0.20181767531189801</v>
      </c>
    </row>
    <row r="125" spans="1:3">
      <c r="A125" s="73" t="s">
        <v>248</v>
      </c>
      <c r="B125" s="73">
        <v>-1.5445710843859899</v>
      </c>
      <c r="C125" s="73">
        <v>-1.0836425433399199</v>
      </c>
    </row>
    <row r="126" spans="1:3">
      <c r="A126" s="73" t="s">
        <v>249</v>
      </c>
      <c r="B126" s="73">
        <v>-2.0110789529610398</v>
      </c>
      <c r="C126" s="73">
        <v>-1.3350471975563001</v>
      </c>
    </row>
    <row r="127" spans="1:3">
      <c r="A127" s="73" t="s">
        <v>250</v>
      </c>
      <c r="B127" s="73">
        <v>-1.7028216543528101</v>
      </c>
      <c r="C127" s="73">
        <v>-1.6905417584078499</v>
      </c>
    </row>
    <row r="128" spans="1:3">
      <c r="A128" s="73" t="s">
        <v>265</v>
      </c>
      <c r="B128" s="73">
        <v>-1.1385788895330899</v>
      </c>
      <c r="C128" s="73">
        <v>-1.1373418900141901</v>
      </c>
    </row>
    <row r="129" spans="1:3">
      <c r="A129" s="73" t="s">
        <v>1271</v>
      </c>
      <c r="B129" s="73">
        <v>-1.5901754518563</v>
      </c>
      <c r="C129" s="73">
        <v>-1.2751672509707701</v>
      </c>
    </row>
    <row r="130" spans="1:3">
      <c r="A130" s="73" t="s">
        <v>1701</v>
      </c>
      <c r="B130" s="73">
        <v>-2.19211178690998</v>
      </c>
      <c r="C130" s="73">
        <v>-1.47945543977432</v>
      </c>
    </row>
    <row r="131" spans="1:3">
      <c r="A131" s="73" t="s">
        <v>630</v>
      </c>
      <c r="B131" s="73">
        <v>-2.0249673099606502</v>
      </c>
      <c r="C131" s="73">
        <v>-1.5139121985919499</v>
      </c>
    </row>
    <row r="132" spans="1:3">
      <c r="A132" s="73" t="s">
        <v>718</v>
      </c>
      <c r="B132" s="73">
        <v>-1.53254540924275</v>
      </c>
      <c r="C132" s="73">
        <v>-1.07558900535992</v>
      </c>
    </row>
    <row r="133" spans="1:3">
      <c r="A133" s="73" t="s">
        <v>1702</v>
      </c>
      <c r="B133" s="73">
        <v>-2.1725655138416502</v>
      </c>
      <c r="C133" s="73">
        <v>-1.55643218515253</v>
      </c>
    </row>
    <row r="134" spans="1:3">
      <c r="A134" s="73" t="s">
        <v>1703</v>
      </c>
      <c r="B134" s="73">
        <v>-0.34449085586149503</v>
      </c>
      <c r="C134" s="73">
        <v>-0.210178911954186</v>
      </c>
    </row>
    <row r="135" spans="1:3">
      <c r="A135" s="73" t="s">
        <v>1704</v>
      </c>
      <c r="B135" s="73">
        <v>-2.0626104953603202</v>
      </c>
      <c r="C135" s="73">
        <v>-1.18837589033039</v>
      </c>
    </row>
    <row r="136" spans="1:3">
      <c r="A136" s="73" t="s">
        <v>662</v>
      </c>
      <c r="B136" s="73">
        <v>-1.19946244072816</v>
      </c>
      <c r="C136" s="73">
        <v>-0.84296900599673796</v>
      </c>
    </row>
    <row r="137" spans="1:3">
      <c r="A137" s="73" t="s">
        <v>1705</v>
      </c>
      <c r="B137" s="73">
        <v>-1.8671383452678201</v>
      </c>
      <c r="C137" s="73">
        <v>-1.4080400005190601</v>
      </c>
    </row>
    <row r="138" spans="1:3">
      <c r="A138" s="73" t="s">
        <v>1706</v>
      </c>
      <c r="B138" s="73">
        <v>-1.7095112845745299</v>
      </c>
      <c r="C138" s="73">
        <v>-1.42987504196295</v>
      </c>
    </row>
    <row r="139" spans="1:3">
      <c r="A139" s="73" t="s">
        <v>1707</v>
      </c>
      <c r="B139" s="73">
        <v>-3.3418144260081801</v>
      </c>
      <c r="C139" s="73">
        <v>-2.3273370690339501</v>
      </c>
    </row>
    <row r="140" spans="1:3">
      <c r="A140" s="73" t="s">
        <v>1708</v>
      </c>
      <c r="B140" s="73">
        <v>-2.4121949149453501</v>
      </c>
      <c r="C140" s="73">
        <v>-1.46064585781955</v>
      </c>
    </row>
    <row r="141" spans="1:3">
      <c r="A141" s="73" t="s">
        <v>673</v>
      </c>
      <c r="B141" s="73">
        <v>-1.6177417691618099</v>
      </c>
      <c r="C141" s="73">
        <v>-1.22989938014144</v>
      </c>
    </row>
    <row r="142" spans="1:3">
      <c r="A142" s="73" t="s">
        <v>681</v>
      </c>
      <c r="B142" s="73">
        <v>-1.44132240179657</v>
      </c>
      <c r="C142" s="73">
        <v>-1.24006479098945</v>
      </c>
    </row>
    <row r="143" spans="1:3">
      <c r="A143" s="73" t="s">
        <v>1709</v>
      </c>
      <c r="B143" s="73">
        <v>-1.4291231771567099</v>
      </c>
      <c r="C143" s="73">
        <v>-1.2859992389860599</v>
      </c>
    </row>
    <row r="144" spans="1:3">
      <c r="A144" s="73" t="s">
        <v>577</v>
      </c>
      <c r="B144" s="73">
        <v>-1.4427149499229299</v>
      </c>
      <c r="C144" s="73">
        <v>-1.1959341703801101</v>
      </c>
    </row>
    <row r="145" spans="1:3">
      <c r="A145" s="73" t="s">
        <v>693</v>
      </c>
      <c r="B145" s="73">
        <v>-1.31828064415404</v>
      </c>
      <c r="C145" s="73">
        <v>-3.2226314151450001E-3</v>
      </c>
    </row>
    <row r="146" spans="1:3">
      <c r="A146" s="73" t="s">
        <v>700</v>
      </c>
      <c r="B146" s="73">
        <v>-1.5727832476639301</v>
      </c>
      <c r="C146" s="73">
        <v>-1.00307438566878</v>
      </c>
    </row>
    <row r="147" spans="1:3">
      <c r="A147" s="73" t="s">
        <v>726</v>
      </c>
      <c r="B147" s="73">
        <v>-1.7197378282109299</v>
      </c>
      <c r="C147" s="73">
        <v>-1.3954036689953999</v>
      </c>
    </row>
    <row r="148" spans="1:3">
      <c r="A148" s="73" t="s">
        <v>730</v>
      </c>
      <c r="B148" s="73">
        <v>-1.66599791153456</v>
      </c>
      <c r="C148" s="73">
        <v>-1.1376409944463099</v>
      </c>
    </row>
    <row r="149" spans="1:3">
      <c r="A149" s="73" t="s">
        <v>734</v>
      </c>
      <c r="B149" s="73">
        <v>-0.310892600199905</v>
      </c>
      <c r="C149" s="73">
        <v>-0.33770171057089798</v>
      </c>
    </row>
    <row r="150" spans="1:3">
      <c r="A150" s="73" t="s">
        <v>743</v>
      </c>
      <c r="B150" s="73">
        <v>-1.86672904785253</v>
      </c>
      <c r="C150" s="73">
        <v>-1.0772074707021999</v>
      </c>
    </row>
    <row r="151" spans="1:3">
      <c r="A151" s="73" t="s">
        <v>749</v>
      </c>
      <c r="B151" s="73">
        <v>-1.11631571439392</v>
      </c>
      <c r="C151" s="73">
        <v>-1.1084900164133999</v>
      </c>
    </row>
    <row r="152" spans="1:3">
      <c r="A152" s="73" t="s">
        <v>82</v>
      </c>
      <c r="B152" s="73">
        <v>-0.80878514721848505</v>
      </c>
      <c r="C152" s="73">
        <v>-0.15237771890228399</v>
      </c>
    </row>
    <row r="153" spans="1:3">
      <c r="A153" s="73" t="s">
        <v>1445</v>
      </c>
      <c r="B153" s="73">
        <v>-1.6510831211538799</v>
      </c>
      <c r="C153" s="73">
        <v>-0.77816373416093898</v>
      </c>
    </row>
    <row r="154" spans="1:3">
      <c r="A154" s="73" t="s">
        <v>72</v>
      </c>
      <c r="B154" s="73">
        <v>-0.76493826713027302</v>
      </c>
      <c r="C154" s="73">
        <v>-0.17002203867492299</v>
      </c>
    </row>
    <row r="155" spans="1:3">
      <c r="A155" s="73" t="s">
        <v>1453</v>
      </c>
      <c r="B155" s="73">
        <v>-2.22873509052283</v>
      </c>
      <c r="C155" s="73">
        <v>-1.58288092653875</v>
      </c>
    </row>
    <row r="156" spans="1:3">
      <c r="A156" s="73" t="s">
        <v>714</v>
      </c>
      <c r="B156" s="73">
        <v>-1.9064024594097499</v>
      </c>
      <c r="C156" s="73">
        <v>-1.5621751968854301</v>
      </c>
    </row>
    <row r="157" spans="1:3">
      <c r="A157" s="73" t="s">
        <v>1108</v>
      </c>
      <c r="B157" s="73">
        <v>-1.90526465180866</v>
      </c>
      <c r="C157" s="73">
        <v>-1.69897220910573</v>
      </c>
    </row>
    <row r="158" spans="1:3">
      <c r="A158" s="73" t="s">
        <v>536</v>
      </c>
      <c r="B158" s="73">
        <v>-1.3825756897246699</v>
      </c>
      <c r="C158" s="73">
        <v>-1.16932613153314</v>
      </c>
    </row>
    <row r="159" spans="1:3">
      <c r="A159" s="73" t="s">
        <v>745</v>
      </c>
      <c r="B159" s="73">
        <v>-2.2444867887255202</v>
      </c>
      <c r="C159" s="73">
        <v>-1.38540587761306</v>
      </c>
    </row>
    <row r="160" spans="1:3">
      <c r="A160" s="73" t="s">
        <v>756</v>
      </c>
      <c r="B160" s="73">
        <v>-2.0196740843123799</v>
      </c>
      <c r="C160" s="73">
        <v>-1.2452585429985801</v>
      </c>
    </row>
    <row r="161" spans="1:3">
      <c r="A161" s="73" t="s">
        <v>251</v>
      </c>
      <c r="B161" s="73">
        <v>-1.8109864194452101</v>
      </c>
      <c r="C161" s="73">
        <v>-1.6967053011704101</v>
      </c>
    </row>
    <row r="162" spans="1:3">
      <c r="A162" s="73" t="s">
        <v>771</v>
      </c>
      <c r="B162" s="73">
        <v>-1.8319580355166201</v>
      </c>
      <c r="C162" s="73">
        <v>-1.1041629246923199</v>
      </c>
    </row>
    <row r="163" spans="1:3">
      <c r="A163" s="73" t="s">
        <v>1431</v>
      </c>
      <c r="B163" s="73">
        <v>-2.7874942548997801</v>
      </c>
      <c r="C163" s="73">
        <v>-1.1190033674656801</v>
      </c>
    </row>
    <row r="164" spans="1:3">
      <c r="A164" s="73" t="s">
        <v>1464</v>
      </c>
      <c r="B164" s="73">
        <v>-1.57791844396979</v>
      </c>
      <c r="C164" s="73">
        <v>-1.52503498160823</v>
      </c>
    </row>
    <row r="165" spans="1:3">
      <c r="A165" s="73" t="s">
        <v>1352</v>
      </c>
      <c r="B165" s="73">
        <v>-1.4481194069588901</v>
      </c>
      <c r="C165" s="73">
        <v>-1.0515889202171</v>
      </c>
    </row>
    <row r="166" spans="1:3">
      <c r="A166" s="73" t="s">
        <v>1468</v>
      </c>
      <c r="B166" s="73">
        <v>-0.49295615637125001</v>
      </c>
      <c r="C166" s="73">
        <v>-0.41676842699660099</v>
      </c>
    </row>
    <row r="167" spans="1:3">
      <c r="A167" s="73" t="s">
        <v>318</v>
      </c>
      <c r="B167" s="73">
        <v>-1.6163677707744999</v>
      </c>
      <c r="C167" s="73">
        <v>-0.75212676189384198</v>
      </c>
    </row>
    <row r="168" spans="1:3">
      <c r="A168" s="73" t="s">
        <v>1474</v>
      </c>
      <c r="B168" s="73">
        <v>-0.27040310798409101</v>
      </c>
      <c r="C168" s="73">
        <v>-0.17059475677820299</v>
      </c>
    </row>
    <row r="169" spans="1:3">
      <c r="A169" s="73" t="s">
        <v>1486</v>
      </c>
      <c r="B169" s="73">
        <v>-1.18238671508222</v>
      </c>
      <c r="C169" s="73">
        <v>-0.89686211135623595</v>
      </c>
    </row>
    <row r="170" spans="1:3">
      <c r="A170" s="73" t="s">
        <v>1488</v>
      </c>
      <c r="B170" s="73">
        <v>-1.17779512834289</v>
      </c>
      <c r="C170" s="73">
        <v>-1.0210384082762101</v>
      </c>
    </row>
    <row r="171" spans="1:3">
      <c r="A171" s="73" t="s">
        <v>1490</v>
      </c>
      <c r="B171" s="73">
        <v>-1.72888863447904</v>
      </c>
      <c r="C171" s="73">
        <v>-0.83737117409656703</v>
      </c>
    </row>
    <row r="172" spans="1:3">
      <c r="A172" s="73" t="s">
        <v>540</v>
      </c>
      <c r="B172" s="73">
        <v>-1.37856955417111</v>
      </c>
      <c r="C172" s="73">
        <v>-1.14882204550605</v>
      </c>
    </row>
    <row r="173" spans="1:3">
      <c r="A173" s="73" t="s">
        <v>283</v>
      </c>
      <c r="B173" s="73">
        <v>-0.52441981594983</v>
      </c>
      <c r="C173" s="73">
        <v>-0.41650277741360198</v>
      </c>
    </row>
    <row r="174" spans="1:3">
      <c r="A174" s="73" t="s">
        <v>1390</v>
      </c>
      <c r="B174" s="73">
        <v>-0.71440289395609202</v>
      </c>
      <c r="C174" s="73">
        <v>-0.48495402367247598</v>
      </c>
    </row>
    <row r="175" spans="1:3">
      <c r="A175" s="73" t="s">
        <v>1394</v>
      </c>
      <c r="B175" s="73">
        <v>-1.0325796715293301</v>
      </c>
      <c r="C175" s="73">
        <v>-1.3743757127418801</v>
      </c>
    </row>
    <row r="176" spans="1:3">
      <c r="A176" s="73" t="s">
        <v>548</v>
      </c>
      <c r="B176" s="73">
        <v>-2.1710963815231001</v>
      </c>
      <c r="C176" s="73">
        <v>-1.3642638978152399</v>
      </c>
    </row>
    <row r="177" spans="1:3">
      <c r="A177" s="73" t="s">
        <v>1500</v>
      </c>
      <c r="B177" s="73">
        <v>-0.111359109704131</v>
      </c>
      <c r="C177" s="73">
        <v>-9.5555184158957002E-2</v>
      </c>
    </row>
    <row r="178" spans="1:3">
      <c r="A178" s="73" t="s">
        <v>1503</v>
      </c>
      <c r="B178" s="73">
        <v>-1.9752365149480999</v>
      </c>
      <c r="C178" s="73">
        <v>-1.04382121918619</v>
      </c>
    </row>
    <row r="179" spans="1:3">
      <c r="A179" s="73" t="s">
        <v>779</v>
      </c>
      <c r="B179" s="73">
        <v>-0.50262221859482004</v>
      </c>
      <c r="C179" s="73">
        <v>-0.34011441606688803</v>
      </c>
    </row>
    <row r="180" spans="1:3">
      <c r="A180" s="73" t="s">
        <v>1506</v>
      </c>
      <c r="B180" s="73">
        <v>-1.6184952701345701</v>
      </c>
      <c r="C180" s="73">
        <v>-1.6442156823103</v>
      </c>
    </row>
    <row r="181" spans="1:3">
      <c r="A181" s="73" t="s">
        <v>386</v>
      </c>
      <c r="B181" s="73">
        <v>-1.3151842724123399</v>
      </c>
      <c r="C181" s="73">
        <v>-1.0186395529096399</v>
      </c>
    </row>
    <row r="182" spans="1:3">
      <c r="A182" s="73" t="s">
        <v>449</v>
      </c>
      <c r="B182" s="73">
        <v>-1.6680954246249799</v>
      </c>
      <c r="C182" s="73">
        <v>-1.2955131132469699</v>
      </c>
    </row>
    <row r="183" spans="1:3">
      <c r="A183" s="73" t="s">
        <v>402</v>
      </c>
      <c r="B183" s="73">
        <v>-2.0956176294265099</v>
      </c>
      <c r="C183" s="73">
        <v>-1.5526848767866701</v>
      </c>
    </row>
    <row r="184" spans="1:3">
      <c r="A184" s="73" t="s">
        <v>552</v>
      </c>
      <c r="B184" s="73">
        <v>-1.7549308673108099</v>
      </c>
      <c r="C184" s="73">
        <v>-1.37392051887459</v>
      </c>
    </row>
    <row r="185" spans="1:3">
      <c r="A185" s="73" t="s">
        <v>620</v>
      </c>
      <c r="B185" s="73">
        <v>-0.56716027878784503</v>
      </c>
      <c r="C185" s="73">
        <v>-0.52794593175447502</v>
      </c>
    </row>
    <row r="186" spans="1:3">
      <c r="A186" s="73" t="s">
        <v>581</v>
      </c>
      <c r="B186" s="73">
        <v>-1.7509706304260599</v>
      </c>
      <c r="C186" s="73">
        <v>-1.1076434959878501</v>
      </c>
    </row>
    <row r="187" spans="1:3">
      <c r="A187" s="73" t="s">
        <v>268</v>
      </c>
      <c r="B187" s="73">
        <v>-0.99556525002145702</v>
      </c>
      <c r="C187" s="73">
        <v>-0.67705358997966303</v>
      </c>
    </row>
    <row r="188" spans="1:3">
      <c r="A188" s="73" t="s">
        <v>554</v>
      </c>
      <c r="B188" s="73">
        <v>-1.82058128599375</v>
      </c>
      <c r="C188" s="73">
        <v>-1.24948972983558</v>
      </c>
    </row>
    <row r="189" spans="1:3">
      <c r="A189" s="73" t="s">
        <v>1359</v>
      </c>
      <c r="B189" s="73">
        <v>-1.82980728587679</v>
      </c>
      <c r="C189" s="73">
        <v>-1.26263411867844</v>
      </c>
    </row>
    <row r="190" spans="1:3">
      <c r="A190" s="73" t="s">
        <v>710</v>
      </c>
      <c r="B190" s="73">
        <v>-1.05292728613377</v>
      </c>
      <c r="C190" s="73">
        <v>-0.25152712103969099</v>
      </c>
    </row>
    <row r="191" spans="1:3">
      <c r="A191" s="73" t="s">
        <v>101</v>
      </c>
      <c r="B191" s="73">
        <v>-2.8120600205608501</v>
      </c>
      <c r="C191" s="73">
        <v>-1.82691843355025</v>
      </c>
    </row>
    <row r="192" spans="1:3">
      <c r="A192" s="73" t="s">
        <v>807</v>
      </c>
      <c r="B192" s="73">
        <v>-1.9425941650482801</v>
      </c>
      <c r="C192" s="73">
        <v>-1.2980798735929999</v>
      </c>
    </row>
    <row r="193" spans="1:3">
      <c r="A193" s="73" t="s">
        <v>495</v>
      </c>
      <c r="B193" s="73">
        <v>-1.4883938619405801</v>
      </c>
      <c r="C193" s="73">
        <v>-1.4797640009945801</v>
      </c>
    </row>
    <row r="194" spans="1:3">
      <c r="A194" s="73" t="s">
        <v>1190</v>
      </c>
      <c r="B194" s="73">
        <v>-2.8513100710613499</v>
      </c>
      <c r="C194" s="73">
        <v>-2.1989038724579202</v>
      </c>
    </row>
    <row r="195" spans="1:3">
      <c r="A195" s="73" t="s">
        <v>1510</v>
      </c>
      <c r="B195" s="73">
        <v>-1.37374353052624</v>
      </c>
      <c r="C195" s="73">
        <v>-0.60978860128498402</v>
      </c>
    </row>
    <row r="196" spans="1:3">
      <c r="A196" s="73" t="s">
        <v>271</v>
      </c>
      <c r="B196" s="73">
        <v>-0.79610167944198296</v>
      </c>
      <c r="C196" s="73">
        <v>-0.61526717591576197</v>
      </c>
    </row>
    <row r="197" spans="1:3">
      <c r="A197" s="73" t="s">
        <v>628</v>
      </c>
      <c r="B197" s="73">
        <v>-1.34655054511302</v>
      </c>
      <c r="C197" s="73">
        <v>-0.39765758320865902</v>
      </c>
    </row>
    <row r="198" spans="1:3">
      <c r="A198" s="73" t="s">
        <v>646</v>
      </c>
      <c r="B198" s="73">
        <v>-2.7018400385233301</v>
      </c>
      <c r="C198" s="73">
        <v>-1.9787601104788699</v>
      </c>
    </row>
    <row r="199" spans="1:3">
      <c r="A199" s="73" t="s">
        <v>815</v>
      </c>
      <c r="B199" s="73">
        <v>-2.3752721106150698</v>
      </c>
      <c r="C199" s="73">
        <v>-1.3853281794782699</v>
      </c>
    </row>
    <row r="200" spans="1:3">
      <c r="A200" s="73" t="s">
        <v>827</v>
      </c>
      <c r="B200" s="73">
        <v>-2.55694056462344</v>
      </c>
      <c r="C200" s="73">
        <v>-1.5974780736224801</v>
      </c>
    </row>
    <row r="201" spans="1:3">
      <c r="A201" s="73" t="s">
        <v>573</v>
      </c>
      <c r="B201" s="73">
        <v>-2.3194912923995998</v>
      </c>
      <c r="C201" s="73">
        <v>-1.6916055062922899</v>
      </c>
    </row>
    <row r="202" spans="1:3">
      <c r="A202" s="73" t="s">
        <v>1513</v>
      </c>
      <c r="B202" s="73">
        <v>-3.0900067786218801</v>
      </c>
      <c r="C202" s="73">
        <v>-2.0424844568231402</v>
      </c>
    </row>
    <row r="203" spans="1:3">
      <c r="A203" s="73" t="s">
        <v>1024</v>
      </c>
      <c r="B203" s="73">
        <v>-2.9434158713314398</v>
      </c>
      <c r="C203" s="73">
        <v>-2.0531509120742002</v>
      </c>
    </row>
    <row r="204" spans="1:3">
      <c r="A204" s="73" t="s">
        <v>1064</v>
      </c>
      <c r="B204" s="73">
        <v>-1.41599171536962</v>
      </c>
      <c r="C204" s="73">
        <v>-1.28273511953455</v>
      </c>
    </row>
    <row r="205" spans="1:3">
      <c r="A205" s="73" t="s">
        <v>677</v>
      </c>
      <c r="B205" s="73">
        <v>-1.24581673317507</v>
      </c>
      <c r="C205" s="73">
        <v>-0.29510736196077803</v>
      </c>
    </row>
    <row r="206" spans="1:3">
      <c r="A206" s="73" t="s">
        <v>473</v>
      </c>
      <c r="B206" s="73">
        <v>-0.511935964003979</v>
      </c>
      <c r="C206" s="73">
        <v>-0.37868314826471899</v>
      </c>
    </row>
    <row r="207" spans="1:3">
      <c r="A207" s="73" t="s">
        <v>689</v>
      </c>
      <c r="B207" s="73">
        <v>-1.2295415736558699</v>
      </c>
      <c r="C207" s="73">
        <v>-0.47498781538047602</v>
      </c>
    </row>
    <row r="208" spans="1:3">
      <c r="A208" s="73" t="s">
        <v>866</v>
      </c>
      <c r="B208" s="73">
        <v>-1.4899926285824301</v>
      </c>
      <c r="C208" s="73">
        <v>-0.46927987675136201</v>
      </c>
    </row>
    <row r="209" spans="1:3">
      <c r="A209" s="73" t="s">
        <v>1710</v>
      </c>
      <c r="B209" s="73">
        <v>-3.2056941762068201</v>
      </c>
      <c r="C209" s="73">
        <v>-2.3510322703439601</v>
      </c>
    </row>
    <row r="210" spans="1:3">
      <c r="A210" s="73" t="s">
        <v>1711</v>
      </c>
      <c r="B210" s="73">
        <v>-0.60979194951303595</v>
      </c>
      <c r="C210" s="73">
        <v>-0.45269191572779899</v>
      </c>
    </row>
    <row r="211" spans="1:3">
      <c r="A211" s="73" t="s">
        <v>1712</v>
      </c>
      <c r="B211" s="73">
        <v>-1.5302698202604801</v>
      </c>
      <c r="C211" s="73">
        <v>-1.0446084611383499</v>
      </c>
    </row>
    <row r="212" spans="1:3">
      <c r="A212" s="73" t="s">
        <v>1713</v>
      </c>
      <c r="B212" s="73">
        <v>-1.46321268823034</v>
      </c>
      <c r="C212" s="73">
        <v>-0.88635868502651405</v>
      </c>
    </row>
    <row r="213" spans="1:3">
      <c r="A213" s="73" t="s">
        <v>1714</v>
      </c>
      <c r="B213" s="73">
        <v>-2.33624372457203</v>
      </c>
      <c r="C213" s="73">
        <v>-1.4980825689453701</v>
      </c>
    </row>
    <row r="214" spans="1:3">
      <c r="A214" s="73" t="s">
        <v>1715</v>
      </c>
      <c r="B214" s="73">
        <v>-0.71176408893337095</v>
      </c>
      <c r="C214" s="73">
        <v>-0.43138608734545802</v>
      </c>
    </row>
    <row r="215" spans="1:3">
      <c r="A215" s="73" t="s">
        <v>1716</v>
      </c>
      <c r="B215" s="73">
        <v>-0.93287156319621201</v>
      </c>
      <c r="C215" s="73">
        <v>-0.75001619997337898</v>
      </c>
    </row>
    <row r="216" spans="1:3">
      <c r="A216" s="73" t="s">
        <v>1717</v>
      </c>
      <c r="B216" s="73">
        <v>-2.5205791709904002</v>
      </c>
      <c r="C216" s="73">
        <v>-2.1165502580036999</v>
      </c>
    </row>
    <row r="217" spans="1:3">
      <c r="A217" s="73" t="s">
        <v>654</v>
      </c>
      <c r="B217" s="73">
        <v>-2.56201985489575</v>
      </c>
      <c r="C217" s="73">
        <v>-1.54023165842497</v>
      </c>
    </row>
    <row r="218" spans="1:3">
      <c r="A218" s="73" t="s">
        <v>1718</v>
      </c>
      <c r="B218" s="73">
        <v>-1.0409698625942601</v>
      </c>
      <c r="C218" s="73">
        <v>-0.74911907286623203</v>
      </c>
    </row>
    <row r="219" spans="1:3">
      <c r="A219" s="73" t="s">
        <v>1719</v>
      </c>
      <c r="B219" s="73">
        <v>-2.2070050675259498</v>
      </c>
      <c r="C219" s="73">
        <v>-1.9617131298542601</v>
      </c>
    </row>
    <row r="220" spans="1:3">
      <c r="A220" s="73" t="s">
        <v>1720</v>
      </c>
      <c r="B220" s="73">
        <v>-1.4690504610094299</v>
      </c>
      <c r="C220" s="73">
        <v>-1.0794113230301901</v>
      </c>
    </row>
    <row r="221" spans="1:3">
      <c r="A221" s="73" t="s">
        <v>1721</v>
      </c>
      <c r="B221" s="73">
        <v>-0.87559851434117797</v>
      </c>
      <c r="C221" s="73">
        <v>-0.748076944530639</v>
      </c>
    </row>
    <row r="222" spans="1:3">
      <c r="A222" s="73" t="s">
        <v>1722</v>
      </c>
      <c r="B222" s="73">
        <v>-1.3603757872772499</v>
      </c>
      <c r="C222" s="73">
        <v>-0.89462732261279798</v>
      </c>
    </row>
    <row r="223" spans="1:3">
      <c r="A223" s="73" t="s">
        <v>1723</v>
      </c>
      <c r="B223" s="73">
        <v>-1.74494982435076</v>
      </c>
      <c r="C223" s="73">
        <v>-1.4395800515969499</v>
      </c>
    </row>
    <row r="224" spans="1:3">
      <c r="A224" s="73" t="s">
        <v>1724</v>
      </c>
      <c r="B224" s="73">
        <v>-1.44929442492464</v>
      </c>
      <c r="C224" s="73">
        <v>-1.05723624440374</v>
      </c>
    </row>
    <row r="225" spans="1:3">
      <c r="A225" s="73" t="s">
        <v>1725</v>
      </c>
      <c r="B225" s="73">
        <v>-1.6228593554089601</v>
      </c>
      <c r="C225" s="73">
        <v>-0.953381380768338</v>
      </c>
    </row>
    <row r="226" spans="1:3">
      <c r="A226" s="73" t="s">
        <v>1726</v>
      </c>
      <c r="B226" s="73">
        <v>-2.3925068563652299</v>
      </c>
      <c r="C226" s="73">
        <v>-1.06106317438704</v>
      </c>
    </row>
    <row r="227" spans="1:3">
      <c r="A227" s="73" t="s">
        <v>1727</v>
      </c>
      <c r="B227" s="73">
        <v>-2.6756321144438902</v>
      </c>
      <c r="C227" s="73">
        <v>-1.3929770924234901</v>
      </c>
    </row>
    <row r="228" spans="1:3">
      <c r="A228" s="73" t="s">
        <v>1728</v>
      </c>
      <c r="B228" s="73">
        <v>-1.78268172726104</v>
      </c>
      <c r="C228" s="73">
        <v>-0.66190016868248303</v>
      </c>
    </row>
    <row r="229" spans="1:3">
      <c r="A229" s="73" t="s">
        <v>1729</v>
      </c>
      <c r="B229" s="73">
        <v>-2.94306069392317</v>
      </c>
      <c r="C229" s="73">
        <v>-3.0761930639193098</v>
      </c>
    </row>
    <row r="230" spans="1:3">
      <c r="A230" s="73" t="s">
        <v>1730</v>
      </c>
      <c r="B230" s="73">
        <v>-0.75213582076670205</v>
      </c>
      <c r="C230" s="73">
        <v>-0.31708422970588102</v>
      </c>
    </row>
    <row r="231" spans="1:3">
      <c r="A231" s="73" t="s">
        <v>1731</v>
      </c>
      <c r="B231" s="73">
        <v>-1.74544398311606</v>
      </c>
      <c r="C231" s="73">
        <v>-1.5892742330528999</v>
      </c>
    </row>
    <row r="232" spans="1:3">
      <c r="A232" s="73" t="s">
        <v>874</v>
      </c>
      <c r="B232" s="73">
        <v>-1.67799349263305</v>
      </c>
      <c r="C232" s="73">
        <v>-1.50316082951932</v>
      </c>
    </row>
    <row r="233" spans="1:3">
      <c r="A233" s="73" t="s">
        <v>1732</v>
      </c>
      <c r="B233" s="73">
        <v>-1.72007021651745</v>
      </c>
      <c r="C233" s="73">
        <v>-1.1176066497883399</v>
      </c>
    </row>
    <row r="234" spans="1:3">
      <c r="A234" s="73" t="s">
        <v>1733</v>
      </c>
      <c r="B234" s="73">
        <v>-0.862166267058741</v>
      </c>
      <c r="C234" s="73">
        <v>-0.67137816462179101</v>
      </c>
    </row>
    <row r="235" spans="1:3">
      <c r="A235" s="73" t="s">
        <v>1734</v>
      </c>
      <c r="B235" s="73">
        <v>-1.8102016847926701</v>
      </c>
      <c r="C235" s="73">
        <v>-1.5494094716403399</v>
      </c>
    </row>
    <row r="236" spans="1:3">
      <c r="A236" s="73" t="s">
        <v>1735</v>
      </c>
      <c r="B236" s="73">
        <v>-2.4045941124226902</v>
      </c>
      <c r="C236" s="73">
        <v>-2.1894632037942698</v>
      </c>
    </row>
    <row r="237" spans="1:3">
      <c r="A237" s="73" t="s">
        <v>1736</v>
      </c>
      <c r="B237" s="73">
        <v>-3.8369159878109002E-2</v>
      </c>
      <c r="C237" s="73">
        <v>-2.8352698184853E-2</v>
      </c>
    </row>
    <row r="238" spans="1:3">
      <c r="A238" s="73" t="s">
        <v>1737</v>
      </c>
      <c r="B238" s="73">
        <v>-2.3704376099710398</v>
      </c>
      <c r="C238" s="73">
        <v>-1.8646917458730901</v>
      </c>
    </row>
    <row r="239" spans="1:3">
      <c r="A239" s="73" t="s">
        <v>1738</v>
      </c>
      <c r="B239" s="73">
        <v>-1.10368151763853</v>
      </c>
      <c r="C239" s="73">
        <v>-0.70381504545236995</v>
      </c>
    </row>
    <row r="240" spans="1:3">
      <c r="A240" s="73" t="s">
        <v>1275</v>
      </c>
      <c r="B240" s="73">
        <v>-0.96260685400088997</v>
      </c>
      <c r="C240" s="73">
        <v>-0.96314493542660495</v>
      </c>
    </row>
    <row r="241" spans="1:3">
      <c r="A241" s="73" t="s">
        <v>608</v>
      </c>
      <c r="B241" s="73">
        <v>-2.7652262831257102</v>
      </c>
      <c r="C241" s="73">
        <v>-1.2841690897962901</v>
      </c>
    </row>
    <row r="242" spans="1:3">
      <c r="A242" s="73" t="s">
        <v>1739</v>
      </c>
      <c r="B242" s="73">
        <v>-1.34134918600939</v>
      </c>
      <c r="C242" s="73">
        <v>-1.1496761024735001</v>
      </c>
    </row>
    <row r="243" spans="1:3">
      <c r="A243" s="73" t="s">
        <v>1740</v>
      </c>
      <c r="B243" s="73">
        <v>-2.1658285994295601</v>
      </c>
      <c r="C243" s="73">
        <v>-2.25709361338403</v>
      </c>
    </row>
    <row r="244" spans="1:3">
      <c r="A244" s="73" t="s">
        <v>1741</v>
      </c>
      <c r="B244" s="73">
        <v>-0.45485936253696102</v>
      </c>
      <c r="C244" s="73">
        <v>-0.32461101734553799</v>
      </c>
    </row>
    <row r="245" spans="1:3">
      <c r="A245" s="73" t="s">
        <v>1742</v>
      </c>
      <c r="B245" s="73">
        <v>-2.4613644842475</v>
      </c>
      <c r="C245" s="73">
        <v>-1.7906117128158801</v>
      </c>
    </row>
    <row r="246" spans="1:3">
      <c r="A246" s="73" t="s">
        <v>1743</v>
      </c>
      <c r="B246" s="73">
        <v>-0.77341752540931497</v>
      </c>
      <c r="C246" s="73">
        <v>-0.555373029383604</v>
      </c>
    </row>
    <row r="247" spans="1:3">
      <c r="A247" s="73" t="s">
        <v>1744</v>
      </c>
      <c r="B247" s="73">
        <v>-1.57309373365663</v>
      </c>
      <c r="C247" s="73">
        <v>-1.4383064003061501</v>
      </c>
    </row>
    <row r="248" spans="1:3">
      <c r="A248" s="73" t="s">
        <v>1745</v>
      </c>
      <c r="B248" s="73">
        <v>-0.194253862556962</v>
      </c>
      <c r="C248" s="73">
        <v>-0.16694919415434301</v>
      </c>
    </row>
    <row r="249" spans="1:3">
      <c r="A249" s="73" t="s">
        <v>1746</v>
      </c>
      <c r="B249" s="73">
        <v>-2.1754873530730801</v>
      </c>
      <c r="C249" s="73">
        <v>-2.0599277981152802</v>
      </c>
    </row>
    <row r="250" spans="1:3">
      <c r="A250" s="73" t="s">
        <v>1747</v>
      </c>
      <c r="B250" s="73">
        <v>-2.0139479814170298</v>
      </c>
      <c r="C250" s="73">
        <v>-0.92845278793151698</v>
      </c>
    </row>
    <row r="251" spans="1:3">
      <c r="A251" s="73" t="s">
        <v>1748</v>
      </c>
      <c r="B251" s="73">
        <v>-1.7458932008574699</v>
      </c>
      <c r="C251" s="73">
        <v>-1.1193770362606701</v>
      </c>
    </row>
    <row r="252" spans="1:3">
      <c r="A252" s="73" t="s">
        <v>1749</v>
      </c>
      <c r="B252" s="73">
        <v>-1.3102034577186199</v>
      </c>
      <c r="C252" s="73">
        <v>-0.78408012474355104</v>
      </c>
    </row>
    <row r="253" spans="1:3">
      <c r="A253" s="73" t="s">
        <v>1750</v>
      </c>
      <c r="B253" s="73">
        <v>-2.06813596750386</v>
      </c>
      <c r="C253" s="73">
        <v>-2.0358989036488002</v>
      </c>
    </row>
    <row r="254" spans="1:3">
      <c r="A254" s="73" t="s">
        <v>1751</v>
      </c>
      <c r="B254" s="73">
        <v>-1.0023301421292901</v>
      </c>
      <c r="C254" s="73">
        <v>-0.59514241301603499</v>
      </c>
    </row>
    <row r="255" spans="1:3">
      <c r="A255" s="73" t="s">
        <v>1752</v>
      </c>
      <c r="B255" s="73">
        <v>-2.4580350451064699</v>
      </c>
      <c r="C255" s="73">
        <v>-1.7602222210449401</v>
      </c>
    </row>
    <row r="256" spans="1:3">
      <c r="A256" s="73" t="s">
        <v>1753</v>
      </c>
      <c r="B256" s="73">
        <v>-0.42958895418857201</v>
      </c>
      <c r="C256" s="73">
        <v>-0.34729233065628301</v>
      </c>
    </row>
    <row r="257" spans="1:3">
      <c r="A257" s="73" t="s">
        <v>1754</v>
      </c>
      <c r="B257" s="73">
        <v>-2.0790454369065001</v>
      </c>
      <c r="C257" s="73">
        <v>-1.44387370194006</v>
      </c>
    </row>
    <row r="258" spans="1:3">
      <c r="A258" s="73" t="s">
        <v>870</v>
      </c>
      <c r="B258" s="73">
        <v>-2.5925305370826401</v>
      </c>
      <c r="C258" s="73">
        <v>-1.8931071414983101</v>
      </c>
    </row>
    <row r="259" spans="1:3">
      <c r="A259" s="73" t="s">
        <v>882</v>
      </c>
      <c r="B259" s="73">
        <v>-2.5250380587699701</v>
      </c>
      <c r="C259" s="73">
        <v>-2.0260632938867502</v>
      </c>
    </row>
    <row r="260" spans="1:3">
      <c r="A260" s="73" t="s">
        <v>1755</v>
      </c>
      <c r="B260" s="73">
        <v>-1.20494519540012</v>
      </c>
      <c r="C260" s="73">
        <v>-0.75296021075423203</v>
      </c>
    </row>
    <row r="261" spans="1:3">
      <c r="A261" s="73" t="s">
        <v>1756</v>
      </c>
      <c r="B261" s="73">
        <v>-0.55502817664572601</v>
      </c>
      <c r="C261" s="73">
        <v>-0.34410833547888098</v>
      </c>
    </row>
    <row r="262" spans="1:3">
      <c r="A262" s="73" t="s">
        <v>1757</v>
      </c>
      <c r="B262" s="73">
        <v>-0.37556417980504198</v>
      </c>
      <c r="C262" s="73">
        <v>-0.33117881727812098</v>
      </c>
    </row>
    <row r="263" spans="1:3">
      <c r="A263" s="73" t="s">
        <v>1758</v>
      </c>
      <c r="B263" s="73">
        <v>-1.34817831719156</v>
      </c>
      <c r="C263" s="73">
        <v>-1.2520389771667699</v>
      </c>
    </row>
    <row r="264" spans="1:3">
      <c r="A264" s="73" t="s">
        <v>1759</v>
      </c>
      <c r="B264" s="73">
        <v>-0.11682316001577001</v>
      </c>
      <c r="C264" s="73">
        <v>-0.14894182627705099</v>
      </c>
    </row>
    <row r="265" spans="1:3">
      <c r="A265" s="73" t="s">
        <v>1760</v>
      </c>
      <c r="B265" s="73">
        <v>-1.2701714361832901</v>
      </c>
      <c r="C265" s="73">
        <v>-1.1271602264862299</v>
      </c>
    </row>
    <row r="266" spans="1:3">
      <c r="A266" s="73" t="s">
        <v>1761</v>
      </c>
      <c r="B266" s="73">
        <v>-1.6570143438671401</v>
      </c>
      <c r="C266" s="73">
        <v>-1.29397237627581</v>
      </c>
    </row>
    <row r="267" spans="1:3">
      <c r="A267" s="73" t="s">
        <v>1762</v>
      </c>
      <c r="B267" s="73">
        <v>-1.63507842298443</v>
      </c>
      <c r="C267" s="73">
        <v>-1.7146631906540599</v>
      </c>
    </row>
    <row r="268" spans="1:3">
      <c r="A268" s="73" t="s">
        <v>1763</v>
      </c>
      <c r="B268" s="73">
        <v>-2.2647389302599001</v>
      </c>
      <c r="C268" s="73">
        <v>-1.84625901414494</v>
      </c>
    </row>
    <row r="269" spans="1:3">
      <c r="A269" s="73" t="s">
        <v>1764</v>
      </c>
      <c r="B269" s="73">
        <v>-2.2343869485899499</v>
      </c>
      <c r="C269" s="73">
        <v>-1.8812090894900499</v>
      </c>
    </row>
    <row r="270" spans="1:3">
      <c r="A270" s="73" t="s">
        <v>1765</v>
      </c>
      <c r="B270" s="73">
        <v>-1.4599169498270701</v>
      </c>
      <c r="C270" s="73">
        <v>-0.97996180785643405</v>
      </c>
    </row>
    <row r="271" spans="1:3">
      <c r="A271" s="73" t="s">
        <v>1766</v>
      </c>
      <c r="B271" s="73">
        <v>-1.95947827603585</v>
      </c>
      <c r="C271" s="73">
        <v>-1.44679248865514</v>
      </c>
    </row>
    <row r="272" spans="1:3">
      <c r="A272" s="73" t="s">
        <v>1767</v>
      </c>
      <c r="B272" s="73">
        <v>-2.34372308872784</v>
      </c>
      <c r="C272" s="73">
        <v>-1.12709502985417</v>
      </c>
    </row>
    <row r="273" spans="1:3">
      <c r="A273" s="73" t="s">
        <v>1768</v>
      </c>
      <c r="B273" s="73">
        <v>-1.51895987328945</v>
      </c>
      <c r="C273" s="73">
        <v>-0.98676022944602504</v>
      </c>
    </row>
    <row r="274" spans="1:3">
      <c r="A274" s="73" t="s">
        <v>1769</v>
      </c>
      <c r="B274" s="73">
        <v>-2.9858627196562599</v>
      </c>
      <c r="C274" s="73">
        <v>-2.2031263125715999</v>
      </c>
    </row>
    <row r="275" spans="1:3">
      <c r="A275" s="73" t="s">
        <v>1770</v>
      </c>
      <c r="B275" s="73">
        <v>-1.8726319426275899</v>
      </c>
      <c r="C275" s="73">
        <v>-1.2512209962504699</v>
      </c>
    </row>
    <row r="276" spans="1:3">
      <c r="A276" s="73" t="s">
        <v>1771</v>
      </c>
      <c r="B276" s="73">
        <v>-3.15103875336884</v>
      </c>
      <c r="C276" s="73">
        <v>-1.68277366569758</v>
      </c>
    </row>
    <row r="277" spans="1:3">
      <c r="A277" s="73" t="s">
        <v>787</v>
      </c>
      <c r="B277" s="73">
        <v>-1.5879703981923301</v>
      </c>
      <c r="C277" s="73">
        <v>-0.60173970740167104</v>
      </c>
    </row>
    <row r="278" spans="1:3">
      <c r="A278" s="73" t="s">
        <v>1772</v>
      </c>
      <c r="B278" s="73">
        <v>-2.2917089251073999</v>
      </c>
      <c r="C278" s="73">
        <v>-1.4555510024026901</v>
      </c>
    </row>
    <row r="279" spans="1:3">
      <c r="A279" s="73" t="s">
        <v>275</v>
      </c>
      <c r="B279" s="73">
        <v>-1.62380410586736</v>
      </c>
      <c r="C279" s="73">
        <v>-1.0770640047417901</v>
      </c>
    </row>
    <row r="280" spans="1:3">
      <c r="A280" s="73" t="s">
        <v>1773</v>
      </c>
      <c r="B280" s="73">
        <v>-0.67871646186805001</v>
      </c>
      <c r="C280" s="73">
        <v>-0.345619475043561</v>
      </c>
    </row>
    <row r="281" spans="1:3">
      <c r="A281" s="73" t="s">
        <v>1774</v>
      </c>
      <c r="B281" s="73">
        <v>-1.33689199133466</v>
      </c>
      <c r="C281" s="73">
        <v>-0.91463064287609996</v>
      </c>
    </row>
    <row r="282" spans="1:3">
      <c r="A282" s="73" t="s">
        <v>1775</v>
      </c>
      <c r="B282" s="73">
        <v>-1.2234256984106799</v>
      </c>
      <c r="C282" s="73">
        <v>-0.91614497967898501</v>
      </c>
    </row>
    <row r="283" spans="1:3">
      <c r="A283" s="73" t="s">
        <v>1776</v>
      </c>
      <c r="B283" s="73">
        <v>-1.73308986838138</v>
      </c>
      <c r="C283" s="73">
        <v>-1.30789795826462</v>
      </c>
    </row>
    <row r="284" spans="1:3">
      <c r="A284" s="73" t="s">
        <v>1777</v>
      </c>
      <c r="B284" s="73">
        <v>-2.1296679023098002</v>
      </c>
      <c r="C284" s="73">
        <v>-1.4216976504792</v>
      </c>
    </row>
    <row r="285" spans="1:3">
      <c r="A285" s="73" t="s">
        <v>1778</v>
      </c>
      <c r="B285" s="73">
        <v>-2.1080074263919899</v>
      </c>
      <c r="C285" s="73">
        <v>-1.3950153706593</v>
      </c>
    </row>
    <row r="286" spans="1:3">
      <c r="A286" s="73" t="s">
        <v>1779</v>
      </c>
      <c r="B286" s="73">
        <v>-2.2838451535831901</v>
      </c>
      <c r="C286" s="73">
        <v>-1.90079350169327</v>
      </c>
    </row>
    <row r="287" spans="1:3">
      <c r="A287" s="73" t="s">
        <v>1780</v>
      </c>
      <c r="B287" s="73">
        <v>-1.46684856329851</v>
      </c>
      <c r="C287" s="73">
        <v>-1.5323474618626101</v>
      </c>
    </row>
    <row r="288" spans="1:3">
      <c r="A288" s="73" t="s">
        <v>1781</v>
      </c>
      <c r="B288" s="73">
        <v>-2.90611702751846</v>
      </c>
      <c r="C288" s="73">
        <v>-2.1343810249785702</v>
      </c>
    </row>
    <row r="289" spans="1:3">
      <c r="A289" s="73" t="s">
        <v>1282</v>
      </c>
      <c r="B289" s="73">
        <v>-1.0724625498498499</v>
      </c>
      <c r="C289" s="73">
        <v>-0.92870105940158199</v>
      </c>
    </row>
    <row r="290" spans="1:3">
      <c r="A290" s="73" t="s">
        <v>1782</v>
      </c>
      <c r="B290" s="73">
        <v>-1.2778843328604601</v>
      </c>
      <c r="C290" s="73">
        <v>-1.0769454155331499</v>
      </c>
    </row>
    <row r="291" spans="1:3">
      <c r="A291" s="73" t="s">
        <v>1783</v>
      </c>
      <c r="B291" s="73">
        <v>-1.7441824165559301</v>
      </c>
      <c r="C291" s="73">
        <v>-1.2405297767736201</v>
      </c>
    </row>
    <row r="292" spans="1:3">
      <c r="A292" s="73" t="s">
        <v>1784</v>
      </c>
      <c r="B292" s="73">
        <v>-2.0828865220026702</v>
      </c>
      <c r="C292" s="73">
        <v>-1.35299179363839</v>
      </c>
    </row>
    <row r="293" spans="1:3">
      <c r="A293" s="73" t="s">
        <v>1785</v>
      </c>
      <c r="B293" s="73">
        <v>-3.22938676438865</v>
      </c>
      <c r="C293" s="73">
        <v>-2.1321180233037702</v>
      </c>
    </row>
    <row r="294" spans="1:3">
      <c r="A294" s="73" t="s">
        <v>1786</v>
      </c>
      <c r="B294" s="73">
        <v>-2.2201685463262302</v>
      </c>
      <c r="C294" s="73">
        <v>-2.0795035519725902</v>
      </c>
    </row>
    <row r="295" spans="1:3">
      <c r="A295" s="73" t="s">
        <v>1787</v>
      </c>
      <c r="B295" s="73">
        <v>-2.33411552442643</v>
      </c>
      <c r="C295" s="73">
        <v>-1.72851332672654</v>
      </c>
    </row>
    <row r="296" spans="1:3">
      <c r="A296" s="73" t="s">
        <v>1788</v>
      </c>
      <c r="B296" s="73">
        <v>-2.16261161016712</v>
      </c>
      <c r="C296" s="73">
        <v>-1.59718201791815</v>
      </c>
    </row>
    <row r="297" spans="1:3">
      <c r="A297" s="73" t="s">
        <v>1789</v>
      </c>
      <c r="B297" s="73">
        <v>-1.7474898044690299</v>
      </c>
      <c r="C297" s="73">
        <v>-1.4284261647355401</v>
      </c>
    </row>
    <row r="298" spans="1:3">
      <c r="A298" s="73" t="s">
        <v>1790</v>
      </c>
      <c r="B298" s="73">
        <v>-1.20465046068524</v>
      </c>
      <c r="C298" s="73">
        <v>-1.14125402296407</v>
      </c>
    </row>
    <row r="299" spans="1:3">
      <c r="A299" s="73" t="s">
        <v>1285</v>
      </c>
      <c r="B299" s="73">
        <v>-0.84621308277600404</v>
      </c>
      <c r="C299" s="73">
        <v>-0.66628845599332898</v>
      </c>
    </row>
    <row r="300" spans="1:3">
      <c r="A300" s="73" t="s">
        <v>1791</v>
      </c>
      <c r="B300" s="73">
        <v>-1.10986505845112</v>
      </c>
      <c r="C300" s="73">
        <v>-1.1093819713887501</v>
      </c>
    </row>
    <row r="301" spans="1:3">
      <c r="A301" s="73" t="s">
        <v>1792</v>
      </c>
      <c r="B301" s="73">
        <v>-2.2998452153871201</v>
      </c>
      <c r="C301" s="73">
        <v>-1.67004618765764</v>
      </c>
    </row>
    <row r="302" spans="1:3">
      <c r="A302" s="73" t="s">
        <v>287</v>
      </c>
      <c r="B302" s="73">
        <v>-1.12792324433703</v>
      </c>
      <c r="C302" s="73">
        <v>-1.07141611386024</v>
      </c>
    </row>
    <row r="303" spans="1:3">
      <c r="A303" s="73" t="s">
        <v>291</v>
      </c>
      <c r="B303" s="73">
        <v>-1.23230288993435</v>
      </c>
      <c r="C303" s="73">
        <v>-1.1160150624476599</v>
      </c>
    </row>
    <row r="304" spans="1:3">
      <c r="A304" s="73" t="s">
        <v>1793</v>
      </c>
      <c r="B304" s="73">
        <v>-1.74038089585697</v>
      </c>
      <c r="C304" s="73">
        <v>-0.83365744609219405</v>
      </c>
    </row>
    <row r="305" spans="1:3">
      <c r="A305" s="73" t="s">
        <v>1794</v>
      </c>
      <c r="B305" s="73">
        <v>-1.39692916989409</v>
      </c>
      <c r="C305" s="73">
        <v>-0.76973767384823299</v>
      </c>
    </row>
    <row r="306" spans="1:3">
      <c r="A306" s="73" t="s">
        <v>1289</v>
      </c>
      <c r="B306" s="73">
        <v>-1.23429890728818</v>
      </c>
      <c r="C306" s="73">
        <v>-0.915363967894539</v>
      </c>
    </row>
    <row r="307" spans="1:3">
      <c r="A307" s="73" t="s">
        <v>926</v>
      </c>
      <c r="B307" s="73">
        <v>-2.0642375842956899</v>
      </c>
      <c r="C307" s="73">
        <v>-3.4446355012861201</v>
      </c>
    </row>
    <row r="308" spans="1:3">
      <c r="A308" s="73" t="s">
        <v>1795</v>
      </c>
      <c r="B308" s="73">
        <v>-3.1111612639551902</v>
      </c>
      <c r="C308" s="73">
        <v>-1.1859411347845901</v>
      </c>
    </row>
    <row r="309" spans="1:3">
      <c r="A309" s="73" t="s">
        <v>1796</v>
      </c>
      <c r="B309" s="73">
        <v>-1.7087385069513099</v>
      </c>
      <c r="C309" s="73">
        <v>-1.5532883579115699</v>
      </c>
    </row>
    <row r="310" spans="1:3">
      <c r="A310" s="73" t="s">
        <v>1797</v>
      </c>
      <c r="B310" s="73">
        <v>-1.6695070408985799</v>
      </c>
      <c r="C310" s="73">
        <v>-1.4589961917680301</v>
      </c>
    </row>
    <row r="311" spans="1:3">
      <c r="A311" s="73" t="s">
        <v>1798</v>
      </c>
      <c r="B311" s="73">
        <v>-1.6687300636973801</v>
      </c>
      <c r="C311" s="73">
        <v>-1.4590177694708499</v>
      </c>
    </row>
    <row r="312" spans="1:3">
      <c r="A312" s="73" t="s">
        <v>1799</v>
      </c>
      <c r="B312" s="73">
        <v>-1.65948320427309</v>
      </c>
      <c r="C312" s="73">
        <v>-1.2251983461105</v>
      </c>
    </row>
    <row r="313" spans="1:3">
      <c r="A313" s="73" t="s">
        <v>1800</v>
      </c>
      <c r="B313" s="73">
        <v>-1.55404990182032</v>
      </c>
      <c r="C313" s="73">
        <v>-1.1379143860909899</v>
      </c>
    </row>
    <row r="314" spans="1:3">
      <c r="A314" s="73" t="s">
        <v>1801</v>
      </c>
      <c r="B314" s="73">
        <v>-1.70882356057461</v>
      </c>
      <c r="C314" s="73">
        <v>-1.1600883046510599</v>
      </c>
    </row>
    <row r="315" spans="1:3">
      <c r="A315" s="73" t="s">
        <v>1802</v>
      </c>
      <c r="B315" s="73">
        <v>-1.66937616820484</v>
      </c>
      <c r="C315" s="73">
        <v>-1.4588689334915099</v>
      </c>
    </row>
    <row r="316" spans="1:3">
      <c r="A316" s="73" t="s">
        <v>1803</v>
      </c>
      <c r="B316" s="73">
        <v>-1.7086778117669099</v>
      </c>
      <c r="C316" s="73">
        <v>-1.1600007647406201</v>
      </c>
    </row>
    <row r="317" spans="1:3">
      <c r="A317" s="73" t="s">
        <v>1804</v>
      </c>
      <c r="B317" s="73">
        <v>-1.42152110070551</v>
      </c>
      <c r="C317" s="73">
        <v>-1.24481991647167</v>
      </c>
    </row>
    <row r="318" spans="1:3">
      <c r="A318" s="73" t="s">
        <v>1805</v>
      </c>
      <c r="B318" s="73">
        <v>-1.66894186234817</v>
      </c>
      <c r="C318" s="73">
        <v>-1.45789807024352</v>
      </c>
    </row>
    <row r="319" spans="1:3">
      <c r="A319" s="73" t="s">
        <v>1806</v>
      </c>
      <c r="B319" s="73">
        <v>-1.7606846725793801</v>
      </c>
      <c r="C319" s="73">
        <v>-1.8336623920123101</v>
      </c>
    </row>
    <row r="320" spans="1:3">
      <c r="A320" s="73" t="s">
        <v>1807</v>
      </c>
      <c r="B320" s="73">
        <v>-1.6556093715829501</v>
      </c>
      <c r="C320" s="73">
        <v>-1.53710537381782</v>
      </c>
    </row>
    <row r="321" spans="1:3">
      <c r="A321" s="73" t="s">
        <v>1808</v>
      </c>
      <c r="B321" s="73">
        <v>-1.50282690805208</v>
      </c>
      <c r="C321" s="73">
        <v>-1.4542176865430101</v>
      </c>
    </row>
    <row r="322" spans="1:3">
      <c r="A322" s="73" t="s">
        <v>1809</v>
      </c>
      <c r="B322" s="73">
        <v>-2.1426528680330401</v>
      </c>
      <c r="C322" s="73">
        <v>-1.38582513213599</v>
      </c>
    </row>
    <row r="323" spans="1:3">
      <c r="A323" s="73" t="s">
        <v>1810</v>
      </c>
      <c r="B323" s="73">
        <v>-1.5032086999002301</v>
      </c>
      <c r="C323" s="73">
        <v>-1.45449503976066</v>
      </c>
    </row>
    <row r="324" spans="1:3">
      <c r="A324" s="73" t="s">
        <v>1811</v>
      </c>
      <c r="B324" s="73">
        <v>-1.2025108332457699</v>
      </c>
      <c r="C324" s="73">
        <v>-1.24846926513117</v>
      </c>
    </row>
    <row r="325" spans="1:3">
      <c r="A325" s="73" t="s">
        <v>1812</v>
      </c>
      <c r="B325" s="73">
        <v>-1.7556936850056599</v>
      </c>
      <c r="C325" s="73">
        <v>-1.4575753815542001</v>
      </c>
    </row>
    <row r="326" spans="1:3">
      <c r="A326" s="73" t="s">
        <v>1813</v>
      </c>
      <c r="B326" s="73">
        <v>-1.4026348256115699</v>
      </c>
      <c r="C326" s="73">
        <v>-1.2415928200869999</v>
      </c>
    </row>
    <row r="327" spans="1:3">
      <c r="A327" s="73" t="s">
        <v>1814</v>
      </c>
      <c r="B327" s="73">
        <v>-1.5097938879250901</v>
      </c>
      <c r="C327" s="73">
        <v>-1.54822903853268</v>
      </c>
    </row>
    <row r="328" spans="1:3">
      <c r="A328" s="73" t="s">
        <v>1815</v>
      </c>
      <c r="B328" s="73">
        <v>-1.6696807255497199</v>
      </c>
      <c r="C328" s="73">
        <v>-1.21694613586059</v>
      </c>
    </row>
    <row r="329" spans="1:3">
      <c r="A329" s="73" t="s">
        <v>1816</v>
      </c>
      <c r="B329" s="73">
        <v>-1.77602139804968</v>
      </c>
      <c r="C329" s="73">
        <v>-1.4716494146563801</v>
      </c>
    </row>
    <row r="330" spans="1:3">
      <c r="A330" s="73" t="s">
        <v>1817</v>
      </c>
      <c r="B330" s="73">
        <v>-1.92644683830585</v>
      </c>
      <c r="C330" s="73">
        <v>-1.31941838584962</v>
      </c>
    </row>
    <row r="331" spans="1:3">
      <c r="A331" s="73" t="s">
        <v>1818</v>
      </c>
      <c r="B331" s="73">
        <v>-1.9461013451129801</v>
      </c>
      <c r="C331" s="73">
        <v>-1.29083769332067</v>
      </c>
    </row>
    <row r="332" spans="1:3">
      <c r="A332" s="73" t="s">
        <v>1819</v>
      </c>
      <c r="B332" s="73">
        <v>-1.8822618228624799</v>
      </c>
      <c r="C332" s="73">
        <v>-1.39319416024326</v>
      </c>
    </row>
    <row r="333" spans="1:3">
      <c r="A333" s="73" t="s">
        <v>1820</v>
      </c>
      <c r="B333" s="73">
        <v>-2.1256077562739399</v>
      </c>
      <c r="C333" s="73">
        <v>-1.26744743558677</v>
      </c>
    </row>
    <row r="334" spans="1:3">
      <c r="A334" s="73" t="s">
        <v>1821</v>
      </c>
      <c r="B334" s="73">
        <v>-1.80191180637736</v>
      </c>
      <c r="C334" s="73">
        <v>-1.4753214481354799</v>
      </c>
    </row>
    <row r="335" spans="1:3">
      <c r="A335" s="73" t="s">
        <v>1822</v>
      </c>
      <c r="B335" s="73">
        <v>-1.80213664303182</v>
      </c>
      <c r="C335" s="73">
        <v>-1.47486231201439</v>
      </c>
    </row>
    <row r="336" spans="1:3">
      <c r="A336" s="73" t="s">
        <v>1823</v>
      </c>
      <c r="B336" s="73">
        <v>-1.6073214245301</v>
      </c>
      <c r="C336" s="73">
        <v>-1.1685206664530501</v>
      </c>
    </row>
    <row r="337" spans="1:3">
      <c r="A337" s="73" t="s">
        <v>1824</v>
      </c>
      <c r="B337" s="73">
        <v>-1.07780363023564</v>
      </c>
      <c r="C337" s="73">
        <v>-0.710931051504606</v>
      </c>
    </row>
    <row r="338" spans="1:3">
      <c r="A338" s="73" t="s">
        <v>1825</v>
      </c>
      <c r="B338" s="73">
        <v>-1.50978581575241</v>
      </c>
      <c r="C338" s="73">
        <v>-1.1766613122099301</v>
      </c>
    </row>
    <row r="339" spans="1:3">
      <c r="A339" s="73" t="s">
        <v>1826</v>
      </c>
      <c r="B339" s="73">
        <v>-0.90836558344283802</v>
      </c>
      <c r="C339" s="73">
        <v>-0.76046726392600505</v>
      </c>
    </row>
    <row r="340" spans="1:3">
      <c r="A340" s="73" t="s">
        <v>1827</v>
      </c>
      <c r="B340" s="73">
        <v>-0.83606061316859703</v>
      </c>
      <c r="C340" s="73">
        <v>-0.79888702989804194</v>
      </c>
    </row>
    <row r="341" spans="1:3">
      <c r="A341" s="73" t="s">
        <v>1828</v>
      </c>
      <c r="B341" s="73">
        <v>-0.91584971185084996</v>
      </c>
      <c r="C341" s="73">
        <v>-0.75765688287837096</v>
      </c>
    </row>
    <row r="342" spans="1:3">
      <c r="A342" s="73" t="s">
        <v>1829</v>
      </c>
      <c r="B342" s="73">
        <v>-0.78319470455178497</v>
      </c>
      <c r="C342" s="73">
        <v>-0.80574411346672004</v>
      </c>
    </row>
    <row r="343" spans="1:3">
      <c r="A343" s="73" t="s">
        <v>1830</v>
      </c>
      <c r="B343" s="73">
        <v>-0.62654859817637698</v>
      </c>
      <c r="C343" s="73">
        <v>-0.49550986271063002</v>
      </c>
    </row>
    <row r="344" spans="1:3">
      <c r="A344" s="73" t="s">
        <v>1831</v>
      </c>
      <c r="B344" s="73">
        <v>-0.68296309981076198</v>
      </c>
      <c r="C344" s="73">
        <v>-0.39233374100595297</v>
      </c>
    </row>
    <row r="345" spans="1:3">
      <c r="A345" s="73" t="s">
        <v>1832</v>
      </c>
      <c r="B345" s="73">
        <v>-0.74246362819117495</v>
      </c>
      <c r="C345" s="73">
        <v>-0.555873770557197</v>
      </c>
    </row>
    <row r="346" spans="1:3">
      <c r="A346" s="73" t="s">
        <v>1833</v>
      </c>
      <c r="B346" s="73">
        <v>-0.69036487612153596</v>
      </c>
      <c r="C346" s="73">
        <v>-0.43859269764083503</v>
      </c>
    </row>
    <row r="347" spans="1:3">
      <c r="A347" s="73" t="s">
        <v>295</v>
      </c>
      <c r="B347" s="73">
        <v>-1.0703008430004199</v>
      </c>
      <c r="C347" s="73">
        <v>-0.840430694853053</v>
      </c>
    </row>
    <row r="348" spans="1:3">
      <c r="A348" s="73" t="s">
        <v>1834</v>
      </c>
      <c r="B348" s="73">
        <v>-1.94957067641229</v>
      </c>
      <c r="C348" s="73">
        <v>-1.6898422315580901</v>
      </c>
    </row>
    <row r="349" spans="1:3">
      <c r="A349" s="73" t="s">
        <v>299</v>
      </c>
      <c r="B349" s="73">
        <v>-1.4678737976322001</v>
      </c>
      <c r="C349" s="73">
        <v>-0.98943056226349801</v>
      </c>
    </row>
    <row r="350" spans="1:3">
      <c r="A350" s="73" t="s">
        <v>503</v>
      </c>
      <c r="B350" s="73">
        <v>-1.2918124530905799</v>
      </c>
      <c r="C350" s="73">
        <v>-1.0803930000158799</v>
      </c>
    </row>
    <row r="351" spans="1:3">
      <c r="A351" s="73" t="s">
        <v>722</v>
      </c>
      <c r="B351" s="73">
        <v>-1.0939589716721601</v>
      </c>
      <c r="C351" s="73">
        <v>-0.66948555781203301</v>
      </c>
    </row>
    <row r="352" spans="1:3">
      <c r="A352" s="73" t="s">
        <v>1835</v>
      </c>
      <c r="B352" s="73">
        <v>-1.99E-3</v>
      </c>
      <c r="C352" s="73">
        <v>-1.99E-3</v>
      </c>
    </row>
    <row r="353" spans="1:3">
      <c r="A353" s="73" t="s">
        <v>1836</v>
      </c>
      <c r="B353" s="73">
        <v>-1.4061750049616899</v>
      </c>
      <c r="C353" s="73">
        <v>-0.75846268690864604</v>
      </c>
    </row>
    <row r="354" spans="1:3">
      <c r="A354" s="73" t="s">
        <v>898</v>
      </c>
      <c r="B354" s="73">
        <v>-1.7193192988991901</v>
      </c>
      <c r="C354" s="73">
        <v>-2.12202299806723</v>
      </c>
    </row>
    <row r="355" spans="1:3">
      <c r="A355" s="73" t="s">
        <v>1837</v>
      </c>
      <c r="B355" s="73">
        <v>-1.5964504100343599</v>
      </c>
      <c r="C355" s="73">
        <v>-1.47123471917989</v>
      </c>
    </row>
    <row r="356" spans="1:3">
      <c r="A356" s="73" t="s">
        <v>1838</v>
      </c>
      <c r="B356" s="73">
        <v>-2.2862294795017299</v>
      </c>
      <c r="C356" s="73">
        <v>-2.1234767313260101</v>
      </c>
    </row>
    <row r="357" spans="1:3">
      <c r="A357" s="73" t="s">
        <v>1839</v>
      </c>
      <c r="B357" s="73">
        <v>-2.0727446350875001</v>
      </c>
      <c r="C357" s="73">
        <v>-1.49842312285341</v>
      </c>
    </row>
    <row r="358" spans="1:3">
      <c r="A358" s="73" t="s">
        <v>1840</v>
      </c>
      <c r="B358" s="73">
        <v>-2.1531107029575298</v>
      </c>
      <c r="C358" s="73">
        <v>-1.3977368357318201</v>
      </c>
    </row>
    <row r="359" spans="1:3">
      <c r="A359" s="73" t="s">
        <v>1841</v>
      </c>
      <c r="B359" s="73">
        <v>-1.4868109100601199</v>
      </c>
      <c r="C359" s="73">
        <v>-1.49247733393992</v>
      </c>
    </row>
    <row r="360" spans="1:3">
      <c r="A360" s="73" t="s">
        <v>1842</v>
      </c>
      <c r="B360" s="73">
        <v>-1.5628702967691299</v>
      </c>
      <c r="C360" s="73">
        <v>-1.36387136083911</v>
      </c>
    </row>
    <row r="361" spans="1:3">
      <c r="A361" s="73" t="s">
        <v>1843</v>
      </c>
      <c r="B361" s="73">
        <v>-1.4584773490179199</v>
      </c>
      <c r="C361" s="73">
        <v>-1.9272671873307701</v>
      </c>
    </row>
    <row r="362" spans="1:3">
      <c r="A362" s="73" t="s">
        <v>1844</v>
      </c>
      <c r="B362" s="73">
        <v>-0.24754858359527099</v>
      </c>
      <c r="C362" s="73">
        <v>-0.179392572153698</v>
      </c>
    </row>
    <row r="363" spans="1:3">
      <c r="A363" s="73" t="s">
        <v>1845</v>
      </c>
      <c r="B363" s="73">
        <v>-0.25060514671568501</v>
      </c>
      <c r="C363" s="73">
        <v>-0.219376883869524</v>
      </c>
    </row>
    <row r="364" spans="1:3">
      <c r="A364" s="73" t="s">
        <v>1846</v>
      </c>
      <c r="B364" s="73">
        <v>-0.47637159510751398</v>
      </c>
      <c r="C364" s="73">
        <v>-0.26549802111979598</v>
      </c>
    </row>
    <row r="365" spans="1:3">
      <c r="A365" s="73" t="s">
        <v>306</v>
      </c>
      <c r="B365" s="73">
        <v>-0.40204254611551798</v>
      </c>
      <c r="C365" s="73">
        <v>-0.24862946115396201</v>
      </c>
    </row>
    <row r="366" spans="1:3">
      <c r="A366" s="73" t="s">
        <v>1847</v>
      </c>
      <c r="B366" s="73">
        <v>-0.22758417229876901</v>
      </c>
      <c r="C366" s="73">
        <v>-0.21057161388418</v>
      </c>
    </row>
    <row r="367" spans="1:3">
      <c r="A367" s="73" t="s">
        <v>1848</v>
      </c>
      <c r="B367" s="73">
        <v>-0.48963244221251401</v>
      </c>
      <c r="C367" s="73">
        <v>-0.44611578143547098</v>
      </c>
    </row>
    <row r="368" spans="1:3">
      <c r="A368" s="73" t="s">
        <v>1849</v>
      </c>
      <c r="B368" s="73">
        <v>-2.4793905278592701</v>
      </c>
      <c r="C368" s="73">
        <v>-1.5602856027866401</v>
      </c>
    </row>
    <row r="369" spans="1:3">
      <c r="A369" s="73" t="s">
        <v>1850</v>
      </c>
      <c r="B369" s="73">
        <v>-2.6704064965563998</v>
      </c>
      <c r="C369" s="73">
        <v>-2.0099823223634998</v>
      </c>
    </row>
    <row r="370" spans="1:3">
      <c r="A370" s="73" t="s">
        <v>1851</v>
      </c>
      <c r="B370" s="73">
        <v>-2.6919683633456799</v>
      </c>
      <c r="C370" s="73">
        <v>-1.9841179385364001</v>
      </c>
    </row>
    <row r="371" spans="1:3">
      <c r="A371" s="73" t="s">
        <v>1852</v>
      </c>
      <c r="B371" s="73">
        <v>-3.36225585302491</v>
      </c>
      <c r="C371" s="73">
        <v>-1.8467856659592501</v>
      </c>
    </row>
    <row r="372" spans="1:3">
      <c r="A372" s="73" t="s">
        <v>1853</v>
      </c>
      <c r="B372" s="73">
        <v>-2.4129209735366799</v>
      </c>
      <c r="C372" s="73">
        <v>-1.5613613022414099</v>
      </c>
    </row>
    <row r="373" spans="1:3">
      <c r="A373" s="73" t="s">
        <v>1854</v>
      </c>
      <c r="B373" s="73">
        <v>-2.3553057566860001</v>
      </c>
      <c r="C373" s="73">
        <v>-1.9198442975802399</v>
      </c>
    </row>
    <row r="374" spans="1:3">
      <c r="A374" s="73" t="s">
        <v>1855</v>
      </c>
      <c r="B374" s="73">
        <v>-1.1908245358380101</v>
      </c>
      <c r="C374" s="73">
        <v>-0.81311812511826398</v>
      </c>
    </row>
    <row r="375" spans="1:3">
      <c r="A375" s="73" t="s">
        <v>1856</v>
      </c>
      <c r="B375" s="73">
        <v>-0.60279951996266201</v>
      </c>
      <c r="C375" s="73">
        <v>-0.39467173918903597</v>
      </c>
    </row>
    <row r="376" spans="1:3">
      <c r="A376" s="73" t="s">
        <v>1857</v>
      </c>
      <c r="B376" s="73">
        <v>-2.3117449282392699</v>
      </c>
      <c r="C376" s="73">
        <v>-1.92014386207332</v>
      </c>
    </row>
    <row r="377" spans="1:3">
      <c r="A377" s="73" t="s">
        <v>1858</v>
      </c>
      <c r="B377" s="73">
        <v>-1.1317671274457399</v>
      </c>
      <c r="C377" s="73">
        <v>-0.95478918161670501</v>
      </c>
    </row>
    <row r="378" spans="1:3">
      <c r="A378" s="73" t="s">
        <v>1859</v>
      </c>
      <c r="B378" s="73">
        <v>-1.66083150227416</v>
      </c>
      <c r="C378" s="73">
        <v>-1.4339200363467</v>
      </c>
    </row>
    <row r="379" spans="1:3">
      <c r="A379" s="73" t="s">
        <v>1860</v>
      </c>
      <c r="B379" s="73">
        <v>-2.4208269033619798</v>
      </c>
      <c r="C379" s="73">
        <v>-1.8456688176982501</v>
      </c>
    </row>
    <row r="380" spans="1:3">
      <c r="A380" s="73" t="s">
        <v>1861</v>
      </c>
      <c r="B380" s="73">
        <v>-2.15845778251526</v>
      </c>
      <c r="C380" s="73">
        <v>-1.8677915538688901</v>
      </c>
    </row>
    <row r="381" spans="1:3">
      <c r="A381" s="73" t="s">
        <v>1862</v>
      </c>
      <c r="B381" s="73">
        <v>-1.44105483130108</v>
      </c>
      <c r="C381" s="73">
        <v>-1.4970002544708301</v>
      </c>
    </row>
    <row r="382" spans="1:3">
      <c r="A382" s="73" t="s">
        <v>1863</v>
      </c>
      <c r="B382" s="73">
        <v>-1.83028001100989</v>
      </c>
      <c r="C382" s="73">
        <v>-1.6367519269819299</v>
      </c>
    </row>
    <row r="383" spans="1:3">
      <c r="A383" s="73" t="s">
        <v>1864</v>
      </c>
      <c r="B383" s="73">
        <v>-2.3305866772457602</v>
      </c>
      <c r="C383" s="73">
        <v>-1.9332040420741301</v>
      </c>
    </row>
    <row r="384" spans="1:3">
      <c r="A384" s="73" t="s">
        <v>1865</v>
      </c>
      <c r="B384" s="73">
        <v>-1.6800291711326201</v>
      </c>
      <c r="C384" s="73">
        <v>-0.88653960990549896</v>
      </c>
    </row>
    <row r="385" spans="1:3">
      <c r="A385" s="73" t="s">
        <v>1866</v>
      </c>
      <c r="B385" s="73">
        <v>-1.63220114150222</v>
      </c>
      <c r="C385" s="73">
        <v>-1.10237672508512</v>
      </c>
    </row>
    <row r="386" spans="1:3">
      <c r="A386" s="73" t="s">
        <v>1867</v>
      </c>
      <c r="B386" s="73">
        <v>-2.3535509286189402</v>
      </c>
      <c r="C386" s="73">
        <v>-2.1049423731066601</v>
      </c>
    </row>
    <row r="387" spans="1:3">
      <c r="A387" s="73" t="s">
        <v>1868</v>
      </c>
      <c r="B387" s="73">
        <v>-2.4318112551828599</v>
      </c>
      <c r="C387" s="73">
        <v>-1.8601657357067101</v>
      </c>
    </row>
    <row r="388" spans="1:3">
      <c r="A388" s="73" t="s">
        <v>1869</v>
      </c>
      <c r="B388" s="73">
        <v>-3.19673309589274</v>
      </c>
      <c r="C388" s="73">
        <v>-1.88328175771171</v>
      </c>
    </row>
    <row r="389" spans="1:3">
      <c r="A389" s="73" t="s">
        <v>1870</v>
      </c>
      <c r="B389" s="73">
        <v>-3.07371261734282</v>
      </c>
      <c r="C389" s="73">
        <v>-2.3595586755580502</v>
      </c>
    </row>
    <row r="390" spans="1:3">
      <c r="A390" s="73" t="s">
        <v>1871</v>
      </c>
      <c r="B390" s="73">
        <v>-1.0241873581030301</v>
      </c>
      <c r="C390" s="73">
        <v>-0.80505113998642497</v>
      </c>
    </row>
    <row r="391" spans="1:3">
      <c r="A391" s="73" t="s">
        <v>1872</v>
      </c>
      <c r="B391" s="73">
        <v>-2.6377730075744599</v>
      </c>
      <c r="C391" s="73">
        <v>-1.14650177172546</v>
      </c>
    </row>
    <row r="392" spans="1:3">
      <c r="A392" s="73" t="s">
        <v>1873</v>
      </c>
      <c r="B392" s="73">
        <v>-2.4161282674026401</v>
      </c>
      <c r="C392" s="73">
        <v>-1.4496635801587401</v>
      </c>
    </row>
    <row r="393" spans="1:3">
      <c r="A393" s="73" t="s">
        <v>1874</v>
      </c>
      <c r="B393" s="73">
        <v>-2.2896946232673998</v>
      </c>
      <c r="C393" s="73">
        <v>-1.5367339821958801</v>
      </c>
    </row>
    <row r="394" spans="1:3">
      <c r="A394" s="73" t="s">
        <v>1875</v>
      </c>
      <c r="B394" s="73">
        <v>-1.8314801575774</v>
      </c>
      <c r="C394" s="73">
        <v>-0.74738361518985297</v>
      </c>
    </row>
    <row r="395" spans="1:3">
      <c r="A395" s="73" t="s">
        <v>1876</v>
      </c>
      <c r="B395" s="73">
        <v>-0.15713037589683901</v>
      </c>
      <c r="C395" s="73">
        <v>-6.711968135825E-2</v>
      </c>
    </row>
    <row r="396" spans="1:3">
      <c r="A396" s="73" t="s">
        <v>1877</v>
      </c>
      <c r="B396" s="73">
        <v>-2.2264316764852898</v>
      </c>
      <c r="C396" s="73">
        <v>-2.0825715808363698</v>
      </c>
    </row>
    <row r="397" spans="1:3">
      <c r="A397" s="73" t="s">
        <v>1878</v>
      </c>
      <c r="B397" s="73">
        <v>-1.42366890440321</v>
      </c>
      <c r="C397" s="73">
        <v>-0.94013774815791396</v>
      </c>
    </row>
    <row r="398" spans="1:3">
      <c r="A398" s="73" t="s">
        <v>1879</v>
      </c>
      <c r="B398" s="73">
        <v>-3.3734857312684299</v>
      </c>
      <c r="C398" s="73">
        <v>-1.72254006658404</v>
      </c>
    </row>
    <row r="399" spans="1:3">
      <c r="A399" s="73" t="s">
        <v>1880</v>
      </c>
      <c r="B399" s="73">
        <v>-2.6921149203415098</v>
      </c>
      <c r="C399" s="73">
        <v>-1.92483994260222</v>
      </c>
    </row>
    <row r="400" spans="1:3">
      <c r="A400" s="73" t="s">
        <v>1881</v>
      </c>
      <c r="B400" s="73">
        <v>-3.3875477040670798</v>
      </c>
      <c r="C400" s="73">
        <v>-1.77013934069018</v>
      </c>
    </row>
    <row r="401" spans="1:3">
      <c r="A401" s="73" t="s">
        <v>1882</v>
      </c>
      <c r="B401" s="73">
        <v>-2.1076863338565102</v>
      </c>
      <c r="C401" s="73">
        <v>-1.23216486977841</v>
      </c>
    </row>
    <row r="402" spans="1:3">
      <c r="A402" s="73" t="s">
        <v>1883</v>
      </c>
      <c r="B402" s="73">
        <v>-2.4560407993970301</v>
      </c>
      <c r="C402" s="73">
        <v>-2.6257960207070101</v>
      </c>
    </row>
    <row r="403" spans="1:3">
      <c r="A403" s="73" t="s">
        <v>1884</v>
      </c>
      <c r="B403" s="73">
        <v>-0.32350161209753397</v>
      </c>
      <c r="C403" s="73">
        <v>-0.31477086200347598</v>
      </c>
    </row>
    <row r="404" spans="1:3">
      <c r="A404" s="73" t="s">
        <v>1885</v>
      </c>
      <c r="B404" s="73">
        <v>-1.5030114442514799</v>
      </c>
      <c r="C404" s="73">
        <v>-1.45499208349071</v>
      </c>
    </row>
    <row r="405" spans="1:3">
      <c r="A405" s="73" t="s">
        <v>1886</v>
      </c>
      <c r="B405" s="73">
        <v>-0.366197889111401</v>
      </c>
      <c r="C405" s="73">
        <v>-0.28221696921015199</v>
      </c>
    </row>
    <row r="406" spans="1:3">
      <c r="A406" s="73" t="s">
        <v>1887</v>
      </c>
      <c r="B406" s="73">
        <v>-1.20938407345488</v>
      </c>
      <c r="C406" s="73">
        <v>-1.0767394999605</v>
      </c>
    </row>
    <row r="407" spans="1:3">
      <c r="A407" s="73" t="s">
        <v>1293</v>
      </c>
      <c r="B407" s="73">
        <v>-3.6970058859822501</v>
      </c>
      <c r="C407" s="73">
        <v>-1.52743390179701</v>
      </c>
    </row>
    <row r="408" spans="1:3">
      <c r="A408" s="73" t="s">
        <v>1888</v>
      </c>
      <c r="B408" s="73">
        <v>-1.1079209724380501</v>
      </c>
      <c r="C408" s="73">
        <v>-0.75996611486155596</v>
      </c>
    </row>
    <row r="409" spans="1:3">
      <c r="A409" s="73" t="s">
        <v>1889</v>
      </c>
      <c r="B409" s="73">
        <v>-2.7634996521523298</v>
      </c>
      <c r="C409" s="73">
        <v>-1.9801160390238499</v>
      </c>
    </row>
    <row r="410" spans="1:3">
      <c r="A410" s="73" t="s">
        <v>1890</v>
      </c>
      <c r="B410" s="73">
        <v>-1.40077718273465</v>
      </c>
      <c r="C410" s="73">
        <v>-1.56369269687087</v>
      </c>
    </row>
    <row r="411" spans="1:3">
      <c r="A411" s="73" t="s">
        <v>1891</v>
      </c>
      <c r="B411" s="73">
        <v>-1.5632410414309299</v>
      </c>
      <c r="C411" s="73">
        <v>-1.2430194740906799</v>
      </c>
    </row>
    <row r="412" spans="1:3">
      <c r="A412" s="73" t="s">
        <v>1892</v>
      </c>
      <c r="B412" s="73">
        <v>-2.5506602557984399</v>
      </c>
      <c r="C412" s="73">
        <v>-2.1750957371344999</v>
      </c>
    </row>
    <row r="413" spans="1:3">
      <c r="A413" s="73" t="s">
        <v>910</v>
      </c>
      <c r="B413" s="73">
        <v>-1.46152528520646</v>
      </c>
      <c r="C413" s="73">
        <v>-1.30330275098847</v>
      </c>
    </row>
    <row r="414" spans="1:3">
      <c r="A414" s="73" t="s">
        <v>1893</v>
      </c>
      <c r="B414" s="73">
        <v>-1.1087141047889499</v>
      </c>
      <c r="C414" s="73">
        <v>-0.99371925397785199</v>
      </c>
    </row>
    <row r="415" spans="1:3">
      <c r="A415" s="73" t="s">
        <v>914</v>
      </c>
      <c r="B415" s="73">
        <v>-2.1856791625558598</v>
      </c>
      <c r="C415" s="73">
        <v>-1.4178963970924801</v>
      </c>
    </row>
    <row r="416" spans="1:3">
      <c r="A416" s="73" t="s">
        <v>1296</v>
      </c>
      <c r="B416" s="73">
        <v>-2.46030427888397</v>
      </c>
      <c r="C416" s="73">
        <v>-1.8762545378811399</v>
      </c>
    </row>
    <row r="417" spans="1:3">
      <c r="A417" s="73" t="s">
        <v>1894</v>
      </c>
      <c r="B417" s="73">
        <v>-0.82916066257104104</v>
      </c>
      <c r="C417" s="73">
        <v>-0.57734199999677205</v>
      </c>
    </row>
    <row r="418" spans="1:3">
      <c r="A418" s="73" t="s">
        <v>1895</v>
      </c>
      <c r="B418" s="73">
        <v>-2.6987524831403098</v>
      </c>
      <c r="C418" s="73">
        <v>-2.01029387968486</v>
      </c>
    </row>
    <row r="419" spans="1:3">
      <c r="A419" s="73" t="s">
        <v>1896</v>
      </c>
      <c r="B419" s="73">
        <v>-1.0868568999976</v>
      </c>
      <c r="C419" s="73">
        <v>-0.22317994910358299</v>
      </c>
    </row>
    <row r="420" spans="1:3">
      <c r="A420" s="73" t="s">
        <v>1897</v>
      </c>
      <c r="B420" s="73">
        <v>-2.8913777283348199</v>
      </c>
      <c r="C420" s="73">
        <v>-0.95408189121314302</v>
      </c>
    </row>
    <row r="421" spans="1:3">
      <c r="A421" s="73" t="s">
        <v>1898</v>
      </c>
      <c r="B421" s="73">
        <v>-2.4253620246571002</v>
      </c>
      <c r="C421" s="73">
        <v>-1.6937580615116099</v>
      </c>
    </row>
    <row r="422" spans="1:3">
      <c r="A422" s="73" t="s">
        <v>1899</v>
      </c>
      <c r="B422" s="73">
        <v>-1.4483428488618499</v>
      </c>
      <c r="C422" s="73">
        <v>-1.1493052588096799</v>
      </c>
    </row>
    <row r="423" spans="1:3">
      <c r="A423" s="73" t="s">
        <v>1900</v>
      </c>
      <c r="B423" s="73">
        <v>-2.06054854613099</v>
      </c>
      <c r="C423" s="73">
        <v>-1.1014243419618199</v>
      </c>
    </row>
    <row r="424" spans="1:3">
      <c r="A424" s="73" t="s">
        <v>1901</v>
      </c>
      <c r="B424" s="73">
        <v>-1.6000918231516399</v>
      </c>
      <c r="C424" s="73">
        <v>-1.7890129521529099</v>
      </c>
    </row>
    <row r="425" spans="1:3">
      <c r="A425" s="73" t="s">
        <v>1902</v>
      </c>
      <c r="B425" s="73">
        <v>-0.99267636093033396</v>
      </c>
      <c r="C425" s="73">
        <v>-0.76937194941695697</v>
      </c>
    </row>
    <row r="426" spans="1:3">
      <c r="A426" s="73" t="s">
        <v>1903</v>
      </c>
      <c r="B426" s="73">
        <v>-1.5692908887286401</v>
      </c>
      <c r="C426" s="73">
        <v>-1.04538106752107</v>
      </c>
    </row>
    <row r="427" spans="1:3">
      <c r="A427" s="73" t="s">
        <v>1904</v>
      </c>
      <c r="B427" s="73">
        <v>-2.3814682269073599</v>
      </c>
      <c r="C427" s="73">
        <v>-1.3286878613275399</v>
      </c>
    </row>
    <row r="428" spans="1:3">
      <c r="A428" s="73" t="s">
        <v>1905</v>
      </c>
      <c r="B428" s="73">
        <v>-1.87429344980931</v>
      </c>
      <c r="C428" s="73">
        <v>-1.7526586606325001</v>
      </c>
    </row>
    <row r="429" spans="1:3">
      <c r="A429" s="73" t="s">
        <v>1906</v>
      </c>
      <c r="B429" s="73">
        <v>-2.59872231210759</v>
      </c>
      <c r="C429" s="73">
        <v>-1.5231623484946299</v>
      </c>
    </row>
    <row r="430" spans="1:3">
      <c r="A430" s="73" t="s">
        <v>1907</v>
      </c>
      <c r="B430" s="73">
        <v>-0.126986304634324</v>
      </c>
      <c r="C430" s="73">
        <v>-0.13618842940123699</v>
      </c>
    </row>
    <row r="431" spans="1:3">
      <c r="A431" s="73" t="s">
        <v>1908</v>
      </c>
      <c r="B431" s="73">
        <v>-2.0595114948667499</v>
      </c>
      <c r="C431" s="73">
        <v>-1.1911622237075301</v>
      </c>
    </row>
    <row r="432" spans="1:3">
      <c r="A432" s="73" t="s">
        <v>666</v>
      </c>
      <c r="B432" s="73">
        <v>-2.12405349933363</v>
      </c>
      <c r="C432" s="73">
        <v>-0.33261405102140201</v>
      </c>
    </row>
    <row r="433" spans="1:3">
      <c r="A433" s="73" t="s">
        <v>1909</v>
      </c>
      <c r="B433" s="73">
        <v>-1.64033539558525</v>
      </c>
      <c r="C433" s="73">
        <v>-1.11277454304451</v>
      </c>
    </row>
    <row r="434" spans="1:3">
      <c r="A434" s="73" t="s">
        <v>1910</v>
      </c>
      <c r="B434" s="73">
        <v>-1.96268266564426</v>
      </c>
      <c r="C434" s="73">
        <v>-1.6776563418925301</v>
      </c>
    </row>
    <row r="435" spans="1:3">
      <c r="A435" s="73" t="s">
        <v>1911</v>
      </c>
      <c r="B435" s="73">
        <v>-0.69260256357794503</v>
      </c>
      <c r="C435" s="73">
        <v>-0.50962359271473301</v>
      </c>
    </row>
    <row r="436" spans="1:3">
      <c r="A436" s="73" t="s">
        <v>1912</v>
      </c>
      <c r="B436" s="73">
        <v>-1.95949819577638</v>
      </c>
      <c r="C436" s="73">
        <v>-1.6754792914715999</v>
      </c>
    </row>
    <row r="437" spans="1:3">
      <c r="A437" s="73" t="s">
        <v>1913</v>
      </c>
      <c r="B437" s="73">
        <v>-2.4450353073765698</v>
      </c>
      <c r="C437" s="73">
        <v>-2.5060471259633701</v>
      </c>
    </row>
    <row r="438" spans="1:3">
      <c r="A438" s="73" t="s">
        <v>1914</v>
      </c>
      <c r="B438" s="73">
        <v>-2.5781909753164398</v>
      </c>
      <c r="C438" s="73">
        <v>-1.8656131335827999</v>
      </c>
    </row>
    <row r="439" spans="1:3">
      <c r="A439" s="73" t="s">
        <v>1915</v>
      </c>
      <c r="B439" s="73">
        <v>-2.44309135975123</v>
      </c>
      <c r="C439" s="73">
        <v>-2.2845174686243999</v>
      </c>
    </row>
    <row r="440" spans="1:3">
      <c r="A440" s="73" t="s">
        <v>1916</v>
      </c>
      <c r="B440" s="73">
        <v>-1.50264215909628</v>
      </c>
      <c r="C440" s="73">
        <v>-1.4546627433556001</v>
      </c>
    </row>
    <row r="441" spans="1:3">
      <c r="A441" s="73" t="s">
        <v>1917</v>
      </c>
      <c r="B441" s="73">
        <v>-2.1969656570353702</v>
      </c>
      <c r="C441" s="73">
        <v>-2.01444633790963</v>
      </c>
    </row>
    <row r="442" spans="1:3">
      <c r="A442" s="73" t="s">
        <v>1918</v>
      </c>
      <c r="B442" s="73">
        <v>-1.8607140365175201</v>
      </c>
      <c r="C442" s="73">
        <v>-1.5704449167549299</v>
      </c>
    </row>
    <row r="443" spans="1:3">
      <c r="A443" s="73" t="s">
        <v>1919</v>
      </c>
      <c r="B443" s="73">
        <v>-0.38134935313519502</v>
      </c>
      <c r="C443" s="73">
        <v>-0.32615614544479199</v>
      </c>
    </row>
    <row r="444" spans="1:3">
      <c r="A444" s="73" t="s">
        <v>1920</v>
      </c>
      <c r="B444" s="73">
        <v>-1.68552453794513</v>
      </c>
      <c r="C444" s="73">
        <v>-1.30165709672868</v>
      </c>
    </row>
    <row r="445" spans="1:3">
      <c r="A445" s="73" t="s">
        <v>1921</v>
      </c>
      <c r="B445" s="73">
        <v>-2.71828109489309</v>
      </c>
      <c r="C445" s="73">
        <v>-1.9372111537216701</v>
      </c>
    </row>
    <row r="446" spans="1:3">
      <c r="A446" s="73" t="s">
        <v>1922</v>
      </c>
      <c r="B446" s="73">
        <v>-1.7860336463236901</v>
      </c>
      <c r="C446" s="73">
        <v>-0.99539098064894505</v>
      </c>
    </row>
    <row r="447" spans="1:3">
      <c r="A447" s="73" t="s">
        <v>1923</v>
      </c>
      <c r="B447" s="73">
        <v>-1.97819517971492</v>
      </c>
      <c r="C447" s="73">
        <v>-1.6530483238923299</v>
      </c>
    </row>
    <row r="448" spans="1:3">
      <c r="A448" s="73" t="s">
        <v>1924</v>
      </c>
      <c r="B448" s="73">
        <v>-3.3902311229643001</v>
      </c>
      <c r="C448" s="73">
        <v>-2.17637764417029</v>
      </c>
    </row>
    <row r="449" spans="1:3">
      <c r="A449" s="73" t="s">
        <v>1925</v>
      </c>
      <c r="B449" s="73">
        <v>-3.9680339130836102</v>
      </c>
      <c r="C449" s="73">
        <v>-1.9521531839859501</v>
      </c>
    </row>
    <row r="450" spans="1:3">
      <c r="A450" s="73" t="s">
        <v>1926</v>
      </c>
      <c r="B450" s="73">
        <v>-2.7904696950093499</v>
      </c>
      <c r="C450" s="73">
        <v>-1.61690513356337</v>
      </c>
    </row>
    <row r="451" spans="1:3">
      <c r="A451" s="73" t="s">
        <v>934</v>
      </c>
      <c r="B451" s="73">
        <v>-1.9286203726990601</v>
      </c>
      <c r="C451" s="73">
        <v>-1.7221505525864</v>
      </c>
    </row>
    <row r="452" spans="1:3">
      <c r="A452" s="73" t="s">
        <v>322</v>
      </c>
      <c r="B452" s="73">
        <v>-1.7002544730829401</v>
      </c>
      <c r="C452" s="73">
        <v>-1.3840256372372799</v>
      </c>
    </row>
    <row r="453" spans="1:3">
      <c r="A453" s="73" t="s">
        <v>938</v>
      </c>
      <c r="B453" s="73">
        <v>-2.5231677486044601</v>
      </c>
      <c r="C453" s="73">
        <v>-1.1438606011880299</v>
      </c>
    </row>
    <row r="454" spans="1:3">
      <c r="A454" s="73" t="s">
        <v>942</v>
      </c>
      <c r="B454" s="73">
        <v>-1.0118375990191999</v>
      </c>
      <c r="C454" s="73">
        <v>-0.71597876996214505</v>
      </c>
    </row>
    <row r="455" spans="1:3">
      <c r="A455" s="73" t="s">
        <v>1927</v>
      </c>
      <c r="B455" s="73">
        <v>-1.85295644819001</v>
      </c>
      <c r="C455" s="73">
        <v>-1.5504461646054399</v>
      </c>
    </row>
    <row r="456" spans="1:3">
      <c r="A456" s="73" t="s">
        <v>326</v>
      </c>
      <c r="B456" s="73">
        <v>-1.2982162996164801</v>
      </c>
      <c r="C456" s="73">
        <v>-1.2381160267020901</v>
      </c>
    </row>
    <row r="457" spans="1:3">
      <c r="A457" s="73" t="s">
        <v>1928</v>
      </c>
      <c r="B457" s="73">
        <v>-1.7053422311669499</v>
      </c>
      <c r="C457" s="73">
        <v>-1.33959976670489</v>
      </c>
    </row>
    <row r="458" spans="1:3">
      <c r="A458" s="73" t="s">
        <v>1929</v>
      </c>
      <c r="B458" s="73">
        <v>-1.0955158318738201</v>
      </c>
      <c r="C458" s="73">
        <v>-1.1526789397343999</v>
      </c>
    </row>
    <row r="459" spans="1:3">
      <c r="A459" s="73" t="s">
        <v>1930</v>
      </c>
      <c r="B459" s="73">
        <v>-1.8308742070709201</v>
      </c>
      <c r="C459" s="73">
        <v>-1.7646775092829301</v>
      </c>
    </row>
    <row r="460" spans="1:3">
      <c r="A460" s="73" t="s">
        <v>1931</v>
      </c>
      <c r="B460" s="73">
        <v>-1.81188283928413</v>
      </c>
      <c r="C460" s="73">
        <v>-1.2332388085953601</v>
      </c>
    </row>
    <row r="461" spans="1:3">
      <c r="A461" s="73" t="s">
        <v>1932</v>
      </c>
      <c r="B461" s="73">
        <v>-3.91497152446727</v>
      </c>
      <c r="C461" s="73">
        <v>-1.60029492095989</v>
      </c>
    </row>
    <row r="462" spans="1:3">
      <c r="A462" s="73" t="s">
        <v>1933</v>
      </c>
      <c r="B462" s="73">
        <v>-2.4762460240378501</v>
      </c>
      <c r="C462" s="73">
        <v>-1.5894439666842399</v>
      </c>
    </row>
    <row r="463" spans="1:3">
      <c r="A463" s="73" t="s">
        <v>1934</v>
      </c>
      <c r="B463" s="73">
        <v>-2.4352663553566898</v>
      </c>
      <c r="C463" s="73">
        <v>-1.63908341141209</v>
      </c>
    </row>
    <row r="464" spans="1:3">
      <c r="A464" s="73" t="s">
        <v>1935</v>
      </c>
      <c r="B464" s="73">
        <v>-2.40233914871538</v>
      </c>
      <c r="C464" s="73">
        <v>-2.8080850518506502</v>
      </c>
    </row>
    <row r="465" spans="1:3">
      <c r="A465" s="73" t="s">
        <v>1936</v>
      </c>
      <c r="B465" s="73">
        <v>-2.0320976595648901</v>
      </c>
      <c r="C465" s="73">
        <v>-1.5914062426734401</v>
      </c>
    </row>
    <row r="466" spans="1:3">
      <c r="A466" s="73" t="s">
        <v>1937</v>
      </c>
      <c r="B466" s="73">
        <v>-1.7831411289271499</v>
      </c>
      <c r="C466" s="73">
        <v>-1.43963101868739</v>
      </c>
    </row>
    <row r="467" spans="1:3">
      <c r="A467" s="73" t="s">
        <v>1938</v>
      </c>
      <c r="B467" s="73">
        <v>-2.7532039316811501</v>
      </c>
      <c r="C467" s="73">
        <v>-2.3638347528937498</v>
      </c>
    </row>
    <row r="468" spans="1:3">
      <c r="A468" s="73" t="s">
        <v>1939</v>
      </c>
      <c r="B468" s="73">
        <v>-1.78188933286674</v>
      </c>
      <c r="C468" s="73">
        <v>-1.2673369986834599</v>
      </c>
    </row>
    <row r="469" spans="1:3">
      <c r="A469" s="73" t="s">
        <v>1940</v>
      </c>
      <c r="B469" s="73">
        <v>-1.9727621347742399</v>
      </c>
      <c r="C469" s="73">
        <v>-1.46383379076679</v>
      </c>
    </row>
    <row r="470" spans="1:3">
      <c r="A470" s="73" t="s">
        <v>946</v>
      </c>
      <c r="B470" s="73">
        <v>-2.7941268378395101</v>
      </c>
      <c r="C470" s="73">
        <v>-1.67073131640239</v>
      </c>
    </row>
    <row r="471" spans="1:3">
      <c r="A471" s="73" t="s">
        <v>1941</v>
      </c>
      <c r="B471" s="73">
        <v>-1.0414429719257601</v>
      </c>
      <c r="C471" s="73">
        <v>-0.81986690143067298</v>
      </c>
    </row>
    <row r="472" spans="1:3">
      <c r="A472" s="73" t="s">
        <v>1942</v>
      </c>
      <c r="B472" s="73">
        <v>-2.5606983945156001</v>
      </c>
      <c r="C472" s="73">
        <v>-2.1342135077158999</v>
      </c>
    </row>
    <row r="473" spans="1:3">
      <c r="A473" s="73" t="s">
        <v>1943</v>
      </c>
      <c r="B473" s="73">
        <v>-3.8318576291900002E-3</v>
      </c>
      <c r="C473" s="73">
        <v>-3.2422130885830002E-3</v>
      </c>
    </row>
    <row r="474" spans="1:3">
      <c r="A474" s="73" t="s">
        <v>1944</v>
      </c>
      <c r="B474" s="73">
        <v>-1.64050636120906</v>
      </c>
      <c r="C474" s="73">
        <v>-1.3755528038215801</v>
      </c>
    </row>
    <row r="475" spans="1:3">
      <c r="A475" s="73" t="s">
        <v>1945</v>
      </c>
      <c r="B475" s="73">
        <v>-1.76077504579024</v>
      </c>
      <c r="C475" s="73">
        <v>-1.86622765704311</v>
      </c>
    </row>
    <row r="476" spans="1:3">
      <c r="A476" s="73" t="s">
        <v>1946</v>
      </c>
      <c r="B476" s="73">
        <v>-1.30029703067238</v>
      </c>
      <c r="C476" s="73">
        <v>-1.0219497679479601</v>
      </c>
    </row>
    <row r="477" spans="1:3">
      <c r="A477" s="73" t="s">
        <v>1947</v>
      </c>
      <c r="B477" s="73">
        <v>-2.4106448208145599</v>
      </c>
      <c r="C477" s="73">
        <v>-1.5771806152705801</v>
      </c>
    </row>
    <row r="478" spans="1:3">
      <c r="A478" s="73" t="s">
        <v>1948</v>
      </c>
      <c r="B478" s="73">
        <v>-1.5353848531263099</v>
      </c>
      <c r="C478" s="73">
        <v>-0.73041284590393196</v>
      </c>
    </row>
    <row r="479" spans="1:3">
      <c r="A479" s="73" t="s">
        <v>1949</v>
      </c>
      <c r="B479" s="73">
        <v>-1.1520532896367299</v>
      </c>
      <c r="C479" s="73">
        <v>-0.83302935459705596</v>
      </c>
    </row>
    <row r="480" spans="1:3">
      <c r="A480" s="73" t="s">
        <v>1950</v>
      </c>
      <c r="B480" s="73">
        <v>-0.705267658606054</v>
      </c>
      <c r="C480" s="73">
        <v>-0.56648417638683202</v>
      </c>
    </row>
    <row r="481" spans="1:3">
      <c r="A481" s="73" t="s">
        <v>1951</v>
      </c>
      <c r="B481" s="73">
        <v>-2.0480914800161498</v>
      </c>
      <c r="C481" s="73">
        <v>-1.86960235160726</v>
      </c>
    </row>
    <row r="482" spans="1:3">
      <c r="A482" s="73" t="s">
        <v>1952</v>
      </c>
      <c r="B482" s="73">
        <v>-0.24373195849092699</v>
      </c>
      <c r="C482" s="73">
        <v>-0.190823252981491</v>
      </c>
    </row>
    <row r="483" spans="1:3">
      <c r="A483" s="73" t="s">
        <v>1953</v>
      </c>
      <c r="B483" s="73">
        <v>-0.175112787288174</v>
      </c>
      <c r="C483" s="73">
        <v>-0.14204533144008</v>
      </c>
    </row>
    <row r="484" spans="1:3">
      <c r="A484" s="73" t="s">
        <v>1954</v>
      </c>
      <c r="B484" s="73">
        <v>-1.5759480329541999</v>
      </c>
      <c r="C484" s="73">
        <v>-1.0735662656074101</v>
      </c>
    </row>
    <row r="485" spans="1:3">
      <c r="A485" s="73" t="s">
        <v>1955</v>
      </c>
      <c r="B485" s="73">
        <v>-2.0296896828476099</v>
      </c>
      <c r="C485" s="73">
        <v>-2.0252198418214502</v>
      </c>
    </row>
    <row r="486" spans="1:3">
      <c r="A486" s="73" t="s">
        <v>1956</v>
      </c>
      <c r="B486" s="73">
        <v>-2.10328192120165</v>
      </c>
      <c r="C486" s="73">
        <v>-1.4906130408712801</v>
      </c>
    </row>
    <row r="487" spans="1:3">
      <c r="A487" s="73" t="s">
        <v>1957</v>
      </c>
      <c r="B487" s="73">
        <v>-1.79368111332078</v>
      </c>
      <c r="C487" s="73">
        <v>-1.5561642603649499</v>
      </c>
    </row>
    <row r="488" spans="1:3">
      <c r="A488" s="73" t="s">
        <v>1958</v>
      </c>
      <c r="B488" s="73">
        <v>-0.76957553652591304</v>
      </c>
      <c r="C488" s="73">
        <v>-0.58367225763611996</v>
      </c>
    </row>
    <row r="489" spans="1:3">
      <c r="A489" s="73" t="s">
        <v>1959</v>
      </c>
      <c r="B489" s="73">
        <v>-1.98529010014037</v>
      </c>
      <c r="C489" s="73">
        <v>-1.8274220377344299</v>
      </c>
    </row>
    <row r="490" spans="1:3">
      <c r="A490" s="73" t="s">
        <v>1960</v>
      </c>
      <c r="B490" s="73">
        <v>-1.34493694144678</v>
      </c>
      <c r="C490" s="73">
        <v>-1.28058720872236</v>
      </c>
    </row>
    <row r="491" spans="1:3">
      <c r="A491" s="73" t="s">
        <v>1961</v>
      </c>
      <c r="B491" s="73">
        <v>-1.72745616496802</v>
      </c>
      <c r="C491" s="73">
        <v>-1.6000105586967099</v>
      </c>
    </row>
    <row r="492" spans="1:3">
      <c r="A492" s="73" t="s">
        <v>1962</v>
      </c>
      <c r="B492" s="73">
        <v>-0.42595640394442202</v>
      </c>
      <c r="C492" s="73">
        <v>-0.30818621775774002</v>
      </c>
    </row>
    <row r="493" spans="1:3">
      <c r="A493" s="73" t="s">
        <v>1963</v>
      </c>
      <c r="B493" s="73">
        <v>-0.56283331772205203</v>
      </c>
      <c r="C493" s="73">
        <v>-0.69618374810155703</v>
      </c>
    </row>
    <row r="494" spans="1:3">
      <c r="A494" s="73" t="s">
        <v>1964</v>
      </c>
      <c r="B494" s="73">
        <v>-1.87276572697333</v>
      </c>
      <c r="C494" s="73">
        <v>-1.0855481660447099</v>
      </c>
    </row>
    <row r="495" spans="1:3">
      <c r="A495" s="73" t="s">
        <v>1965</v>
      </c>
      <c r="B495" s="73">
        <v>-0.213164250330967</v>
      </c>
      <c r="C495" s="73">
        <v>-0.12648745475012799</v>
      </c>
    </row>
    <row r="496" spans="1:3">
      <c r="A496" s="73" t="s">
        <v>1966</v>
      </c>
      <c r="B496" s="73">
        <v>-1.46637190919674</v>
      </c>
      <c r="C496" s="73">
        <v>-1.2670610676711</v>
      </c>
    </row>
    <row r="497" spans="1:3">
      <c r="A497" s="73" t="s">
        <v>1967</v>
      </c>
      <c r="B497" s="73">
        <v>-1.3084597709121399</v>
      </c>
      <c r="C497" s="73">
        <v>-1.2750669350422399</v>
      </c>
    </row>
    <row r="498" spans="1:3">
      <c r="A498" s="73" t="s">
        <v>1968</v>
      </c>
      <c r="B498" s="73">
        <v>-0.39970167046586902</v>
      </c>
      <c r="C498" s="73">
        <v>-0.29807835566093199</v>
      </c>
    </row>
    <row r="499" spans="1:3">
      <c r="A499" s="73" t="s">
        <v>1969</v>
      </c>
      <c r="B499" s="73">
        <v>-1.56873016364082</v>
      </c>
      <c r="C499" s="73">
        <v>-1.1294936344601001</v>
      </c>
    </row>
    <row r="500" spans="1:3">
      <c r="A500" s="73" t="s">
        <v>1970</v>
      </c>
      <c r="B500" s="73">
        <v>-1.3160839496005301</v>
      </c>
      <c r="C500" s="73">
        <v>-1.12872655207206</v>
      </c>
    </row>
    <row r="501" spans="1:3">
      <c r="A501" s="73" t="s">
        <v>1971</v>
      </c>
      <c r="B501" s="73">
        <v>-2.06122088273509</v>
      </c>
      <c r="C501" s="73">
        <v>-1.3905432498044099</v>
      </c>
    </row>
    <row r="502" spans="1:3">
      <c r="A502" s="73" t="s">
        <v>1972</v>
      </c>
      <c r="B502" s="73">
        <v>-2.2099675128003402</v>
      </c>
      <c r="C502" s="73">
        <v>-1.1871444266528199</v>
      </c>
    </row>
    <row r="503" spans="1:3">
      <c r="A503" s="73" t="s">
        <v>954</v>
      </c>
      <c r="B503" s="73">
        <v>-2.2708753387948901</v>
      </c>
      <c r="C503" s="73">
        <v>-1.1461614820905199</v>
      </c>
    </row>
    <row r="504" spans="1:3">
      <c r="A504" s="73" t="s">
        <v>1304</v>
      </c>
      <c r="B504" s="73">
        <v>-2.8312103752967501</v>
      </c>
      <c r="C504" s="73">
        <v>-1.9344297595033599</v>
      </c>
    </row>
    <row r="505" spans="1:3">
      <c r="A505" s="73" t="s">
        <v>958</v>
      </c>
      <c r="B505" s="73">
        <v>-1.9596040285540199</v>
      </c>
      <c r="C505" s="73">
        <v>-1.2039527837873401</v>
      </c>
    </row>
    <row r="506" spans="1:3">
      <c r="A506" s="73" t="s">
        <v>1973</v>
      </c>
      <c r="B506" s="73">
        <v>-0.86111316800057203</v>
      </c>
      <c r="C506" s="73">
        <v>-0.46351622647062501</v>
      </c>
    </row>
    <row r="507" spans="1:3">
      <c r="A507" s="73" t="s">
        <v>1974</v>
      </c>
      <c r="B507" s="73">
        <v>-0.70830545740179796</v>
      </c>
      <c r="C507" s="73">
        <v>-0.64139010126140805</v>
      </c>
    </row>
    <row r="508" spans="1:3">
      <c r="A508" s="73" t="s">
        <v>1311</v>
      </c>
      <c r="B508" s="73">
        <v>-1.5619277986587199</v>
      </c>
      <c r="C508" s="73">
        <v>-0.96706630847067898</v>
      </c>
    </row>
    <row r="509" spans="1:3">
      <c r="A509" s="73" t="s">
        <v>1975</v>
      </c>
      <c r="B509" s="73">
        <v>-2.2590052961874401</v>
      </c>
      <c r="C509" s="73">
        <v>-2.5265052221438999</v>
      </c>
    </row>
    <row r="510" spans="1:3">
      <c r="A510" s="73" t="s">
        <v>1976</v>
      </c>
      <c r="B510" s="73">
        <v>-1.7368025542863801</v>
      </c>
      <c r="C510" s="73">
        <v>-1.6628340101658099</v>
      </c>
    </row>
    <row r="511" spans="1:3">
      <c r="A511" s="73" t="s">
        <v>1977</v>
      </c>
      <c r="B511" s="73">
        <v>-0.23476771107803701</v>
      </c>
      <c r="C511" s="73">
        <v>-0.18659315600069801</v>
      </c>
    </row>
    <row r="512" spans="1:3">
      <c r="A512" s="73" t="s">
        <v>1978</v>
      </c>
      <c r="B512" s="73">
        <v>-3.0482026977352699</v>
      </c>
      <c r="C512" s="73">
        <v>-1.3788969189368001</v>
      </c>
    </row>
    <row r="513" spans="1:3">
      <c r="A513" s="73" t="s">
        <v>1979</v>
      </c>
      <c r="B513" s="73">
        <v>-1.5932397038655599</v>
      </c>
      <c r="C513" s="73">
        <v>-0.88031305302594298</v>
      </c>
    </row>
    <row r="514" spans="1:3">
      <c r="A514" s="73" t="s">
        <v>1980</v>
      </c>
      <c r="B514" s="73">
        <v>-1.3792084891921601</v>
      </c>
      <c r="C514" s="73">
        <v>-1.4796237626036799</v>
      </c>
    </row>
    <row r="515" spans="1:3">
      <c r="A515" s="73" t="s">
        <v>1981</v>
      </c>
      <c r="B515" s="73">
        <v>-1.51577843162249</v>
      </c>
      <c r="C515" s="73">
        <v>-1.26781738201563</v>
      </c>
    </row>
    <row r="516" spans="1:3">
      <c r="A516" s="73" t="s">
        <v>962</v>
      </c>
      <c r="B516" s="73">
        <v>-1.5553982842759499</v>
      </c>
      <c r="C516" s="73">
        <v>-1.19115748718098</v>
      </c>
    </row>
    <row r="517" spans="1:3">
      <c r="A517" s="73" t="s">
        <v>1982</v>
      </c>
      <c r="B517" s="73">
        <v>-0.29347715835031202</v>
      </c>
      <c r="C517" s="73">
        <v>-0.24601285158803299</v>
      </c>
    </row>
    <row r="518" spans="1:3">
      <c r="A518" s="73" t="s">
        <v>1983</v>
      </c>
      <c r="B518" s="73">
        <v>-1.7218617619190599</v>
      </c>
      <c r="C518" s="73">
        <v>-0.95270405443844997</v>
      </c>
    </row>
    <row r="519" spans="1:3">
      <c r="A519" s="73" t="s">
        <v>1984</v>
      </c>
      <c r="B519" s="73">
        <v>-2.0583796917281401</v>
      </c>
      <c r="C519" s="73">
        <v>-1.2080744929127001</v>
      </c>
    </row>
    <row r="520" spans="1:3">
      <c r="A520" s="73" t="s">
        <v>1315</v>
      </c>
      <c r="B520" s="73">
        <v>-1.1433217622599099</v>
      </c>
      <c r="C520" s="73">
        <v>-0.818098817888951</v>
      </c>
    </row>
    <row r="521" spans="1:3">
      <c r="A521" s="73" t="s">
        <v>1985</v>
      </c>
      <c r="B521" s="73">
        <v>-1.62377070372494</v>
      </c>
      <c r="C521" s="73">
        <v>-1.3350370022297899</v>
      </c>
    </row>
    <row r="522" spans="1:3">
      <c r="A522" s="73" t="s">
        <v>1986</v>
      </c>
      <c r="B522" s="73">
        <v>-2.0829399953856802</v>
      </c>
      <c r="C522" s="73">
        <v>-1.39724230556394</v>
      </c>
    </row>
    <row r="523" spans="1:3">
      <c r="A523" s="73" t="s">
        <v>1987</v>
      </c>
      <c r="B523" s="73">
        <v>-0.790891563797402</v>
      </c>
      <c r="C523" s="73">
        <v>-0.52260178785522005</v>
      </c>
    </row>
    <row r="524" spans="1:3">
      <c r="A524" s="73" t="s">
        <v>1988</v>
      </c>
      <c r="B524" s="73">
        <v>-0.77856499728915596</v>
      </c>
      <c r="C524" s="73">
        <v>-0.68996540585898403</v>
      </c>
    </row>
    <row r="525" spans="1:3">
      <c r="A525" s="73" t="s">
        <v>763</v>
      </c>
      <c r="B525" s="73">
        <v>-2.6159510181463701</v>
      </c>
      <c r="C525" s="73">
        <v>-1.7711469224925001</v>
      </c>
    </row>
    <row r="526" spans="1:3">
      <c r="A526" s="73" t="s">
        <v>634</v>
      </c>
      <c r="B526" s="73">
        <v>-1.6370245041659</v>
      </c>
      <c r="C526" s="73">
        <v>-0.37415005580966498</v>
      </c>
    </row>
    <row r="527" spans="1:3">
      <c r="A527" s="73" t="s">
        <v>1989</v>
      </c>
      <c r="B527" s="73">
        <v>-1.8562310423448301</v>
      </c>
      <c r="C527" s="73">
        <v>-1.4388027958510201</v>
      </c>
    </row>
    <row r="528" spans="1:3">
      <c r="A528" s="73" t="s">
        <v>1990</v>
      </c>
      <c r="B528" s="73">
        <v>-1.6455541034916501</v>
      </c>
      <c r="C528" s="73">
        <v>-1.2957429990013201</v>
      </c>
    </row>
    <row r="529" spans="1:3">
      <c r="A529" s="73" t="s">
        <v>338</v>
      </c>
      <c r="B529" s="73">
        <v>-1.31827437663612</v>
      </c>
      <c r="C529" s="73">
        <v>-1.44378014007758</v>
      </c>
    </row>
    <row r="530" spans="1:3">
      <c r="A530" s="73" t="s">
        <v>1991</v>
      </c>
      <c r="B530" s="73">
        <v>-0.100085654033909</v>
      </c>
      <c r="C530" s="73">
        <v>-7.2608732213607002E-2</v>
      </c>
    </row>
    <row r="531" spans="1:3">
      <c r="A531" s="73" t="s">
        <v>1992</v>
      </c>
      <c r="B531" s="73">
        <v>-0.37993638235806998</v>
      </c>
      <c r="C531" s="73">
        <v>-0.30848238329079503</v>
      </c>
    </row>
    <row r="532" spans="1:3">
      <c r="A532" s="73" t="s">
        <v>1993</v>
      </c>
      <c r="B532" s="73">
        <v>-1.80431563057322</v>
      </c>
      <c r="C532" s="73">
        <v>-1.3524905719048701</v>
      </c>
    </row>
    <row r="533" spans="1:3">
      <c r="A533" s="73" t="s">
        <v>795</v>
      </c>
      <c r="B533" s="73">
        <v>-2.7882644014413298</v>
      </c>
      <c r="C533" s="73">
        <v>-2.4651840266252201</v>
      </c>
    </row>
    <row r="534" spans="1:3">
      <c r="A534" s="73" t="s">
        <v>1994</v>
      </c>
      <c r="B534" s="73">
        <v>-2.1740062272832699</v>
      </c>
      <c r="C534" s="73">
        <v>-1.1649350404762</v>
      </c>
    </row>
    <row r="535" spans="1:3">
      <c r="A535" s="73" t="s">
        <v>1995</v>
      </c>
      <c r="B535" s="73">
        <v>-1.30818412405087</v>
      </c>
      <c r="C535" s="73">
        <v>-0.94921073652774501</v>
      </c>
    </row>
    <row r="536" spans="1:3">
      <c r="A536" s="73" t="s">
        <v>1996</v>
      </c>
      <c r="B536" s="73">
        <v>-1.29030574718652</v>
      </c>
      <c r="C536" s="73">
        <v>-0.88902044375904998</v>
      </c>
    </row>
    <row r="537" spans="1:3">
      <c r="A537" s="73" t="s">
        <v>1997</v>
      </c>
      <c r="B537" s="73">
        <v>-0.55466807759594405</v>
      </c>
      <c r="C537" s="73">
        <v>-0.453624917916158</v>
      </c>
    </row>
    <row r="538" spans="1:3">
      <c r="A538" s="73" t="s">
        <v>1998</v>
      </c>
      <c r="B538" s="73">
        <v>-1.3736421717951099</v>
      </c>
      <c r="C538" s="73">
        <v>-0.75855835319138099</v>
      </c>
    </row>
    <row r="539" spans="1:3">
      <c r="A539" s="73" t="s">
        <v>1999</v>
      </c>
      <c r="B539" s="73">
        <v>-2.28340756401191</v>
      </c>
      <c r="C539" s="73">
        <v>-2.2274493320153201</v>
      </c>
    </row>
    <row r="540" spans="1:3">
      <c r="A540" s="73" t="s">
        <v>2000</v>
      </c>
      <c r="B540" s="73">
        <v>-0.32124330221129699</v>
      </c>
      <c r="C540" s="73">
        <v>-0.195553117500505</v>
      </c>
    </row>
    <row r="541" spans="1:3">
      <c r="A541" s="73" t="s">
        <v>1318</v>
      </c>
      <c r="B541" s="73">
        <v>-3.5403833163343399</v>
      </c>
      <c r="C541" s="73">
        <v>-2.11664997643051</v>
      </c>
    </row>
    <row r="542" spans="1:3">
      <c r="A542" s="73" t="s">
        <v>2001</v>
      </c>
      <c r="B542" s="73">
        <v>-1.6390316144403001</v>
      </c>
      <c r="C542" s="73">
        <v>-0.61903858918477495</v>
      </c>
    </row>
    <row r="543" spans="1:3">
      <c r="A543" s="73" t="s">
        <v>2002</v>
      </c>
      <c r="B543" s="73">
        <v>-3.9434372456810101</v>
      </c>
      <c r="C543" s="73">
        <v>-2.01366308470213</v>
      </c>
    </row>
    <row r="544" spans="1:3">
      <c r="A544" s="73" t="s">
        <v>2003</v>
      </c>
      <c r="B544" s="73">
        <v>-0.61809074705645595</v>
      </c>
      <c r="C544" s="73">
        <v>-0.37424062958173698</v>
      </c>
    </row>
    <row r="545" spans="1:3">
      <c r="A545" s="73" t="s">
        <v>2004</v>
      </c>
      <c r="B545" s="73">
        <v>-0.93513666584270205</v>
      </c>
      <c r="C545" s="73">
        <v>-0.84187289832432699</v>
      </c>
    </row>
    <row r="546" spans="1:3">
      <c r="A546" s="73" t="s">
        <v>2005</v>
      </c>
      <c r="B546" s="73">
        <v>-0.151387295533877</v>
      </c>
      <c r="C546" s="73">
        <v>-0.127106857132227</v>
      </c>
    </row>
    <row r="547" spans="1:3">
      <c r="A547" s="73" t="s">
        <v>2006</v>
      </c>
      <c r="B547" s="73">
        <v>-2.9633502580903799</v>
      </c>
      <c r="C547" s="73">
        <v>-1.92196743690911</v>
      </c>
    </row>
    <row r="548" spans="1:3">
      <c r="A548" s="73" t="s">
        <v>2007</v>
      </c>
      <c r="B548" s="73">
        <v>-1.55803655113398</v>
      </c>
      <c r="C548" s="73">
        <v>-1.0564506046401401</v>
      </c>
    </row>
    <row r="549" spans="1:3">
      <c r="A549" s="73" t="s">
        <v>973</v>
      </c>
      <c r="B549" s="73">
        <v>-2.3608231646655402</v>
      </c>
      <c r="C549" s="73">
        <v>-1.9918830849922899</v>
      </c>
    </row>
    <row r="550" spans="1:3">
      <c r="A550" s="73" t="s">
        <v>2008</v>
      </c>
      <c r="B550" s="73">
        <v>-1.46254989635398</v>
      </c>
      <c r="C550" s="73">
        <v>-1.2993809320979399</v>
      </c>
    </row>
    <row r="551" spans="1:3">
      <c r="A551" s="73" t="s">
        <v>950</v>
      </c>
      <c r="B551" s="73">
        <v>-2.58290034582684</v>
      </c>
      <c r="C551" s="73">
        <v>-2.0910913942329001</v>
      </c>
    </row>
    <row r="552" spans="1:3">
      <c r="A552" s="73" t="s">
        <v>2009</v>
      </c>
      <c r="B552" s="73">
        <v>-2.5747051889965999</v>
      </c>
      <c r="C552" s="73">
        <v>-2.07310332723433</v>
      </c>
    </row>
    <row r="553" spans="1:3">
      <c r="A553" s="73" t="s">
        <v>2010</v>
      </c>
      <c r="B553" s="73">
        <v>-2.8069327314119401</v>
      </c>
      <c r="C553" s="73">
        <v>-1.2078366896099499</v>
      </c>
    </row>
    <row r="554" spans="1:3">
      <c r="A554" s="73" t="s">
        <v>1322</v>
      </c>
      <c r="B554" s="73">
        <v>-1.4960996927858199</v>
      </c>
      <c r="C554" s="73">
        <v>-0.72895952186888702</v>
      </c>
    </row>
    <row r="555" spans="1:3">
      <c r="A555" s="73" t="s">
        <v>350</v>
      </c>
      <c r="B555" s="73">
        <v>-1.1275241158301501</v>
      </c>
      <c r="C555" s="73">
        <v>-1.1297038689400301</v>
      </c>
    </row>
    <row r="556" spans="1:3">
      <c r="A556" s="73" t="s">
        <v>2011</v>
      </c>
      <c r="B556" s="73">
        <v>-1.3295106316540199</v>
      </c>
      <c r="C556" s="73">
        <v>-1.23779784620814</v>
      </c>
    </row>
    <row r="557" spans="1:3">
      <c r="A557" s="73" t="s">
        <v>2012</v>
      </c>
      <c r="B557" s="73">
        <v>-1.0288574643642601</v>
      </c>
      <c r="C557" s="73">
        <v>-0.62297097007394997</v>
      </c>
    </row>
    <row r="558" spans="1:3">
      <c r="A558" s="73" t="s">
        <v>2013</v>
      </c>
      <c r="B558" s="73">
        <v>-1.9646138350684099</v>
      </c>
      <c r="C558" s="73">
        <v>-0.76054016288709603</v>
      </c>
    </row>
    <row r="559" spans="1:3">
      <c r="A559" s="73" t="s">
        <v>2014</v>
      </c>
      <c r="B559" s="73">
        <v>-0.108354324242823</v>
      </c>
      <c r="C559" s="73">
        <v>-0.100039093088777</v>
      </c>
    </row>
    <row r="560" spans="1:3">
      <c r="A560" s="73" t="s">
        <v>767</v>
      </c>
      <c r="B560" s="73">
        <v>-1.6825041961184699</v>
      </c>
      <c r="C560" s="73">
        <v>-0.95596380057604102</v>
      </c>
    </row>
    <row r="561" spans="1:3">
      <c r="A561" s="73" t="s">
        <v>2015</v>
      </c>
      <c r="B561" s="73">
        <v>-0.102856183501533</v>
      </c>
      <c r="C561" s="73">
        <v>-8.2370072138861994E-2</v>
      </c>
    </row>
    <row r="562" spans="1:3">
      <c r="A562" s="73" t="s">
        <v>2016</v>
      </c>
      <c r="B562" s="73">
        <v>-0.75763581720282402</v>
      </c>
      <c r="C562" s="73">
        <v>-0.61904541445492001</v>
      </c>
    </row>
    <row r="563" spans="1:3">
      <c r="A563" s="73" t="s">
        <v>2017</v>
      </c>
      <c r="B563" s="73">
        <v>-2.9620536645005999</v>
      </c>
      <c r="C563" s="73">
        <v>0.11736960778370201</v>
      </c>
    </row>
    <row r="564" spans="1:3">
      <c r="A564" s="73" t="s">
        <v>2018</v>
      </c>
      <c r="B564" s="73">
        <v>-1.3349088601297101</v>
      </c>
      <c r="C564" s="73">
        <v>-1.15132928889855</v>
      </c>
    </row>
    <row r="565" spans="1:3">
      <c r="A565" s="73" t="s">
        <v>2019</v>
      </c>
      <c r="B565" s="73">
        <v>-1.37910755752527</v>
      </c>
      <c r="C565" s="73">
        <v>-1.08289295779631</v>
      </c>
    </row>
    <row r="566" spans="1:3">
      <c r="A566" s="73" t="s">
        <v>2020</v>
      </c>
      <c r="B566" s="73">
        <v>-1.9063998949227901</v>
      </c>
      <c r="C566" s="73">
        <v>-1.7102237424743401</v>
      </c>
    </row>
    <row r="567" spans="1:3">
      <c r="A567" s="73" t="s">
        <v>2021</v>
      </c>
      <c r="B567" s="73">
        <v>-0.385207846630085</v>
      </c>
      <c r="C567" s="73">
        <v>-0.32460500358656502</v>
      </c>
    </row>
    <row r="568" spans="1:3">
      <c r="A568" s="73" t="s">
        <v>2022</v>
      </c>
      <c r="B568" s="73">
        <v>-0.75897997736456702</v>
      </c>
      <c r="C568" s="73">
        <v>-0.57939224467086603</v>
      </c>
    </row>
    <row r="569" spans="1:3">
      <c r="A569" s="73" t="s">
        <v>2023</v>
      </c>
      <c r="B569" s="73">
        <v>-0.951513772932987</v>
      </c>
      <c r="C569" s="73">
        <v>-0.571506256090065</v>
      </c>
    </row>
    <row r="570" spans="1:3">
      <c r="A570" s="73" t="s">
        <v>354</v>
      </c>
      <c r="B570" s="73">
        <v>-1.0594366445487</v>
      </c>
      <c r="C570" s="73">
        <v>-0.86379955875328296</v>
      </c>
    </row>
    <row r="571" spans="1:3">
      <c r="A571" s="73" t="s">
        <v>2024</v>
      </c>
      <c r="B571" s="73">
        <v>-2.3338840612144001</v>
      </c>
      <c r="C571" s="73">
        <v>-1.7864053483286799</v>
      </c>
    </row>
    <row r="572" spans="1:3">
      <c r="A572" s="73" t="s">
        <v>2025</v>
      </c>
      <c r="B572" s="73">
        <v>-0.96623480984479404</v>
      </c>
      <c r="C572" s="73">
        <v>-0.44243078128649899</v>
      </c>
    </row>
    <row r="573" spans="1:3">
      <c r="A573" s="73" t="s">
        <v>2026</v>
      </c>
      <c r="B573" s="73">
        <v>-0.48472380318414199</v>
      </c>
      <c r="C573" s="73">
        <v>-0.32677124604388103</v>
      </c>
    </row>
    <row r="574" spans="1:3">
      <c r="A574" s="73" t="s">
        <v>2027</v>
      </c>
      <c r="B574" s="73">
        <v>-1.73406511142811</v>
      </c>
      <c r="C574" s="73">
        <v>-1.20253950641943</v>
      </c>
    </row>
    <row r="575" spans="1:3">
      <c r="A575" s="73" t="s">
        <v>981</v>
      </c>
      <c r="B575" s="73">
        <v>-1.5304704060096701</v>
      </c>
      <c r="C575" s="73">
        <v>-1.6763688620653501</v>
      </c>
    </row>
    <row r="576" spans="1:3">
      <c r="A576" s="73" t="s">
        <v>2028</v>
      </c>
      <c r="B576" s="73">
        <v>-0.84667590571285001</v>
      </c>
      <c r="C576" s="73">
        <v>-0.70036718291273503</v>
      </c>
    </row>
    <row r="577" spans="1:3">
      <c r="A577" s="73" t="s">
        <v>2029</v>
      </c>
      <c r="B577" s="73">
        <v>-0.34368619974063502</v>
      </c>
      <c r="C577" s="73">
        <v>-0.35945384982227901</v>
      </c>
    </row>
    <row r="578" spans="1:3">
      <c r="A578" s="73" t="s">
        <v>1326</v>
      </c>
      <c r="B578" s="73">
        <v>-1.2763443159938299</v>
      </c>
      <c r="C578" s="73">
        <v>-1.08238786918914</v>
      </c>
    </row>
    <row r="579" spans="1:3">
      <c r="A579" s="73" t="s">
        <v>1330</v>
      </c>
      <c r="B579" s="73">
        <v>-1.1054116624758601</v>
      </c>
      <c r="C579" s="73">
        <v>-0.82557782054742901</v>
      </c>
    </row>
    <row r="580" spans="1:3">
      <c r="A580" s="73" t="s">
        <v>1334</v>
      </c>
      <c r="B580" s="73">
        <v>-0.85095331792552098</v>
      </c>
      <c r="C580" s="73">
        <v>-0.80919086902940296</v>
      </c>
    </row>
    <row r="581" spans="1:3">
      <c r="A581" s="73" t="s">
        <v>2030</v>
      </c>
      <c r="B581" s="73">
        <v>-2.4533288214233302</v>
      </c>
      <c r="C581" s="73">
        <v>-1.7462088640788</v>
      </c>
    </row>
    <row r="582" spans="1:3">
      <c r="A582" s="73" t="s">
        <v>2031</v>
      </c>
      <c r="B582" s="73">
        <v>-2.1047111714036499</v>
      </c>
      <c r="C582" s="73">
        <v>-1.7102257115478401</v>
      </c>
    </row>
    <row r="583" spans="1:3">
      <c r="A583" s="73" t="s">
        <v>2032</v>
      </c>
      <c r="B583" s="73">
        <v>-1.9874143831814299</v>
      </c>
      <c r="C583" s="73">
        <v>-1.4094597747492199</v>
      </c>
    </row>
    <row r="584" spans="1:3">
      <c r="A584" s="73" t="s">
        <v>2033</v>
      </c>
      <c r="B584" s="73">
        <v>-1.97089294954835</v>
      </c>
      <c r="C584" s="73">
        <v>-1.72795894929029</v>
      </c>
    </row>
    <row r="585" spans="1:3">
      <c r="A585" s="73" t="s">
        <v>993</v>
      </c>
      <c r="B585" s="73">
        <v>-2.9993976121273098</v>
      </c>
      <c r="C585" s="73">
        <v>-2.0881777111170901</v>
      </c>
    </row>
    <row r="586" spans="1:3">
      <c r="A586" s="73" t="s">
        <v>2034</v>
      </c>
      <c r="B586" s="73">
        <v>-2.1170737954693899</v>
      </c>
      <c r="C586" s="73">
        <v>-1.9571456208175599</v>
      </c>
    </row>
    <row r="587" spans="1:3">
      <c r="A587" s="73" t="s">
        <v>2035</v>
      </c>
      <c r="B587" s="73">
        <v>-2.1120433302735901</v>
      </c>
      <c r="C587" s="73">
        <v>-1.2221054158426401</v>
      </c>
    </row>
    <row r="588" spans="1:3">
      <c r="A588" s="73" t="s">
        <v>2036</v>
      </c>
      <c r="B588" s="73">
        <v>-0.75047060847440195</v>
      </c>
      <c r="C588" s="73">
        <v>-0.71294283769687405</v>
      </c>
    </row>
    <row r="589" spans="1:3">
      <c r="A589" s="73" t="s">
        <v>2037</v>
      </c>
      <c r="B589" s="73">
        <v>-0.53548755045489504</v>
      </c>
      <c r="C589" s="73">
        <v>-0.48736087109376602</v>
      </c>
    </row>
    <row r="590" spans="1:3">
      <c r="A590" s="73" t="s">
        <v>2038</v>
      </c>
      <c r="B590" s="73">
        <v>-7.1382994478603995E-2</v>
      </c>
      <c r="C590" s="73">
        <v>-9.8991432524081005E-2</v>
      </c>
    </row>
    <row r="591" spans="1:3">
      <c r="A591" s="73" t="s">
        <v>2039</v>
      </c>
      <c r="B591" s="73">
        <v>-1.37971858994165</v>
      </c>
      <c r="C591" s="73">
        <v>-1.28964145761237</v>
      </c>
    </row>
    <row r="592" spans="1:3">
      <c r="A592" s="73" t="s">
        <v>2040</v>
      </c>
      <c r="B592" s="73">
        <v>-3.7419701407224699</v>
      </c>
      <c r="C592" s="73">
        <v>-2.17188652863158</v>
      </c>
    </row>
    <row r="593" spans="1:3">
      <c r="A593" s="73" t="s">
        <v>2041</v>
      </c>
      <c r="B593" s="73">
        <v>-1.1072632971121701</v>
      </c>
      <c r="C593" s="73">
        <v>-1.10139616687344</v>
      </c>
    </row>
    <row r="594" spans="1:3">
      <c r="A594" s="73" t="s">
        <v>2042</v>
      </c>
      <c r="B594" s="73">
        <v>-1.8087439313323499</v>
      </c>
      <c r="C594" s="73">
        <v>-1.45524900744968</v>
      </c>
    </row>
    <row r="595" spans="1:3">
      <c r="A595" s="73" t="s">
        <v>2043</v>
      </c>
      <c r="B595" s="73">
        <v>-2.5477078519285601</v>
      </c>
      <c r="C595" s="73">
        <v>-2.0957992962140199</v>
      </c>
    </row>
    <row r="596" spans="1:3">
      <c r="A596" s="73" t="s">
        <v>2044</v>
      </c>
      <c r="B596" s="73">
        <v>-1.13761559027138</v>
      </c>
      <c r="C596" s="73">
        <v>-0.91153510808884697</v>
      </c>
    </row>
    <row r="597" spans="1:3">
      <c r="A597" s="73" t="s">
        <v>2045</v>
      </c>
      <c r="B597" s="73">
        <v>-0.29787929105189298</v>
      </c>
      <c r="C597" s="73">
        <v>-0.192179408665764</v>
      </c>
    </row>
    <row r="598" spans="1:3">
      <c r="A598" s="73" t="s">
        <v>2046</v>
      </c>
      <c r="B598" s="73">
        <v>-1.33099850409264</v>
      </c>
      <c r="C598" s="73">
        <v>-1.1759867232286201</v>
      </c>
    </row>
    <row r="599" spans="1:3">
      <c r="A599" s="73" t="s">
        <v>2047</v>
      </c>
      <c r="B599" s="73">
        <v>-1.71589957924776</v>
      </c>
      <c r="C599" s="73">
        <v>-1.81093254709525</v>
      </c>
    </row>
    <row r="600" spans="1:3">
      <c r="A600" s="73" t="s">
        <v>2048</v>
      </c>
      <c r="B600" s="73">
        <v>-0.99093740871202995</v>
      </c>
      <c r="C600" s="73">
        <v>-0.62696428846373198</v>
      </c>
    </row>
    <row r="601" spans="1:3">
      <c r="A601" s="73" t="s">
        <v>2049</v>
      </c>
      <c r="B601" s="73">
        <v>-2.2075584928472498</v>
      </c>
      <c r="C601" s="73">
        <v>-1.0915311558016301</v>
      </c>
    </row>
    <row r="602" spans="1:3">
      <c r="A602" s="73" t="s">
        <v>2050</v>
      </c>
      <c r="B602" s="73">
        <v>-2.0692864024202402</v>
      </c>
      <c r="C602" s="73">
        <v>-1.452124484384</v>
      </c>
    </row>
    <row r="603" spans="1:3">
      <c r="A603" s="73" t="s">
        <v>2051</v>
      </c>
      <c r="B603" s="73">
        <v>-1.9811330102839</v>
      </c>
      <c r="C603" s="73">
        <v>-1.3001411052037399</v>
      </c>
    </row>
    <row r="604" spans="1:3">
      <c r="A604" s="73" t="s">
        <v>2052</v>
      </c>
      <c r="B604" s="73">
        <v>-1.5568761950401</v>
      </c>
      <c r="C604" s="73">
        <v>-1.42571580266786</v>
      </c>
    </row>
    <row r="605" spans="1:3">
      <c r="A605" s="73" t="s">
        <v>2053</v>
      </c>
      <c r="B605" s="73">
        <v>-2.5340361200013199</v>
      </c>
      <c r="C605" s="73">
        <v>-1.7485969847302101</v>
      </c>
    </row>
    <row r="606" spans="1:3">
      <c r="A606" s="73" t="s">
        <v>2054</v>
      </c>
      <c r="B606" s="73">
        <v>-1.57801197048965</v>
      </c>
      <c r="C606" s="73">
        <v>-1.1812212595178999</v>
      </c>
    </row>
    <row r="607" spans="1:3">
      <c r="A607" s="73" t="s">
        <v>1338</v>
      </c>
      <c r="B607" s="73">
        <v>-2.2491273434715202</v>
      </c>
      <c r="C607" s="73">
        <v>-1.2659480450795699</v>
      </c>
    </row>
    <row r="608" spans="1:3">
      <c r="A608" s="73" t="s">
        <v>2055</v>
      </c>
      <c r="B608" s="73">
        <v>-1.79138416691846</v>
      </c>
      <c r="C608" s="73">
        <v>-1.93844784266396</v>
      </c>
    </row>
    <row r="609" spans="1:3">
      <c r="A609" s="73" t="s">
        <v>2056</v>
      </c>
      <c r="B609" s="73">
        <v>-1.93682236608939</v>
      </c>
      <c r="C609" s="73">
        <v>-1.8567905719506801</v>
      </c>
    </row>
    <row r="610" spans="1:3">
      <c r="A610" s="73" t="s">
        <v>2057</v>
      </c>
      <c r="B610" s="73">
        <v>-1.3042248965685801</v>
      </c>
      <c r="C610" s="73">
        <v>-0.62933198142073199</v>
      </c>
    </row>
    <row r="611" spans="1:3">
      <c r="A611" s="73" t="s">
        <v>2058</v>
      </c>
      <c r="B611" s="73">
        <v>-1.5936891071902799</v>
      </c>
      <c r="C611" s="73">
        <v>-0.94121776876395702</v>
      </c>
    </row>
    <row r="612" spans="1:3">
      <c r="A612" s="73" t="s">
        <v>2059</v>
      </c>
      <c r="B612" s="73">
        <v>-2.1476362870500401</v>
      </c>
      <c r="C612" s="73">
        <v>-0.96256280201191102</v>
      </c>
    </row>
    <row r="613" spans="1:3">
      <c r="A613" s="73" t="s">
        <v>2060</v>
      </c>
      <c r="B613" s="73">
        <v>-1.62871223049356</v>
      </c>
      <c r="C613" s="73">
        <v>-1.80165008838188</v>
      </c>
    </row>
    <row r="614" spans="1:3">
      <c r="A614" s="73" t="s">
        <v>2061</v>
      </c>
      <c r="B614" s="73">
        <v>-1.3180142948426901</v>
      </c>
      <c r="C614" s="73">
        <v>-0.83250796272017202</v>
      </c>
    </row>
    <row r="615" spans="1:3">
      <c r="A615" s="73" t="s">
        <v>2062</v>
      </c>
      <c r="B615" s="73">
        <v>-2.5730359774282698</v>
      </c>
      <c r="C615" s="73">
        <v>-1.26564603076218</v>
      </c>
    </row>
    <row r="616" spans="1:3">
      <c r="A616" s="73" t="s">
        <v>1016</v>
      </c>
      <c r="B616" s="73">
        <v>-1.86832143765656</v>
      </c>
      <c r="C616" s="73">
        <v>-1.63330201488015</v>
      </c>
    </row>
    <row r="617" spans="1:3">
      <c r="A617" s="73" t="s">
        <v>1000</v>
      </c>
      <c r="B617" s="73">
        <v>-1.4543228274356601</v>
      </c>
      <c r="C617" s="73">
        <v>-0.668445506492227</v>
      </c>
    </row>
    <row r="618" spans="1:3">
      <c r="A618" s="73" t="s">
        <v>2063</v>
      </c>
      <c r="B618" s="73">
        <v>-2.0946078498054099</v>
      </c>
      <c r="C618" s="73">
        <v>-1.6203623920774799</v>
      </c>
    </row>
    <row r="619" spans="1:3">
      <c r="A619" s="73" t="s">
        <v>2064</v>
      </c>
      <c r="B619" s="73">
        <v>-1.2666792832434599</v>
      </c>
      <c r="C619" s="73">
        <v>-0.88177376236856997</v>
      </c>
    </row>
    <row r="620" spans="1:3">
      <c r="A620" s="73" t="s">
        <v>2065</v>
      </c>
      <c r="B620" s="73">
        <v>-1.7310209039845501</v>
      </c>
      <c r="C620" s="73">
        <v>-2.0538289321301901</v>
      </c>
    </row>
    <row r="621" spans="1:3">
      <c r="A621" s="73" t="s">
        <v>624</v>
      </c>
      <c r="B621" s="73">
        <v>-1.26026842515007</v>
      </c>
      <c r="C621" s="73">
        <v>-1.0043182896617</v>
      </c>
    </row>
    <row r="622" spans="1:3">
      <c r="A622" s="73" t="s">
        <v>2066</v>
      </c>
      <c r="B622" s="73">
        <v>-2.2466281198456102</v>
      </c>
      <c r="C622" s="73">
        <v>-2.1992779410468</v>
      </c>
    </row>
    <row r="623" spans="1:3">
      <c r="A623" s="73" t="s">
        <v>2067</v>
      </c>
      <c r="B623" s="73">
        <v>-1.93669771658547</v>
      </c>
      <c r="C623" s="73">
        <v>-2.4104462864482601</v>
      </c>
    </row>
    <row r="624" spans="1:3">
      <c r="A624" s="73" t="s">
        <v>2068</v>
      </c>
      <c r="B624" s="73">
        <v>-0.266982541866781</v>
      </c>
      <c r="C624" s="73">
        <v>-0.22909712997089901</v>
      </c>
    </row>
    <row r="625" spans="1:3">
      <c r="A625" s="73" t="s">
        <v>2069</v>
      </c>
      <c r="B625" s="73">
        <v>-1.7057007297825499</v>
      </c>
      <c r="C625" s="73">
        <v>-1.8792670548258299</v>
      </c>
    </row>
    <row r="626" spans="1:3">
      <c r="A626" s="73" t="s">
        <v>2070</v>
      </c>
      <c r="B626" s="73">
        <v>-3.4080024181877E-2</v>
      </c>
      <c r="C626" s="73">
        <v>-2.5624572352988002E-2</v>
      </c>
    </row>
    <row r="627" spans="1:3">
      <c r="A627" s="73" t="s">
        <v>2071</v>
      </c>
      <c r="B627" s="73">
        <v>-1.4767690580519801</v>
      </c>
      <c r="C627" s="73">
        <v>-1.28634751213204</v>
      </c>
    </row>
    <row r="628" spans="1:3">
      <c r="A628" s="73" t="s">
        <v>2072</v>
      </c>
      <c r="B628" s="73">
        <v>-1.6004211775494599</v>
      </c>
      <c r="C628" s="73">
        <v>-0.94661965196787101</v>
      </c>
    </row>
    <row r="629" spans="1:3">
      <c r="A629" s="73" t="s">
        <v>362</v>
      </c>
      <c r="B629" s="73">
        <v>-1.54154428506036</v>
      </c>
      <c r="C629" s="73">
        <v>-1.4895779766153601</v>
      </c>
    </row>
    <row r="630" spans="1:3">
      <c r="A630" s="73" t="s">
        <v>2073</v>
      </c>
      <c r="B630" s="73">
        <v>-1.51128527785067</v>
      </c>
      <c r="C630" s="73">
        <v>-1.02656207147825</v>
      </c>
    </row>
    <row r="631" spans="1:3">
      <c r="A631" s="73" t="s">
        <v>2074</v>
      </c>
      <c r="B631" s="73">
        <v>-0.556114950883557</v>
      </c>
      <c r="C631" s="73">
        <v>-0.37441063166788402</v>
      </c>
    </row>
    <row r="632" spans="1:3">
      <c r="A632" s="73" t="s">
        <v>2075</v>
      </c>
      <c r="B632" s="73">
        <v>-2.8377218492724698</v>
      </c>
      <c r="C632" s="73">
        <v>-1.86440016534943</v>
      </c>
    </row>
    <row r="633" spans="1:3">
      <c r="A633" s="73" t="s">
        <v>2076</v>
      </c>
      <c r="B633" s="73">
        <v>-2.7416910642229602</v>
      </c>
      <c r="C633" s="73">
        <v>-2.0102689528218698</v>
      </c>
    </row>
    <row r="634" spans="1:3">
      <c r="A634" s="73" t="s">
        <v>2077</v>
      </c>
      <c r="B634" s="73">
        <v>-2.3668494253664298</v>
      </c>
      <c r="C634" s="73">
        <v>-1.74155204247238</v>
      </c>
    </row>
    <row r="635" spans="1:3">
      <c r="A635" s="73" t="s">
        <v>2078</v>
      </c>
      <c r="B635" s="73">
        <v>-1.9624102494475999</v>
      </c>
      <c r="C635" s="73">
        <v>-1.50821922708543</v>
      </c>
    </row>
    <row r="636" spans="1:3">
      <c r="A636" s="73" t="s">
        <v>2079</v>
      </c>
      <c r="B636" s="73">
        <v>-1.9104091316480301</v>
      </c>
      <c r="C636" s="73">
        <v>-1.28895538390896</v>
      </c>
    </row>
    <row r="637" spans="1:3">
      <c r="A637" s="73" t="s">
        <v>2080</v>
      </c>
      <c r="B637" s="73">
        <v>-0.33187811280491097</v>
      </c>
      <c r="C637" s="73">
        <v>-0.23925589091118499</v>
      </c>
    </row>
    <row r="638" spans="1:3">
      <c r="A638" s="73" t="s">
        <v>1004</v>
      </c>
      <c r="B638" s="73">
        <v>-3.16853175667414</v>
      </c>
      <c r="C638" s="73">
        <v>-2.8356278715321199</v>
      </c>
    </row>
    <row r="639" spans="1:3">
      <c r="A639" s="73" t="s">
        <v>2081</v>
      </c>
      <c r="B639" s="73">
        <v>-2.0575849341168899</v>
      </c>
      <c r="C639" s="73">
        <v>-1.0055874737911801</v>
      </c>
    </row>
    <row r="640" spans="1:3">
      <c r="A640" s="73" t="s">
        <v>2082</v>
      </c>
      <c r="B640" s="73">
        <v>-2.26830325750853</v>
      </c>
      <c r="C640" s="73">
        <v>-2.0200635865457599</v>
      </c>
    </row>
    <row r="641" spans="1:3">
      <c r="A641" s="73" t="s">
        <v>2083</v>
      </c>
      <c r="B641" s="73">
        <v>-2.31750990192808</v>
      </c>
      <c r="C641" s="73">
        <v>-2.13495212684199</v>
      </c>
    </row>
    <row r="642" spans="1:3">
      <c r="A642" s="73" t="s">
        <v>835</v>
      </c>
      <c r="B642" s="73">
        <v>-1.38142305061417</v>
      </c>
      <c r="C642" s="73">
        <v>-1.24849390635172</v>
      </c>
    </row>
    <row r="643" spans="1:3">
      <c r="A643" s="73" t="s">
        <v>2084</v>
      </c>
      <c r="B643" s="73">
        <v>-1.7863536485311999</v>
      </c>
      <c r="C643" s="73">
        <v>-1.85273972168622</v>
      </c>
    </row>
    <row r="644" spans="1:3">
      <c r="A644" s="73" t="s">
        <v>2085</v>
      </c>
      <c r="B644" s="73">
        <v>-2.2001592391621201</v>
      </c>
      <c r="C644" s="73">
        <v>-1.41729410001288</v>
      </c>
    </row>
    <row r="645" spans="1:3">
      <c r="A645" s="73" t="s">
        <v>2086</v>
      </c>
      <c r="B645" s="73">
        <v>-1.8644976568716101</v>
      </c>
      <c r="C645" s="73">
        <v>-1.0203695829127</v>
      </c>
    </row>
    <row r="646" spans="1:3">
      <c r="A646" s="73" t="s">
        <v>77</v>
      </c>
      <c r="B646" s="73">
        <v>-2.36457301964123</v>
      </c>
      <c r="C646" s="73">
        <v>-2.0449722718359098</v>
      </c>
    </row>
    <row r="647" spans="1:3">
      <c r="A647" s="73" t="s">
        <v>1060</v>
      </c>
      <c r="B647" s="73">
        <v>-1.99880032903844</v>
      </c>
      <c r="C647" s="73">
        <v>-1.4714368085284</v>
      </c>
    </row>
    <row r="648" spans="1:3">
      <c r="A648" s="73" t="s">
        <v>2087</v>
      </c>
      <c r="B648" s="73">
        <v>-2.6055790621516501</v>
      </c>
      <c r="C648" s="73">
        <v>-1.76698221920057</v>
      </c>
    </row>
    <row r="649" spans="1:3">
      <c r="A649" s="73" t="s">
        <v>2088</v>
      </c>
      <c r="B649" s="73">
        <v>-1.6740052019629701</v>
      </c>
      <c r="C649" s="73">
        <v>-1.00761933433715</v>
      </c>
    </row>
    <row r="650" spans="1:3">
      <c r="A650" s="73" t="s">
        <v>2089</v>
      </c>
      <c r="B650" s="73">
        <v>-2.0650638429061101</v>
      </c>
      <c r="C650" s="73">
        <v>-1.1351395463231999</v>
      </c>
    </row>
    <row r="651" spans="1:3">
      <c r="A651" s="73" t="s">
        <v>2090</v>
      </c>
      <c r="B651" s="73">
        <v>-0.12757294992603199</v>
      </c>
      <c r="C651" s="73">
        <v>-9.8472242164004006E-2</v>
      </c>
    </row>
    <row r="652" spans="1:3">
      <c r="A652" s="73" t="s">
        <v>2091</v>
      </c>
      <c r="B652" s="73">
        <v>-1.64442742233718</v>
      </c>
      <c r="C652" s="73">
        <v>-1.1979229516095</v>
      </c>
    </row>
    <row r="653" spans="1:3">
      <c r="A653" s="73" t="s">
        <v>2092</v>
      </c>
      <c r="B653" s="73">
        <v>-1.5297441083162999</v>
      </c>
      <c r="C653" s="73">
        <v>-0.59498165825945704</v>
      </c>
    </row>
    <row r="654" spans="1:3">
      <c r="A654" s="73" t="s">
        <v>2093</v>
      </c>
      <c r="B654" s="73">
        <v>-1.83682019556979</v>
      </c>
      <c r="C654" s="73">
        <v>-1.2973329139832599</v>
      </c>
    </row>
    <row r="655" spans="1:3">
      <c r="A655" s="73" t="s">
        <v>2094</v>
      </c>
      <c r="B655" s="73">
        <v>-1.7875109946266701</v>
      </c>
      <c r="C655" s="73">
        <v>-1.31387441010971</v>
      </c>
    </row>
    <row r="656" spans="1:3">
      <c r="A656" s="73" t="s">
        <v>2095</v>
      </c>
      <c r="B656" s="73">
        <v>-2.2071206909280301</v>
      </c>
      <c r="C656" s="73">
        <v>-1.5097047102527299</v>
      </c>
    </row>
    <row r="657" spans="1:3">
      <c r="A657" s="73" t="s">
        <v>2096</v>
      </c>
      <c r="B657" s="73">
        <v>-1.92277346297551</v>
      </c>
      <c r="C657" s="73">
        <v>-1.1845090256034101</v>
      </c>
    </row>
    <row r="658" spans="1:3">
      <c r="A658" s="73" t="s">
        <v>366</v>
      </c>
      <c r="B658" s="73">
        <v>-1.5316174806932801</v>
      </c>
      <c r="C658" s="73">
        <v>-1.3130432757284201</v>
      </c>
    </row>
    <row r="659" spans="1:3">
      <c r="A659" s="73" t="s">
        <v>2097</v>
      </c>
      <c r="B659" s="73">
        <v>-2.1603780716462202</v>
      </c>
      <c r="C659" s="73">
        <v>-1.44458200316426</v>
      </c>
    </row>
    <row r="660" spans="1:3">
      <c r="A660" s="73" t="s">
        <v>2098</v>
      </c>
      <c r="B660" s="73">
        <v>-1.4624570960379499</v>
      </c>
      <c r="C660" s="73">
        <v>-1.2925931521627101</v>
      </c>
    </row>
    <row r="661" spans="1:3">
      <c r="A661" s="73" t="s">
        <v>2099</v>
      </c>
      <c r="B661" s="73">
        <v>-3.1488552846308702</v>
      </c>
      <c r="C661" s="73">
        <v>-2.0813220963036998</v>
      </c>
    </row>
    <row r="662" spans="1:3">
      <c r="A662" s="73" t="s">
        <v>2100</v>
      </c>
      <c r="B662" s="73">
        <v>-2.4072193884316899</v>
      </c>
      <c r="C662" s="73">
        <v>-1.3412020675647001</v>
      </c>
    </row>
    <row r="663" spans="1:3">
      <c r="A663" s="73" t="s">
        <v>2101</v>
      </c>
      <c r="B663" s="73">
        <v>-2.1676424652008199</v>
      </c>
      <c r="C663" s="73">
        <v>-1.89671058459173</v>
      </c>
    </row>
    <row r="664" spans="1:3">
      <c r="A664" s="73" t="s">
        <v>2102</v>
      </c>
      <c r="B664" s="73">
        <v>-0.92374394097743295</v>
      </c>
      <c r="C664" s="73">
        <v>-0.80024788629019294</v>
      </c>
    </row>
    <row r="665" spans="1:3">
      <c r="A665" s="73" t="s">
        <v>2103</v>
      </c>
      <c r="B665" s="73">
        <v>-1.25125303318227</v>
      </c>
      <c r="C665" s="73">
        <v>-0.72247482470958002</v>
      </c>
    </row>
    <row r="666" spans="1:3">
      <c r="A666" s="73" t="s">
        <v>2104</v>
      </c>
      <c r="B666" s="73">
        <v>-2.1417808474431901</v>
      </c>
      <c r="C666" s="73">
        <v>-1.8647158440507601</v>
      </c>
    </row>
    <row r="667" spans="1:3">
      <c r="A667" s="73" t="s">
        <v>2105</v>
      </c>
      <c r="B667" s="73">
        <v>-2.5737947178354701</v>
      </c>
      <c r="C667" s="73">
        <v>-1.82927249557995</v>
      </c>
    </row>
    <row r="668" spans="1:3">
      <c r="A668" s="73" t="s">
        <v>2106</v>
      </c>
      <c r="B668" s="73">
        <v>-0.66157446869369796</v>
      </c>
      <c r="C668" s="73">
        <v>-0.50523031995800105</v>
      </c>
    </row>
    <row r="669" spans="1:3">
      <c r="A669" s="73" t="s">
        <v>2107</v>
      </c>
      <c r="B669" s="73">
        <v>-1.0108265624239301</v>
      </c>
      <c r="C669" s="73">
        <v>-0.78435112815526398</v>
      </c>
    </row>
    <row r="670" spans="1:3">
      <c r="A670" s="73" t="s">
        <v>2108</v>
      </c>
      <c r="B670" s="73">
        <v>-0.69537929878543103</v>
      </c>
      <c r="C670" s="73">
        <v>-0.56815020496019897</v>
      </c>
    </row>
    <row r="671" spans="1:3">
      <c r="A671" s="73" t="s">
        <v>738</v>
      </c>
      <c r="B671" s="73">
        <v>-1.3573875046172199</v>
      </c>
      <c r="C671" s="73">
        <v>-0.27283588269180897</v>
      </c>
    </row>
    <row r="672" spans="1:3">
      <c r="A672" s="73" t="s">
        <v>2109</v>
      </c>
      <c r="B672" s="73">
        <v>-1.41960054098038</v>
      </c>
      <c r="C672" s="73">
        <v>-1.3260993654687501</v>
      </c>
    </row>
    <row r="673" spans="1:3">
      <c r="A673" s="73" t="s">
        <v>1346</v>
      </c>
      <c r="B673" s="73">
        <v>-1.03656701881341</v>
      </c>
      <c r="C673" s="73">
        <v>-0.68480794721374505</v>
      </c>
    </row>
    <row r="674" spans="1:3">
      <c r="A674" s="73" t="s">
        <v>2110</v>
      </c>
      <c r="B674" s="73">
        <v>-2.0092805904435602</v>
      </c>
      <c r="C674" s="73">
        <v>-1.09999553682586</v>
      </c>
    </row>
    <row r="675" spans="1:3">
      <c r="A675" s="73" t="s">
        <v>2111</v>
      </c>
      <c r="B675" s="73">
        <v>-2.0607646924985201</v>
      </c>
      <c r="C675" s="73">
        <v>-2.0022321266454099</v>
      </c>
    </row>
    <row r="676" spans="1:3">
      <c r="A676" s="73" t="s">
        <v>1258</v>
      </c>
      <c r="B676" s="73">
        <v>-2.04227175131797</v>
      </c>
      <c r="C676" s="73">
        <v>-1.88994863010763</v>
      </c>
    </row>
    <row r="677" spans="1:3">
      <c r="A677" s="73" t="s">
        <v>2112</v>
      </c>
      <c r="B677" s="73">
        <v>-1.89547696433973</v>
      </c>
      <c r="C677" s="73">
        <v>-1.6987818445696601</v>
      </c>
    </row>
    <row r="678" spans="1:3">
      <c r="A678" s="73" t="s">
        <v>2113</v>
      </c>
      <c r="B678" s="73">
        <v>-0.90555635019573999</v>
      </c>
      <c r="C678" s="73">
        <v>-0.407450470045636</v>
      </c>
    </row>
    <row r="679" spans="1:3">
      <c r="A679" s="73" t="s">
        <v>2114</v>
      </c>
      <c r="B679" s="73">
        <v>-2.8715486975150202</v>
      </c>
      <c r="C679" s="73">
        <v>-2.46565588792375</v>
      </c>
    </row>
    <row r="680" spans="1:3">
      <c r="A680" s="73" t="s">
        <v>2115</v>
      </c>
      <c r="B680" s="73">
        <v>-0.68108912895851603</v>
      </c>
      <c r="C680" s="73">
        <v>-0.50837224900258704</v>
      </c>
    </row>
    <row r="681" spans="1:3">
      <c r="A681" s="73" t="s">
        <v>2116</v>
      </c>
      <c r="B681" s="73">
        <v>-2.2713762327337998</v>
      </c>
      <c r="C681" s="73">
        <v>-1.9882682660831099</v>
      </c>
    </row>
    <row r="682" spans="1:3">
      <c r="A682" s="73" t="s">
        <v>2117</v>
      </c>
      <c r="B682" s="73">
        <v>-2.7633562953486099</v>
      </c>
      <c r="C682" s="73">
        <v>-2.0703660741560101</v>
      </c>
    </row>
    <row r="683" spans="1:3">
      <c r="A683" s="73" t="s">
        <v>839</v>
      </c>
      <c r="B683" s="73">
        <v>-1.9722425828627701</v>
      </c>
      <c r="C683" s="73">
        <v>-1.45136237646205</v>
      </c>
    </row>
    <row r="684" spans="1:3">
      <c r="A684" s="73" t="s">
        <v>2118</v>
      </c>
      <c r="B684" s="73">
        <v>-2.1806879045598202</v>
      </c>
      <c r="C684" s="73">
        <v>-0.88205700073192606</v>
      </c>
    </row>
    <row r="685" spans="1:3">
      <c r="A685" s="73" t="s">
        <v>2119</v>
      </c>
      <c r="B685" s="73">
        <v>-0.60816771810847403</v>
      </c>
      <c r="C685" s="73">
        <v>-0.38701964491817897</v>
      </c>
    </row>
    <row r="686" spans="1:3">
      <c r="A686" s="73" t="s">
        <v>1020</v>
      </c>
      <c r="B686" s="73">
        <v>-2.08652995800059</v>
      </c>
      <c r="C686" s="73">
        <v>-1.81276357244167</v>
      </c>
    </row>
    <row r="687" spans="1:3">
      <c r="A687" s="73" t="s">
        <v>2120</v>
      </c>
      <c r="B687" s="73">
        <v>-1.88648237591088</v>
      </c>
      <c r="C687" s="73">
        <v>-1.65028572173163</v>
      </c>
    </row>
    <row r="688" spans="1:3">
      <c r="A688" s="73" t="s">
        <v>2121</v>
      </c>
      <c r="B688" s="73">
        <v>-1.54617265280351</v>
      </c>
      <c r="C688" s="73">
        <v>-1.4747482215099199</v>
      </c>
    </row>
    <row r="689" spans="1:3">
      <c r="A689" s="73" t="s">
        <v>2122</v>
      </c>
      <c r="B689" s="73">
        <v>-2.5098071156426198</v>
      </c>
      <c r="C689" s="73">
        <v>-1.79176856013161</v>
      </c>
    </row>
    <row r="690" spans="1:3">
      <c r="A690" s="73" t="s">
        <v>2123</v>
      </c>
      <c r="B690" s="73">
        <v>-1.43506351729763</v>
      </c>
      <c r="C690" s="73">
        <v>-1.3585044603951699</v>
      </c>
    </row>
    <row r="691" spans="1:3">
      <c r="A691" s="73" t="s">
        <v>2124</v>
      </c>
      <c r="B691" s="73">
        <v>-2.6390943758535998</v>
      </c>
      <c r="C691" s="73">
        <v>-1.2960239618662801</v>
      </c>
    </row>
    <row r="692" spans="1:3">
      <c r="A692" s="73" t="s">
        <v>1028</v>
      </c>
      <c r="B692" s="73">
        <v>-1.6433538600241</v>
      </c>
      <c r="C692" s="73">
        <v>-1.0334561794916099</v>
      </c>
    </row>
    <row r="693" spans="1:3">
      <c r="A693" s="73" t="s">
        <v>1032</v>
      </c>
      <c r="B693" s="73">
        <v>-1.9139010649088899</v>
      </c>
      <c r="C693" s="73">
        <v>-1.60086622563763</v>
      </c>
    </row>
    <row r="694" spans="1:3">
      <c r="A694" s="73" t="s">
        <v>2125</v>
      </c>
      <c r="B694" s="73">
        <v>-0.430119463147565</v>
      </c>
      <c r="C694" s="73">
        <v>-0.38949468543861299</v>
      </c>
    </row>
    <row r="695" spans="1:3">
      <c r="A695" s="73" t="s">
        <v>2126</v>
      </c>
      <c r="B695" s="73">
        <v>-1.7377112646763899</v>
      </c>
      <c r="C695" s="73">
        <v>-1.3808015327824701</v>
      </c>
    </row>
    <row r="696" spans="1:3">
      <c r="A696" s="73" t="s">
        <v>2127</v>
      </c>
      <c r="B696" s="73">
        <v>-2.8793685531876698</v>
      </c>
      <c r="C696" s="73">
        <v>-2.0428399545280702</v>
      </c>
    </row>
    <row r="697" spans="1:3">
      <c r="A697" s="73" t="s">
        <v>2128</v>
      </c>
      <c r="B697" s="73">
        <v>-2.4492345341904702</v>
      </c>
      <c r="C697" s="73">
        <v>-1.63582459865491</v>
      </c>
    </row>
    <row r="698" spans="1:3">
      <c r="A698" s="73" t="s">
        <v>2129</v>
      </c>
      <c r="B698" s="73">
        <v>-2.4379994043611499</v>
      </c>
      <c r="C698" s="73">
        <v>-1.88865267889086</v>
      </c>
    </row>
    <row r="699" spans="1:3">
      <c r="A699" s="73" t="s">
        <v>2130</v>
      </c>
      <c r="B699" s="73">
        <v>-1.1473220494171801</v>
      </c>
      <c r="C699" s="73">
        <v>-1.14072714216451</v>
      </c>
    </row>
    <row r="700" spans="1:3">
      <c r="A700" s="73" t="s">
        <v>1040</v>
      </c>
      <c r="B700" s="73">
        <v>-1.3389097878843801</v>
      </c>
      <c r="C700" s="73">
        <v>-1.2364550714243701</v>
      </c>
    </row>
    <row r="701" spans="1:3">
      <c r="A701" s="73" t="s">
        <v>2131</v>
      </c>
      <c r="B701" s="73">
        <v>-2.61177505511843</v>
      </c>
      <c r="C701" s="73">
        <v>-2.0288261301961699</v>
      </c>
    </row>
    <row r="702" spans="1:3">
      <c r="A702" s="73" t="s">
        <v>2132</v>
      </c>
      <c r="B702" s="73">
        <v>-1.6910712910338499</v>
      </c>
      <c r="C702" s="73">
        <v>-1.1626801401037199</v>
      </c>
    </row>
    <row r="703" spans="1:3">
      <c r="A703" s="73" t="s">
        <v>1044</v>
      </c>
      <c r="B703" s="73">
        <v>-1.8450031471800299</v>
      </c>
      <c r="C703" s="73">
        <v>-1.45790277371565</v>
      </c>
    </row>
    <row r="704" spans="1:3">
      <c r="A704" s="73" t="s">
        <v>2133</v>
      </c>
      <c r="B704" s="73">
        <v>-2.2762724935464802</v>
      </c>
      <c r="C704" s="73">
        <v>-1.3723036210831701</v>
      </c>
    </row>
    <row r="705" spans="1:3">
      <c r="A705" s="73" t="s">
        <v>2134</v>
      </c>
      <c r="B705" s="73">
        <v>-0.62957081789767699</v>
      </c>
      <c r="C705" s="73">
        <v>-0.76620317191121701</v>
      </c>
    </row>
    <row r="706" spans="1:3">
      <c r="A706" s="73" t="s">
        <v>2135</v>
      </c>
      <c r="B706" s="73">
        <v>-2.0213315397965901</v>
      </c>
      <c r="C706" s="73">
        <v>-1.34714853774652</v>
      </c>
    </row>
    <row r="707" spans="1:3">
      <c r="A707" s="73" t="s">
        <v>2136</v>
      </c>
      <c r="B707" s="73">
        <v>-1.77629448929012</v>
      </c>
      <c r="C707" s="73">
        <v>-1.26922144825599</v>
      </c>
    </row>
    <row r="708" spans="1:3">
      <c r="A708" s="73" t="s">
        <v>2137</v>
      </c>
      <c r="B708" s="73">
        <v>-1.3383237308541001</v>
      </c>
      <c r="C708" s="73">
        <v>-1.0815329004188701</v>
      </c>
    </row>
    <row r="709" spans="1:3">
      <c r="A709" s="73" t="s">
        <v>2138</v>
      </c>
      <c r="B709" s="73">
        <v>-1.9115351291631699</v>
      </c>
      <c r="C709" s="73">
        <v>-2.46039932246945</v>
      </c>
    </row>
    <row r="710" spans="1:3">
      <c r="A710" s="73" t="s">
        <v>2139</v>
      </c>
      <c r="B710" s="73">
        <v>-1.66829305992127</v>
      </c>
      <c r="C710" s="73">
        <v>-0.87657325093684302</v>
      </c>
    </row>
    <row r="711" spans="1:3">
      <c r="A711" s="73" t="s">
        <v>2140</v>
      </c>
      <c r="B711" s="73">
        <v>-2.0479465999698001</v>
      </c>
      <c r="C711" s="73">
        <v>-2.2034404900884899</v>
      </c>
    </row>
    <row r="712" spans="1:3">
      <c r="A712" s="73" t="s">
        <v>510</v>
      </c>
      <c r="B712" s="73">
        <v>-1.58463878528272</v>
      </c>
      <c r="C712" s="73">
        <v>-1.1076245610711799</v>
      </c>
    </row>
    <row r="713" spans="1:3">
      <c r="A713" s="73" t="s">
        <v>2141</v>
      </c>
      <c r="B713" s="73">
        <v>-1.40565827218743</v>
      </c>
      <c r="C713" s="73">
        <v>-1.09184088219261</v>
      </c>
    </row>
    <row r="714" spans="1:3">
      <c r="A714" s="73" t="s">
        <v>2142</v>
      </c>
      <c r="B714" s="73">
        <v>-1.5220946655251999</v>
      </c>
      <c r="C714" s="73">
        <v>-1.1835518688158599</v>
      </c>
    </row>
    <row r="715" spans="1:3">
      <c r="A715" s="73" t="s">
        <v>2143</v>
      </c>
      <c r="B715" s="73">
        <v>-1.6291061805849401</v>
      </c>
      <c r="C715" s="73">
        <v>-1.1786619071344699</v>
      </c>
    </row>
    <row r="716" spans="1:3">
      <c r="A716" s="73" t="s">
        <v>2144</v>
      </c>
      <c r="B716" s="73">
        <v>-1.5111443457709599</v>
      </c>
      <c r="C716" s="73">
        <v>-1.2477806066255099</v>
      </c>
    </row>
    <row r="717" spans="1:3">
      <c r="A717" s="73" t="s">
        <v>2145</v>
      </c>
      <c r="B717" s="73">
        <v>-1.2233303633690999</v>
      </c>
      <c r="C717" s="73">
        <v>-1.41688115537056</v>
      </c>
    </row>
    <row r="718" spans="1:3">
      <c r="A718" s="73" t="s">
        <v>1048</v>
      </c>
      <c r="B718" s="73">
        <v>-1.35562223333871</v>
      </c>
      <c r="C718" s="73">
        <v>-1.3332808001865899</v>
      </c>
    </row>
    <row r="719" spans="1:3">
      <c r="A719" s="73" t="s">
        <v>2146</v>
      </c>
      <c r="B719" s="73">
        <v>-1.7992770929050499</v>
      </c>
      <c r="C719" s="73">
        <v>-1.15408488912161</v>
      </c>
    </row>
    <row r="720" spans="1:3">
      <c r="A720" s="73" t="s">
        <v>2147</v>
      </c>
      <c r="B720" s="73">
        <v>-1.8349115987165201</v>
      </c>
      <c r="C720" s="73">
        <v>-1.10321731812332</v>
      </c>
    </row>
    <row r="721" spans="1:3">
      <c r="A721" s="73" t="s">
        <v>2148</v>
      </c>
      <c r="B721" s="73">
        <v>-3.0899889557180198</v>
      </c>
      <c r="C721" s="73">
        <v>-1.9285300744481499</v>
      </c>
    </row>
    <row r="722" spans="1:3">
      <c r="A722" s="73" t="s">
        <v>2149</v>
      </c>
      <c r="B722" s="73">
        <v>-2.25799428805264</v>
      </c>
      <c r="C722" s="73">
        <v>-1.6009821638166299</v>
      </c>
    </row>
    <row r="723" spans="1:3">
      <c r="A723" s="73" t="s">
        <v>2150</v>
      </c>
      <c r="B723" s="73">
        <v>-0.90613098636457601</v>
      </c>
      <c r="C723" s="73">
        <v>-0.51617140708546205</v>
      </c>
    </row>
    <row r="724" spans="1:3">
      <c r="A724" s="73" t="s">
        <v>2151</v>
      </c>
      <c r="B724" s="73">
        <v>-2.1184343084714299</v>
      </c>
      <c r="C724" s="73">
        <v>-1.37725271306596</v>
      </c>
    </row>
    <row r="725" spans="1:3">
      <c r="A725" s="73" t="s">
        <v>2152</v>
      </c>
      <c r="B725" s="73">
        <v>-1.4439177152738001</v>
      </c>
      <c r="C725" s="73">
        <v>-0.67351457204033904</v>
      </c>
    </row>
    <row r="726" spans="1:3">
      <c r="A726" s="73" t="s">
        <v>2153</v>
      </c>
      <c r="B726" s="73">
        <v>-2.4394131255029801</v>
      </c>
      <c r="C726" s="73">
        <v>-1.09120285726758</v>
      </c>
    </row>
    <row r="727" spans="1:3">
      <c r="A727" s="73" t="s">
        <v>2154</v>
      </c>
      <c r="B727" s="73">
        <v>-1.91363743925046</v>
      </c>
      <c r="C727" s="73">
        <v>-1.2707406958918299</v>
      </c>
    </row>
    <row r="728" spans="1:3">
      <c r="A728" s="73" t="s">
        <v>2155</v>
      </c>
      <c r="B728" s="73">
        <v>-0.70462312863069698</v>
      </c>
      <c r="C728" s="73">
        <v>-0.59657286714592195</v>
      </c>
    </row>
    <row r="729" spans="1:3">
      <c r="A729" s="73" t="s">
        <v>859</v>
      </c>
      <c r="B729" s="73">
        <v>-0.90200442922790003</v>
      </c>
      <c r="C729" s="73">
        <v>-0.78884003533390301</v>
      </c>
    </row>
    <row r="730" spans="1:3">
      <c r="A730" s="73" t="s">
        <v>752</v>
      </c>
      <c r="B730" s="73">
        <v>-2.0829939983918702</v>
      </c>
      <c r="C730" s="73">
        <v>-2.3843105663801198</v>
      </c>
    </row>
    <row r="731" spans="1:3">
      <c r="A731" s="73" t="s">
        <v>2156</v>
      </c>
      <c r="B731" s="73">
        <v>-2.35138739004138</v>
      </c>
      <c r="C731" s="73">
        <v>-2.1013542487337902</v>
      </c>
    </row>
    <row r="732" spans="1:3">
      <c r="A732" s="73" t="s">
        <v>2157</v>
      </c>
      <c r="B732" s="73">
        <v>-1.5914054175530401</v>
      </c>
      <c r="C732" s="73">
        <v>-1.6809763013604699</v>
      </c>
    </row>
    <row r="733" spans="1:3">
      <c r="A733" s="73" t="s">
        <v>1052</v>
      </c>
      <c r="B733" s="73">
        <v>-2.1068216535237401</v>
      </c>
      <c r="C733" s="73">
        <v>-2.2441276794476699</v>
      </c>
    </row>
    <row r="734" spans="1:3">
      <c r="A734" s="73" t="s">
        <v>2158</v>
      </c>
      <c r="B734" s="73">
        <v>-2.3117023097073899</v>
      </c>
      <c r="C734" s="73">
        <v>-0.39952427498686299</v>
      </c>
    </row>
    <row r="735" spans="1:3">
      <c r="A735" s="73" t="s">
        <v>2159</v>
      </c>
      <c r="B735" s="73">
        <v>-1.09662149076888</v>
      </c>
      <c r="C735" s="73">
        <v>-0.855145415606124</v>
      </c>
    </row>
    <row r="736" spans="1:3">
      <c r="A736" s="73" t="s">
        <v>2160</v>
      </c>
      <c r="B736" s="73">
        <v>-2.4469969969982799</v>
      </c>
      <c r="C736" s="73">
        <v>-1.6452565686229701</v>
      </c>
    </row>
    <row r="737" spans="1:3">
      <c r="A737" s="73" t="s">
        <v>1356</v>
      </c>
      <c r="B737" s="73">
        <v>-2.57612479531246</v>
      </c>
      <c r="C737" s="73">
        <v>-1.61153341921301</v>
      </c>
    </row>
    <row r="738" spans="1:3">
      <c r="A738" s="73" t="s">
        <v>2161</v>
      </c>
      <c r="B738" s="73">
        <v>-2.5823565417399998</v>
      </c>
      <c r="C738" s="73">
        <v>-1.72689808032508</v>
      </c>
    </row>
    <row r="739" spans="1:3">
      <c r="A739" s="73" t="s">
        <v>499</v>
      </c>
      <c r="B739" s="73">
        <v>-1.22934497088275</v>
      </c>
      <c r="C739" s="73">
        <v>-0.85228019229510399</v>
      </c>
    </row>
    <row r="740" spans="1:3">
      <c r="A740" s="73" t="s">
        <v>2162</v>
      </c>
      <c r="B740" s="73">
        <v>-2.6711127131232901</v>
      </c>
      <c r="C740" s="73">
        <v>-1.11438858717097</v>
      </c>
    </row>
    <row r="741" spans="1:3">
      <c r="A741" s="73" t="s">
        <v>1072</v>
      </c>
      <c r="B741" s="73">
        <v>-2.02273385658934</v>
      </c>
      <c r="C741" s="73">
        <v>-1.39723356245925</v>
      </c>
    </row>
    <row r="742" spans="1:3">
      <c r="A742" s="73" t="s">
        <v>1080</v>
      </c>
      <c r="B742" s="73">
        <v>-1.27820536697831</v>
      </c>
      <c r="C742" s="73">
        <v>-1.29166360404202</v>
      </c>
    </row>
    <row r="743" spans="1:3">
      <c r="A743" s="73" t="s">
        <v>1084</v>
      </c>
      <c r="B743" s="73">
        <v>-2.0780518787845601</v>
      </c>
      <c r="C743" s="73">
        <v>-1.96962059556292</v>
      </c>
    </row>
    <row r="744" spans="1:3">
      <c r="A744" s="73" t="s">
        <v>2163</v>
      </c>
      <c r="B744" s="73">
        <v>-2.0777148550739999</v>
      </c>
      <c r="C744" s="73">
        <v>-1.96913294713123</v>
      </c>
    </row>
    <row r="745" spans="1:3">
      <c r="A745" s="73" t="s">
        <v>2164</v>
      </c>
      <c r="B745" s="73">
        <v>-1.71203765662048</v>
      </c>
      <c r="C745" s="73">
        <v>-0.93596117098783604</v>
      </c>
    </row>
    <row r="746" spans="1:3">
      <c r="A746" s="73" t="s">
        <v>1088</v>
      </c>
      <c r="B746" s="73">
        <v>-2.6641593073293999</v>
      </c>
      <c r="C746" s="73">
        <v>-1.7430568026272599</v>
      </c>
    </row>
    <row r="747" spans="1:3">
      <c r="A747" s="73" t="s">
        <v>1092</v>
      </c>
      <c r="B747" s="73">
        <v>-1.8369931976862801</v>
      </c>
      <c r="C747" s="73">
        <v>-1.9291610043210501</v>
      </c>
    </row>
    <row r="748" spans="1:3">
      <c r="A748" s="73" t="s">
        <v>2165</v>
      </c>
      <c r="B748" s="73">
        <v>-0.42376291907439401</v>
      </c>
      <c r="C748" s="73">
        <v>-0.38681110938209801</v>
      </c>
    </row>
    <row r="749" spans="1:3">
      <c r="A749" s="73" t="s">
        <v>2166</v>
      </c>
      <c r="B749" s="73">
        <v>-0.52483471177980201</v>
      </c>
      <c r="C749" s="73">
        <v>-0.35303281403900499</v>
      </c>
    </row>
    <row r="750" spans="1:3">
      <c r="A750" s="73" t="s">
        <v>851</v>
      </c>
      <c r="B750" s="73">
        <v>-2.35960535785033</v>
      </c>
      <c r="C750" s="73">
        <v>-1.0096442379363699</v>
      </c>
    </row>
    <row r="751" spans="1:3">
      <c r="A751" s="73" t="s">
        <v>2167</v>
      </c>
      <c r="B751" s="73">
        <v>-3.5921735305223099</v>
      </c>
      <c r="C751" s="73">
        <v>-1.60527090996495</v>
      </c>
    </row>
    <row r="752" spans="1:3">
      <c r="A752" s="73" t="s">
        <v>2168</v>
      </c>
      <c r="B752" s="73">
        <v>-2.7274976477162598</v>
      </c>
      <c r="C752" s="73">
        <v>-2.2583368194347702</v>
      </c>
    </row>
    <row r="753" spans="1:3">
      <c r="A753" s="73" t="s">
        <v>2169</v>
      </c>
      <c r="B753" s="73">
        <v>-2.9118714939048398</v>
      </c>
      <c r="C753" s="73">
        <v>-2.2407058648432998</v>
      </c>
    </row>
    <row r="754" spans="1:3">
      <c r="A754" s="73" t="s">
        <v>2170</v>
      </c>
      <c r="B754" s="73">
        <v>-1.86203884655833</v>
      </c>
      <c r="C754" s="73">
        <v>-1.6670874276202401</v>
      </c>
    </row>
    <row r="755" spans="1:3">
      <c r="A755" s="73" t="s">
        <v>2171</v>
      </c>
      <c r="B755" s="73">
        <v>-1.3551563467419701</v>
      </c>
      <c r="C755" s="73">
        <v>-1.09145398111657</v>
      </c>
    </row>
    <row r="756" spans="1:3">
      <c r="A756" s="73" t="s">
        <v>799</v>
      </c>
      <c r="B756" s="73">
        <v>-2.8676556276108598</v>
      </c>
      <c r="C756" s="73">
        <v>-2.3487379149238401</v>
      </c>
    </row>
    <row r="757" spans="1:3">
      <c r="A757" s="73" t="s">
        <v>650</v>
      </c>
      <c r="B757" s="73">
        <v>-2.2910831136686398</v>
      </c>
      <c r="C757" s="73">
        <v>-1.84089388229697</v>
      </c>
    </row>
    <row r="758" spans="1:3">
      <c r="A758" s="73" t="s">
        <v>2172</v>
      </c>
      <c r="B758" s="73">
        <v>-2.53445534768341</v>
      </c>
      <c r="C758" s="73">
        <v>-2.2195979137904902</v>
      </c>
    </row>
    <row r="759" spans="1:3">
      <c r="A759" s="73" t="s">
        <v>2173</v>
      </c>
      <c r="B759" s="73">
        <v>-0.52116954159805096</v>
      </c>
      <c r="C759" s="73">
        <v>-0.37824464013978398</v>
      </c>
    </row>
    <row r="760" spans="1:3">
      <c r="A760" s="73" t="s">
        <v>1363</v>
      </c>
      <c r="B760" s="73">
        <v>-1.5892628859232101</v>
      </c>
      <c r="C760" s="73">
        <v>-1.1620805305214701</v>
      </c>
    </row>
    <row r="761" spans="1:3">
      <c r="A761" s="73" t="s">
        <v>2174</v>
      </c>
      <c r="B761" s="73">
        <v>-1.4439523379989201</v>
      </c>
      <c r="C761" s="73">
        <v>-0.85782341706375798</v>
      </c>
    </row>
    <row r="762" spans="1:3">
      <c r="A762" s="73" t="s">
        <v>2175</v>
      </c>
      <c r="B762" s="73">
        <v>-1.4924887761057499</v>
      </c>
      <c r="C762" s="73">
        <v>-1.42164238988158</v>
      </c>
    </row>
    <row r="763" spans="1:3">
      <c r="A763" s="73" t="s">
        <v>1370</v>
      </c>
      <c r="B763" s="73">
        <v>-2.1539373268228501</v>
      </c>
      <c r="C763" s="73">
        <v>-0.71979694164706698</v>
      </c>
    </row>
    <row r="764" spans="1:3">
      <c r="A764" s="73" t="s">
        <v>1104</v>
      </c>
      <c r="B764" s="73">
        <v>-2.04598329327463</v>
      </c>
      <c r="C764" s="73">
        <v>-1.8683715340151501</v>
      </c>
    </row>
    <row r="765" spans="1:3">
      <c r="A765" s="73" t="s">
        <v>2176</v>
      </c>
      <c r="B765" s="73">
        <v>-2.2905845980394801</v>
      </c>
      <c r="C765" s="73">
        <v>-1.25401217743936</v>
      </c>
    </row>
    <row r="766" spans="1:3">
      <c r="A766" s="73" t="s">
        <v>381</v>
      </c>
      <c r="B766" s="73">
        <v>-0.46293447093200901</v>
      </c>
      <c r="C766" s="73">
        <v>-0.30281412582370898</v>
      </c>
    </row>
    <row r="767" spans="1:3">
      <c r="A767" s="73" t="s">
        <v>2177</v>
      </c>
      <c r="B767" s="73">
        <v>-2.7436042404850598</v>
      </c>
      <c r="C767" s="73">
        <v>-1.7696149237879399</v>
      </c>
    </row>
    <row r="768" spans="1:3">
      <c r="A768" s="73" t="s">
        <v>616</v>
      </c>
      <c r="B768" s="73">
        <v>-2.3369324607129598</v>
      </c>
      <c r="C768" s="73">
        <v>-1.4046490172383099</v>
      </c>
    </row>
    <row r="769" spans="1:3">
      <c r="A769" s="73" t="s">
        <v>2178</v>
      </c>
      <c r="B769" s="73">
        <v>-2.5969117389579699</v>
      </c>
      <c r="C769" s="73">
        <v>-2.02865946052825</v>
      </c>
    </row>
    <row r="770" spans="1:3">
      <c r="A770" s="73" t="s">
        <v>2179</v>
      </c>
      <c r="B770" s="73">
        <v>-1.8317884604207799</v>
      </c>
      <c r="C770" s="73">
        <v>-1.084526881156</v>
      </c>
    </row>
    <row r="771" spans="1:3">
      <c r="A771" s="73" t="s">
        <v>2180</v>
      </c>
      <c r="B771" s="73">
        <v>-1.51404709669572</v>
      </c>
      <c r="C771" s="73">
        <v>-0.97963695017629804</v>
      </c>
    </row>
    <row r="772" spans="1:3">
      <c r="A772" s="73" t="s">
        <v>2181</v>
      </c>
      <c r="B772" s="73">
        <v>-0.42308345337272502</v>
      </c>
      <c r="C772" s="73">
        <v>-0.25497551155727299</v>
      </c>
    </row>
    <row r="773" spans="1:3">
      <c r="A773" s="73" t="s">
        <v>2182</v>
      </c>
      <c r="B773" s="73">
        <v>-2.0722511482934101</v>
      </c>
      <c r="C773" s="73">
        <v>-1.63434436501725</v>
      </c>
    </row>
    <row r="774" spans="1:3">
      <c r="A774" s="73" t="s">
        <v>2183</v>
      </c>
      <c r="B774" s="73">
        <v>-1.21824117216158</v>
      </c>
      <c r="C774" s="73">
        <v>-1.20667085105326</v>
      </c>
    </row>
    <row r="775" spans="1:3">
      <c r="A775" s="73" t="s">
        <v>1112</v>
      </c>
      <c r="B775" s="73">
        <v>-0.886293293339521</v>
      </c>
      <c r="C775" s="73">
        <v>-0.47636620976087901</v>
      </c>
    </row>
    <row r="776" spans="1:3">
      <c r="A776" s="73" t="s">
        <v>2184</v>
      </c>
      <c r="B776" s="73">
        <v>-1.1145798584462601</v>
      </c>
      <c r="C776" s="73">
        <v>-0.84622571397190505</v>
      </c>
    </row>
    <row r="777" spans="1:3">
      <c r="A777" s="73" t="s">
        <v>2185</v>
      </c>
      <c r="B777" s="73">
        <v>-1.2928943757409499</v>
      </c>
      <c r="C777" s="73">
        <v>-0.98640932281546201</v>
      </c>
    </row>
    <row r="778" spans="1:3">
      <c r="A778" s="73" t="s">
        <v>2186</v>
      </c>
      <c r="B778" s="73">
        <v>-2.0617234445008701</v>
      </c>
      <c r="C778" s="73">
        <v>-1.9753880029496</v>
      </c>
    </row>
    <row r="779" spans="1:3">
      <c r="A779" s="73" t="s">
        <v>2187</v>
      </c>
      <c r="B779" s="73">
        <v>-1.7805329794521501</v>
      </c>
      <c r="C779" s="73">
        <v>-1.6056695818164199</v>
      </c>
    </row>
    <row r="780" spans="1:3">
      <c r="A780" s="73" t="s">
        <v>383</v>
      </c>
      <c r="B780" s="73">
        <v>-2.1049304225326799</v>
      </c>
      <c r="C780" s="73">
        <v>-1.4885389198643399</v>
      </c>
    </row>
    <row r="781" spans="1:3">
      <c r="A781" s="73" t="s">
        <v>1120</v>
      </c>
      <c r="B781" s="73">
        <v>-1.3031900356761501</v>
      </c>
      <c r="C781" s="73">
        <v>-0.94112491133810805</v>
      </c>
    </row>
    <row r="782" spans="1:3">
      <c r="A782" s="73" t="s">
        <v>2188</v>
      </c>
      <c r="B782" s="73">
        <v>-2.0573630973544401</v>
      </c>
      <c r="C782" s="73">
        <v>-1.4624041821785501</v>
      </c>
    </row>
    <row r="783" spans="1:3">
      <c r="A783" s="73" t="s">
        <v>2189</v>
      </c>
      <c r="B783" s="73">
        <v>-2.0793558732566599</v>
      </c>
      <c r="C783" s="73">
        <v>-1.03354627593443</v>
      </c>
    </row>
    <row r="784" spans="1:3">
      <c r="A784" s="73" t="s">
        <v>1124</v>
      </c>
      <c r="B784" s="73">
        <v>-1.7483784367909101</v>
      </c>
      <c r="C784" s="73">
        <v>-1.7330022119670401</v>
      </c>
    </row>
    <row r="785" spans="1:3">
      <c r="A785" s="73" t="s">
        <v>2190</v>
      </c>
      <c r="B785" s="73">
        <v>-1.9254280074597101</v>
      </c>
      <c r="C785" s="73">
        <v>-1.99662187430024</v>
      </c>
    </row>
    <row r="786" spans="1:3">
      <c r="A786" s="73" t="s">
        <v>1128</v>
      </c>
      <c r="B786" s="73">
        <v>-3.0037302784359401</v>
      </c>
      <c r="C786" s="73">
        <v>-1.0896092924060501</v>
      </c>
    </row>
    <row r="787" spans="1:3">
      <c r="A787" s="73" t="s">
        <v>2191</v>
      </c>
      <c r="B787" s="73">
        <v>-1.7006729892146699</v>
      </c>
      <c r="C787" s="73">
        <v>-1.22047529331916</v>
      </c>
    </row>
    <row r="788" spans="1:3">
      <c r="A788" s="73" t="s">
        <v>2192</v>
      </c>
      <c r="B788" s="73">
        <v>-1.97821213981785</v>
      </c>
      <c r="C788" s="73">
        <v>-2.12692050563229</v>
      </c>
    </row>
    <row r="789" spans="1:3">
      <c r="A789" s="73" t="s">
        <v>2193</v>
      </c>
      <c r="B789" s="73">
        <v>-2.4513887571908501</v>
      </c>
      <c r="C789" s="73">
        <v>-1.87907394719496</v>
      </c>
    </row>
    <row r="790" spans="1:3">
      <c r="A790" s="73" t="s">
        <v>514</v>
      </c>
      <c r="B790" s="73">
        <v>-1.30257578719481</v>
      </c>
      <c r="C790" s="73">
        <v>-1.0813772221337301</v>
      </c>
    </row>
    <row r="791" spans="1:3">
      <c r="A791" s="73" t="s">
        <v>2194</v>
      </c>
      <c r="B791" s="73">
        <v>-1.84295887886726</v>
      </c>
      <c r="C791" s="73">
        <v>-1.28083206741282</v>
      </c>
    </row>
    <row r="792" spans="1:3">
      <c r="A792" s="73" t="s">
        <v>843</v>
      </c>
      <c r="B792" s="73">
        <v>-2.2822519656999098</v>
      </c>
      <c r="C792" s="73">
        <v>-2.1974270202350001</v>
      </c>
    </row>
    <row r="793" spans="1:3">
      <c r="A793" s="73" t="s">
        <v>2195</v>
      </c>
      <c r="B793" s="73">
        <v>-1.5225874390098</v>
      </c>
      <c r="C793" s="73">
        <v>-1.4406065754687001</v>
      </c>
    </row>
    <row r="794" spans="1:3">
      <c r="A794" s="73" t="s">
        <v>2196</v>
      </c>
      <c r="B794" s="73">
        <v>-1.77628991582003</v>
      </c>
      <c r="C794" s="73">
        <v>-1.6832538503172401</v>
      </c>
    </row>
    <row r="795" spans="1:3">
      <c r="A795" s="73" t="s">
        <v>2197</v>
      </c>
      <c r="B795" s="73">
        <v>-2.03830359334414</v>
      </c>
      <c r="C795" s="73">
        <v>-1.3412395555728001</v>
      </c>
    </row>
    <row r="796" spans="1:3">
      <c r="A796" s="73" t="s">
        <v>2198</v>
      </c>
      <c r="B796" s="73">
        <v>-1.1299205377357799</v>
      </c>
      <c r="C796" s="73">
        <v>-0.97863970375532205</v>
      </c>
    </row>
    <row r="797" spans="1:3">
      <c r="A797" s="73" t="s">
        <v>2199</v>
      </c>
      <c r="B797" s="73">
        <v>-0.118090818623364</v>
      </c>
      <c r="C797" s="73">
        <v>-8.9858870498951998E-2</v>
      </c>
    </row>
    <row r="798" spans="1:3">
      <c r="A798" s="73" t="s">
        <v>2200</v>
      </c>
      <c r="B798" s="73">
        <v>-2.4388762742299099</v>
      </c>
      <c r="C798" s="73">
        <v>-2.2028152196131501</v>
      </c>
    </row>
    <row r="799" spans="1:3">
      <c r="A799" s="73" t="s">
        <v>2201</v>
      </c>
      <c r="B799" s="73">
        <v>-2.12386329531786</v>
      </c>
      <c r="C799" s="73">
        <v>-1.7972116934212301</v>
      </c>
    </row>
    <row r="800" spans="1:3">
      <c r="A800" s="73" t="s">
        <v>2202</v>
      </c>
      <c r="B800" s="73">
        <v>-1.28104502597439</v>
      </c>
      <c r="C800" s="73">
        <v>-0.92732982523229601</v>
      </c>
    </row>
    <row r="801" spans="1:3">
      <c r="A801" s="73" t="s">
        <v>2203</v>
      </c>
      <c r="B801" s="73">
        <v>-2.3318415611664398</v>
      </c>
      <c r="C801" s="73">
        <v>-1.78625251577273</v>
      </c>
    </row>
    <row r="802" spans="1:3">
      <c r="A802" s="73" t="s">
        <v>2204</v>
      </c>
      <c r="B802" s="73">
        <v>-2.4629234595015101</v>
      </c>
      <c r="C802" s="73">
        <v>-1.52145561219343</v>
      </c>
    </row>
    <row r="803" spans="1:3">
      <c r="A803" s="73" t="s">
        <v>2205</v>
      </c>
      <c r="B803" s="73">
        <v>-1.54908163681918</v>
      </c>
      <c r="C803" s="73">
        <v>-1.3224714366561201</v>
      </c>
    </row>
    <row r="804" spans="1:3">
      <c r="A804" s="73" t="s">
        <v>2206</v>
      </c>
      <c r="B804" s="73">
        <v>-1.9385013563590101</v>
      </c>
      <c r="C804" s="73">
        <v>-1.2233734890074699</v>
      </c>
    </row>
    <row r="805" spans="1:3">
      <c r="A805" s="73" t="s">
        <v>2207</v>
      </c>
      <c r="B805" s="73">
        <v>-2.2765512551249798</v>
      </c>
      <c r="C805" s="73">
        <v>-1.4129155148122401</v>
      </c>
    </row>
    <row r="806" spans="1:3">
      <c r="A806" s="73" t="s">
        <v>2208</v>
      </c>
      <c r="B806" s="73">
        <v>-0.695191121393819</v>
      </c>
      <c r="C806" s="73">
        <v>-0.53669941943351496</v>
      </c>
    </row>
    <row r="807" spans="1:3">
      <c r="A807" s="73" t="s">
        <v>2209</v>
      </c>
      <c r="B807" s="73">
        <v>-0.594748756765201</v>
      </c>
      <c r="C807" s="73">
        <v>-0.45356602116549699</v>
      </c>
    </row>
    <row r="808" spans="1:3">
      <c r="A808" s="73" t="s">
        <v>2210</v>
      </c>
      <c r="B808" s="73">
        <v>-2.0495266896410098</v>
      </c>
      <c r="C808" s="73">
        <v>-2.0353805992267899</v>
      </c>
    </row>
    <row r="809" spans="1:3">
      <c r="A809" s="73" t="s">
        <v>2211</v>
      </c>
      <c r="B809" s="73">
        <v>-9.6652962043970003E-2</v>
      </c>
      <c r="C809" s="73">
        <v>-7.2776454232874002E-2</v>
      </c>
    </row>
    <row r="810" spans="1:3">
      <c r="A810" s="73" t="s">
        <v>2212</v>
      </c>
      <c r="B810" s="73">
        <v>-1.8780772834094199</v>
      </c>
      <c r="C810" s="73">
        <v>-1.3797650678939799</v>
      </c>
    </row>
    <row r="811" spans="1:3">
      <c r="A811" s="73" t="s">
        <v>2213</v>
      </c>
      <c r="B811" s="73">
        <v>-1.0837462091257</v>
      </c>
      <c r="C811" s="73">
        <v>-0.72884732291688603</v>
      </c>
    </row>
    <row r="812" spans="1:3">
      <c r="A812" s="73" t="s">
        <v>2214</v>
      </c>
      <c r="B812" s="73">
        <v>-0.96706547744181404</v>
      </c>
      <c r="C812" s="73">
        <v>-0.53851068627440701</v>
      </c>
    </row>
    <row r="813" spans="1:3">
      <c r="A813" s="73" t="s">
        <v>2215</v>
      </c>
      <c r="B813" s="73">
        <v>-1.7714423778107899</v>
      </c>
      <c r="C813" s="73">
        <v>-1.3519741646688801</v>
      </c>
    </row>
    <row r="814" spans="1:3">
      <c r="A814" s="73" t="s">
        <v>2216</v>
      </c>
      <c r="B814" s="73">
        <v>-1.50420128224852</v>
      </c>
      <c r="C814" s="73">
        <v>-1.24921391643143</v>
      </c>
    </row>
    <row r="815" spans="1:3">
      <c r="A815" s="73" t="s">
        <v>2217</v>
      </c>
      <c r="B815" s="73">
        <v>-2.5346537662726001</v>
      </c>
      <c r="C815" s="73">
        <v>-2.2359310913508699</v>
      </c>
    </row>
    <row r="816" spans="1:3">
      <c r="A816" s="73" t="s">
        <v>2218</v>
      </c>
      <c r="B816" s="73">
        <v>-0.36548121152212798</v>
      </c>
      <c r="C816" s="73">
        <v>-0.36594286566999401</v>
      </c>
    </row>
    <row r="817" spans="1:3">
      <c r="A817" s="73" t="s">
        <v>2219</v>
      </c>
      <c r="B817" s="73">
        <v>-1.03971489870441</v>
      </c>
      <c r="C817" s="73">
        <v>-0.51944710514403702</v>
      </c>
    </row>
    <row r="818" spans="1:3">
      <c r="A818" s="73" t="s">
        <v>2220</v>
      </c>
      <c r="B818" s="73">
        <v>-1.3022996304957899</v>
      </c>
      <c r="C818" s="73">
        <v>-1.26025504854547</v>
      </c>
    </row>
    <row r="819" spans="1:3">
      <c r="A819" s="73" t="s">
        <v>2221</v>
      </c>
      <c r="B819" s="73">
        <v>-2.8028971830229999E-3</v>
      </c>
      <c r="C819" s="73">
        <v>-2.4260085994720001E-3</v>
      </c>
    </row>
    <row r="820" spans="1:3">
      <c r="A820" s="73" t="s">
        <v>2222</v>
      </c>
      <c r="B820" s="73">
        <v>-1.53796807527051</v>
      </c>
      <c r="C820" s="73">
        <v>-0.99332656160483901</v>
      </c>
    </row>
    <row r="821" spans="1:3">
      <c r="A821" s="73" t="s">
        <v>2223</v>
      </c>
      <c r="B821" s="73">
        <v>-1.95396978072811</v>
      </c>
      <c r="C821" s="73">
        <v>-1.5904283263824199</v>
      </c>
    </row>
    <row r="822" spans="1:3">
      <c r="A822" s="73" t="s">
        <v>2224</v>
      </c>
      <c r="B822" s="73">
        <v>-2.1495717486451502</v>
      </c>
      <c r="C822" s="73">
        <v>-1.5370101294059</v>
      </c>
    </row>
    <row r="823" spans="1:3">
      <c r="A823" s="73" t="s">
        <v>2225</v>
      </c>
      <c r="B823" s="73">
        <v>-0.38953147802607901</v>
      </c>
      <c r="C823" s="73">
        <v>-0.34377755509072599</v>
      </c>
    </row>
    <row r="824" spans="1:3">
      <c r="A824" s="73" t="s">
        <v>2226</v>
      </c>
      <c r="B824" s="73">
        <v>-0.448564773799699</v>
      </c>
      <c r="C824" s="73">
        <v>-0.24650067304198001</v>
      </c>
    </row>
    <row r="825" spans="1:3">
      <c r="A825" s="73" t="s">
        <v>2227</v>
      </c>
      <c r="B825" s="73">
        <v>-0.84808825435240498</v>
      </c>
      <c r="C825" s="73">
        <v>-0.92982787316822202</v>
      </c>
    </row>
    <row r="826" spans="1:3">
      <c r="A826" s="73" t="s">
        <v>2228</v>
      </c>
      <c r="B826" s="73">
        <v>-2.2302736025180399</v>
      </c>
      <c r="C826" s="73">
        <v>-1.57243093862409</v>
      </c>
    </row>
    <row r="827" spans="1:3">
      <c r="A827" s="73" t="s">
        <v>2229</v>
      </c>
      <c r="B827" s="73">
        <v>-1.80107278705507</v>
      </c>
      <c r="C827" s="73">
        <v>-1.30549571096862</v>
      </c>
    </row>
    <row r="828" spans="1:3">
      <c r="A828" s="73" t="s">
        <v>2230</v>
      </c>
      <c r="B828" s="73">
        <v>-1.7917789560877899</v>
      </c>
      <c r="C828" s="73">
        <v>-1.34568777070767</v>
      </c>
    </row>
    <row r="829" spans="1:3">
      <c r="A829" s="73" t="s">
        <v>1178</v>
      </c>
      <c r="B829" s="73">
        <v>-1.23646407905878</v>
      </c>
      <c r="C829" s="73">
        <v>-0.95162810187518498</v>
      </c>
    </row>
    <row r="830" spans="1:3">
      <c r="A830" s="73" t="s">
        <v>2231</v>
      </c>
      <c r="B830" s="73">
        <v>-2.65888309956263</v>
      </c>
      <c r="C830" s="73">
        <v>-1.46753159010435</v>
      </c>
    </row>
    <row r="831" spans="1:3">
      <c r="A831" s="73" t="s">
        <v>2232</v>
      </c>
      <c r="B831" s="73">
        <v>-0.12285771981700599</v>
      </c>
      <c r="C831" s="73">
        <v>-0.14022684009681699</v>
      </c>
    </row>
    <row r="832" spans="1:3">
      <c r="A832" s="73" t="s">
        <v>2233</v>
      </c>
      <c r="B832" s="73">
        <v>-2.2606218397019102</v>
      </c>
      <c r="C832" s="73">
        <v>-1.79657797608584</v>
      </c>
    </row>
    <row r="833" spans="1:3">
      <c r="A833" s="73" t="s">
        <v>2234</v>
      </c>
      <c r="B833" s="73">
        <v>-0.67194356392039001</v>
      </c>
      <c r="C833" s="73">
        <v>-0.43870466396961599</v>
      </c>
    </row>
    <row r="834" spans="1:3">
      <c r="A834" s="73" t="s">
        <v>2235</v>
      </c>
      <c r="B834" s="73">
        <v>-1.49072137361607</v>
      </c>
      <c r="C834" s="73">
        <v>-1.07733349113319</v>
      </c>
    </row>
    <row r="835" spans="1:3">
      <c r="A835" s="73" t="s">
        <v>2236</v>
      </c>
      <c r="B835" s="73">
        <v>-2.3832374494943598</v>
      </c>
      <c r="C835" s="73">
        <v>-1.7838484275478901</v>
      </c>
    </row>
    <row r="836" spans="1:3">
      <c r="A836" s="73" t="s">
        <v>2237</v>
      </c>
      <c r="B836" s="73">
        <v>-1.9680935181105801</v>
      </c>
      <c r="C836" s="73">
        <v>-2.20124284625477</v>
      </c>
    </row>
    <row r="837" spans="1:3">
      <c r="A837" s="73" t="s">
        <v>2238</v>
      </c>
      <c r="B837" s="73">
        <v>-1.26492961651353</v>
      </c>
      <c r="C837" s="73">
        <v>-0.76035448134460404</v>
      </c>
    </row>
    <row r="838" spans="1:3">
      <c r="A838" s="73" t="s">
        <v>2239</v>
      </c>
      <c r="B838" s="73">
        <v>-1.4657465152028599</v>
      </c>
      <c r="C838" s="73">
        <v>-1.26051041754631</v>
      </c>
    </row>
    <row r="839" spans="1:3">
      <c r="A839" s="73" t="s">
        <v>2240</v>
      </c>
      <c r="B839" s="73">
        <v>-2.4906693623252099</v>
      </c>
      <c r="C839" s="73">
        <v>-2.1597384891136899</v>
      </c>
    </row>
    <row r="840" spans="1:3">
      <c r="A840" s="73" t="s">
        <v>2241</v>
      </c>
      <c r="B840" s="73">
        <v>-2.1038216775714602</v>
      </c>
      <c r="C840" s="73">
        <v>-1.8677722134846599</v>
      </c>
    </row>
    <row r="841" spans="1:3">
      <c r="A841" s="73" t="s">
        <v>2242</v>
      </c>
      <c r="B841" s="73">
        <v>-1.50352760885305</v>
      </c>
      <c r="C841" s="73">
        <v>-1.0977939189388299</v>
      </c>
    </row>
    <row r="842" spans="1:3">
      <c r="A842" s="73" t="s">
        <v>2243</v>
      </c>
      <c r="B842" s="73">
        <v>-1.2661325788379301</v>
      </c>
      <c r="C842" s="73">
        <v>-1.2949507362970401</v>
      </c>
    </row>
    <row r="843" spans="1:3">
      <c r="A843" s="73" t="s">
        <v>2244</v>
      </c>
      <c r="B843" s="73">
        <v>-2.0747110657286201</v>
      </c>
      <c r="C843" s="73">
        <v>-1.7900618534852499</v>
      </c>
    </row>
    <row r="844" spans="1:3">
      <c r="A844" s="73" t="s">
        <v>2245</v>
      </c>
      <c r="B844" s="73">
        <v>-2.5271500772160498</v>
      </c>
      <c r="C844" s="73">
        <v>-2.3081395288409201</v>
      </c>
    </row>
    <row r="845" spans="1:3">
      <c r="A845" s="73" t="s">
        <v>2246</v>
      </c>
      <c r="B845" s="73">
        <v>-0.44531018316634302</v>
      </c>
      <c r="C845" s="73">
        <v>-0.32745797852694403</v>
      </c>
    </row>
    <row r="846" spans="1:3">
      <c r="A846" s="73" t="s">
        <v>2247</v>
      </c>
      <c r="B846" s="73">
        <v>-0.73250598792088395</v>
      </c>
      <c r="C846" s="73">
        <v>-0.47324045702004602</v>
      </c>
    </row>
    <row r="847" spans="1:3">
      <c r="A847" s="73" t="s">
        <v>2248</v>
      </c>
      <c r="B847" s="73">
        <v>-1.7505609554372401</v>
      </c>
      <c r="C847" s="73">
        <v>-1.7004429447314</v>
      </c>
    </row>
    <row r="848" spans="1:3">
      <c r="A848" s="73" t="s">
        <v>2249</v>
      </c>
      <c r="B848" s="73">
        <v>-0.28617424361626598</v>
      </c>
      <c r="C848" s="73">
        <v>-0.27163389837012702</v>
      </c>
    </row>
    <row r="849" spans="1:3">
      <c r="A849" s="73" t="s">
        <v>2250</v>
      </c>
      <c r="B849" s="73">
        <v>-1.81110157654722</v>
      </c>
      <c r="C849" s="73">
        <v>-1.2894789691387301</v>
      </c>
    </row>
    <row r="850" spans="1:3">
      <c r="A850" s="73" t="s">
        <v>2251</v>
      </c>
      <c r="B850" s="73">
        <v>-1.8071422862242901</v>
      </c>
      <c r="C850" s="73">
        <v>-1.4245183717454799</v>
      </c>
    </row>
    <row r="851" spans="1:3">
      <c r="A851" s="73" t="s">
        <v>2252</v>
      </c>
      <c r="B851" s="73">
        <v>-2.60769426826936</v>
      </c>
      <c r="C851" s="73">
        <v>-1.38635218798591</v>
      </c>
    </row>
    <row r="852" spans="1:3">
      <c r="A852" s="73" t="s">
        <v>2253</v>
      </c>
      <c r="B852" s="73">
        <v>-0.92500975986181</v>
      </c>
      <c r="C852" s="73">
        <v>-0.84363740508030904</v>
      </c>
    </row>
    <row r="853" spans="1:3">
      <c r="A853" s="73" t="s">
        <v>2254</v>
      </c>
      <c r="B853" s="73">
        <v>-2.1792052308199001</v>
      </c>
      <c r="C853" s="73">
        <v>-1.8680380560845899</v>
      </c>
    </row>
    <row r="854" spans="1:3">
      <c r="A854" s="73" t="s">
        <v>2255</v>
      </c>
      <c r="B854" s="73">
        <v>-1.62322807197343</v>
      </c>
      <c r="C854" s="73">
        <v>-1.0538879967777</v>
      </c>
    </row>
    <row r="855" spans="1:3">
      <c r="A855" s="73" t="s">
        <v>394</v>
      </c>
      <c r="B855" s="73">
        <v>-0.22203643509384799</v>
      </c>
      <c r="C855" s="73">
        <v>-0.17740925400010801</v>
      </c>
    </row>
    <row r="856" spans="1:3">
      <c r="A856" s="73" t="s">
        <v>398</v>
      </c>
      <c r="B856" s="73">
        <v>-0.14357998598698901</v>
      </c>
      <c r="C856" s="73">
        <v>-0.104058236751149</v>
      </c>
    </row>
    <row r="857" spans="1:3">
      <c r="A857" s="73" t="s">
        <v>2256</v>
      </c>
      <c r="B857" s="73">
        <v>-0.93733567421317798</v>
      </c>
      <c r="C857" s="73">
        <v>-0.69101402292786396</v>
      </c>
    </row>
    <row r="858" spans="1:3">
      <c r="A858" s="73" t="s">
        <v>2257</v>
      </c>
      <c r="B858" s="73">
        <v>-0.55883724238865595</v>
      </c>
      <c r="C858" s="73">
        <v>-0.48306047370803001</v>
      </c>
    </row>
    <row r="859" spans="1:3">
      <c r="A859" s="73" t="s">
        <v>409</v>
      </c>
      <c r="B859" s="73">
        <v>-1.7922515590007899</v>
      </c>
      <c r="C859" s="73">
        <v>-1.6840658145254499</v>
      </c>
    </row>
    <row r="860" spans="1:3">
      <c r="A860" s="73" t="s">
        <v>413</v>
      </c>
      <c r="B860" s="73">
        <v>-1.17363355376695</v>
      </c>
      <c r="C860" s="73">
        <v>-0.81008949113593998</v>
      </c>
    </row>
    <row r="861" spans="1:3">
      <c r="A861" s="73" t="s">
        <v>417</v>
      </c>
      <c r="B861" s="73">
        <v>-1.6560471530812899</v>
      </c>
      <c r="C861" s="73">
        <v>-1.2794205970594199</v>
      </c>
    </row>
    <row r="862" spans="1:3">
      <c r="A862" s="73" t="s">
        <v>421</v>
      </c>
      <c r="B862" s="73">
        <v>-1.7136693716737701</v>
      </c>
      <c r="C862" s="73">
        <v>-1.03708613461529</v>
      </c>
    </row>
    <row r="863" spans="1:3">
      <c r="A863" s="73" t="s">
        <v>1100</v>
      </c>
      <c r="B863" s="73">
        <v>-1.9518723273299601</v>
      </c>
      <c r="C863" s="73">
        <v>-1.5697589833196499</v>
      </c>
    </row>
    <row r="864" spans="1:3">
      <c r="A864" s="73" t="s">
        <v>425</v>
      </c>
      <c r="B864" s="73">
        <v>-0.155825988433034</v>
      </c>
      <c r="C864" s="73">
        <v>-0.128007940315984</v>
      </c>
    </row>
    <row r="865" spans="1:3">
      <c r="A865" s="73" t="s">
        <v>1307</v>
      </c>
      <c r="B865" s="73">
        <v>-2.1255347469494001</v>
      </c>
      <c r="C865" s="73">
        <v>-0.80481892699404101</v>
      </c>
    </row>
    <row r="866" spans="1:3">
      <c r="A866" s="73" t="s">
        <v>2258</v>
      </c>
      <c r="B866" s="73">
        <v>-0.19074422134632499</v>
      </c>
      <c r="C866" s="73">
        <v>-0.136872550430025</v>
      </c>
    </row>
    <row r="867" spans="1:3">
      <c r="A867" s="73" t="s">
        <v>429</v>
      </c>
      <c r="B867" s="73">
        <v>-0.15023100292983499</v>
      </c>
      <c r="C867" s="73">
        <v>-0.105460323183362</v>
      </c>
    </row>
    <row r="868" spans="1:3">
      <c r="A868" s="73" t="s">
        <v>2259</v>
      </c>
      <c r="B868" s="73">
        <v>-0.92164577820828597</v>
      </c>
      <c r="C868" s="73">
        <v>-0.47773836478416998</v>
      </c>
    </row>
    <row r="869" spans="1:3">
      <c r="A869" s="73" t="s">
        <v>2260</v>
      </c>
      <c r="B869" s="73">
        <v>-1.6089056597484599</v>
      </c>
      <c r="C869" s="73">
        <v>-1.2354838123162299</v>
      </c>
    </row>
    <row r="870" spans="1:3">
      <c r="A870" s="73" t="s">
        <v>2261</v>
      </c>
      <c r="B870" s="73">
        <v>-0.49788610991413901</v>
      </c>
      <c r="C870" s="73">
        <v>-0.43317011381808501</v>
      </c>
    </row>
    <row r="871" spans="1:3">
      <c r="A871" s="73" t="s">
        <v>2262</v>
      </c>
      <c r="B871" s="73">
        <v>-2.1557015205244001</v>
      </c>
      <c r="C871" s="73">
        <v>-1.60710888512802</v>
      </c>
    </row>
    <row r="872" spans="1:3">
      <c r="A872" s="73" t="s">
        <v>588</v>
      </c>
      <c r="B872" s="73">
        <v>-2.22478264248906</v>
      </c>
      <c r="C872" s="73">
        <v>-1.2451795282873299</v>
      </c>
    </row>
    <row r="873" spans="1:3">
      <c r="A873" s="73" t="s">
        <v>2263</v>
      </c>
      <c r="B873" s="73">
        <v>-1.0265210783960099</v>
      </c>
      <c r="C873" s="73">
        <v>-0.87548929384568597</v>
      </c>
    </row>
    <row r="874" spans="1:3">
      <c r="A874" s="73" t="s">
        <v>2264</v>
      </c>
      <c r="B874" s="73">
        <v>-1.4984385978283901</v>
      </c>
      <c r="C874" s="73">
        <v>-0.84198822613592295</v>
      </c>
    </row>
    <row r="875" spans="1:3">
      <c r="A875" s="73" t="s">
        <v>1139</v>
      </c>
      <c r="B875" s="73">
        <v>-1.40049128608874</v>
      </c>
      <c r="C875" s="73">
        <v>-1.2571082961748601</v>
      </c>
    </row>
    <row r="876" spans="1:3">
      <c r="A876" s="73" t="s">
        <v>819</v>
      </c>
      <c r="B876" s="73">
        <v>-2.8901699446720901</v>
      </c>
      <c r="C876" s="73">
        <v>-2.6529381071691001</v>
      </c>
    </row>
    <row r="877" spans="1:3">
      <c r="A877" s="73" t="s">
        <v>445</v>
      </c>
      <c r="B877" s="73">
        <v>-1.7845739426524001</v>
      </c>
      <c r="C877" s="73">
        <v>-1.4035138215587999</v>
      </c>
    </row>
    <row r="878" spans="1:3">
      <c r="A878" s="73" t="s">
        <v>1143</v>
      </c>
      <c r="B878" s="73">
        <v>-2.6226874872466501</v>
      </c>
      <c r="C878" s="73">
        <v>-2.1270120958781602</v>
      </c>
    </row>
    <row r="879" spans="1:3">
      <c r="A879" s="73" t="s">
        <v>1238</v>
      </c>
      <c r="B879" s="73">
        <v>-2.63741256973467</v>
      </c>
      <c r="C879" s="73">
        <v>-2.25671276774424</v>
      </c>
    </row>
    <row r="880" spans="1:3">
      <c r="A880" s="73" t="s">
        <v>487</v>
      </c>
      <c r="B880" s="73">
        <v>-1.62289565540805</v>
      </c>
      <c r="C880" s="73">
        <v>-1.50112082689897</v>
      </c>
    </row>
    <row r="881" spans="1:3">
      <c r="A881" s="73" t="s">
        <v>453</v>
      </c>
      <c r="B881" s="73">
        <v>-1.66339851850614</v>
      </c>
      <c r="C881" s="73">
        <v>-1.3171957612306699</v>
      </c>
    </row>
    <row r="882" spans="1:3">
      <c r="A882" s="73" t="s">
        <v>457</v>
      </c>
      <c r="B882" s="73">
        <v>-1.50705567776239</v>
      </c>
      <c r="C882" s="73">
        <v>-1.24024841097481</v>
      </c>
    </row>
    <row r="883" spans="1:3">
      <c r="A883" s="73" t="s">
        <v>1398</v>
      </c>
      <c r="B883" s="73">
        <v>-2.0688838842467301</v>
      </c>
      <c r="C883" s="73">
        <v>-1.5925289005173799</v>
      </c>
    </row>
    <row r="884" spans="1:3">
      <c r="A884" s="73" t="s">
        <v>1478</v>
      </c>
      <c r="B884" s="73">
        <v>-0.20144242668708101</v>
      </c>
      <c r="C884" s="73">
        <v>-0.16072429786956099</v>
      </c>
    </row>
    <row r="885" spans="1:3">
      <c r="A885" s="73" t="s">
        <v>1400</v>
      </c>
      <c r="B885" s="73">
        <v>-1.4200715899594001</v>
      </c>
      <c r="C885" s="73">
        <v>-0.89502022351280397</v>
      </c>
    </row>
    <row r="886" spans="1:3">
      <c r="A886" s="73" t="s">
        <v>1056</v>
      </c>
      <c r="B886" s="73">
        <v>-1.63825363831436</v>
      </c>
      <c r="C886" s="73">
        <v>-1.1251998805204599</v>
      </c>
    </row>
    <row r="887" spans="1:3">
      <c r="A887" s="73" t="s">
        <v>465</v>
      </c>
      <c r="B887" s="73">
        <v>-2.02665202190158</v>
      </c>
      <c r="C887" s="73">
        <v>-1.52693777978685</v>
      </c>
    </row>
    <row r="888" spans="1:3">
      <c r="A888" s="73" t="s">
        <v>1214</v>
      </c>
      <c r="B888" s="73">
        <v>-3.5161324946783701</v>
      </c>
      <c r="C888" s="73">
        <v>-1.95717130649676</v>
      </c>
    </row>
    <row r="889" spans="1:3">
      <c r="A889" s="73" t="s">
        <v>558</v>
      </c>
      <c r="B889" s="73">
        <v>-1.33937847718624</v>
      </c>
      <c r="C889" s="73">
        <v>-1.01382860242034</v>
      </c>
    </row>
    <row r="890" spans="1:3">
      <c r="A890" s="73" t="s">
        <v>894</v>
      </c>
      <c r="B890" s="73">
        <v>-0.80127414301003497</v>
      </c>
      <c r="C890" s="73">
        <v>-0.13668118377316901</v>
      </c>
    </row>
    <row r="891" spans="1:3">
      <c r="A891" s="73" t="s">
        <v>791</v>
      </c>
      <c r="B891" s="73">
        <v>-1.5471912299107999</v>
      </c>
      <c r="C891" s="73">
        <v>-0.90258299188906899</v>
      </c>
    </row>
    <row r="892" spans="1:3">
      <c r="A892" s="73" t="s">
        <v>255</v>
      </c>
      <c r="B892" s="73">
        <v>-2.2745676883049599</v>
      </c>
      <c r="C892" s="73">
        <v>-1.39787260541102</v>
      </c>
    </row>
    <row r="893" spans="1:3">
      <c r="A893" s="73" t="s">
        <v>2265</v>
      </c>
      <c r="B893" s="73">
        <v>-2.4361109513512802</v>
      </c>
      <c r="C893" s="73">
        <v>-1.5241535629099101</v>
      </c>
    </row>
    <row r="894" spans="1:3">
      <c r="A894" s="73" t="s">
        <v>2266</v>
      </c>
      <c r="B894" s="73">
        <v>-2.56710822839276</v>
      </c>
      <c r="C894" s="73">
        <v>-1.1978390864091699</v>
      </c>
    </row>
    <row r="895" spans="1:3">
      <c r="A895" s="73" t="s">
        <v>2267</v>
      </c>
      <c r="B895" s="73">
        <v>-1.2683741580293699</v>
      </c>
      <c r="C895" s="73">
        <v>-1.24780505649753</v>
      </c>
    </row>
    <row r="896" spans="1:3">
      <c r="A896" s="73" t="s">
        <v>2268</v>
      </c>
      <c r="B896" s="73">
        <v>-2.4950165756729499</v>
      </c>
      <c r="C896" s="73">
        <v>-2.24362948904384</v>
      </c>
    </row>
    <row r="897" spans="1:3">
      <c r="A897" s="73" t="s">
        <v>596</v>
      </c>
      <c r="B897" s="73">
        <v>-1.97106633312471</v>
      </c>
      <c r="C897" s="73">
        <v>-2.2447767924794202</v>
      </c>
    </row>
    <row r="898" spans="1:3">
      <c r="A898" s="73" t="s">
        <v>2269</v>
      </c>
      <c r="B898" s="73">
        <v>-1.8223719523014901</v>
      </c>
      <c r="C898" s="73">
        <v>-1.3865368894769201</v>
      </c>
    </row>
    <row r="899" spans="1:3">
      <c r="A899" s="73" t="s">
        <v>989</v>
      </c>
      <c r="B899" s="73">
        <v>-0.48536281733069297</v>
      </c>
      <c r="C899" s="73">
        <v>-0.451228977822005</v>
      </c>
    </row>
    <row r="900" spans="1:3">
      <c r="A900" s="73" t="s">
        <v>469</v>
      </c>
      <c r="B900" s="73">
        <v>-1.31665971078532</v>
      </c>
      <c r="C900" s="73">
        <v>-1.0702938006379299</v>
      </c>
    </row>
    <row r="901" spans="1:3">
      <c r="A901" s="73" t="s">
        <v>2270</v>
      </c>
      <c r="B901" s="73">
        <v>-1.3201436781567699</v>
      </c>
      <c r="C901" s="73">
        <v>-1.40349777600168</v>
      </c>
    </row>
    <row r="902" spans="1:3">
      <c r="A902" s="73" t="s">
        <v>2271</v>
      </c>
      <c r="B902" s="73">
        <v>-2.3033341983366098</v>
      </c>
      <c r="C902" s="73">
        <v>-1.5868265280046501</v>
      </c>
    </row>
    <row r="903" spans="1:3">
      <c r="A903" s="73" t="s">
        <v>2272</v>
      </c>
      <c r="B903" s="73">
        <v>-1.1129876060897199</v>
      </c>
      <c r="C903" s="73">
        <v>-0.86699762977651496</v>
      </c>
    </row>
    <row r="904" spans="1:3">
      <c r="A904" s="73" t="s">
        <v>2273</v>
      </c>
      <c r="B904" s="73">
        <v>-1.8191882076503101</v>
      </c>
      <c r="C904" s="73">
        <v>-2.6770537790092601</v>
      </c>
    </row>
    <row r="905" spans="1:3">
      <c r="A905" s="73" t="s">
        <v>658</v>
      </c>
      <c r="B905" s="73">
        <v>-2.4995932095994702</v>
      </c>
      <c r="C905" s="73">
        <v>-2.4690601416325402</v>
      </c>
    </row>
    <row r="906" spans="1:3">
      <c r="A906" s="73" t="s">
        <v>1012</v>
      </c>
      <c r="B906" s="73">
        <v>-1.5209196154691</v>
      </c>
      <c r="C906" s="73">
        <v>-1.74567932964352</v>
      </c>
    </row>
    <row r="907" spans="1:3">
      <c r="A907" s="73" t="s">
        <v>1151</v>
      </c>
      <c r="B907" s="73">
        <v>-1.39918527572542</v>
      </c>
      <c r="C907" s="73">
        <v>-1.4421638788860001</v>
      </c>
    </row>
    <row r="908" spans="1:3">
      <c r="A908" s="73" t="s">
        <v>1419</v>
      </c>
      <c r="B908" s="73">
        <v>-2.3887746620159702</v>
      </c>
      <c r="C908" s="73">
        <v>-1.31740401740872</v>
      </c>
    </row>
    <row r="909" spans="1:3">
      <c r="A909" s="73" t="s">
        <v>1242</v>
      </c>
      <c r="B909" s="73">
        <v>-1.2783356852041801</v>
      </c>
      <c r="C909" s="73">
        <v>-0.83314799617031798</v>
      </c>
    </row>
    <row r="910" spans="1:3">
      <c r="A910" s="73" t="s">
        <v>703</v>
      </c>
      <c r="B910" s="73">
        <v>-2.0917544166555602</v>
      </c>
      <c r="C910" s="73">
        <v>-1.6462542605366599</v>
      </c>
    </row>
    <row r="911" spans="1:3">
      <c r="A911" s="73" t="s">
        <v>461</v>
      </c>
      <c r="B911" s="73">
        <v>-1.44645404120223</v>
      </c>
      <c r="C911" s="73">
        <v>-1.1294191727451</v>
      </c>
    </row>
    <row r="912" spans="1:3">
      <c r="A912" s="73" t="s">
        <v>2274</v>
      </c>
      <c r="B912" s="73">
        <v>-2.8313186798100398</v>
      </c>
      <c r="C912" s="73">
        <v>-2.35745583484597</v>
      </c>
    </row>
    <row r="913" spans="1:3">
      <c r="A913" s="73" t="s">
        <v>2275</v>
      </c>
      <c r="B913" s="73">
        <v>-0.327286646108639</v>
      </c>
      <c r="C913" s="73">
        <v>-0.22139113389366799</v>
      </c>
    </row>
    <row r="914" spans="1:3">
      <c r="A914" s="73" t="s">
        <v>1155</v>
      </c>
      <c r="B914" s="73">
        <v>-2.1388849544465098</v>
      </c>
      <c r="C914" s="73">
        <v>-1.6709346831812799</v>
      </c>
    </row>
    <row r="915" spans="1:3">
      <c r="A915" s="73" t="s">
        <v>1159</v>
      </c>
      <c r="B915" s="73">
        <v>-5.6255117784802001E-2</v>
      </c>
      <c r="C915" s="73">
        <v>-2.7884191226008999E-2</v>
      </c>
    </row>
    <row r="916" spans="1:3">
      <c r="A916" s="73" t="s">
        <v>1163</v>
      </c>
      <c r="B916" s="73">
        <v>-1.09593860419408</v>
      </c>
      <c r="C916" s="73">
        <v>-0.70015048940174096</v>
      </c>
    </row>
    <row r="917" spans="1:3">
      <c r="A917" s="73" t="s">
        <v>1167</v>
      </c>
      <c r="B917" s="73">
        <v>-3.5070343062750902</v>
      </c>
      <c r="C917" s="73">
        <v>-2.580566591183</v>
      </c>
    </row>
    <row r="918" spans="1:3">
      <c r="A918" s="73" t="s">
        <v>2276</v>
      </c>
      <c r="B918" s="73">
        <v>-2.11976268031589</v>
      </c>
      <c r="C918" s="73">
        <v>-1.2998025231538599</v>
      </c>
    </row>
    <row r="919" spans="1:3">
      <c r="A919" s="73" t="s">
        <v>2277</v>
      </c>
      <c r="B919" s="73">
        <v>-1.52277287672136</v>
      </c>
      <c r="C919" s="73">
        <v>-1.07988469361767</v>
      </c>
    </row>
    <row r="920" spans="1:3">
      <c r="A920" s="73" t="s">
        <v>1174</v>
      </c>
      <c r="B920" s="73">
        <v>-2.7217936524248598</v>
      </c>
      <c r="C920" s="73">
        <v>-1.7170394814668499</v>
      </c>
    </row>
    <row r="921" spans="1:3">
      <c r="A921" s="73" t="s">
        <v>2278</v>
      </c>
      <c r="B921" s="73">
        <v>-2.8223854583836299</v>
      </c>
      <c r="C921" s="73">
        <v>-1.91658934271748</v>
      </c>
    </row>
    <row r="922" spans="1:3">
      <c r="A922" s="73" t="s">
        <v>2279</v>
      </c>
      <c r="B922" s="73">
        <v>-2.2602434528403399</v>
      </c>
      <c r="C922" s="73">
        <v>-1.6808819544326501</v>
      </c>
    </row>
    <row r="923" spans="1:3">
      <c r="A923" s="73" t="s">
        <v>2280</v>
      </c>
      <c r="B923" s="73">
        <v>-2.3483991358091099</v>
      </c>
      <c r="C923" s="73">
        <v>-2.14544400534683</v>
      </c>
    </row>
    <row r="924" spans="1:3">
      <c r="A924" s="73" t="s">
        <v>1186</v>
      </c>
      <c r="B924" s="73">
        <v>-0.88974218091136104</v>
      </c>
      <c r="C924" s="73">
        <v>-0.60524342129273501</v>
      </c>
    </row>
    <row r="925" spans="1:3">
      <c r="A925" s="73" t="s">
        <v>1194</v>
      </c>
      <c r="B925" s="73">
        <v>-2.3373554776152701</v>
      </c>
      <c r="C925" s="73">
        <v>-1.5309428589585701</v>
      </c>
    </row>
    <row r="926" spans="1:3">
      <c r="A926" s="73" t="s">
        <v>985</v>
      </c>
      <c r="B926" s="73">
        <v>-2.5202326978978098</v>
      </c>
      <c r="C926" s="73">
        <v>-1.9272675966998201</v>
      </c>
    </row>
    <row r="927" spans="1:3">
      <c r="A927" s="73" t="s">
        <v>2281</v>
      </c>
      <c r="B927" s="73">
        <v>-2.5972917261103099</v>
      </c>
      <c r="C927" s="73">
        <v>-1.9105361484435199</v>
      </c>
    </row>
    <row r="928" spans="1:3">
      <c r="A928" s="73" t="s">
        <v>2282</v>
      </c>
      <c r="B928" s="73">
        <v>-1.6259485698251199</v>
      </c>
      <c r="C928" s="73">
        <v>-1.1291144588605</v>
      </c>
    </row>
    <row r="929" spans="1:3">
      <c r="A929" s="73" t="s">
        <v>1198</v>
      </c>
      <c r="B929" s="73">
        <v>-2.20211647417071</v>
      </c>
      <c r="C929" s="73">
        <v>-2.0991019350539202</v>
      </c>
    </row>
    <row r="930" spans="1:3">
      <c r="A930" s="73" t="s">
        <v>878</v>
      </c>
      <c r="B930" s="73">
        <v>-0.20916499833548599</v>
      </c>
      <c r="C930" s="73">
        <v>-0.195914044151763</v>
      </c>
    </row>
    <row r="931" spans="1:3">
      <c r="A931" s="73" t="s">
        <v>1210</v>
      </c>
      <c r="B931" s="73">
        <v>-1.9992069653186899</v>
      </c>
      <c r="C931" s="73">
        <v>-1.3359812185348601</v>
      </c>
    </row>
    <row r="932" spans="1:3">
      <c r="A932" s="73" t="s">
        <v>1147</v>
      </c>
      <c r="B932" s="73">
        <v>-1.8147414737656899</v>
      </c>
      <c r="C932" s="73">
        <v>-1.3005855970509299</v>
      </c>
    </row>
    <row r="933" spans="1:3">
      <c r="A933" s="73" t="s">
        <v>2283</v>
      </c>
      <c r="B933" s="73">
        <v>-0.92547555701952799</v>
      </c>
      <c r="C933" s="73">
        <v>-0.78312461448826898</v>
      </c>
    </row>
    <row r="934" spans="1:3">
      <c r="A934" s="73" t="s">
        <v>2284</v>
      </c>
      <c r="B934" s="73">
        <v>-1.0076435899913001</v>
      </c>
      <c r="C934" s="73">
        <v>-0.240503102531509</v>
      </c>
    </row>
    <row r="935" spans="1:3">
      <c r="A935" s="73" t="s">
        <v>2285</v>
      </c>
      <c r="B935" s="73">
        <v>-1.58802485894261</v>
      </c>
      <c r="C935" s="73">
        <v>-1.14661377518481</v>
      </c>
    </row>
    <row r="936" spans="1:3">
      <c r="A936" s="73" t="s">
        <v>569</v>
      </c>
      <c r="B936" s="73">
        <v>-1.1306654028680301</v>
      </c>
      <c r="C936" s="73">
        <v>-0.76830983861220004</v>
      </c>
    </row>
    <row r="937" spans="1:3">
      <c r="A937" s="73" t="s">
        <v>890</v>
      </c>
      <c r="B937" s="73">
        <v>-2.5677196786941798</v>
      </c>
      <c r="C937" s="73">
        <v>-2.1807967846749698</v>
      </c>
    </row>
    <row r="938" spans="1:3">
      <c r="A938" s="73" t="s">
        <v>2286</v>
      </c>
      <c r="B938" s="73">
        <v>-1.04368553001679</v>
      </c>
      <c r="C938" s="73">
        <v>-0.83884868752998898</v>
      </c>
    </row>
    <row r="939" spans="1:3">
      <c r="A939" s="73" t="s">
        <v>2287</v>
      </c>
      <c r="B939" s="73">
        <v>-1.44404307201349</v>
      </c>
      <c r="C939" s="73">
        <v>-1.2536999110525899</v>
      </c>
    </row>
    <row r="940" spans="1:3">
      <c r="A940" s="73" t="s">
        <v>1036</v>
      </c>
      <c r="B940" s="73">
        <v>-0.97674862293306097</v>
      </c>
      <c r="C940" s="73">
        <v>-0.27486103002844697</v>
      </c>
    </row>
    <row r="941" spans="1:3">
      <c r="A941" s="73" t="s">
        <v>2288</v>
      </c>
      <c r="B941" s="73">
        <v>-2.3329942546440599</v>
      </c>
      <c r="C941" s="73">
        <v>-2.0901297551832401</v>
      </c>
    </row>
    <row r="942" spans="1:3">
      <c r="A942" s="73" t="s">
        <v>996</v>
      </c>
      <c r="B942" s="73">
        <v>-1.79562207291515</v>
      </c>
      <c r="C942" s="73">
        <v>-1.42572935407614</v>
      </c>
    </row>
    <row r="943" spans="1:3">
      <c r="A943" s="73" t="s">
        <v>1230</v>
      </c>
      <c r="B943" s="73">
        <v>-0.99891895831001098</v>
      </c>
      <c r="C943" s="73">
        <v>-0.84663877183901703</v>
      </c>
    </row>
    <row r="944" spans="1:3">
      <c r="A944" s="73" t="s">
        <v>2289</v>
      </c>
      <c r="B944" s="73">
        <v>-0.71880687821846201</v>
      </c>
      <c r="C944" s="73">
        <v>-0.67986272560424899</v>
      </c>
    </row>
    <row r="945" spans="1:3">
      <c r="A945" s="73" t="s">
        <v>1234</v>
      </c>
      <c r="B945" s="73">
        <v>-0.209377243661548</v>
      </c>
      <c r="C945" s="73">
        <v>-0.255816614432747</v>
      </c>
    </row>
    <row r="946" spans="1:3">
      <c r="A946" s="73" t="s">
        <v>2290</v>
      </c>
      <c r="B946" s="73">
        <v>-0.45711511743946698</v>
      </c>
      <c r="C946" s="73">
        <v>-0.39742698225831802</v>
      </c>
    </row>
    <row r="947" spans="1:3">
      <c r="A947" s="73" t="s">
        <v>2291</v>
      </c>
      <c r="B947" s="73">
        <v>-1.2579871144950101</v>
      </c>
      <c r="C947" s="73">
        <v>-1.00017072754199</v>
      </c>
    </row>
    <row r="948" spans="1:3">
      <c r="A948" s="73" t="s">
        <v>1116</v>
      </c>
      <c r="B948" s="73">
        <v>-1.7411268906094199</v>
      </c>
      <c r="C948" s="73">
        <v>-1.4289824264047599</v>
      </c>
    </row>
    <row r="949" spans="1:3">
      <c r="A949" s="73" t="s">
        <v>2292</v>
      </c>
      <c r="B949" s="73">
        <v>-0.58448384433887401</v>
      </c>
      <c r="C949" s="73">
        <v>-0.27247489708266698</v>
      </c>
    </row>
    <row r="950" spans="1:3">
      <c r="A950" s="73" t="s">
        <v>2293</v>
      </c>
      <c r="B950" s="73">
        <v>-0.65304199112856998</v>
      </c>
      <c r="C950" s="73">
        <v>-0.72940526931692795</v>
      </c>
    </row>
    <row r="951" spans="1:3">
      <c r="A951" s="73" t="s">
        <v>2294</v>
      </c>
      <c r="B951" s="73">
        <v>-0.70921030422216402</v>
      </c>
      <c r="C951" s="73">
        <v>-0.55548187394689796</v>
      </c>
    </row>
    <row r="952" spans="1:3">
      <c r="A952" s="73" t="s">
        <v>2295</v>
      </c>
      <c r="B952" s="73">
        <v>-2.1566750490984998</v>
      </c>
      <c r="C952" s="73">
        <v>-1.7200859964723001</v>
      </c>
    </row>
    <row r="953" spans="1:3">
      <c r="A953" s="73" t="s">
        <v>2296</v>
      </c>
      <c r="B953" s="73">
        <v>-1.1503678200213501</v>
      </c>
      <c r="C953" s="73">
        <v>-0.95816230255588897</v>
      </c>
    </row>
    <row r="954" spans="1:3">
      <c r="A954" s="73" t="s">
        <v>2297</v>
      </c>
      <c r="B954" s="73">
        <v>-2.8471888060330102</v>
      </c>
      <c r="C954" s="73">
        <v>-2.3809231750089701</v>
      </c>
    </row>
    <row r="955" spans="1:3">
      <c r="A955" s="73" t="s">
        <v>2298</v>
      </c>
      <c r="B955" s="73">
        <v>-1.7714126082717201</v>
      </c>
      <c r="C955" s="73">
        <v>-1.5290579916306799</v>
      </c>
    </row>
    <row r="956" spans="1:3">
      <c r="A956" s="73" t="s">
        <v>2299</v>
      </c>
      <c r="B956" s="73">
        <v>-1.11939854392591</v>
      </c>
      <c r="C956" s="73">
        <v>-1.0188957731594599</v>
      </c>
    </row>
    <row r="957" spans="1:3">
      <c r="A957" s="73" t="s">
        <v>707</v>
      </c>
      <c r="B957" s="73">
        <v>-2.4240041784856001</v>
      </c>
      <c r="C957" s="73">
        <v>-1.1619571122737999</v>
      </c>
    </row>
    <row r="958" spans="1:3">
      <c r="A958" s="73" t="s">
        <v>2300</v>
      </c>
      <c r="B958" s="73">
        <v>-7.1165058177542997E-2</v>
      </c>
      <c r="C958" s="73">
        <v>-4.7987476866671999E-2</v>
      </c>
    </row>
    <row r="959" spans="1:3">
      <c r="A959" s="73" t="s">
        <v>2301</v>
      </c>
      <c r="B959" s="73">
        <v>-0.65133089658019006</v>
      </c>
      <c r="C959" s="73">
        <v>-0.68179223922429399</v>
      </c>
    </row>
    <row r="960" spans="1:3">
      <c r="A960" s="73" t="s">
        <v>2302</v>
      </c>
      <c r="B960" s="73">
        <v>-0.170842974775367</v>
      </c>
      <c r="C960" s="73">
        <v>-7.9176038350575004E-2</v>
      </c>
    </row>
    <row r="961" spans="1:3">
      <c r="A961" s="73" t="s">
        <v>2303</v>
      </c>
      <c r="B961" s="73">
        <v>-2.0307468519390302</v>
      </c>
      <c r="C961" s="73">
        <v>-1.34527352559235</v>
      </c>
    </row>
    <row r="962" spans="1:3">
      <c r="A962" s="73" t="s">
        <v>2304</v>
      </c>
      <c r="B962" s="73">
        <v>-1.5318337383134699</v>
      </c>
      <c r="C962" s="73">
        <v>-0.89244985365224205</v>
      </c>
    </row>
    <row r="963" spans="1:3">
      <c r="A963" s="73" t="s">
        <v>2305</v>
      </c>
      <c r="B963" s="73">
        <v>-1.85255653304443</v>
      </c>
      <c r="C963" s="73">
        <v>-1.0028184070742401</v>
      </c>
    </row>
    <row r="964" spans="1:3">
      <c r="A964" s="73" t="s">
        <v>2306</v>
      </c>
      <c r="B964" s="73">
        <v>-1.8828258722256801</v>
      </c>
      <c r="C964" s="73">
        <v>-1.6451769901760001</v>
      </c>
    </row>
    <row r="965" spans="1:3">
      <c r="A965" s="73" t="s">
        <v>2307</v>
      </c>
      <c r="B965" s="73">
        <v>-0.66515140332076195</v>
      </c>
      <c r="C965" s="73">
        <v>-0.44555885845267601</v>
      </c>
    </row>
    <row r="966" spans="1:3">
      <c r="A966" s="73" t="s">
        <v>2308</v>
      </c>
      <c r="B966" s="73">
        <v>-1.5597386569198399</v>
      </c>
      <c r="C966" s="73">
        <v>-1.5344589602090599</v>
      </c>
    </row>
    <row r="967" spans="1:3">
      <c r="A967" s="73" t="s">
        <v>2309</v>
      </c>
      <c r="B967" s="73">
        <v>-0.87700571714882902</v>
      </c>
      <c r="C967" s="73">
        <v>-0.68524495450933098</v>
      </c>
    </row>
    <row r="968" spans="1:3">
      <c r="A968" s="73" t="s">
        <v>2310</v>
      </c>
      <c r="B968" s="73">
        <v>-2.5171528619933801</v>
      </c>
      <c r="C968" s="73">
        <v>-2.0100157119397801</v>
      </c>
    </row>
    <row r="969" spans="1:3">
      <c r="A969" s="73" t="s">
        <v>2311</v>
      </c>
      <c r="B969" s="73">
        <v>-1.5214132787349099</v>
      </c>
      <c r="C969" s="73">
        <v>-1.30530418962606</v>
      </c>
    </row>
    <row r="970" spans="1:3">
      <c r="A970" s="73" t="s">
        <v>2312</v>
      </c>
      <c r="B970" s="73">
        <v>-0.44703245482139797</v>
      </c>
      <c r="C970" s="73">
        <v>-0.25757686969633797</v>
      </c>
    </row>
    <row r="971" spans="1:3">
      <c r="A971" s="73" t="s">
        <v>2313</v>
      </c>
      <c r="B971" s="73">
        <v>-2.4322491698500999</v>
      </c>
      <c r="C971" s="73">
        <v>-1.3795874038607201</v>
      </c>
    </row>
    <row r="972" spans="1:3">
      <c r="A972" s="73" t="s">
        <v>2314</v>
      </c>
      <c r="B972" s="73">
        <v>-2.3654979812154502</v>
      </c>
      <c r="C972" s="73">
        <v>-2.0408822283457502</v>
      </c>
    </row>
    <row r="973" spans="1:3">
      <c r="A973" s="73" t="s">
        <v>2315</v>
      </c>
      <c r="B973" s="73">
        <v>-2.0864791058037699</v>
      </c>
      <c r="C973" s="73">
        <v>-1.99935068149771</v>
      </c>
    </row>
    <row r="974" spans="1:3">
      <c r="A974" s="73" t="s">
        <v>2316</v>
      </c>
      <c r="B974" s="73">
        <v>-0.78969421183587096</v>
      </c>
      <c r="C974" s="73">
        <v>-0.62046470543814003</v>
      </c>
    </row>
    <row r="975" spans="1:3">
      <c r="A975" s="73" t="s">
        <v>2317</v>
      </c>
      <c r="B975" s="73">
        <v>-2.0777189767440798</v>
      </c>
      <c r="C975" s="73">
        <v>-1.6174906497088599</v>
      </c>
    </row>
    <row r="976" spans="1:3">
      <c r="A976" s="73" t="s">
        <v>2318</v>
      </c>
      <c r="B976" s="73">
        <v>-1.3030004688152901</v>
      </c>
      <c r="C976" s="73">
        <v>-1.3644870404390499</v>
      </c>
    </row>
    <row r="977" spans="1:3">
      <c r="A977" s="73" t="s">
        <v>2319</v>
      </c>
      <c r="B977" s="73">
        <v>-1.1060408808961899</v>
      </c>
      <c r="C977" s="73">
        <v>-0.69450723663241398</v>
      </c>
    </row>
    <row r="978" spans="1:3">
      <c r="A978" s="73" t="s">
        <v>2320</v>
      </c>
      <c r="B978" s="73">
        <v>-0.27059757151416203</v>
      </c>
      <c r="C978" s="73">
        <v>-0.17089302816687299</v>
      </c>
    </row>
    <row r="979" spans="1:3">
      <c r="A979" s="73" t="s">
        <v>2321</v>
      </c>
      <c r="B979" s="73">
        <v>-1.3532290804037199</v>
      </c>
      <c r="C979" s="73">
        <v>-1.12882107844487</v>
      </c>
    </row>
    <row r="980" spans="1:3">
      <c r="A980" s="73" t="s">
        <v>2322</v>
      </c>
      <c r="B980" s="73">
        <v>-1.7733036922063099</v>
      </c>
      <c r="C980" s="73">
        <v>-1.6101327743917899</v>
      </c>
    </row>
    <row r="981" spans="1:3">
      <c r="A981" s="73" t="s">
        <v>2323</v>
      </c>
      <c r="B981" s="73">
        <v>-1.8406622175657601</v>
      </c>
      <c r="C981" s="73">
        <v>-1.4478202608937201</v>
      </c>
    </row>
    <row r="982" spans="1:3">
      <c r="A982" s="73" t="s">
        <v>1246</v>
      </c>
      <c r="B982" s="73">
        <v>-0.75953895986618802</v>
      </c>
      <c r="C982" s="73">
        <v>-0.59211365307819397</v>
      </c>
    </row>
    <row r="983" spans="1:3">
      <c r="A983" s="73" t="s">
        <v>2324</v>
      </c>
      <c r="B983" s="73">
        <v>-1.57847516757519</v>
      </c>
      <c r="C983" s="73">
        <v>-1.3287665232075401</v>
      </c>
    </row>
    <row r="984" spans="1:3">
      <c r="A984" s="73" t="s">
        <v>2325</v>
      </c>
      <c r="B984" s="73">
        <v>-1.0627337199472999</v>
      </c>
      <c r="C984" s="73">
        <v>-0.82722962159000302</v>
      </c>
    </row>
    <row r="985" spans="1:3">
      <c r="A985" s="73" t="s">
        <v>2326</v>
      </c>
      <c r="B985" s="73">
        <v>-0.68898163523945</v>
      </c>
      <c r="C985" s="73">
        <v>-0.59788880068946204</v>
      </c>
    </row>
    <row r="986" spans="1:3">
      <c r="A986" s="73" t="s">
        <v>2327</v>
      </c>
      <c r="B986" s="73">
        <v>-0.64938044647740201</v>
      </c>
      <c r="C986" s="73">
        <v>-0.49500133594704199</v>
      </c>
    </row>
    <row r="987" spans="1:3">
      <c r="A987" s="73" t="s">
        <v>2328</v>
      </c>
      <c r="B987" s="73">
        <v>-0.76473691007821498</v>
      </c>
      <c r="C987" s="73">
        <v>-0.55296550425344704</v>
      </c>
    </row>
    <row r="988" spans="1:3">
      <c r="A988" s="73" t="s">
        <v>2329</v>
      </c>
      <c r="B988" s="73">
        <v>-1.3182982967343699</v>
      </c>
      <c r="C988" s="73">
        <v>-0.91737435318790805</v>
      </c>
    </row>
    <row r="989" spans="1:3">
      <c r="A989" s="73" t="s">
        <v>2330</v>
      </c>
      <c r="B989" s="73">
        <v>-1.6858513713321801</v>
      </c>
      <c r="C989" s="73">
        <v>-1.47652630832751</v>
      </c>
    </row>
    <row r="990" spans="1:3">
      <c r="A990" s="73" t="s">
        <v>2331</v>
      </c>
      <c r="B990" s="73">
        <v>-2.7812348216624598</v>
      </c>
      <c r="C990" s="73">
        <v>-2.32866284233585</v>
      </c>
    </row>
    <row r="991" spans="1:3">
      <c r="A991" s="73" t="s">
        <v>2332</v>
      </c>
      <c r="B991" s="73">
        <v>-0.63600417785964103</v>
      </c>
      <c r="C991" s="73">
        <v>-0.509520868504589</v>
      </c>
    </row>
    <row r="992" spans="1:3">
      <c r="A992" s="73" t="s">
        <v>2333</v>
      </c>
      <c r="B992" s="73">
        <v>-1.86290579297797</v>
      </c>
      <c r="C992" s="73">
        <v>-1.01555485464664</v>
      </c>
    </row>
    <row r="993" spans="1:3">
      <c r="A993" s="73" t="s">
        <v>2334</v>
      </c>
      <c r="B993" s="73">
        <v>-2.4846206351874902</v>
      </c>
      <c r="C993" s="73">
        <v>-1.85137807960684</v>
      </c>
    </row>
    <row r="994" spans="1:3">
      <c r="A994" s="73" t="s">
        <v>2335</v>
      </c>
      <c r="B994" s="73">
        <v>-0.86130425396488997</v>
      </c>
      <c r="C994" s="73">
        <v>-0.753759257731903</v>
      </c>
    </row>
    <row r="995" spans="1:3">
      <c r="A995" s="73" t="s">
        <v>2336</v>
      </c>
      <c r="B995" s="73">
        <v>-2.1320706368544098</v>
      </c>
      <c r="C995" s="73">
        <v>-1.5339164924986901</v>
      </c>
    </row>
    <row r="996" spans="1:3">
      <c r="A996" s="73" t="s">
        <v>2337</v>
      </c>
      <c r="B996" s="73">
        <v>-2.2817542451609198</v>
      </c>
      <c r="C996" s="73">
        <v>-1.3653007843301801</v>
      </c>
    </row>
    <row r="997" spans="1:3">
      <c r="A997" s="73" t="s">
        <v>2338</v>
      </c>
      <c r="B997" s="73">
        <v>-2.12282722483438</v>
      </c>
      <c r="C997" s="73">
        <v>-1.88058104853932</v>
      </c>
    </row>
    <row r="998" spans="1:3">
      <c r="A998" s="73" t="s">
        <v>2339</v>
      </c>
      <c r="B998" s="73">
        <v>-1.8640887830745601</v>
      </c>
      <c r="C998" s="73">
        <v>-1.4658878663561601</v>
      </c>
    </row>
    <row r="999" spans="1:3">
      <c r="A999" s="73" t="s">
        <v>2340</v>
      </c>
      <c r="B999" s="73">
        <v>-2.5297359492851199</v>
      </c>
      <c r="C999" s="73">
        <v>-1.44032429216067</v>
      </c>
    </row>
    <row r="1000" spans="1:3">
      <c r="A1000" s="73" t="s">
        <v>2341</v>
      </c>
      <c r="B1000" s="73">
        <v>-1.8895488402331799</v>
      </c>
      <c r="C1000" s="73">
        <v>-1.1351695319755599</v>
      </c>
    </row>
    <row r="1001" spans="1:3">
      <c r="A1001" s="73" t="s">
        <v>2342</v>
      </c>
      <c r="B1001" s="73">
        <v>-0.21232841954410001</v>
      </c>
      <c r="C1001" s="73">
        <v>-0.12345481383473</v>
      </c>
    </row>
    <row r="1002" spans="1:3">
      <c r="A1002" s="73" t="s">
        <v>2343</v>
      </c>
      <c r="B1002" s="73">
        <v>-0.84171117383024296</v>
      </c>
      <c r="C1002" s="73">
        <v>-0.83428995504484105</v>
      </c>
    </row>
    <row r="1003" spans="1:3">
      <c r="A1003" s="73" t="s">
        <v>2344</v>
      </c>
      <c r="B1003" s="73">
        <v>-2.0650354003962001</v>
      </c>
      <c r="C1003" s="73">
        <v>-1.91318804561341</v>
      </c>
    </row>
    <row r="1004" spans="1:3">
      <c r="A1004" s="73" t="s">
        <v>2345</v>
      </c>
      <c r="B1004" s="73">
        <v>-1.58043894031823</v>
      </c>
      <c r="C1004" s="73">
        <v>-1.4566212729171999</v>
      </c>
    </row>
    <row r="1005" spans="1:3">
      <c r="A1005" s="73" t="s">
        <v>2346</v>
      </c>
      <c r="B1005" s="73">
        <v>-1.6459607308130799</v>
      </c>
      <c r="C1005" s="73">
        <v>-1.07174187394495</v>
      </c>
    </row>
    <row r="1006" spans="1:3">
      <c r="A1006" s="73" t="s">
        <v>2347</v>
      </c>
      <c r="B1006" s="73">
        <v>-1.66654099303045</v>
      </c>
      <c r="C1006" s="73">
        <v>-1.45338749631417</v>
      </c>
    </row>
    <row r="1007" spans="1:3">
      <c r="A1007" s="73" t="s">
        <v>2348</v>
      </c>
      <c r="B1007" s="73">
        <v>-1.09500739033821</v>
      </c>
      <c r="C1007" s="73">
        <v>-1.2321481946563899</v>
      </c>
    </row>
    <row r="1008" spans="1:3">
      <c r="A1008" s="73" t="s">
        <v>2349</v>
      </c>
      <c r="B1008" s="73">
        <v>-0.269029966042306</v>
      </c>
      <c r="C1008" s="73">
        <v>-0.173580192522205</v>
      </c>
    </row>
    <row r="1009" spans="1:3">
      <c r="A1009" s="73" t="s">
        <v>1226</v>
      </c>
      <c r="B1009" s="73">
        <v>-1.4295417708906399</v>
      </c>
      <c r="C1009" s="73">
        <v>-1.2259106003035201</v>
      </c>
    </row>
    <row r="1010" spans="1:3">
      <c r="A1010" s="73" t="s">
        <v>1135</v>
      </c>
      <c r="B1010" s="73">
        <v>-2.12332472615847</v>
      </c>
      <c r="C1010" s="73">
        <v>-0.956809111659783</v>
      </c>
    </row>
    <row r="1011" spans="1:3">
      <c r="A1011" s="73" t="s">
        <v>2350</v>
      </c>
      <c r="B1011" s="73">
        <v>-2.2453255107292098</v>
      </c>
      <c r="C1011" s="73">
        <v>-1.79301988665718</v>
      </c>
    </row>
    <row r="1012" spans="1:3">
      <c r="A1012" s="73" t="s">
        <v>2351</v>
      </c>
      <c r="B1012" s="73">
        <v>-0.37176872569462699</v>
      </c>
      <c r="C1012" s="73">
        <v>-0.42412494641598297</v>
      </c>
    </row>
    <row r="1013" spans="1:3">
      <c r="A1013" s="73" t="s">
        <v>2352</v>
      </c>
      <c r="B1013" s="73">
        <v>-1.51636997678615</v>
      </c>
      <c r="C1013" s="73">
        <v>-1.3939651725361599</v>
      </c>
    </row>
    <row r="1014" spans="1:3">
      <c r="A1014" s="73" t="s">
        <v>2353</v>
      </c>
      <c r="B1014" s="73">
        <v>-1.7586606962625</v>
      </c>
      <c r="C1014" s="73">
        <v>-1.1010442487758301</v>
      </c>
    </row>
    <row r="1015" spans="1:3">
      <c r="A1015" s="73" t="s">
        <v>2354</v>
      </c>
      <c r="B1015" s="73">
        <v>-1.3606681466609301</v>
      </c>
      <c r="C1015" s="73">
        <v>-1.59727913363146</v>
      </c>
    </row>
    <row r="1016" spans="1:3">
      <c r="A1016" s="73" t="s">
        <v>2355</v>
      </c>
      <c r="B1016" s="73">
        <v>-2.6237220443051301</v>
      </c>
      <c r="C1016" s="73">
        <v>-2.2255361923483901</v>
      </c>
    </row>
    <row r="1017" spans="1:3">
      <c r="A1017" s="73" t="s">
        <v>2356</v>
      </c>
      <c r="B1017" s="73">
        <v>-2.6551913283873398</v>
      </c>
      <c r="C1017" s="73">
        <v>-2.1230511148945199</v>
      </c>
    </row>
    <row r="1018" spans="1:3">
      <c r="A1018" s="73" t="s">
        <v>2357</v>
      </c>
      <c r="B1018" s="73">
        <v>-0.44963551522185802</v>
      </c>
      <c r="C1018" s="73">
        <v>-0.32625328749038002</v>
      </c>
    </row>
    <row r="1019" spans="1:3">
      <c r="A1019" s="73" t="s">
        <v>2358</v>
      </c>
      <c r="B1019" s="73">
        <v>-1.1497491709868899</v>
      </c>
      <c r="C1019" s="73">
        <v>-0.92098030575973</v>
      </c>
    </row>
    <row r="1020" spans="1:3">
      <c r="A1020" s="73" t="s">
        <v>2359</v>
      </c>
      <c r="B1020" s="73">
        <v>-2.9263658647870998</v>
      </c>
      <c r="C1020" s="73">
        <v>-1.80679584415586</v>
      </c>
    </row>
    <row r="1021" spans="1:3">
      <c r="A1021" s="73" t="s">
        <v>2360</v>
      </c>
      <c r="B1021" s="73">
        <v>-0.26696317397667901</v>
      </c>
      <c r="C1021" s="73">
        <v>-0.15140637662728099</v>
      </c>
    </row>
    <row r="1022" spans="1:3">
      <c r="A1022" s="73" t="s">
        <v>2361</v>
      </c>
      <c r="B1022" s="73">
        <v>-1.7148984675249801</v>
      </c>
      <c r="C1022" s="73">
        <v>-1.0985994713674101</v>
      </c>
    </row>
    <row r="1023" spans="1:3">
      <c r="A1023" s="73" t="s">
        <v>2362</v>
      </c>
      <c r="B1023" s="73">
        <v>-2.1532622169282201</v>
      </c>
      <c r="C1023" s="73">
        <v>-2.2819376851321298</v>
      </c>
    </row>
    <row r="1024" spans="1:3">
      <c r="A1024" s="73" t="s">
        <v>2363</v>
      </c>
      <c r="B1024" s="73">
        <v>-1.96635740516956</v>
      </c>
      <c r="C1024" s="73">
        <v>-1.9573379705913101</v>
      </c>
    </row>
    <row r="1025" spans="1:3">
      <c r="A1025" s="73" t="s">
        <v>2364</v>
      </c>
      <c r="B1025" s="73">
        <v>-2.0344617174901001</v>
      </c>
      <c r="C1025" s="73">
        <v>-1.5259981556707001</v>
      </c>
    </row>
    <row r="1026" spans="1:3">
      <c r="A1026" s="73" t="s">
        <v>2365</v>
      </c>
      <c r="B1026" s="73">
        <v>-1.4089791202181301</v>
      </c>
      <c r="C1026" s="73">
        <v>-1.5501684665059099</v>
      </c>
    </row>
    <row r="1027" spans="1:3">
      <c r="A1027" s="73" t="s">
        <v>2366</v>
      </c>
      <c r="B1027" s="73">
        <v>-2.9799052623212798</v>
      </c>
      <c r="C1027" s="73">
        <v>-1.9324915730743599</v>
      </c>
    </row>
    <row r="1028" spans="1:3">
      <c r="A1028" s="73" t="s">
        <v>2367</v>
      </c>
      <c r="B1028" s="73">
        <v>-2.6993568544601501</v>
      </c>
      <c r="C1028" s="73">
        <v>-1.54061597579109</v>
      </c>
    </row>
    <row r="1029" spans="1:3">
      <c r="A1029" s="73" t="s">
        <v>2368</v>
      </c>
      <c r="B1029" s="73">
        <v>-2.3676141992413902</v>
      </c>
      <c r="C1029" s="73">
        <v>-1.13983619766772</v>
      </c>
    </row>
    <row r="1030" spans="1:3">
      <c r="A1030" s="73" t="s">
        <v>2369</v>
      </c>
      <c r="B1030" s="73">
        <v>-2.5053830198168598</v>
      </c>
      <c r="C1030" s="73">
        <v>-1.85564680208544</v>
      </c>
    </row>
    <row r="1031" spans="1:3">
      <c r="A1031" s="73" t="s">
        <v>2370</v>
      </c>
      <c r="B1031" s="73">
        <v>-2.1859181174095799</v>
      </c>
      <c r="C1031" s="73">
        <v>-1.3428936259425299</v>
      </c>
    </row>
    <row r="1032" spans="1:3">
      <c r="A1032" s="73" t="s">
        <v>2371</v>
      </c>
      <c r="B1032" s="73">
        <v>-2.7655588742887098</v>
      </c>
      <c r="C1032" s="73">
        <v>-2.1320330633537399</v>
      </c>
    </row>
    <row r="1033" spans="1:3">
      <c r="A1033" s="73" t="s">
        <v>2372</v>
      </c>
      <c r="B1033" s="73">
        <v>-0.49930349258853801</v>
      </c>
      <c r="C1033" s="73">
        <v>-0.36687775935957301</v>
      </c>
    </row>
    <row r="1034" spans="1:3">
      <c r="A1034" s="73" t="s">
        <v>2373</v>
      </c>
      <c r="B1034" s="73">
        <v>-2.2057596147523402</v>
      </c>
      <c r="C1034" s="73">
        <v>-1.5773347734213701</v>
      </c>
    </row>
    <row r="1035" spans="1:3">
      <c r="A1035" s="73" t="s">
        <v>2374</v>
      </c>
      <c r="B1035" s="73">
        <v>-0.19101763368257099</v>
      </c>
      <c r="C1035" s="73">
        <v>-7.4003576998042997E-2</v>
      </c>
    </row>
    <row r="1036" spans="1:3">
      <c r="A1036" s="73" t="s">
        <v>2375</v>
      </c>
      <c r="B1036" s="73">
        <v>-1.0398928479585201</v>
      </c>
      <c r="C1036" s="73">
        <v>-0.80698372902184301</v>
      </c>
    </row>
    <row r="1037" spans="1:3">
      <c r="A1037" s="73" t="s">
        <v>477</v>
      </c>
      <c r="B1037" s="73">
        <v>-2.0133532560740499</v>
      </c>
      <c r="C1037" s="73">
        <v>-1.2096756727820299</v>
      </c>
    </row>
    <row r="1038" spans="1:3">
      <c r="A1038" s="73" t="s">
        <v>481</v>
      </c>
      <c r="B1038" s="73">
        <v>-1.7502715218959599</v>
      </c>
      <c r="C1038" s="73">
        <v>-1.66844003319423</v>
      </c>
    </row>
    <row r="1039" spans="1:3">
      <c r="A1039" s="73" t="s">
        <v>2376</v>
      </c>
      <c r="B1039" s="73">
        <v>-0.149805656172674</v>
      </c>
      <c r="C1039" s="73">
        <v>-4.8451244139045002E-2</v>
      </c>
    </row>
    <row r="1040" spans="1:3">
      <c r="A1040" s="73" t="s">
        <v>2377</v>
      </c>
      <c r="B1040" s="73">
        <v>-1.7594900994890901</v>
      </c>
      <c r="C1040" s="73">
        <v>-1.76926446281429</v>
      </c>
    </row>
    <row r="1041" spans="1:3">
      <c r="A1041" s="73" t="s">
        <v>2378</v>
      </c>
      <c r="B1041" s="73">
        <v>-2.14456656587546</v>
      </c>
      <c r="C1041" s="73">
        <v>-1.37024321853574</v>
      </c>
    </row>
    <row r="1042" spans="1:3">
      <c r="A1042" s="73" t="s">
        <v>2379</v>
      </c>
      <c r="B1042" s="73">
        <v>-1.6532008717456701</v>
      </c>
      <c r="C1042" s="73">
        <v>-1.4450488869531499</v>
      </c>
    </row>
    <row r="1043" spans="1:3">
      <c r="A1043" s="73" t="s">
        <v>2380</v>
      </c>
      <c r="B1043" s="73">
        <v>-1.7967869660648801</v>
      </c>
      <c r="C1043" s="73">
        <v>-1.7046083331472099</v>
      </c>
    </row>
    <row r="1044" spans="1:3">
      <c r="A1044" s="73" t="s">
        <v>2381</v>
      </c>
      <c r="B1044" s="73">
        <v>-3.4316234886999499</v>
      </c>
      <c r="C1044" s="73">
        <v>-2.2251014176466399</v>
      </c>
    </row>
    <row r="1045" spans="1:3">
      <c r="A1045" s="73" t="s">
        <v>2382</v>
      </c>
      <c r="B1045" s="73">
        <v>-0.89004743962314703</v>
      </c>
      <c r="C1045" s="73">
        <v>-0.92274669657840602</v>
      </c>
    </row>
    <row r="1046" spans="1:3">
      <c r="A1046" s="73" t="s">
        <v>2383</v>
      </c>
      <c r="B1046" s="73">
        <v>-0.42881009930127201</v>
      </c>
      <c r="C1046" s="73">
        <v>-0.38326430284959001</v>
      </c>
    </row>
    <row r="1047" spans="1:3">
      <c r="A1047" s="73" t="s">
        <v>2384</v>
      </c>
      <c r="B1047" s="73">
        <v>-2.4983091952242602</v>
      </c>
      <c r="C1047" s="73">
        <v>-2.2632698282868802</v>
      </c>
    </row>
    <row r="1048" spans="1:3">
      <c r="A1048" s="73" t="s">
        <v>2385</v>
      </c>
      <c r="B1048" s="73">
        <v>-2.5133120260322301</v>
      </c>
      <c r="C1048" s="73">
        <v>-1.5238641526818499</v>
      </c>
    </row>
    <row r="1049" spans="1:3">
      <c r="A1049" s="73" t="s">
        <v>2386</v>
      </c>
      <c r="B1049" s="73">
        <v>-1.4684556593709099</v>
      </c>
      <c r="C1049" s="73">
        <v>-1.03901413378813</v>
      </c>
    </row>
    <row r="1050" spans="1:3">
      <c r="A1050" s="73" t="s">
        <v>2387</v>
      </c>
      <c r="B1050" s="73">
        <v>-1.2486664096920099</v>
      </c>
      <c r="C1050" s="73">
        <v>-0.93517750590207604</v>
      </c>
    </row>
    <row r="1051" spans="1:3">
      <c r="A1051" s="73" t="s">
        <v>2388</v>
      </c>
      <c r="B1051" s="73">
        <v>-2.7163042403397402</v>
      </c>
      <c r="C1051" s="73">
        <v>-2.4085941778571902</v>
      </c>
    </row>
    <row r="1052" spans="1:3">
      <c r="A1052" s="73" t="s">
        <v>2389</v>
      </c>
      <c r="B1052" s="73">
        <v>-2.1117399851668601</v>
      </c>
      <c r="C1052" s="73">
        <v>-1.7563987600756601</v>
      </c>
    </row>
    <row r="1053" spans="1:3">
      <c r="A1053" s="73" t="s">
        <v>2390</v>
      </c>
      <c r="B1053" s="73">
        <v>-1.64201207316062</v>
      </c>
      <c r="C1053" s="73">
        <v>-1.5508333097323299</v>
      </c>
    </row>
    <row r="1054" spans="1:3">
      <c r="A1054" s="73" t="s">
        <v>2391</v>
      </c>
      <c r="B1054" s="73">
        <v>-1.8610940021934099</v>
      </c>
      <c r="C1054" s="73">
        <v>-2.2444950315627601</v>
      </c>
    </row>
    <row r="1055" spans="1:3">
      <c r="A1055" s="73" t="s">
        <v>2392</v>
      </c>
      <c r="B1055" s="73">
        <v>-2.6704602866532201</v>
      </c>
      <c r="C1055" s="73">
        <v>-1.7460852775479101</v>
      </c>
    </row>
    <row r="1056" spans="1:3">
      <c r="A1056" s="73" t="s">
        <v>2393</v>
      </c>
      <c r="B1056" s="73">
        <v>-2.3163738187894398</v>
      </c>
      <c r="C1056" s="73">
        <v>-1.5437960353035101</v>
      </c>
    </row>
    <row r="1057" spans="1:3">
      <c r="A1057" s="73" t="s">
        <v>2394</v>
      </c>
      <c r="B1057" s="73">
        <v>-1.3078785456620701</v>
      </c>
      <c r="C1057" s="73">
        <v>-0.90935436080284204</v>
      </c>
    </row>
    <row r="1058" spans="1:3">
      <c r="A1058" s="73" t="s">
        <v>2395</v>
      </c>
      <c r="B1058" s="73">
        <v>-0.24141968283715301</v>
      </c>
      <c r="C1058" s="73">
        <v>-0.27336893703239001</v>
      </c>
    </row>
    <row r="1059" spans="1:3">
      <c r="A1059" s="73" t="s">
        <v>2396</v>
      </c>
      <c r="B1059" s="73">
        <v>-1.79359741654578</v>
      </c>
      <c r="C1059" s="73">
        <v>-1.51165615781651</v>
      </c>
    </row>
    <row r="1060" spans="1:3">
      <c r="A1060" s="73" t="s">
        <v>2397</v>
      </c>
      <c r="B1060" s="73">
        <v>-1.6209700592532199</v>
      </c>
      <c r="C1060" s="73">
        <v>-1.31373620646744</v>
      </c>
    </row>
    <row r="1061" spans="1:3">
      <c r="A1061" s="73" t="s">
        <v>2398</v>
      </c>
      <c r="B1061" s="73">
        <v>-0.32435902675919698</v>
      </c>
      <c r="C1061" s="73">
        <v>-0.201602602543559</v>
      </c>
    </row>
    <row r="1062" spans="1:3">
      <c r="A1062" s="73" t="s">
        <v>2399</v>
      </c>
      <c r="B1062" s="73">
        <v>-2.5565024895945498</v>
      </c>
      <c r="C1062" s="73">
        <v>-2.0413950147368598</v>
      </c>
    </row>
    <row r="1063" spans="1:3">
      <c r="A1063" s="73" t="s">
        <v>2400</v>
      </c>
      <c r="B1063" s="73">
        <v>-2.079667621764</v>
      </c>
      <c r="C1063" s="73">
        <v>-1.95208543699227</v>
      </c>
    </row>
    <row r="1064" spans="1:3">
      <c r="A1064" s="73" t="s">
        <v>2401</v>
      </c>
      <c r="B1064" s="73">
        <v>-1.50150066008202</v>
      </c>
      <c r="C1064" s="73">
        <v>-1.43808804522392</v>
      </c>
    </row>
    <row r="1065" spans="1:3">
      <c r="A1065" s="73" t="s">
        <v>2402</v>
      </c>
      <c r="B1065" s="73">
        <v>-1.5772809924103199</v>
      </c>
      <c r="C1065" s="73">
        <v>-1.0021748237718</v>
      </c>
    </row>
    <row r="1066" spans="1:3">
      <c r="A1066" s="73" t="s">
        <v>2403</v>
      </c>
      <c r="B1066" s="73">
        <v>-1.7163942459881301</v>
      </c>
      <c r="C1066" s="73">
        <v>-1.0097261109897899</v>
      </c>
    </row>
    <row r="1067" spans="1:3">
      <c r="A1067" s="73" t="s">
        <v>2404</v>
      </c>
      <c r="B1067" s="73">
        <v>-1.75453188549616</v>
      </c>
      <c r="C1067" s="73">
        <v>-1.8219902240366601</v>
      </c>
    </row>
    <row r="1068" spans="1:3">
      <c r="A1068" s="73" t="s">
        <v>2405</v>
      </c>
      <c r="B1068" s="73">
        <v>-1.7213979502389101</v>
      </c>
      <c r="C1068" s="73">
        <v>-1.6181748243355301</v>
      </c>
    </row>
    <row r="1069" spans="1:3">
      <c r="A1069" s="73" t="s">
        <v>2406</v>
      </c>
      <c r="B1069" s="73">
        <v>-2.3233460233379502</v>
      </c>
      <c r="C1069" s="73">
        <v>-2.11791417101109</v>
      </c>
    </row>
    <row r="1070" spans="1:3">
      <c r="A1070" s="73" t="s">
        <v>2407</v>
      </c>
      <c r="B1070" s="73">
        <v>-2.0250944204953898</v>
      </c>
      <c r="C1070" s="73">
        <v>-1.2663279367045499</v>
      </c>
    </row>
    <row r="1071" spans="1:3">
      <c r="A1071" s="73" t="s">
        <v>2408</v>
      </c>
      <c r="B1071" s="73">
        <v>-2.2692431369214399</v>
      </c>
      <c r="C1071" s="73">
        <v>-1.73915706516372</v>
      </c>
    </row>
    <row r="1072" spans="1:3">
      <c r="A1072" s="73" t="s">
        <v>2409</v>
      </c>
      <c r="B1072" s="73">
        <v>-1.3022872611134999</v>
      </c>
      <c r="C1072" s="73">
        <v>-0.94207110281177397</v>
      </c>
    </row>
    <row r="1073" spans="1:3">
      <c r="A1073" s="73" t="s">
        <v>2410</v>
      </c>
      <c r="B1073" s="73">
        <v>-2.0832154518343402</v>
      </c>
      <c r="C1073" s="73">
        <v>-1.71600626950808</v>
      </c>
    </row>
    <row r="1074" spans="1:3">
      <c r="A1074" s="73" t="s">
        <v>2411</v>
      </c>
      <c r="B1074" s="73">
        <v>-1.50611455398225</v>
      </c>
      <c r="C1074" s="73">
        <v>-1.4583730798282699</v>
      </c>
    </row>
    <row r="1075" spans="1:3">
      <c r="A1075" s="73" t="s">
        <v>2412</v>
      </c>
      <c r="B1075" s="73">
        <v>-1.7612933209616899</v>
      </c>
      <c r="C1075" s="73">
        <v>-1.14901977636315</v>
      </c>
    </row>
    <row r="1076" spans="1:3">
      <c r="A1076" s="73" t="s">
        <v>2413</v>
      </c>
      <c r="B1076" s="73">
        <v>-1.5691245603896</v>
      </c>
      <c r="C1076" s="73">
        <v>-1.2304761120977701</v>
      </c>
    </row>
    <row r="1077" spans="1:3">
      <c r="A1077" s="73" t="s">
        <v>2414</v>
      </c>
      <c r="B1077" s="73">
        <v>-2.9102215482973399</v>
      </c>
      <c r="C1077" s="73">
        <v>-2.3890902671418601</v>
      </c>
    </row>
    <row r="1078" spans="1:3">
      <c r="A1078" s="73" t="s">
        <v>2415</v>
      </c>
      <c r="B1078" s="73">
        <v>-3.3861290451722899</v>
      </c>
      <c r="C1078" s="73">
        <v>-2.2034931675949099</v>
      </c>
    </row>
    <row r="1079" spans="1:3">
      <c r="A1079" s="73" t="s">
        <v>2416</v>
      </c>
      <c r="B1079" s="73">
        <v>-0.217754785164366</v>
      </c>
      <c r="C1079" s="73">
        <v>-0.152523050625645</v>
      </c>
    </row>
    <row r="1080" spans="1:3">
      <c r="A1080" s="73" t="s">
        <v>2417</v>
      </c>
      <c r="B1080" s="73">
        <v>-3.3794927748751502</v>
      </c>
      <c r="C1080" s="73">
        <v>-1.8902704631823299</v>
      </c>
    </row>
    <row r="1081" spans="1:3">
      <c r="A1081" s="73" t="s">
        <v>2418</v>
      </c>
      <c r="B1081" s="73">
        <v>-1.2402939097594501</v>
      </c>
      <c r="C1081" s="73">
        <v>-0.91410480067209599</v>
      </c>
    </row>
    <row r="1082" spans="1:3">
      <c r="A1082" s="73" t="s">
        <v>2419</v>
      </c>
      <c r="B1082" s="73">
        <v>-5.6684207289588999E-2</v>
      </c>
      <c r="C1082" s="73">
        <v>-4.9487206404565998E-2</v>
      </c>
    </row>
    <row r="1083" spans="1:3">
      <c r="A1083" s="73" t="s">
        <v>2420</v>
      </c>
      <c r="B1083" s="73">
        <v>-1.9617862398906301</v>
      </c>
      <c r="C1083" s="73">
        <v>-1.6568185966348301</v>
      </c>
    </row>
    <row r="1084" spans="1:3">
      <c r="A1084" s="73" t="s">
        <v>2421</v>
      </c>
      <c r="B1084" s="73">
        <v>-0.454521982367454</v>
      </c>
      <c r="C1084" s="73">
        <v>-0.34028057930493499</v>
      </c>
    </row>
    <row r="1085" spans="1:3">
      <c r="A1085" s="73" t="s">
        <v>2422</v>
      </c>
      <c r="B1085" s="73">
        <v>-2.3519058120705898</v>
      </c>
      <c r="C1085" s="73">
        <v>-1.99484546172106</v>
      </c>
    </row>
    <row r="1086" spans="1:3">
      <c r="A1086" s="73" t="s">
        <v>2423</v>
      </c>
      <c r="B1086" s="73">
        <v>-1.85492016451807</v>
      </c>
      <c r="C1086" s="73">
        <v>-1.6840362525944601</v>
      </c>
    </row>
    <row r="1087" spans="1:3">
      <c r="A1087" s="73" t="s">
        <v>2424</v>
      </c>
      <c r="B1087" s="73">
        <v>-1.35197921912854</v>
      </c>
      <c r="C1087" s="73">
        <v>-1.3382326086859</v>
      </c>
    </row>
    <row r="1088" spans="1:3">
      <c r="A1088" s="73" t="s">
        <v>2425</v>
      </c>
      <c r="B1088" s="73">
        <v>-0.73447072792036805</v>
      </c>
      <c r="C1088" s="73">
        <v>-1.0165305380134699</v>
      </c>
    </row>
    <row r="1089" spans="1:3">
      <c r="A1089" s="73" t="s">
        <v>2426</v>
      </c>
      <c r="B1089" s="73">
        <v>-1.5741198887215899</v>
      </c>
      <c r="C1089" s="73">
        <v>-1.0630876471897599</v>
      </c>
    </row>
    <row r="1090" spans="1:3">
      <c r="A1090" s="73" t="s">
        <v>2427</v>
      </c>
      <c r="B1090" s="73">
        <v>-0.90750693346024303</v>
      </c>
      <c r="C1090" s="73">
        <v>-0.74789665704680597</v>
      </c>
    </row>
    <row r="1091" spans="1:3">
      <c r="A1091" s="73" t="s">
        <v>2428</v>
      </c>
      <c r="B1091" s="73">
        <v>-0.54522178685896505</v>
      </c>
      <c r="C1091" s="73">
        <v>-0.30691521838673502</v>
      </c>
    </row>
    <row r="1092" spans="1:3">
      <c r="A1092" s="73" t="s">
        <v>2429</v>
      </c>
      <c r="B1092" s="73">
        <v>-0.64893902160902195</v>
      </c>
      <c r="C1092" s="73">
        <v>-0.67282118546745795</v>
      </c>
    </row>
    <row r="1093" spans="1:3">
      <c r="A1093" s="73" t="s">
        <v>2430</v>
      </c>
      <c r="B1093" s="73">
        <v>-1.3424937906702099</v>
      </c>
      <c r="C1093" s="73">
        <v>-1.1687894868355999</v>
      </c>
    </row>
    <row r="1094" spans="1:3">
      <c r="A1094" s="73" t="s">
        <v>2431</v>
      </c>
      <c r="B1094" s="73">
        <v>-1.9440120881707399</v>
      </c>
      <c r="C1094" s="73">
        <v>-1.64461207648786</v>
      </c>
    </row>
    <row r="1095" spans="1:3">
      <c r="A1095" s="73" t="s">
        <v>2432</v>
      </c>
      <c r="B1095" s="73">
        <v>-1.8518047028581499</v>
      </c>
      <c r="C1095" s="73">
        <v>-0.88806814287341596</v>
      </c>
    </row>
    <row r="1096" spans="1:3">
      <c r="A1096" s="73" t="s">
        <v>2433</v>
      </c>
      <c r="B1096" s="73">
        <v>-1.8577473121158401</v>
      </c>
      <c r="C1096" s="73">
        <v>-1.50796910277798</v>
      </c>
    </row>
    <row r="1097" spans="1:3">
      <c r="A1097" s="73" t="s">
        <v>2434</v>
      </c>
      <c r="B1097" s="73">
        <v>-1.88445259438159</v>
      </c>
      <c r="C1097" s="73">
        <v>-1.58896353900767</v>
      </c>
    </row>
    <row r="1098" spans="1:3">
      <c r="A1098" s="73" t="s">
        <v>2435</v>
      </c>
      <c r="B1098" s="73">
        <v>-1.3360286991478101</v>
      </c>
      <c r="C1098" s="73">
        <v>-1.2889353411516999</v>
      </c>
    </row>
    <row r="1099" spans="1:3">
      <c r="A1099" s="73" t="s">
        <v>2436</v>
      </c>
      <c r="B1099" s="73">
        <v>-1.8223147636115</v>
      </c>
      <c r="C1099" s="73">
        <v>-1.1767994797033801</v>
      </c>
    </row>
    <row r="1100" spans="1:3">
      <c r="A1100" s="73" t="s">
        <v>2437</v>
      </c>
      <c r="B1100" s="73">
        <v>-2.03320821381145</v>
      </c>
      <c r="C1100" s="73">
        <v>-1.7390314429725899</v>
      </c>
    </row>
    <row r="1101" spans="1:3">
      <c r="A1101" s="73" t="s">
        <v>2438</v>
      </c>
      <c r="B1101" s="73">
        <v>-2.3075187874443301</v>
      </c>
      <c r="C1101" s="73">
        <v>-2.7780856360539801</v>
      </c>
    </row>
    <row r="1102" spans="1:3">
      <c r="A1102" s="73" t="s">
        <v>2439</v>
      </c>
      <c r="B1102" s="73">
        <v>-2.2124876284353401</v>
      </c>
      <c r="C1102" s="73">
        <v>-1.82523771654725</v>
      </c>
    </row>
    <row r="1103" spans="1:3">
      <c r="A1103" s="73" t="s">
        <v>2440</v>
      </c>
      <c r="B1103" s="73">
        <v>-1.9767573788257899</v>
      </c>
      <c r="C1103" s="73">
        <v>-1.4507417296273899</v>
      </c>
    </row>
    <row r="1104" spans="1:3">
      <c r="A1104" s="73" t="s">
        <v>2441</v>
      </c>
      <c r="B1104" s="73">
        <v>-2.06387164523565</v>
      </c>
      <c r="C1104" s="73">
        <v>-1.63607323038868</v>
      </c>
    </row>
    <row r="1105" spans="1:3">
      <c r="A1105" s="73" t="s">
        <v>2442</v>
      </c>
      <c r="B1105" s="73">
        <v>-2.2561183659230299</v>
      </c>
      <c r="C1105" s="73">
        <v>-1.37018226314534</v>
      </c>
    </row>
    <row r="1106" spans="1:3">
      <c r="A1106" s="73" t="s">
        <v>2443</v>
      </c>
      <c r="B1106" s="73">
        <v>-1.1248981482900799</v>
      </c>
      <c r="C1106" s="73">
        <v>-0.71408062955076401</v>
      </c>
    </row>
    <row r="1107" spans="1:3">
      <c r="A1107" s="73" t="s">
        <v>2444</v>
      </c>
      <c r="B1107" s="73">
        <v>-1.1302706210659801</v>
      </c>
      <c r="C1107" s="73">
        <v>-0.68934074038438897</v>
      </c>
    </row>
    <row r="1108" spans="1:3">
      <c r="A1108" s="73" t="s">
        <v>2445</v>
      </c>
      <c r="B1108" s="73">
        <v>-1.57338608452197</v>
      </c>
      <c r="C1108" s="73">
        <v>-1.40195190932957</v>
      </c>
    </row>
    <row r="1109" spans="1:3">
      <c r="A1109" s="73" t="s">
        <v>2446</v>
      </c>
      <c r="B1109" s="73">
        <v>-2.1112258793063798</v>
      </c>
      <c r="C1109" s="73">
        <v>-1.60099426274078</v>
      </c>
    </row>
    <row r="1110" spans="1:3">
      <c r="A1110" s="73" t="s">
        <v>1250</v>
      </c>
      <c r="B1110" s="73">
        <v>-1.95963916609935</v>
      </c>
      <c r="C1110" s="73">
        <v>-1.90439848444541</v>
      </c>
    </row>
    <row r="1111" spans="1:3">
      <c r="A1111" s="73" t="s">
        <v>485</v>
      </c>
      <c r="B1111" s="73">
        <v>-2.1959521276321299</v>
      </c>
      <c r="C1111" s="73">
        <v>-1.14594319468473</v>
      </c>
    </row>
    <row r="1112" spans="1:3">
      <c r="A1112" s="73" t="s">
        <v>2447</v>
      </c>
      <c r="B1112" s="73">
        <v>-0.97315868326989596</v>
      </c>
      <c r="C1112" s="73">
        <v>-0.90140746474984201</v>
      </c>
    </row>
    <row r="1113" spans="1:3">
      <c r="A1113" s="73" t="s">
        <v>2448</v>
      </c>
      <c r="B1113" s="73">
        <v>-1.5123965315044801</v>
      </c>
      <c r="C1113" s="73">
        <v>-1.4437512416754801</v>
      </c>
    </row>
    <row r="1114" spans="1:3">
      <c r="A1114" s="73" t="s">
        <v>2449</v>
      </c>
      <c r="B1114" s="73">
        <v>-1.3023459936784001</v>
      </c>
      <c r="C1114" s="73">
        <v>-1.1835219824918599</v>
      </c>
    </row>
    <row r="1115" spans="1:3">
      <c r="A1115" s="73" t="s">
        <v>2450</v>
      </c>
      <c r="B1115" s="73">
        <v>-3.11145783304495</v>
      </c>
      <c r="C1115" s="73">
        <v>-2.3008667618941701</v>
      </c>
    </row>
    <row r="1116" spans="1:3">
      <c r="A1116" s="73" t="s">
        <v>2451</v>
      </c>
      <c r="B1116" s="73">
        <v>-1.7593897663873499</v>
      </c>
      <c r="C1116" s="73">
        <v>-1.4811366746789301</v>
      </c>
    </row>
    <row r="1117" spans="1:3">
      <c r="A1117" s="73" t="s">
        <v>2452</v>
      </c>
      <c r="B1117" s="73">
        <v>-0.98697879625590801</v>
      </c>
      <c r="C1117" s="73">
        <v>-1.0411844984802301</v>
      </c>
    </row>
    <row r="1118" spans="1:3">
      <c r="A1118" s="73" t="s">
        <v>2453</v>
      </c>
      <c r="B1118" s="73">
        <v>-0.63144769147771795</v>
      </c>
      <c r="C1118" s="73">
        <v>-0.48881710621739999</v>
      </c>
    </row>
    <row r="1119" spans="1:3">
      <c r="A1119" s="73" t="s">
        <v>2454</v>
      </c>
      <c r="B1119" s="73">
        <v>-2.9365734307797702</v>
      </c>
      <c r="C1119" s="73">
        <v>-1.9981546333326199</v>
      </c>
    </row>
    <row r="1120" spans="1:3">
      <c r="A1120" s="73" t="s">
        <v>2455</v>
      </c>
      <c r="B1120" s="73">
        <v>-0.16265127707063701</v>
      </c>
      <c r="C1120" s="73">
        <v>-0.111994382391016</v>
      </c>
    </row>
    <row r="1121" spans="1:3">
      <c r="A1121" s="73" t="s">
        <v>2456</v>
      </c>
      <c r="B1121" s="73">
        <v>-2.4814236651863499</v>
      </c>
      <c r="C1121" s="73">
        <v>-1.56268840578518</v>
      </c>
    </row>
    <row r="1122" spans="1:3">
      <c r="A1122" s="73" t="s">
        <v>2457</v>
      </c>
      <c r="B1122" s="73">
        <v>-1.50264279520702</v>
      </c>
      <c r="C1122" s="73">
        <v>-1.3734195437316901</v>
      </c>
    </row>
    <row r="1123" spans="1:3">
      <c r="A1123" s="73" t="s">
        <v>2458</v>
      </c>
      <c r="B1123" s="73">
        <v>-1.5915330136047501</v>
      </c>
      <c r="C1123" s="73">
        <v>-1.27416192272734</v>
      </c>
    </row>
    <row r="1124" spans="1:3">
      <c r="A1124" s="73" t="s">
        <v>2459</v>
      </c>
      <c r="B1124" s="73">
        <v>-0.549000150109199</v>
      </c>
      <c r="C1124" s="73">
        <v>-0.28329215947097802</v>
      </c>
    </row>
    <row r="1125" spans="1:3">
      <c r="A1125" s="73" t="s">
        <v>2460</v>
      </c>
      <c r="B1125" s="73">
        <v>-1.14395229646167</v>
      </c>
      <c r="C1125" s="73">
        <v>-0.95057155560709805</v>
      </c>
    </row>
    <row r="1126" spans="1:3">
      <c r="A1126" s="73" t="s">
        <v>2461</v>
      </c>
      <c r="B1126" s="73">
        <v>-2.1915158913164299</v>
      </c>
      <c r="C1126" s="73">
        <v>-1.4872652754642901</v>
      </c>
    </row>
    <row r="1127" spans="1:3">
      <c r="A1127" s="73" t="s">
        <v>2462</v>
      </c>
      <c r="B1127" s="73">
        <v>-1.2970435749432601</v>
      </c>
      <c r="C1127" s="73">
        <v>-1.6679128759642301</v>
      </c>
    </row>
    <row r="1128" spans="1:3">
      <c r="A1128" s="73" t="s">
        <v>2463</v>
      </c>
      <c r="B1128" s="73">
        <v>-1.5146606010244099</v>
      </c>
      <c r="C1128" s="73">
        <v>-1.10817094366087</v>
      </c>
    </row>
    <row r="1129" spans="1:3">
      <c r="A1129" s="73" t="s">
        <v>491</v>
      </c>
      <c r="B1129" s="73">
        <v>-1.82676059559102</v>
      </c>
      <c r="C1129" s="73">
        <v>-1.2680796387083999</v>
      </c>
    </row>
    <row r="1130" spans="1:3">
      <c r="A1130" s="73" t="s">
        <v>2464</v>
      </c>
      <c r="B1130" s="73">
        <v>-2.12237299853108</v>
      </c>
      <c r="C1130" s="73">
        <v>-1.4605893594458801</v>
      </c>
    </row>
    <row r="1131" spans="1:3">
      <c r="A1131" s="73" t="s">
        <v>2465</v>
      </c>
      <c r="B1131" s="73">
        <v>-2.1216965707802702</v>
      </c>
      <c r="C1131" s="73">
        <v>-1.7455739834476101</v>
      </c>
    </row>
    <row r="1132" spans="1:3">
      <c r="A1132" s="73" t="s">
        <v>2466</v>
      </c>
      <c r="B1132" s="73">
        <v>-1.8669113046822301</v>
      </c>
      <c r="C1132" s="73">
        <v>-1.26919681370196</v>
      </c>
    </row>
    <row r="1133" spans="1:3">
      <c r="A1133" s="73" t="s">
        <v>2467</v>
      </c>
      <c r="B1133" s="73">
        <v>-1.8242973160123701</v>
      </c>
      <c r="C1133" s="73">
        <v>-1.38208132162647</v>
      </c>
    </row>
    <row r="1134" spans="1:3">
      <c r="A1134" s="73" t="s">
        <v>2468</v>
      </c>
      <c r="B1134" s="73">
        <v>-2.2404224194555402</v>
      </c>
      <c r="C1134" s="73">
        <v>-1.29056645739547</v>
      </c>
    </row>
    <row r="1135" spans="1:3">
      <c r="A1135" s="73" t="s">
        <v>2469</v>
      </c>
      <c r="B1135" s="73">
        <v>-1.4270988735650101</v>
      </c>
      <c r="C1135" s="73">
        <v>-1.1159205115067501</v>
      </c>
    </row>
    <row r="1136" spans="1:3">
      <c r="A1136" s="73" t="s">
        <v>2470</v>
      </c>
      <c r="B1136" s="73">
        <v>-0.48238365949457401</v>
      </c>
      <c r="C1136" s="73">
        <v>-0.31292676797827701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Z101"/>
  <sheetViews>
    <sheetView zoomScale="92" zoomScaleNormal="92" zoomScalePageLayoutView="92" workbookViewId="0">
      <selection activeCell="G11" sqref="G11"/>
    </sheetView>
  </sheetViews>
  <sheetFormatPr baseColWidth="10" defaultColWidth="8.83203125" defaultRowHeight="18"/>
  <cols>
    <col min="1" max="1" width="9.1640625" style="117" customWidth="1"/>
    <col min="2" max="2" width="25.1640625" style="118" customWidth="1"/>
    <col min="3" max="3" width="12.6640625" style="117" customWidth="1"/>
    <col min="4" max="4" width="4.5" style="119" customWidth="1"/>
    <col min="5" max="5" width="19.6640625" style="117" customWidth="1"/>
    <col min="6" max="6" width="18.1640625" style="120" customWidth="1"/>
    <col min="7" max="7" width="9" style="117" customWidth="1"/>
    <col min="8" max="36" width="10.6640625" style="82" customWidth="1"/>
    <col min="37" max="989" width="10.6640625" style="83" customWidth="1"/>
    <col min="990" max="16384" width="8.83203125" style="83"/>
  </cols>
  <sheetData>
    <row r="1" spans="1:988" s="84" customFormat="1">
      <c r="A1" s="133" t="s">
        <v>2474</v>
      </c>
      <c r="B1" s="133"/>
      <c r="C1" s="133"/>
      <c r="D1" s="112"/>
      <c r="E1" s="133" t="s">
        <v>2475</v>
      </c>
      <c r="F1" s="133"/>
      <c r="G1" s="133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988" s="82" customFormat="1">
      <c r="A2" s="113" t="s">
        <v>1525</v>
      </c>
      <c r="B2" s="114" t="s">
        <v>2477</v>
      </c>
      <c r="C2" s="113" t="s">
        <v>2476</v>
      </c>
      <c r="D2" s="112"/>
      <c r="E2" s="113" t="s">
        <v>2477</v>
      </c>
      <c r="F2" s="115" t="s">
        <v>2473</v>
      </c>
      <c r="G2" s="113" t="s">
        <v>1525</v>
      </c>
      <c r="I2" s="132"/>
      <c r="J2" s="132"/>
      <c r="K2" s="132"/>
    </row>
    <row r="3" spans="1:988">
      <c r="A3" s="113">
        <f t="shared" ref="A3:A34" si="0">RANK(C3,$C$3:$C$101,0)</f>
        <v>34</v>
      </c>
      <c r="B3" s="113" t="s">
        <v>151</v>
      </c>
      <c r="C3" s="113">
        <f>VLOOKUP(B3,Fe2O3!$A$1:$M$102,8,0)</f>
        <v>-0.13424908203407823</v>
      </c>
      <c r="D3" s="112"/>
      <c r="E3" s="113" t="s">
        <v>151</v>
      </c>
      <c r="F3" s="113">
        <f>VLOOKUP(E3,Fe2O3!$A$4:$M$102,7,0)</f>
        <v>-7.1810975176580003</v>
      </c>
      <c r="G3" s="113">
        <f t="shared" ref="G3:G34" si="1">RANK(F3,F$3:F$101,0)</f>
        <v>90</v>
      </c>
      <c r="H3" s="85"/>
      <c r="I3" s="51"/>
      <c r="J3" s="85"/>
      <c r="K3" s="85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  <c r="CP3" s="82"/>
      <c r="CQ3" s="82"/>
      <c r="CR3" s="82"/>
      <c r="CS3" s="82"/>
      <c r="CT3" s="82"/>
      <c r="CU3" s="82"/>
      <c r="CV3" s="82"/>
      <c r="CW3" s="82"/>
      <c r="CX3" s="82"/>
      <c r="CY3" s="82"/>
      <c r="CZ3" s="82"/>
      <c r="DA3" s="82"/>
      <c r="DB3" s="82"/>
      <c r="DC3" s="82"/>
      <c r="DD3" s="82"/>
      <c r="DE3" s="82"/>
      <c r="DF3" s="82"/>
      <c r="DG3" s="82"/>
      <c r="DH3" s="82"/>
      <c r="DI3" s="82"/>
      <c r="DJ3" s="82"/>
      <c r="DK3" s="82"/>
      <c r="DL3" s="82"/>
      <c r="DM3" s="82"/>
      <c r="DN3" s="82"/>
      <c r="DO3" s="82"/>
      <c r="DP3" s="82"/>
      <c r="DQ3" s="82"/>
      <c r="DR3" s="82"/>
      <c r="DS3" s="82"/>
      <c r="DT3" s="82"/>
      <c r="DU3" s="82"/>
      <c r="DV3" s="82"/>
      <c r="DW3" s="82"/>
      <c r="DX3" s="82"/>
      <c r="DY3" s="82"/>
      <c r="DZ3" s="82"/>
      <c r="EA3" s="82"/>
      <c r="EB3" s="82"/>
      <c r="EC3" s="82"/>
      <c r="ED3" s="82"/>
      <c r="EE3" s="82"/>
      <c r="EF3" s="82"/>
      <c r="EG3" s="82"/>
      <c r="EH3" s="82"/>
      <c r="EI3" s="82"/>
      <c r="EJ3" s="82"/>
      <c r="EK3" s="82"/>
      <c r="EL3" s="82"/>
      <c r="EM3" s="82"/>
      <c r="EN3" s="82"/>
      <c r="EO3" s="82"/>
      <c r="EP3" s="82"/>
      <c r="EQ3" s="82"/>
      <c r="ER3" s="82"/>
      <c r="ES3" s="82"/>
      <c r="ET3" s="82"/>
      <c r="EU3" s="82"/>
      <c r="EV3" s="82"/>
      <c r="EW3" s="82"/>
      <c r="EX3" s="82"/>
      <c r="EY3" s="82"/>
      <c r="EZ3" s="82"/>
      <c r="FA3" s="82"/>
      <c r="FB3" s="82"/>
      <c r="FC3" s="82"/>
      <c r="FD3" s="82"/>
      <c r="FE3" s="82"/>
      <c r="FF3" s="82"/>
      <c r="FG3" s="82"/>
      <c r="FH3" s="82"/>
      <c r="FI3" s="82"/>
      <c r="FJ3" s="82"/>
      <c r="FK3" s="82"/>
      <c r="FL3" s="82"/>
      <c r="FM3" s="82"/>
      <c r="FN3" s="82"/>
      <c r="FO3" s="82"/>
      <c r="FP3" s="82"/>
      <c r="FQ3" s="82"/>
      <c r="FR3" s="82"/>
      <c r="FS3" s="82"/>
      <c r="FT3" s="82"/>
      <c r="FU3" s="82"/>
      <c r="FV3" s="82"/>
      <c r="FW3" s="82"/>
      <c r="FX3" s="82"/>
      <c r="FY3" s="82"/>
      <c r="FZ3" s="82"/>
      <c r="GA3" s="82"/>
      <c r="GB3" s="82"/>
      <c r="GC3" s="82"/>
      <c r="GD3" s="82"/>
      <c r="GE3" s="82"/>
      <c r="GF3" s="82"/>
      <c r="GG3" s="82"/>
      <c r="GH3" s="82"/>
      <c r="GI3" s="82"/>
      <c r="GJ3" s="82"/>
      <c r="GK3" s="82"/>
      <c r="GL3" s="82"/>
      <c r="GM3" s="82"/>
      <c r="GN3" s="82"/>
      <c r="GO3" s="82"/>
      <c r="GP3" s="82"/>
      <c r="GQ3" s="82"/>
      <c r="GR3" s="82"/>
      <c r="GS3" s="82"/>
      <c r="GT3" s="82"/>
      <c r="GU3" s="82"/>
      <c r="GV3" s="82"/>
      <c r="GW3" s="82"/>
      <c r="GX3" s="82"/>
      <c r="GY3" s="82"/>
      <c r="GZ3" s="82"/>
      <c r="HA3" s="82"/>
      <c r="HB3" s="82"/>
      <c r="HC3" s="82"/>
      <c r="HD3" s="82"/>
      <c r="HE3" s="82"/>
      <c r="HF3" s="82"/>
      <c r="HG3" s="82"/>
      <c r="HH3" s="82"/>
      <c r="HI3" s="82"/>
      <c r="HJ3" s="82"/>
      <c r="HK3" s="82"/>
      <c r="HL3" s="82"/>
      <c r="HM3" s="82"/>
      <c r="HN3" s="82"/>
      <c r="HO3" s="82"/>
      <c r="HP3" s="82"/>
      <c r="HQ3" s="82"/>
      <c r="HR3" s="82"/>
      <c r="HS3" s="82"/>
      <c r="HT3" s="82"/>
      <c r="HU3" s="82"/>
      <c r="HV3" s="82"/>
      <c r="HW3" s="82"/>
      <c r="HX3" s="82"/>
      <c r="HY3" s="82"/>
      <c r="HZ3" s="82"/>
      <c r="IA3" s="82"/>
      <c r="IB3" s="82"/>
      <c r="IC3" s="82"/>
      <c r="ID3" s="82"/>
      <c r="IE3" s="82"/>
      <c r="IF3" s="82"/>
      <c r="IG3" s="82"/>
      <c r="IH3" s="82"/>
      <c r="II3" s="82"/>
      <c r="IJ3" s="82"/>
      <c r="IK3" s="82"/>
      <c r="IL3" s="82"/>
      <c r="IM3" s="82"/>
      <c r="IN3" s="82"/>
      <c r="IO3" s="82"/>
      <c r="IP3" s="82"/>
      <c r="IQ3" s="82"/>
      <c r="IR3" s="82"/>
      <c r="IS3" s="82"/>
      <c r="IT3" s="82"/>
      <c r="IU3" s="82"/>
      <c r="IV3" s="82"/>
      <c r="IW3" s="82"/>
      <c r="IX3" s="82"/>
      <c r="IY3" s="82"/>
      <c r="IZ3" s="82"/>
      <c r="JA3" s="82"/>
      <c r="JB3" s="82"/>
      <c r="JC3" s="82"/>
      <c r="JD3" s="82"/>
      <c r="JE3" s="82"/>
      <c r="JF3" s="82"/>
      <c r="JG3" s="82"/>
      <c r="JH3" s="82"/>
      <c r="JI3" s="82"/>
      <c r="JJ3" s="82"/>
      <c r="JK3" s="82"/>
      <c r="JL3" s="82"/>
      <c r="JM3" s="82"/>
      <c r="JN3" s="82"/>
      <c r="JO3" s="82"/>
      <c r="JP3" s="82"/>
      <c r="JQ3" s="82"/>
      <c r="JR3" s="82"/>
      <c r="JS3" s="82"/>
      <c r="JT3" s="82"/>
      <c r="JU3" s="82"/>
      <c r="JV3" s="82"/>
      <c r="JW3" s="82"/>
      <c r="JX3" s="82"/>
      <c r="JY3" s="82"/>
      <c r="JZ3" s="82"/>
      <c r="KA3" s="82"/>
      <c r="KB3" s="82"/>
      <c r="KC3" s="82"/>
      <c r="KD3" s="82"/>
      <c r="KE3" s="82"/>
      <c r="KF3" s="82"/>
      <c r="KG3" s="82"/>
      <c r="KH3" s="82"/>
      <c r="KI3" s="82"/>
      <c r="KJ3" s="82"/>
      <c r="KK3" s="82"/>
      <c r="KL3" s="82"/>
      <c r="KM3" s="82"/>
      <c r="KN3" s="82"/>
      <c r="KO3" s="82"/>
      <c r="KP3" s="82"/>
      <c r="KQ3" s="82"/>
      <c r="KR3" s="82"/>
      <c r="KS3" s="82"/>
      <c r="KT3" s="82"/>
      <c r="KU3" s="82"/>
      <c r="KV3" s="82"/>
      <c r="KW3" s="82"/>
      <c r="KX3" s="82"/>
      <c r="KY3" s="82"/>
      <c r="KZ3" s="82"/>
      <c r="LA3" s="82"/>
      <c r="LB3" s="82"/>
      <c r="LC3" s="82"/>
      <c r="LD3" s="82"/>
      <c r="LE3" s="82"/>
      <c r="LF3" s="82"/>
      <c r="LG3" s="82"/>
      <c r="LH3" s="82"/>
      <c r="LI3" s="82"/>
      <c r="LJ3" s="82"/>
      <c r="LK3" s="82"/>
      <c r="LL3" s="82"/>
      <c r="LM3" s="82"/>
      <c r="LN3" s="82"/>
      <c r="LO3" s="82"/>
      <c r="LP3" s="82"/>
      <c r="LQ3" s="82"/>
      <c r="LR3" s="82"/>
      <c r="LS3" s="82"/>
      <c r="LT3" s="82"/>
      <c r="LU3" s="82"/>
      <c r="LV3" s="82"/>
      <c r="LW3" s="82"/>
      <c r="LX3" s="82"/>
      <c r="LY3" s="82"/>
      <c r="LZ3" s="82"/>
      <c r="MA3" s="82"/>
      <c r="MB3" s="82"/>
      <c r="MC3" s="82"/>
      <c r="MD3" s="82"/>
      <c r="ME3" s="82"/>
      <c r="MF3" s="82"/>
      <c r="MG3" s="82"/>
      <c r="MH3" s="82"/>
      <c r="MI3" s="82"/>
      <c r="MJ3" s="82"/>
      <c r="MK3" s="82"/>
      <c r="ML3" s="82"/>
      <c r="MM3" s="82"/>
      <c r="MN3" s="82"/>
      <c r="MO3" s="82"/>
      <c r="MP3" s="82"/>
      <c r="MQ3" s="82"/>
      <c r="MR3" s="82"/>
      <c r="MS3" s="82"/>
      <c r="MT3" s="82"/>
      <c r="MU3" s="82"/>
      <c r="MV3" s="82"/>
      <c r="MW3" s="82"/>
      <c r="MX3" s="82"/>
      <c r="MY3" s="82"/>
      <c r="MZ3" s="82"/>
      <c r="NA3" s="82"/>
      <c r="NB3" s="82"/>
      <c r="NC3" s="82"/>
      <c r="ND3" s="82"/>
      <c r="NE3" s="82"/>
      <c r="NF3" s="82"/>
      <c r="NG3" s="82"/>
      <c r="NH3" s="82"/>
      <c r="NI3" s="82"/>
      <c r="NJ3" s="82"/>
      <c r="NK3" s="82"/>
      <c r="NL3" s="82"/>
      <c r="NM3" s="82"/>
      <c r="NN3" s="82"/>
      <c r="NO3" s="82"/>
      <c r="NP3" s="82"/>
      <c r="NQ3" s="82"/>
      <c r="NR3" s="82"/>
      <c r="NS3" s="82"/>
      <c r="NT3" s="82"/>
      <c r="NU3" s="82"/>
      <c r="NV3" s="82"/>
      <c r="NW3" s="82"/>
      <c r="NX3" s="82"/>
      <c r="NY3" s="82"/>
      <c r="NZ3" s="82"/>
      <c r="OA3" s="82"/>
      <c r="OB3" s="82"/>
      <c r="OC3" s="82"/>
      <c r="OD3" s="82"/>
      <c r="OE3" s="82"/>
      <c r="OF3" s="82"/>
      <c r="OG3" s="82"/>
      <c r="OH3" s="82"/>
      <c r="OI3" s="82"/>
      <c r="OJ3" s="82"/>
      <c r="OK3" s="82"/>
      <c r="OL3" s="82"/>
      <c r="OM3" s="82"/>
      <c r="ON3" s="82"/>
      <c r="OO3" s="82"/>
      <c r="OP3" s="82"/>
      <c r="OQ3" s="82"/>
      <c r="OR3" s="82"/>
      <c r="OS3" s="82"/>
      <c r="OT3" s="82"/>
      <c r="OU3" s="82"/>
      <c r="OV3" s="82"/>
      <c r="OW3" s="82"/>
      <c r="OX3" s="82"/>
      <c r="OY3" s="82"/>
      <c r="OZ3" s="82"/>
      <c r="PA3" s="82"/>
      <c r="PB3" s="82"/>
      <c r="PC3" s="82"/>
      <c r="PD3" s="82"/>
      <c r="PE3" s="82"/>
      <c r="PF3" s="82"/>
      <c r="PG3" s="82"/>
      <c r="PH3" s="82"/>
      <c r="PI3" s="82"/>
      <c r="PJ3" s="82"/>
      <c r="PK3" s="82"/>
      <c r="PL3" s="82"/>
      <c r="PM3" s="82"/>
      <c r="PN3" s="82"/>
      <c r="PO3" s="82"/>
      <c r="PP3" s="82"/>
      <c r="PQ3" s="82"/>
      <c r="PR3" s="82"/>
      <c r="PS3" s="82"/>
      <c r="PT3" s="82"/>
      <c r="PU3" s="82"/>
      <c r="PV3" s="82"/>
      <c r="PW3" s="82"/>
      <c r="PX3" s="82"/>
      <c r="PY3" s="82"/>
      <c r="PZ3" s="82"/>
      <c r="QA3" s="82"/>
      <c r="QB3" s="82"/>
      <c r="QC3" s="82"/>
      <c r="QD3" s="82"/>
      <c r="QE3" s="82"/>
      <c r="QF3" s="82"/>
      <c r="QG3" s="82"/>
      <c r="QH3" s="82"/>
      <c r="QI3" s="82"/>
      <c r="QJ3" s="82"/>
      <c r="QK3" s="82"/>
      <c r="QL3" s="82"/>
      <c r="QM3" s="82"/>
      <c r="QN3" s="82"/>
      <c r="QO3" s="82"/>
      <c r="QP3" s="82"/>
      <c r="QQ3" s="82"/>
      <c r="QR3" s="82"/>
      <c r="QS3" s="82"/>
      <c r="QT3" s="82"/>
      <c r="QU3" s="82"/>
      <c r="QV3" s="82"/>
      <c r="QW3" s="82"/>
      <c r="QX3" s="82"/>
      <c r="QY3" s="82"/>
      <c r="QZ3" s="82"/>
      <c r="RA3" s="82"/>
      <c r="RB3" s="82"/>
      <c r="RC3" s="82"/>
      <c r="RD3" s="82"/>
      <c r="RE3" s="82"/>
      <c r="RF3" s="82"/>
      <c r="RG3" s="82"/>
      <c r="RH3" s="82"/>
      <c r="RI3" s="82"/>
      <c r="RJ3" s="82"/>
      <c r="RK3" s="82"/>
      <c r="RL3" s="82"/>
      <c r="RM3" s="82"/>
      <c r="RN3" s="82"/>
      <c r="RO3" s="82"/>
      <c r="RP3" s="82"/>
      <c r="RQ3" s="82"/>
      <c r="RR3" s="82"/>
      <c r="RS3" s="82"/>
      <c r="RT3" s="82"/>
      <c r="RU3" s="82"/>
      <c r="RV3" s="82"/>
      <c r="RW3" s="82"/>
      <c r="RX3" s="82"/>
      <c r="RY3" s="82"/>
      <c r="RZ3" s="82"/>
      <c r="SA3" s="82"/>
      <c r="SB3" s="82"/>
      <c r="SC3" s="82"/>
      <c r="SD3" s="82"/>
      <c r="SE3" s="82"/>
      <c r="SF3" s="82"/>
      <c r="SG3" s="82"/>
      <c r="SH3" s="82"/>
      <c r="SI3" s="82"/>
      <c r="SJ3" s="82"/>
      <c r="SK3" s="82"/>
      <c r="SL3" s="82"/>
      <c r="SM3" s="82"/>
      <c r="SN3" s="82"/>
      <c r="SO3" s="82"/>
      <c r="SP3" s="82"/>
      <c r="SQ3" s="82"/>
      <c r="SR3" s="82"/>
      <c r="SS3" s="82"/>
      <c r="ST3" s="82"/>
      <c r="SU3" s="82"/>
      <c r="SV3" s="82"/>
      <c r="SW3" s="82"/>
      <c r="SX3" s="82"/>
      <c r="SY3" s="82"/>
      <c r="SZ3" s="82"/>
      <c r="TA3" s="82"/>
      <c r="TB3" s="82"/>
      <c r="TC3" s="82"/>
      <c r="TD3" s="82"/>
      <c r="TE3" s="82"/>
      <c r="TF3" s="82"/>
      <c r="TG3" s="82"/>
      <c r="TH3" s="82"/>
      <c r="TI3" s="82"/>
      <c r="TJ3" s="82"/>
      <c r="TK3" s="82"/>
      <c r="TL3" s="82"/>
      <c r="TM3" s="82"/>
      <c r="TN3" s="82"/>
      <c r="TO3" s="82"/>
      <c r="TP3" s="82"/>
      <c r="TQ3" s="82"/>
      <c r="TR3" s="82"/>
      <c r="TS3" s="82"/>
      <c r="TT3" s="82"/>
      <c r="TU3" s="82"/>
      <c r="TV3" s="82"/>
      <c r="TW3" s="82"/>
      <c r="TX3" s="82"/>
      <c r="TY3" s="82"/>
      <c r="TZ3" s="82"/>
      <c r="UA3" s="82"/>
      <c r="UB3" s="82"/>
      <c r="UC3" s="82"/>
      <c r="UD3" s="82"/>
      <c r="UE3" s="82"/>
      <c r="UF3" s="82"/>
      <c r="UG3" s="82"/>
      <c r="UH3" s="82"/>
      <c r="UI3" s="82"/>
      <c r="UJ3" s="82"/>
      <c r="UK3" s="82"/>
      <c r="UL3" s="82"/>
      <c r="UM3" s="82"/>
      <c r="UN3" s="82"/>
      <c r="UO3" s="82"/>
      <c r="UP3" s="82"/>
      <c r="UQ3" s="82"/>
      <c r="UR3" s="82"/>
      <c r="US3" s="82"/>
      <c r="UT3" s="82"/>
      <c r="UU3" s="82"/>
      <c r="UV3" s="82"/>
      <c r="UW3" s="82"/>
      <c r="UX3" s="82"/>
      <c r="UY3" s="82"/>
      <c r="UZ3" s="82"/>
      <c r="VA3" s="82"/>
      <c r="VB3" s="82"/>
      <c r="VC3" s="82"/>
      <c r="VD3" s="82"/>
      <c r="VE3" s="82"/>
      <c r="VF3" s="82"/>
      <c r="VG3" s="82"/>
      <c r="VH3" s="82"/>
      <c r="VI3" s="82"/>
      <c r="VJ3" s="82"/>
      <c r="VK3" s="82"/>
      <c r="VL3" s="82"/>
      <c r="VM3" s="82"/>
      <c r="VN3" s="82"/>
      <c r="VO3" s="82"/>
      <c r="VP3" s="82"/>
      <c r="VQ3" s="82"/>
      <c r="VR3" s="82"/>
      <c r="VS3" s="82"/>
      <c r="VT3" s="82"/>
      <c r="VU3" s="82"/>
      <c r="VV3" s="82"/>
      <c r="VW3" s="82"/>
      <c r="VX3" s="82"/>
      <c r="VY3" s="82"/>
      <c r="VZ3" s="82"/>
      <c r="WA3" s="82"/>
      <c r="WB3" s="82"/>
      <c r="WC3" s="82"/>
      <c r="WD3" s="82"/>
      <c r="WE3" s="82"/>
      <c r="WF3" s="82"/>
      <c r="WG3" s="82"/>
      <c r="WH3" s="82"/>
      <c r="WI3" s="82"/>
      <c r="WJ3" s="82"/>
      <c r="WK3" s="82"/>
      <c r="WL3" s="82"/>
      <c r="WM3" s="82"/>
      <c r="WN3" s="82"/>
      <c r="WO3" s="82"/>
      <c r="WP3" s="82"/>
      <c r="WQ3" s="82"/>
      <c r="WR3" s="82"/>
      <c r="WS3" s="82"/>
      <c r="WT3" s="82"/>
      <c r="WU3" s="82"/>
      <c r="WV3" s="82"/>
      <c r="WW3" s="82"/>
      <c r="WX3" s="82"/>
      <c r="WY3" s="82"/>
      <c r="WZ3" s="82"/>
      <c r="XA3" s="82"/>
      <c r="XB3" s="82"/>
      <c r="XC3" s="82"/>
      <c r="XD3" s="82"/>
      <c r="XE3" s="82"/>
      <c r="XF3" s="82"/>
      <c r="XG3" s="82"/>
      <c r="XH3" s="82"/>
      <c r="XI3" s="82"/>
      <c r="XJ3" s="82"/>
      <c r="XK3" s="82"/>
      <c r="XL3" s="82"/>
      <c r="XM3" s="82"/>
      <c r="XN3" s="82"/>
      <c r="XO3" s="82"/>
      <c r="XP3" s="82"/>
      <c r="XQ3" s="82"/>
      <c r="XR3" s="82"/>
      <c r="XS3" s="82"/>
      <c r="XT3" s="82"/>
      <c r="XU3" s="82"/>
      <c r="XV3" s="82"/>
      <c r="XW3" s="82"/>
      <c r="XX3" s="82"/>
      <c r="XY3" s="82"/>
      <c r="XZ3" s="82"/>
      <c r="YA3" s="82"/>
      <c r="YB3" s="82"/>
      <c r="YC3" s="82"/>
      <c r="YD3" s="82"/>
      <c r="YE3" s="82"/>
      <c r="YF3" s="82"/>
      <c r="YG3" s="82"/>
      <c r="YH3" s="82"/>
      <c r="YI3" s="82"/>
      <c r="YJ3" s="82"/>
      <c r="YK3" s="82"/>
      <c r="YL3" s="82"/>
      <c r="YM3" s="82"/>
      <c r="YN3" s="82"/>
      <c r="YO3" s="82"/>
      <c r="YP3" s="82"/>
      <c r="YQ3" s="82"/>
      <c r="YR3" s="82"/>
      <c r="YS3" s="82"/>
      <c r="YT3" s="82"/>
      <c r="YU3" s="82"/>
      <c r="YV3" s="82"/>
      <c r="YW3" s="82"/>
      <c r="YX3" s="82"/>
      <c r="YY3" s="82"/>
      <c r="YZ3" s="82"/>
      <c r="ZA3" s="82"/>
      <c r="ZB3" s="82"/>
      <c r="ZC3" s="82"/>
      <c r="ZD3" s="82"/>
      <c r="ZE3" s="82"/>
      <c r="ZF3" s="82"/>
      <c r="ZG3" s="82"/>
      <c r="ZH3" s="82"/>
      <c r="ZI3" s="82"/>
      <c r="ZJ3" s="82"/>
      <c r="ZK3" s="82"/>
      <c r="ZL3" s="82"/>
      <c r="ZM3" s="82"/>
      <c r="ZN3" s="82"/>
      <c r="ZO3" s="82"/>
      <c r="ZP3" s="82"/>
      <c r="ZQ3" s="82"/>
      <c r="ZR3" s="82"/>
      <c r="ZS3" s="82"/>
      <c r="ZT3" s="82"/>
      <c r="ZU3" s="82"/>
      <c r="ZV3" s="82"/>
      <c r="ZW3" s="82"/>
      <c r="ZX3" s="82"/>
      <c r="ZY3" s="82"/>
      <c r="ZZ3" s="82"/>
      <c r="AAA3" s="82"/>
      <c r="AAB3" s="82"/>
      <c r="AAC3" s="82"/>
      <c r="AAD3" s="82"/>
      <c r="AAE3" s="82"/>
      <c r="AAF3" s="82"/>
      <c r="AAG3" s="82"/>
      <c r="AAH3" s="82"/>
      <c r="AAI3" s="82"/>
      <c r="AAJ3" s="82"/>
      <c r="AAK3" s="82"/>
      <c r="AAL3" s="82"/>
      <c r="AAM3" s="82"/>
      <c r="AAN3" s="82"/>
      <c r="AAO3" s="82"/>
      <c r="AAP3" s="82"/>
      <c r="AAQ3" s="82"/>
      <c r="AAR3" s="82"/>
      <c r="AAS3" s="82"/>
      <c r="AAT3" s="82"/>
      <c r="AAU3" s="82"/>
      <c r="AAV3" s="82"/>
      <c r="AAW3" s="82"/>
      <c r="AAX3" s="82"/>
      <c r="AAY3" s="82"/>
      <c r="AAZ3" s="82"/>
      <c r="ABA3" s="82"/>
      <c r="ABB3" s="82"/>
      <c r="ABC3" s="82"/>
      <c r="ABD3" s="82"/>
      <c r="ABE3" s="82"/>
      <c r="ABF3" s="82"/>
      <c r="ABG3" s="82"/>
      <c r="ABH3" s="82"/>
      <c r="ABI3" s="82"/>
      <c r="ABJ3" s="82"/>
      <c r="ABK3" s="82"/>
      <c r="ABL3" s="82"/>
      <c r="ABM3" s="82"/>
      <c r="ABN3" s="82"/>
      <c r="ABO3" s="82"/>
      <c r="ABP3" s="82"/>
      <c r="ABQ3" s="82"/>
      <c r="ABR3" s="82"/>
      <c r="ABS3" s="82"/>
      <c r="ABT3" s="82"/>
      <c r="ABU3" s="82"/>
      <c r="ABV3" s="82"/>
      <c r="ABW3" s="82"/>
      <c r="ABX3" s="82"/>
      <c r="ABY3" s="82"/>
      <c r="ABZ3" s="82"/>
      <c r="ACA3" s="82"/>
      <c r="ACB3" s="82"/>
      <c r="ACC3" s="82"/>
      <c r="ACD3" s="82"/>
      <c r="ACE3" s="82"/>
      <c r="ACF3" s="82"/>
      <c r="ACG3" s="82"/>
      <c r="ACH3" s="82"/>
      <c r="ACI3" s="82"/>
      <c r="ACJ3" s="82"/>
      <c r="ACK3" s="82"/>
      <c r="ACL3" s="82"/>
      <c r="ACM3" s="82"/>
      <c r="ACN3" s="82"/>
      <c r="ACO3" s="82"/>
      <c r="ACP3" s="82"/>
      <c r="ACQ3" s="82"/>
      <c r="ACR3" s="82"/>
      <c r="ACS3" s="82"/>
      <c r="ACT3" s="82"/>
      <c r="ACU3" s="82"/>
      <c r="ACV3" s="82"/>
      <c r="ACW3" s="82"/>
      <c r="ACX3" s="82"/>
      <c r="ACY3" s="82"/>
      <c r="ACZ3" s="82"/>
      <c r="ADA3" s="82"/>
      <c r="ADB3" s="82"/>
      <c r="ADC3" s="82"/>
      <c r="ADD3" s="82"/>
      <c r="ADE3" s="82"/>
      <c r="ADF3" s="82"/>
      <c r="ADG3" s="82"/>
      <c r="ADH3" s="82"/>
      <c r="ADI3" s="82"/>
      <c r="ADJ3" s="82"/>
      <c r="ADK3" s="82"/>
      <c r="ADL3" s="82"/>
      <c r="ADM3" s="82"/>
      <c r="ADN3" s="82"/>
      <c r="ADO3" s="82"/>
      <c r="ADP3" s="82"/>
      <c r="ADQ3" s="82"/>
      <c r="ADR3" s="82"/>
      <c r="ADS3" s="82"/>
      <c r="ADT3" s="82"/>
      <c r="ADU3" s="82"/>
      <c r="ADV3" s="82"/>
      <c r="ADW3" s="82"/>
      <c r="ADX3" s="82"/>
      <c r="ADY3" s="82"/>
      <c r="ADZ3" s="82"/>
      <c r="AEA3" s="82"/>
      <c r="AEB3" s="82"/>
      <c r="AEC3" s="82"/>
      <c r="AED3" s="82"/>
      <c r="AEE3" s="82"/>
      <c r="AEF3" s="82"/>
      <c r="AEG3" s="82"/>
      <c r="AEH3" s="82"/>
      <c r="AEI3" s="82"/>
      <c r="AEJ3" s="82"/>
      <c r="AEK3" s="82"/>
      <c r="AEL3" s="82"/>
      <c r="AEM3" s="82"/>
      <c r="AEN3" s="82"/>
      <c r="AEO3" s="82"/>
      <c r="AEP3" s="82"/>
      <c r="AEQ3" s="82"/>
      <c r="AER3" s="82"/>
      <c r="AES3" s="82"/>
      <c r="AET3" s="82"/>
      <c r="AEU3" s="82"/>
      <c r="AEV3" s="82"/>
      <c r="AEW3" s="82"/>
      <c r="AEX3" s="82"/>
      <c r="AEY3" s="82"/>
      <c r="AEZ3" s="82"/>
      <c r="AFA3" s="82"/>
      <c r="AFB3" s="82"/>
      <c r="AFC3" s="82"/>
      <c r="AFD3" s="82"/>
      <c r="AFE3" s="82"/>
      <c r="AFF3" s="82"/>
      <c r="AFG3" s="82"/>
      <c r="AFH3" s="82"/>
      <c r="AFI3" s="82"/>
      <c r="AFJ3" s="82"/>
      <c r="AFK3" s="82"/>
      <c r="AFL3" s="82"/>
      <c r="AFM3" s="82"/>
      <c r="AFN3" s="82"/>
      <c r="AFO3" s="82"/>
      <c r="AFP3" s="82"/>
      <c r="AFQ3" s="82"/>
      <c r="AFR3" s="82"/>
      <c r="AFS3" s="82"/>
      <c r="AFT3" s="82"/>
      <c r="AFU3" s="82"/>
      <c r="AFV3" s="82"/>
      <c r="AFW3" s="82"/>
      <c r="AFX3" s="82"/>
      <c r="AFY3" s="82"/>
      <c r="AFZ3" s="82"/>
      <c r="AGA3" s="82"/>
      <c r="AGB3" s="82"/>
      <c r="AGC3" s="82"/>
      <c r="AGD3" s="82"/>
      <c r="AGE3" s="82"/>
      <c r="AGF3" s="82"/>
      <c r="AGG3" s="82"/>
      <c r="AGH3" s="82"/>
      <c r="AGI3" s="82"/>
      <c r="AGJ3" s="82"/>
      <c r="AGK3" s="82"/>
      <c r="AGL3" s="82"/>
      <c r="AGM3" s="82"/>
      <c r="AGN3" s="82"/>
      <c r="AGO3" s="82"/>
      <c r="AGP3" s="82"/>
      <c r="AGQ3" s="82"/>
      <c r="AGR3" s="82"/>
      <c r="AGS3" s="82"/>
      <c r="AGT3" s="82"/>
      <c r="AGU3" s="82"/>
      <c r="AGV3" s="82"/>
      <c r="AGW3" s="82"/>
      <c r="AGX3" s="82"/>
      <c r="AGY3" s="82"/>
      <c r="AGZ3" s="82"/>
      <c r="AHA3" s="82"/>
      <c r="AHB3" s="82"/>
      <c r="AHC3" s="82"/>
      <c r="AHD3" s="82"/>
      <c r="AHE3" s="82"/>
      <c r="AHF3" s="82"/>
      <c r="AHG3" s="82"/>
      <c r="AHH3" s="82"/>
      <c r="AHI3" s="82"/>
      <c r="AHJ3" s="82"/>
      <c r="AHK3" s="82"/>
      <c r="AHL3" s="82"/>
      <c r="AHM3" s="82"/>
      <c r="AHN3" s="82"/>
      <c r="AHO3" s="82"/>
      <c r="AHP3" s="82"/>
      <c r="AHQ3" s="82"/>
      <c r="AHR3" s="82"/>
      <c r="AHS3" s="82"/>
      <c r="AHT3" s="82"/>
      <c r="AHU3" s="82"/>
      <c r="AHV3" s="82"/>
      <c r="AHW3" s="82"/>
      <c r="AHX3" s="82"/>
      <c r="AHY3" s="82"/>
      <c r="AHZ3" s="82"/>
      <c r="AIA3" s="82"/>
      <c r="AIB3" s="82"/>
      <c r="AIC3" s="82"/>
      <c r="AID3" s="82"/>
      <c r="AIE3" s="82"/>
      <c r="AIF3" s="82"/>
      <c r="AIG3" s="82"/>
      <c r="AIH3" s="82"/>
      <c r="AII3" s="82"/>
      <c r="AIJ3" s="82"/>
      <c r="AIK3" s="82"/>
      <c r="AIL3" s="82"/>
      <c r="AIM3" s="82"/>
      <c r="AIN3" s="82"/>
      <c r="AIO3" s="82"/>
      <c r="AIP3" s="82"/>
      <c r="AIQ3" s="82"/>
      <c r="AIR3" s="82"/>
      <c r="AIS3" s="82"/>
      <c r="AIT3" s="82"/>
      <c r="AIU3" s="82"/>
      <c r="AIV3" s="82"/>
      <c r="AIW3" s="82"/>
      <c r="AIX3" s="82"/>
      <c r="AIY3" s="82"/>
      <c r="AIZ3" s="82"/>
      <c r="AJA3" s="82"/>
      <c r="AJB3" s="82"/>
      <c r="AJC3" s="82"/>
      <c r="AJD3" s="82"/>
      <c r="AJE3" s="82"/>
      <c r="AJF3" s="82"/>
      <c r="AJG3" s="82"/>
      <c r="AJH3" s="82"/>
      <c r="AJI3" s="82"/>
      <c r="AJJ3" s="82"/>
      <c r="AJK3" s="82"/>
      <c r="AJL3" s="82"/>
      <c r="AJM3" s="82"/>
      <c r="AJN3" s="82"/>
      <c r="AJO3" s="82"/>
      <c r="AJP3" s="82"/>
      <c r="AJQ3" s="82"/>
      <c r="AJR3" s="82"/>
      <c r="AJS3" s="82"/>
      <c r="AJT3" s="82"/>
      <c r="AJU3" s="82"/>
      <c r="AJV3" s="82"/>
      <c r="AJW3" s="82"/>
      <c r="AJX3" s="82"/>
      <c r="AJY3" s="82"/>
      <c r="AJZ3" s="82"/>
      <c r="AKA3" s="82"/>
      <c r="AKB3" s="82"/>
      <c r="AKC3" s="82"/>
      <c r="AKD3" s="82"/>
      <c r="AKE3" s="82"/>
      <c r="AKF3" s="82"/>
      <c r="AKG3" s="82"/>
      <c r="AKH3" s="82"/>
      <c r="AKI3" s="82"/>
      <c r="AKJ3" s="82"/>
      <c r="AKK3" s="82"/>
      <c r="AKL3" s="82"/>
      <c r="AKM3" s="82"/>
      <c r="AKN3" s="82"/>
      <c r="AKO3" s="82"/>
      <c r="AKP3" s="82"/>
      <c r="AKQ3" s="82"/>
      <c r="AKR3" s="82"/>
      <c r="AKS3" s="82"/>
      <c r="AKT3" s="82"/>
      <c r="AKU3" s="82"/>
      <c r="AKV3" s="82"/>
      <c r="AKW3" s="82"/>
      <c r="AKX3" s="82"/>
      <c r="AKY3" s="82"/>
      <c r="AKZ3" s="82"/>
    </row>
    <row r="4" spans="1:988">
      <c r="A4" s="113">
        <f t="shared" si="0"/>
        <v>89</v>
      </c>
      <c r="B4" s="113" t="s">
        <v>159</v>
      </c>
      <c r="C4" s="113">
        <f>VLOOKUP(B4,Fe2O3!$A$1:$M$102,8,0)</f>
        <v>-1.1759389593129643</v>
      </c>
      <c r="D4" s="112"/>
      <c r="E4" s="113" t="s">
        <v>159</v>
      </c>
      <c r="F4" s="113">
        <f>VLOOKUP(E4,Fe2O3!$A$4:$M$102,7,0)</f>
        <v>-2.5519417570402099</v>
      </c>
      <c r="G4" s="113">
        <f t="shared" si="1"/>
        <v>16</v>
      </c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  <c r="CP4" s="82"/>
      <c r="CQ4" s="82"/>
      <c r="CR4" s="82"/>
      <c r="CS4" s="82"/>
      <c r="CT4" s="82"/>
      <c r="CU4" s="82"/>
      <c r="CV4" s="82"/>
      <c r="CW4" s="82"/>
      <c r="CX4" s="82"/>
      <c r="CY4" s="82"/>
      <c r="CZ4" s="82"/>
      <c r="DA4" s="82"/>
      <c r="DB4" s="82"/>
      <c r="DC4" s="82"/>
      <c r="DD4" s="82"/>
      <c r="DE4" s="82"/>
      <c r="DF4" s="82"/>
      <c r="DG4" s="82"/>
      <c r="DH4" s="82"/>
      <c r="DI4" s="82"/>
      <c r="DJ4" s="82"/>
      <c r="DK4" s="82"/>
      <c r="DL4" s="82"/>
      <c r="DM4" s="82"/>
      <c r="DN4" s="82"/>
      <c r="DO4" s="82"/>
      <c r="DP4" s="82"/>
      <c r="DQ4" s="82"/>
      <c r="DR4" s="82"/>
      <c r="DS4" s="82"/>
      <c r="DT4" s="82"/>
      <c r="DU4" s="82"/>
      <c r="DV4" s="82"/>
      <c r="DW4" s="82"/>
      <c r="DX4" s="82"/>
      <c r="DY4" s="82"/>
      <c r="DZ4" s="82"/>
      <c r="EA4" s="82"/>
      <c r="EB4" s="82"/>
      <c r="EC4" s="82"/>
      <c r="ED4" s="82"/>
      <c r="EE4" s="82"/>
      <c r="EF4" s="82"/>
      <c r="EG4" s="82"/>
      <c r="EH4" s="82"/>
      <c r="EI4" s="82"/>
      <c r="EJ4" s="82"/>
      <c r="EK4" s="82"/>
      <c r="EL4" s="82"/>
      <c r="EM4" s="82"/>
      <c r="EN4" s="82"/>
      <c r="EO4" s="82"/>
      <c r="EP4" s="82"/>
      <c r="EQ4" s="82"/>
      <c r="ER4" s="82"/>
      <c r="ES4" s="82"/>
      <c r="ET4" s="82"/>
      <c r="EU4" s="82"/>
      <c r="EV4" s="82"/>
      <c r="EW4" s="82"/>
      <c r="EX4" s="82"/>
      <c r="EY4" s="82"/>
      <c r="EZ4" s="82"/>
      <c r="FA4" s="82"/>
      <c r="FB4" s="82"/>
      <c r="FC4" s="82"/>
      <c r="FD4" s="82"/>
      <c r="FE4" s="82"/>
      <c r="FF4" s="82"/>
      <c r="FG4" s="82"/>
      <c r="FH4" s="82"/>
      <c r="FI4" s="82"/>
      <c r="FJ4" s="82"/>
      <c r="FK4" s="82"/>
      <c r="FL4" s="82"/>
      <c r="FM4" s="82"/>
      <c r="FN4" s="82"/>
      <c r="FO4" s="82"/>
      <c r="FP4" s="82"/>
      <c r="FQ4" s="82"/>
      <c r="FR4" s="82"/>
      <c r="FS4" s="82"/>
      <c r="FT4" s="82"/>
      <c r="FU4" s="82"/>
      <c r="FV4" s="82"/>
      <c r="FW4" s="82"/>
      <c r="FX4" s="82"/>
      <c r="FY4" s="82"/>
      <c r="FZ4" s="82"/>
      <c r="GA4" s="82"/>
      <c r="GB4" s="82"/>
      <c r="GC4" s="82"/>
      <c r="GD4" s="82"/>
      <c r="GE4" s="82"/>
      <c r="GF4" s="82"/>
      <c r="GG4" s="82"/>
      <c r="GH4" s="82"/>
      <c r="GI4" s="82"/>
      <c r="GJ4" s="82"/>
      <c r="GK4" s="82"/>
      <c r="GL4" s="82"/>
      <c r="GM4" s="82"/>
      <c r="GN4" s="82"/>
      <c r="GO4" s="82"/>
      <c r="GP4" s="82"/>
      <c r="GQ4" s="82"/>
      <c r="GR4" s="82"/>
      <c r="GS4" s="82"/>
      <c r="GT4" s="82"/>
      <c r="GU4" s="82"/>
      <c r="GV4" s="82"/>
      <c r="GW4" s="82"/>
      <c r="GX4" s="82"/>
      <c r="GY4" s="82"/>
      <c r="GZ4" s="82"/>
      <c r="HA4" s="82"/>
      <c r="HB4" s="82"/>
      <c r="HC4" s="82"/>
      <c r="HD4" s="82"/>
      <c r="HE4" s="82"/>
      <c r="HF4" s="82"/>
      <c r="HG4" s="82"/>
      <c r="HH4" s="82"/>
      <c r="HI4" s="82"/>
      <c r="HJ4" s="82"/>
      <c r="HK4" s="82"/>
      <c r="HL4" s="82"/>
      <c r="HM4" s="82"/>
      <c r="HN4" s="82"/>
      <c r="HO4" s="82"/>
      <c r="HP4" s="82"/>
      <c r="HQ4" s="82"/>
      <c r="HR4" s="82"/>
      <c r="HS4" s="82"/>
      <c r="HT4" s="82"/>
      <c r="HU4" s="82"/>
      <c r="HV4" s="82"/>
      <c r="HW4" s="82"/>
      <c r="HX4" s="82"/>
      <c r="HY4" s="82"/>
      <c r="HZ4" s="82"/>
      <c r="IA4" s="82"/>
      <c r="IB4" s="82"/>
      <c r="IC4" s="82"/>
      <c r="ID4" s="82"/>
      <c r="IE4" s="82"/>
      <c r="IF4" s="82"/>
      <c r="IG4" s="82"/>
      <c r="IH4" s="82"/>
      <c r="II4" s="82"/>
      <c r="IJ4" s="82"/>
      <c r="IK4" s="82"/>
      <c r="IL4" s="82"/>
      <c r="IM4" s="82"/>
      <c r="IN4" s="82"/>
      <c r="IO4" s="82"/>
      <c r="IP4" s="82"/>
      <c r="IQ4" s="82"/>
      <c r="IR4" s="82"/>
      <c r="IS4" s="82"/>
      <c r="IT4" s="82"/>
      <c r="IU4" s="82"/>
      <c r="IV4" s="82"/>
      <c r="IW4" s="82"/>
      <c r="IX4" s="82"/>
      <c r="IY4" s="82"/>
      <c r="IZ4" s="82"/>
      <c r="JA4" s="82"/>
      <c r="JB4" s="82"/>
      <c r="JC4" s="82"/>
      <c r="JD4" s="82"/>
      <c r="JE4" s="82"/>
      <c r="JF4" s="82"/>
      <c r="JG4" s="82"/>
      <c r="JH4" s="82"/>
      <c r="JI4" s="82"/>
      <c r="JJ4" s="82"/>
      <c r="JK4" s="82"/>
      <c r="JL4" s="82"/>
      <c r="JM4" s="82"/>
      <c r="JN4" s="82"/>
      <c r="JO4" s="82"/>
      <c r="JP4" s="82"/>
      <c r="JQ4" s="82"/>
      <c r="JR4" s="82"/>
      <c r="JS4" s="82"/>
      <c r="JT4" s="82"/>
      <c r="JU4" s="82"/>
      <c r="JV4" s="82"/>
      <c r="JW4" s="82"/>
      <c r="JX4" s="82"/>
      <c r="JY4" s="82"/>
      <c r="JZ4" s="82"/>
      <c r="KA4" s="82"/>
      <c r="KB4" s="82"/>
      <c r="KC4" s="82"/>
      <c r="KD4" s="82"/>
      <c r="KE4" s="82"/>
      <c r="KF4" s="82"/>
      <c r="KG4" s="82"/>
      <c r="KH4" s="82"/>
      <c r="KI4" s="82"/>
      <c r="KJ4" s="82"/>
      <c r="KK4" s="82"/>
      <c r="KL4" s="82"/>
      <c r="KM4" s="82"/>
      <c r="KN4" s="82"/>
      <c r="KO4" s="82"/>
      <c r="KP4" s="82"/>
      <c r="KQ4" s="82"/>
      <c r="KR4" s="82"/>
      <c r="KS4" s="82"/>
      <c r="KT4" s="82"/>
      <c r="KU4" s="82"/>
      <c r="KV4" s="82"/>
      <c r="KW4" s="82"/>
      <c r="KX4" s="82"/>
      <c r="KY4" s="82"/>
      <c r="KZ4" s="82"/>
      <c r="LA4" s="82"/>
      <c r="LB4" s="82"/>
      <c r="LC4" s="82"/>
      <c r="LD4" s="82"/>
      <c r="LE4" s="82"/>
      <c r="LF4" s="82"/>
      <c r="LG4" s="82"/>
      <c r="LH4" s="82"/>
      <c r="LI4" s="82"/>
      <c r="LJ4" s="82"/>
      <c r="LK4" s="82"/>
      <c r="LL4" s="82"/>
      <c r="LM4" s="82"/>
      <c r="LN4" s="82"/>
      <c r="LO4" s="82"/>
      <c r="LP4" s="82"/>
      <c r="LQ4" s="82"/>
      <c r="LR4" s="82"/>
      <c r="LS4" s="82"/>
      <c r="LT4" s="82"/>
      <c r="LU4" s="82"/>
      <c r="LV4" s="82"/>
      <c r="LW4" s="82"/>
      <c r="LX4" s="82"/>
      <c r="LY4" s="82"/>
      <c r="LZ4" s="82"/>
      <c r="MA4" s="82"/>
      <c r="MB4" s="82"/>
      <c r="MC4" s="82"/>
      <c r="MD4" s="82"/>
      <c r="ME4" s="82"/>
      <c r="MF4" s="82"/>
      <c r="MG4" s="82"/>
      <c r="MH4" s="82"/>
      <c r="MI4" s="82"/>
      <c r="MJ4" s="82"/>
      <c r="MK4" s="82"/>
      <c r="ML4" s="82"/>
      <c r="MM4" s="82"/>
      <c r="MN4" s="82"/>
      <c r="MO4" s="82"/>
      <c r="MP4" s="82"/>
      <c r="MQ4" s="82"/>
      <c r="MR4" s="82"/>
      <c r="MS4" s="82"/>
      <c r="MT4" s="82"/>
      <c r="MU4" s="82"/>
      <c r="MV4" s="82"/>
      <c r="MW4" s="82"/>
      <c r="MX4" s="82"/>
      <c r="MY4" s="82"/>
      <c r="MZ4" s="82"/>
      <c r="NA4" s="82"/>
      <c r="NB4" s="82"/>
      <c r="NC4" s="82"/>
      <c r="ND4" s="82"/>
      <c r="NE4" s="82"/>
      <c r="NF4" s="82"/>
      <c r="NG4" s="82"/>
      <c r="NH4" s="82"/>
      <c r="NI4" s="82"/>
      <c r="NJ4" s="82"/>
      <c r="NK4" s="82"/>
      <c r="NL4" s="82"/>
      <c r="NM4" s="82"/>
      <c r="NN4" s="82"/>
      <c r="NO4" s="82"/>
      <c r="NP4" s="82"/>
      <c r="NQ4" s="82"/>
      <c r="NR4" s="82"/>
      <c r="NS4" s="82"/>
      <c r="NT4" s="82"/>
      <c r="NU4" s="82"/>
      <c r="NV4" s="82"/>
      <c r="NW4" s="82"/>
      <c r="NX4" s="82"/>
      <c r="NY4" s="82"/>
      <c r="NZ4" s="82"/>
      <c r="OA4" s="82"/>
      <c r="OB4" s="82"/>
      <c r="OC4" s="82"/>
      <c r="OD4" s="82"/>
      <c r="OE4" s="82"/>
      <c r="OF4" s="82"/>
      <c r="OG4" s="82"/>
      <c r="OH4" s="82"/>
      <c r="OI4" s="82"/>
      <c r="OJ4" s="82"/>
      <c r="OK4" s="82"/>
      <c r="OL4" s="82"/>
      <c r="OM4" s="82"/>
      <c r="ON4" s="82"/>
      <c r="OO4" s="82"/>
      <c r="OP4" s="82"/>
      <c r="OQ4" s="82"/>
      <c r="OR4" s="82"/>
      <c r="OS4" s="82"/>
      <c r="OT4" s="82"/>
      <c r="OU4" s="82"/>
      <c r="OV4" s="82"/>
      <c r="OW4" s="82"/>
      <c r="OX4" s="82"/>
      <c r="OY4" s="82"/>
      <c r="OZ4" s="82"/>
      <c r="PA4" s="82"/>
      <c r="PB4" s="82"/>
      <c r="PC4" s="82"/>
      <c r="PD4" s="82"/>
      <c r="PE4" s="82"/>
      <c r="PF4" s="82"/>
      <c r="PG4" s="82"/>
      <c r="PH4" s="82"/>
      <c r="PI4" s="82"/>
      <c r="PJ4" s="82"/>
      <c r="PK4" s="82"/>
      <c r="PL4" s="82"/>
      <c r="PM4" s="82"/>
      <c r="PN4" s="82"/>
      <c r="PO4" s="82"/>
      <c r="PP4" s="82"/>
      <c r="PQ4" s="82"/>
      <c r="PR4" s="82"/>
      <c r="PS4" s="82"/>
      <c r="PT4" s="82"/>
      <c r="PU4" s="82"/>
      <c r="PV4" s="82"/>
      <c r="PW4" s="82"/>
      <c r="PX4" s="82"/>
      <c r="PY4" s="82"/>
      <c r="PZ4" s="82"/>
      <c r="QA4" s="82"/>
      <c r="QB4" s="82"/>
      <c r="QC4" s="82"/>
      <c r="QD4" s="82"/>
      <c r="QE4" s="82"/>
      <c r="QF4" s="82"/>
      <c r="QG4" s="82"/>
      <c r="QH4" s="82"/>
      <c r="QI4" s="82"/>
      <c r="QJ4" s="82"/>
      <c r="QK4" s="82"/>
      <c r="QL4" s="82"/>
      <c r="QM4" s="82"/>
      <c r="QN4" s="82"/>
      <c r="QO4" s="82"/>
      <c r="QP4" s="82"/>
      <c r="QQ4" s="82"/>
      <c r="QR4" s="82"/>
      <c r="QS4" s="82"/>
      <c r="QT4" s="82"/>
      <c r="QU4" s="82"/>
      <c r="QV4" s="82"/>
      <c r="QW4" s="82"/>
      <c r="QX4" s="82"/>
      <c r="QY4" s="82"/>
      <c r="QZ4" s="82"/>
      <c r="RA4" s="82"/>
      <c r="RB4" s="82"/>
      <c r="RC4" s="82"/>
      <c r="RD4" s="82"/>
      <c r="RE4" s="82"/>
      <c r="RF4" s="82"/>
      <c r="RG4" s="82"/>
      <c r="RH4" s="82"/>
      <c r="RI4" s="82"/>
      <c r="RJ4" s="82"/>
      <c r="RK4" s="82"/>
      <c r="RL4" s="82"/>
      <c r="RM4" s="82"/>
      <c r="RN4" s="82"/>
      <c r="RO4" s="82"/>
      <c r="RP4" s="82"/>
      <c r="RQ4" s="82"/>
      <c r="RR4" s="82"/>
      <c r="RS4" s="82"/>
      <c r="RT4" s="82"/>
      <c r="RU4" s="82"/>
      <c r="RV4" s="82"/>
      <c r="RW4" s="82"/>
      <c r="RX4" s="82"/>
      <c r="RY4" s="82"/>
      <c r="RZ4" s="82"/>
      <c r="SA4" s="82"/>
      <c r="SB4" s="82"/>
      <c r="SC4" s="82"/>
      <c r="SD4" s="82"/>
      <c r="SE4" s="82"/>
      <c r="SF4" s="82"/>
      <c r="SG4" s="82"/>
      <c r="SH4" s="82"/>
      <c r="SI4" s="82"/>
      <c r="SJ4" s="82"/>
      <c r="SK4" s="82"/>
      <c r="SL4" s="82"/>
      <c r="SM4" s="82"/>
      <c r="SN4" s="82"/>
      <c r="SO4" s="82"/>
      <c r="SP4" s="82"/>
      <c r="SQ4" s="82"/>
      <c r="SR4" s="82"/>
      <c r="SS4" s="82"/>
      <c r="ST4" s="82"/>
      <c r="SU4" s="82"/>
      <c r="SV4" s="82"/>
      <c r="SW4" s="82"/>
      <c r="SX4" s="82"/>
      <c r="SY4" s="82"/>
      <c r="SZ4" s="82"/>
      <c r="TA4" s="82"/>
      <c r="TB4" s="82"/>
      <c r="TC4" s="82"/>
      <c r="TD4" s="82"/>
      <c r="TE4" s="82"/>
      <c r="TF4" s="82"/>
      <c r="TG4" s="82"/>
      <c r="TH4" s="82"/>
      <c r="TI4" s="82"/>
      <c r="TJ4" s="82"/>
      <c r="TK4" s="82"/>
      <c r="TL4" s="82"/>
      <c r="TM4" s="82"/>
      <c r="TN4" s="82"/>
      <c r="TO4" s="82"/>
      <c r="TP4" s="82"/>
      <c r="TQ4" s="82"/>
      <c r="TR4" s="82"/>
      <c r="TS4" s="82"/>
      <c r="TT4" s="82"/>
      <c r="TU4" s="82"/>
      <c r="TV4" s="82"/>
      <c r="TW4" s="82"/>
      <c r="TX4" s="82"/>
      <c r="TY4" s="82"/>
      <c r="TZ4" s="82"/>
      <c r="UA4" s="82"/>
      <c r="UB4" s="82"/>
      <c r="UC4" s="82"/>
      <c r="UD4" s="82"/>
      <c r="UE4" s="82"/>
      <c r="UF4" s="82"/>
      <c r="UG4" s="82"/>
      <c r="UH4" s="82"/>
      <c r="UI4" s="82"/>
      <c r="UJ4" s="82"/>
      <c r="UK4" s="82"/>
      <c r="UL4" s="82"/>
      <c r="UM4" s="82"/>
      <c r="UN4" s="82"/>
      <c r="UO4" s="82"/>
      <c r="UP4" s="82"/>
      <c r="UQ4" s="82"/>
      <c r="UR4" s="82"/>
      <c r="US4" s="82"/>
      <c r="UT4" s="82"/>
      <c r="UU4" s="82"/>
      <c r="UV4" s="82"/>
      <c r="UW4" s="82"/>
      <c r="UX4" s="82"/>
      <c r="UY4" s="82"/>
      <c r="UZ4" s="82"/>
      <c r="VA4" s="82"/>
      <c r="VB4" s="82"/>
      <c r="VC4" s="82"/>
      <c r="VD4" s="82"/>
      <c r="VE4" s="82"/>
      <c r="VF4" s="82"/>
      <c r="VG4" s="82"/>
      <c r="VH4" s="82"/>
      <c r="VI4" s="82"/>
      <c r="VJ4" s="82"/>
      <c r="VK4" s="82"/>
      <c r="VL4" s="82"/>
      <c r="VM4" s="82"/>
      <c r="VN4" s="82"/>
      <c r="VO4" s="82"/>
      <c r="VP4" s="82"/>
      <c r="VQ4" s="82"/>
      <c r="VR4" s="82"/>
      <c r="VS4" s="82"/>
      <c r="VT4" s="82"/>
      <c r="VU4" s="82"/>
      <c r="VV4" s="82"/>
      <c r="VW4" s="82"/>
      <c r="VX4" s="82"/>
      <c r="VY4" s="82"/>
      <c r="VZ4" s="82"/>
      <c r="WA4" s="82"/>
      <c r="WB4" s="82"/>
      <c r="WC4" s="82"/>
      <c r="WD4" s="82"/>
      <c r="WE4" s="82"/>
      <c r="WF4" s="82"/>
      <c r="WG4" s="82"/>
      <c r="WH4" s="82"/>
      <c r="WI4" s="82"/>
      <c r="WJ4" s="82"/>
      <c r="WK4" s="82"/>
      <c r="WL4" s="82"/>
      <c r="WM4" s="82"/>
      <c r="WN4" s="82"/>
      <c r="WO4" s="82"/>
      <c r="WP4" s="82"/>
      <c r="WQ4" s="82"/>
      <c r="WR4" s="82"/>
      <c r="WS4" s="82"/>
      <c r="WT4" s="82"/>
      <c r="WU4" s="82"/>
      <c r="WV4" s="82"/>
      <c r="WW4" s="82"/>
      <c r="WX4" s="82"/>
      <c r="WY4" s="82"/>
      <c r="WZ4" s="82"/>
      <c r="XA4" s="82"/>
      <c r="XB4" s="82"/>
      <c r="XC4" s="82"/>
      <c r="XD4" s="82"/>
      <c r="XE4" s="82"/>
      <c r="XF4" s="82"/>
      <c r="XG4" s="82"/>
      <c r="XH4" s="82"/>
      <c r="XI4" s="82"/>
      <c r="XJ4" s="82"/>
      <c r="XK4" s="82"/>
      <c r="XL4" s="82"/>
      <c r="XM4" s="82"/>
      <c r="XN4" s="82"/>
      <c r="XO4" s="82"/>
      <c r="XP4" s="82"/>
      <c r="XQ4" s="82"/>
      <c r="XR4" s="82"/>
      <c r="XS4" s="82"/>
      <c r="XT4" s="82"/>
      <c r="XU4" s="82"/>
      <c r="XV4" s="82"/>
      <c r="XW4" s="82"/>
      <c r="XX4" s="82"/>
      <c r="XY4" s="82"/>
      <c r="XZ4" s="82"/>
      <c r="YA4" s="82"/>
      <c r="YB4" s="82"/>
      <c r="YC4" s="82"/>
      <c r="YD4" s="82"/>
      <c r="YE4" s="82"/>
      <c r="YF4" s="82"/>
      <c r="YG4" s="82"/>
      <c r="YH4" s="82"/>
      <c r="YI4" s="82"/>
      <c r="YJ4" s="82"/>
      <c r="YK4" s="82"/>
      <c r="YL4" s="82"/>
      <c r="YM4" s="82"/>
      <c r="YN4" s="82"/>
      <c r="YO4" s="82"/>
      <c r="YP4" s="82"/>
      <c r="YQ4" s="82"/>
      <c r="YR4" s="82"/>
      <c r="YS4" s="82"/>
      <c r="YT4" s="82"/>
      <c r="YU4" s="82"/>
      <c r="YV4" s="82"/>
      <c r="YW4" s="82"/>
      <c r="YX4" s="82"/>
      <c r="YY4" s="82"/>
      <c r="YZ4" s="82"/>
      <c r="ZA4" s="82"/>
      <c r="ZB4" s="82"/>
      <c r="ZC4" s="82"/>
      <c r="ZD4" s="82"/>
      <c r="ZE4" s="82"/>
      <c r="ZF4" s="82"/>
      <c r="ZG4" s="82"/>
      <c r="ZH4" s="82"/>
      <c r="ZI4" s="82"/>
      <c r="ZJ4" s="82"/>
      <c r="ZK4" s="82"/>
      <c r="ZL4" s="82"/>
      <c r="ZM4" s="82"/>
      <c r="ZN4" s="82"/>
      <c r="ZO4" s="82"/>
      <c r="ZP4" s="82"/>
      <c r="ZQ4" s="82"/>
      <c r="ZR4" s="82"/>
      <c r="ZS4" s="82"/>
      <c r="ZT4" s="82"/>
      <c r="ZU4" s="82"/>
      <c r="ZV4" s="82"/>
      <c r="ZW4" s="82"/>
      <c r="ZX4" s="82"/>
      <c r="ZY4" s="82"/>
      <c r="ZZ4" s="82"/>
      <c r="AAA4" s="82"/>
      <c r="AAB4" s="82"/>
      <c r="AAC4" s="82"/>
      <c r="AAD4" s="82"/>
      <c r="AAE4" s="82"/>
      <c r="AAF4" s="82"/>
      <c r="AAG4" s="82"/>
      <c r="AAH4" s="82"/>
      <c r="AAI4" s="82"/>
      <c r="AAJ4" s="82"/>
      <c r="AAK4" s="82"/>
      <c r="AAL4" s="82"/>
      <c r="AAM4" s="82"/>
      <c r="AAN4" s="82"/>
      <c r="AAO4" s="82"/>
      <c r="AAP4" s="82"/>
      <c r="AAQ4" s="82"/>
      <c r="AAR4" s="82"/>
      <c r="AAS4" s="82"/>
      <c r="AAT4" s="82"/>
      <c r="AAU4" s="82"/>
      <c r="AAV4" s="82"/>
      <c r="AAW4" s="82"/>
      <c r="AAX4" s="82"/>
      <c r="AAY4" s="82"/>
      <c r="AAZ4" s="82"/>
      <c r="ABA4" s="82"/>
      <c r="ABB4" s="82"/>
      <c r="ABC4" s="82"/>
      <c r="ABD4" s="82"/>
      <c r="ABE4" s="82"/>
      <c r="ABF4" s="82"/>
      <c r="ABG4" s="82"/>
      <c r="ABH4" s="82"/>
      <c r="ABI4" s="82"/>
      <c r="ABJ4" s="82"/>
      <c r="ABK4" s="82"/>
      <c r="ABL4" s="82"/>
      <c r="ABM4" s="82"/>
      <c r="ABN4" s="82"/>
      <c r="ABO4" s="82"/>
      <c r="ABP4" s="82"/>
      <c r="ABQ4" s="82"/>
      <c r="ABR4" s="82"/>
      <c r="ABS4" s="82"/>
      <c r="ABT4" s="82"/>
      <c r="ABU4" s="82"/>
      <c r="ABV4" s="82"/>
      <c r="ABW4" s="82"/>
      <c r="ABX4" s="82"/>
      <c r="ABY4" s="82"/>
      <c r="ABZ4" s="82"/>
      <c r="ACA4" s="82"/>
      <c r="ACB4" s="82"/>
      <c r="ACC4" s="82"/>
      <c r="ACD4" s="82"/>
      <c r="ACE4" s="82"/>
      <c r="ACF4" s="82"/>
      <c r="ACG4" s="82"/>
      <c r="ACH4" s="82"/>
      <c r="ACI4" s="82"/>
      <c r="ACJ4" s="82"/>
      <c r="ACK4" s="82"/>
      <c r="ACL4" s="82"/>
      <c r="ACM4" s="82"/>
      <c r="ACN4" s="82"/>
      <c r="ACO4" s="82"/>
      <c r="ACP4" s="82"/>
      <c r="ACQ4" s="82"/>
      <c r="ACR4" s="82"/>
      <c r="ACS4" s="82"/>
      <c r="ACT4" s="82"/>
      <c r="ACU4" s="82"/>
      <c r="ACV4" s="82"/>
      <c r="ACW4" s="82"/>
      <c r="ACX4" s="82"/>
      <c r="ACY4" s="82"/>
      <c r="ACZ4" s="82"/>
      <c r="ADA4" s="82"/>
      <c r="ADB4" s="82"/>
      <c r="ADC4" s="82"/>
      <c r="ADD4" s="82"/>
      <c r="ADE4" s="82"/>
      <c r="ADF4" s="82"/>
      <c r="ADG4" s="82"/>
      <c r="ADH4" s="82"/>
      <c r="ADI4" s="82"/>
      <c r="ADJ4" s="82"/>
      <c r="ADK4" s="82"/>
      <c r="ADL4" s="82"/>
      <c r="ADM4" s="82"/>
      <c r="ADN4" s="82"/>
      <c r="ADO4" s="82"/>
      <c r="ADP4" s="82"/>
      <c r="ADQ4" s="82"/>
      <c r="ADR4" s="82"/>
      <c r="ADS4" s="82"/>
      <c r="ADT4" s="82"/>
      <c r="ADU4" s="82"/>
      <c r="ADV4" s="82"/>
      <c r="ADW4" s="82"/>
      <c r="ADX4" s="82"/>
      <c r="ADY4" s="82"/>
      <c r="ADZ4" s="82"/>
      <c r="AEA4" s="82"/>
      <c r="AEB4" s="82"/>
      <c r="AEC4" s="82"/>
      <c r="AED4" s="82"/>
      <c r="AEE4" s="82"/>
      <c r="AEF4" s="82"/>
      <c r="AEG4" s="82"/>
      <c r="AEH4" s="82"/>
      <c r="AEI4" s="82"/>
      <c r="AEJ4" s="82"/>
      <c r="AEK4" s="82"/>
      <c r="AEL4" s="82"/>
      <c r="AEM4" s="82"/>
      <c r="AEN4" s="82"/>
      <c r="AEO4" s="82"/>
      <c r="AEP4" s="82"/>
      <c r="AEQ4" s="82"/>
      <c r="AER4" s="82"/>
      <c r="AES4" s="82"/>
      <c r="AET4" s="82"/>
      <c r="AEU4" s="82"/>
      <c r="AEV4" s="82"/>
      <c r="AEW4" s="82"/>
      <c r="AEX4" s="82"/>
      <c r="AEY4" s="82"/>
      <c r="AEZ4" s="82"/>
      <c r="AFA4" s="82"/>
      <c r="AFB4" s="82"/>
      <c r="AFC4" s="82"/>
      <c r="AFD4" s="82"/>
      <c r="AFE4" s="82"/>
      <c r="AFF4" s="82"/>
      <c r="AFG4" s="82"/>
      <c r="AFH4" s="82"/>
      <c r="AFI4" s="82"/>
      <c r="AFJ4" s="82"/>
      <c r="AFK4" s="82"/>
      <c r="AFL4" s="82"/>
      <c r="AFM4" s="82"/>
      <c r="AFN4" s="82"/>
      <c r="AFO4" s="82"/>
      <c r="AFP4" s="82"/>
      <c r="AFQ4" s="82"/>
      <c r="AFR4" s="82"/>
      <c r="AFS4" s="82"/>
      <c r="AFT4" s="82"/>
      <c r="AFU4" s="82"/>
      <c r="AFV4" s="82"/>
      <c r="AFW4" s="82"/>
      <c r="AFX4" s="82"/>
      <c r="AFY4" s="82"/>
      <c r="AFZ4" s="82"/>
      <c r="AGA4" s="82"/>
      <c r="AGB4" s="82"/>
      <c r="AGC4" s="82"/>
      <c r="AGD4" s="82"/>
      <c r="AGE4" s="82"/>
      <c r="AGF4" s="82"/>
      <c r="AGG4" s="82"/>
      <c r="AGH4" s="82"/>
      <c r="AGI4" s="82"/>
      <c r="AGJ4" s="82"/>
      <c r="AGK4" s="82"/>
      <c r="AGL4" s="82"/>
      <c r="AGM4" s="82"/>
      <c r="AGN4" s="82"/>
      <c r="AGO4" s="82"/>
      <c r="AGP4" s="82"/>
      <c r="AGQ4" s="82"/>
      <c r="AGR4" s="82"/>
      <c r="AGS4" s="82"/>
      <c r="AGT4" s="82"/>
      <c r="AGU4" s="82"/>
      <c r="AGV4" s="82"/>
      <c r="AGW4" s="82"/>
      <c r="AGX4" s="82"/>
      <c r="AGY4" s="82"/>
      <c r="AGZ4" s="82"/>
      <c r="AHA4" s="82"/>
      <c r="AHB4" s="82"/>
      <c r="AHC4" s="82"/>
      <c r="AHD4" s="82"/>
      <c r="AHE4" s="82"/>
      <c r="AHF4" s="82"/>
      <c r="AHG4" s="82"/>
      <c r="AHH4" s="82"/>
      <c r="AHI4" s="82"/>
      <c r="AHJ4" s="82"/>
      <c r="AHK4" s="82"/>
      <c r="AHL4" s="82"/>
      <c r="AHM4" s="82"/>
      <c r="AHN4" s="82"/>
      <c r="AHO4" s="82"/>
      <c r="AHP4" s="82"/>
      <c r="AHQ4" s="82"/>
      <c r="AHR4" s="82"/>
      <c r="AHS4" s="82"/>
      <c r="AHT4" s="82"/>
      <c r="AHU4" s="82"/>
      <c r="AHV4" s="82"/>
      <c r="AHW4" s="82"/>
      <c r="AHX4" s="82"/>
      <c r="AHY4" s="82"/>
      <c r="AHZ4" s="82"/>
      <c r="AIA4" s="82"/>
      <c r="AIB4" s="82"/>
      <c r="AIC4" s="82"/>
      <c r="AID4" s="82"/>
      <c r="AIE4" s="82"/>
      <c r="AIF4" s="82"/>
      <c r="AIG4" s="82"/>
      <c r="AIH4" s="82"/>
      <c r="AII4" s="82"/>
      <c r="AIJ4" s="82"/>
      <c r="AIK4" s="82"/>
      <c r="AIL4" s="82"/>
      <c r="AIM4" s="82"/>
      <c r="AIN4" s="82"/>
      <c r="AIO4" s="82"/>
      <c r="AIP4" s="82"/>
      <c r="AIQ4" s="82"/>
      <c r="AIR4" s="82"/>
      <c r="AIS4" s="82"/>
      <c r="AIT4" s="82"/>
      <c r="AIU4" s="82"/>
      <c r="AIV4" s="82"/>
      <c r="AIW4" s="82"/>
      <c r="AIX4" s="82"/>
      <c r="AIY4" s="82"/>
      <c r="AIZ4" s="82"/>
      <c r="AJA4" s="82"/>
      <c r="AJB4" s="82"/>
      <c r="AJC4" s="82"/>
      <c r="AJD4" s="82"/>
      <c r="AJE4" s="82"/>
      <c r="AJF4" s="82"/>
      <c r="AJG4" s="82"/>
      <c r="AJH4" s="82"/>
      <c r="AJI4" s="82"/>
      <c r="AJJ4" s="82"/>
      <c r="AJK4" s="82"/>
      <c r="AJL4" s="82"/>
      <c r="AJM4" s="82"/>
      <c r="AJN4" s="82"/>
      <c r="AJO4" s="82"/>
      <c r="AJP4" s="82"/>
      <c r="AJQ4" s="82"/>
      <c r="AJR4" s="82"/>
      <c r="AJS4" s="82"/>
      <c r="AJT4" s="82"/>
      <c r="AJU4" s="82"/>
      <c r="AJV4" s="82"/>
      <c r="AJW4" s="82"/>
      <c r="AJX4" s="82"/>
      <c r="AJY4" s="82"/>
      <c r="AJZ4" s="82"/>
      <c r="AKA4" s="82"/>
      <c r="AKB4" s="82"/>
      <c r="AKC4" s="82"/>
      <c r="AKD4" s="82"/>
      <c r="AKE4" s="82"/>
      <c r="AKF4" s="82"/>
      <c r="AKG4" s="82"/>
      <c r="AKH4" s="82"/>
      <c r="AKI4" s="82"/>
      <c r="AKJ4" s="82"/>
      <c r="AKK4" s="82"/>
      <c r="AKL4" s="82"/>
      <c r="AKM4" s="82"/>
      <c r="AKN4" s="82"/>
      <c r="AKO4" s="82"/>
      <c r="AKP4" s="82"/>
      <c r="AKQ4" s="82"/>
      <c r="AKR4" s="82"/>
      <c r="AKS4" s="82"/>
      <c r="AKT4" s="82"/>
      <c r="AKU4" s="82"/>
      <c r="AKV4" s="82"/>
      <c r="AKW4" s="82"/>
      <c r="AKX4" s="82"/>
      <c r="AKY4" s="82"/>
      <c r="AKZ4" s="82"/>
    </row>
    <row r="5" spans="1:988">
      <c r="A5" s="113">
        <f t="shared" si="0"/>
        <v>1</v>
      </c>
      <c r="B5" s="113" t="s">
        <v>53</v>
      </c>
      <c r="C5" s="113">
        <f>VLOOKUP(B5,Fe2O3!$A$1:$M$102,8,0)</f>
        <v>3.7416368990617399</v>
      </c>
      <c r="D5" s="112"/>
      <c r="E5" s="113" t="s">
        <v>53</v>
      </c>
      <c r="F5" s="113">
        <f>VLOOKUP(E5,Fe2O3!$A$4:$M$102,7,0)</f>
        <v>-4.9199236598059102</v>
      </c>
      <c r="G5" s="113">
        <f t="shared" si="1"/>
        <v>64</v>
      </c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2"/>
      <c r="CN5" s="82"/>
      <c r="CO5" s="82"/>
      <c r="CP5" s="82"/>
      <c r="CQ5" s="82"/>
      <c r="CR5" s="82"/>
      <c r="CS5" s="82"/>
      <c r="CT5" s="82"/>
      <c r="CU5" s="82"/>
      <c r="CV5" s="82"/>
      <c r="CW5" s="82"/>
      <c r="CX5" s="82"/>
      <c r="CY5" s="82"/>
      <c r="CZ5" s="82"/>
      <c r="DA5" s="82"/>
      <c r="DB5" s="82"/>
      <c r="DC5" s="82"/>
      <c r="DD5" s="82"/>
      <c r="DE5" s="82"/>
      <c r="DF5" s="82"/>
      <c r="DG5" s="82"/>
      <c r="DH5" s="82"/>
      <c r="DI5" s="82"/>
      <c r="DJ5" s="82"/>
      <c r="DK5" s="82"/>
      <c r="DL5" s="82"/>
      <c r="DM5" s="82"/>
      <c r="DN5" s="82"/>
      <c r="DO5" s="82"/>
      <c r="DP5" s="82"/>
      <c r="DQ5" s="82"/>
      <c r="DR5" s="82"/>
      <c r="DS5" s="82"/>
      <c r="DT5" s="82"/>
      <c r="DU5" s="82"/>
      <c r="DV5" s="82"/>
      <c r="DW5" s="82"/>
      <c r="DX5" s="82"/>
      <c r="DY5" s="82"/>
      <c r="DZ5" s="82"/>
      <c r="EA5" s="82"/>
      <c r="EB5" s="82"/>
      <c r="EC5" s="82"/>
      <c r="ED5" s="82"/>
      <c r="EE5" s="82"/>
      <c r="EF5" s="82"/>
      <c r="EG5" s="82"/>
      <c r="EH5" s="82"/>
      <c r="EI5" s="82"/>
      <c r="EJ5" s="82"/>
      <c r="EK5" s="82"/>
      <c r="EL5" s="82"/>
      <c r="EM5" s="82"/>
      <c r="EN5" s="82"/>
      <c r="EO5" s="82"/>
      <c r="EP5" s="82"/>
      <c r="EQ5" s="82"/>
      <c r="ER5" s="82"/>
      <c r="ES5" s="82"/>
      <c r="ET5" s="82"/>
      <c r="EU5" s="82"/>
      <c r="EV5" s="82"/>
      <c r="EW5" s="82"/>
      <c r="EX5" s="82"/>
      <c r="EY5" s="82"/>
      <c r="EZ5" s="82"/>
      <c r="FA5" s="82"/>
      <c r="FB5" s="82"/>
      <c r="FC5" s="82"/>
      <c r="FD5" s="82"/>
      <c r="FE5" s="82"/>
      <c r="FF5" s="82"/>
      <c r="FG5" s="82"/>
      <c r="FH5" s="82"/>
      <c r="FI5" s="82"/>
      <c r="FJ5" s="82"/>
      <c r="FK5" s="82"/>
      <c r="FL5" s="82"/>
      <c r="FM5" s="82"/>
      <c r="FN5" s="82"/>
      <c r="FO5" s="82"/>
      <c r="FP5" s="82"/>
      <c r="FQ5" s="82"/>
      <c r="FR5" s="82"/>
      <c r="FS5" s="82"/>
      <c r="FT5" s="82"/>
      <c r="FU5" s="82"/>
      <c r="FV5" s="82"/>
      <c r="FW5" s="82"/>
      <c r="FX5" s="82"/>
      <c r="FY5" s="82"/>
      <c r="FZ5" s="82"/>
      <c r="GA5" s="82"/>
      <c r="GB5" s="82"/>
      <c r="GC5" s="82"/>
      <c r="GD5" s="82"/>
      <c r="GE5" s="82"/>
      <c r="GF5" s="82"/>
      <c r="GG5" s="82"/>
      <c r="GH5" s="82"/>
      <c r="GI5" s="82"/>
      <c r="GJ5" s="82"/>
      <c r="GK5" s="82"/>
      <c r="GL5" s="82"/>
      <c r="GM5" s="82"/>
      <c r="GN5" s="82"/>
      <c r="GO5" s="82"/>
      <c r="GP5" s="82"/>
      <c r="GQ5" s="82"/>
      <c r="GR5" s="82"/>
      <c r="GS5" s="82"/>
      <c r="GT5" s="82"/>
      <c r="GU5" s="82"/>
      <c r="GV5" s="82"/>
      <c r="GW5" s="82"/>
      <c r="GX5" s="82"/>
      <c r="GY5" s="82"/>
      <c r="GZ5" s="82"/>
      <c r="HA5" s="82"/>
      <c r="HB5" s="82"/>
      <c r="HC5" s="82"/>
      <c r="HD5" s="82"/>
      <c r="HE5" s="82"/>
      <c r="HF5" s="82"/>
      <c r="HG5" s="82"/>
      <c r="HH5" s="82"/>
      <c r="HI5" s="82"/>
      <c r="HJ5" s="82"/>
      <c r="HK5" s="82"/>
      <c r="HL5" s="82"/>
      <c r="HM5" s="82"/>
      <c r="HN5" s="82"/>
      <c r="HO5" s="82"/>
      <c r="HP5" s="82"/>
      <c r="HQ5" s="82"/>
      <c r="HR5" s="82"/>
      <c r="HS5" s="82"/>
      <c r="HT5" s="82"/>
      <c r="HU5" s="82"/>
      <c r="HV5" s="82"/>
      <c r="HW5" s="82"/>
      <c r="HX5" s="82"/>
      <c r="HY5" s="82"/>
      <c r="HZ5" s="82"/>
      <c r="IA5" s="82"/>
      <c r="IB5" s="82"/>
      <c r="IC5" s="82"/>
      <c r="ID5" s="82"/>
      <c r="IE5" s="82"/>
      <c r="IF5" s="82"/>
      <c r="IG5" s="82"/>
      <c r="IH5" s="82"/>
      <c r="II5" s="82"/>
      <c r="IJ5" s="82"/>
      <c r="IK5" s="82"/>
      <c r="IL5" s="82"/>
      <c r="IM5" s="82"/>
      <c r="IN5" s="82"/>
      <c r="IO5" s="82"/>
      <c r="IP5" s="82"/>
      <c r="IQ5" s="82"/>
      <c r="IR5" s="82"/>
      <c r="IS5" s="82"/>
      <c r="IT5" s="82"/>
      <c r="IU5" s="82"/>
      <c r="IV5" s="82"/>
      <c r="IW5" s="82"/>
      <c r="IX5" s="82"/>
      <c r="IY5" s="82"/>
      <c r="IZ5" s="82"/>
      <c r="JA5" s="82"/>
      <c r="JB5" s="82"/>
      <c r="JC5" s="82"/>
      <c r="JD5" s="82"/>
      <c r="JE5" s="82"/>
      <c r="JF5" s="82"/>
      <c r="JG5" s="82"/>
      <c r="JH5" s="82"/>
      <c r="JI5" s="82"/>
      <c r="JJ5" s="82"/>
      <c r="JK5" s="82"/>
      <c r="JL5" s="82"/>
      <c r="JM5" s="82"/>
      <c r="JN5" s="82"/>
      <c r="JO5" s="82"/>
      <c r="JP5" s="82"/>
      <c r="JQ5" s="82"/>
      <c r="JR5" s="82"/>
      <c r="JS5" s="82"/>
      <c r="JT5" s="82"/>
      <c r="JU5" s="82"/>
      <c r="JV5" s="82"/>
      <c r="JW5" s="82"/>
      <c r="JX5" s="82"/>
      <c r="JY5" s="82"/>
      <c r="JZ5" s="82"/>
      <c r="KA5" s="82"/>
      <c r="KB5" s="82"/>
      <c r="KC5" s="82"/>
      <c r="KD5" s="82"/>
      <c r="KE5" s="82"/>
      <c r="KF5" s="82"/>
      <c r="KG5" s="82"/>
      <c r="KH5" s="82"/>
      <c r="KI5" s="82"/>
      <c r="KJ5" s="82"/>
      <c r="KK5" s="82"/>
      <c r="KL5" s="82"/>
      <c r="KM5" s="82"/>
      <c r="KN5" s="82"/>
      <c r="KO5" s="82"/>
      <c r="KP5" s="82"/>
      <c r="KQ5" s="82"/>
      <c r="KR5" s="82"/>
      <c r="KS5" s="82"/>
      <c r="KT5" s="82"/>
      <c r="KU5" s="82"/>
      <c r="KV5" s="82"/>
      <c r="KW5" s="82"/>
      <c r="KX5" s="82"/>
      <c r="KY5" s="82"/>
      <c r="KZ5" s="82"/>
      <c r="LA5" s="82"/>
      <c r="LB5" s="82"/>
      <c r="LC5" s="82"/>
      <c r="LD5" s="82"/>
      <c r="LE5" s="82"/>
      <c r="LF5" s="82"/>
      <c r="LG5" s="82"/>
      <c r="LH5" s="82"/>
      <c r="LI5" s="82"/>
      <c r="LJ5" s="82"/>
      <c r="LK5" s="82"/>
      <c r="LL5" s="82"/>
      <c r="LM5" s="82"/>
      <c r="LN5" s="82"/>
      <c r="LO5" s="82"/>
      <c r="LP5" s="82"/>
      <c r="LQ5" s="82"/>
      <c r="LR5" s="82"/>
      <c r="LS5" s="82"/>
      <c r="LT5" s="82"/>
      <c r="LU5" s="82"/>
      <c r="LV5" s="82"/>
      <c r="LW5" s="82"/>
      <c r="LX5" s="82"/>
      <c r="LY5" s="82"/>
      <c r="LZ5" s="82"/>
      <c r="MA5" s="82"/>
      <c r="MB5" s="82"/>
      <c r="MC5" s="82"/>
      <c r="MD5" s="82"/>
      <c r="ME5" s="82"/>
      <c r="MF5" s="82"/>
      <c r="MG5" s="82"/>
      <c r="MH5" s="82"/>
      <c r="MI5" s="82"/>
      <c r="MJ5" s="82"/>
      <c r="MK5" s="82"/>
      <c r="ML5" s="82"/>
      <c r="MM5" s="82"/>
      <c r="MN5" s="82"/>
      <c r="MO5" s="82"/>
      <c r="MP5" s="82"/>
      <c r="MQ5" s="82"/>
      <c r="MR5" s="82"/>
      <c r="MS5" s="82"/>
      <c r="MT5" s="82"/>
      <c r="MU5" s="82"/>
      <c r="MV5" s="82"/>
      <c r="MW5" s="82"/>
      <c r="MX5" s="82"/>
      <c r="MY5" s="82"/>
      <c r="MZ5" s="82"/>
      <c r="NA5" s="82"/>
      <c r="NB5" s="82"/>
      <c r="NC5" s="82"/>
      <c r="ND5" s="82"/>
      <c r="NE5" s="82"/>
      <c r="NF5" s="82"/>
      <c r="NG5" s="82"/>
      <c r="NH5" s="82"/>
      <c r="NI5" s="82"/>
      <c r="NJ5" s="82"/>
      <c r="NK5" s="82"/>
      <c r="NL5" s="82"/>
      <c r="NM5" s="82"/>
      <c r="NN5" s="82"/>
      <c r="NO5" s="82"/>
      <c r="NP5" s="82"/>
      <c r="NQ5" s="82"/>
      <c r="NR5" s="82"/>
      <c r="NS5" s="82"/>
      <c r="NT5" s="82"/>
      <c r="NU5" s="82"/>
      <c r="NV5" s="82"/>
      <c r="NW5" s="82"/>
      <c r="NX5" s="82"/>
      <c r="NY5" s="82"/>
      <c r="NZ5" s="82"/>
      <c r="OA5" s="82"/>
      <c r="OB5" s="82"/>
      <c r="OC5" s="82"/>
      <c r="OD5" s="82"/>
      <c r="OE5" s="82"/>
      <c r="OF5" s="82"/>
      <c r="OG5" s="82"/>
      <c r="OH5" s="82"/>
      <c r="OI5" s="82"/>
      <c r="OJ5" s="82"/>
      <c r="OK5" s="82"/>
      <c r="OL5" s="82"/>
      <c r="OM5" s="82"/>
      <c r="ON5" s="82"/>
      <c r="OO5" s="82"/>
      <c r="OP5" s="82"/>
      <c r="OQ5" s="82"/>
      <c r="OR5" s="82"/>
      <c r="OS5" s="82"/>
      <c r="OT5" s="82"/>
      <c r="OU5" s="82"/>
      <c r="OV5" s="82"/>
      <c r="OW5" s="82"/>
      <c r="OX5" s="82"/>
      <c r="OY5" s="82"/>
      <c r="OZ5" s="82"/>
      <c r="PA5" s="82"/>
      <c r="PB5" s="82"/>
      <c r="PC5" s="82"/>
      <c r="PD5" s="82"/>
      <c r="PE5" s="82"/>
      <c r="PF5" s="82"/>
      <c r="PG5" s="82"/>
      <c r="PH5" s="82"/>
      <c r="PI5" s="82"/>
      <c r="PJ5" s="82"/>
      <c r="PK5" s="82"/>
      <c r="PL5" s="82"/>
      <c r="PM5" s="82"/>
      <c r="PN5" s="82"/>
      <c r="PO5" s="82"/>
      <c r="PP5" s="82"/>
      <c r="PQ5" s="82"/>
      <c r="PR5" s="82"/>
      <c r="PS5" s="82"/>
      <c r="PT5" s="82"/>
      <c r="PU5" s="82"/>
      <c r="PV5" s="82"/>
      <c r="PW5" s="82"/>
      <c r="PX5" s="82"/>
      <c r="PY5" s="82"/>
      <c r="PZ5" s="82"/>
      <c r="QA5" s="82"/>
      <c r="QB5" s="82"/>
      <c r="QC5" s="82"/>
      <c r="QD5" s="82"/>
      <c r="QE5" s="82"/>
      <c r="QF5" s="82"/>
      <c r="QG5" s="82"/>
      <c r="QH5" s="82"/>
      <c r="QI5" s="82"/>
      <c r="QJ5" s="82"/>
      <c r="QK5" s="82"/>
      <c r="QL5" s="82"/>
      <c r="QM5" s="82"/>
      <c r="QN5" s="82"/>
      <c r="QO5" s="82"/>
      <c r="QP5" s="82"/>
      <c r="QQ5" s="82"/>
      <c r="QR5" s="82"/>
      <c r="QS5" s="82"/>
      <c r="QT5" s="82"/>
      <c r="QU5" s="82"/>
      <c r="QV5" s="82"/>
      <c r="QW5" s="82"/>
      <c r="QX5" s="82"/>
      <c r="QY5" s="82"/>
      <c r="QZ5" s="82"/>
      <c r="RA5" s="82"/>
      <c r="RB5" s="82"/>
      <c r="RC5" s="82"/>
      <c r="RD5" s="82"/>
      <c r="RE5" s="82"/>
      <c r="RF5" s="82"/>
      <c r="RG5" s="82"/>
      <c r="RH5" s="82"/>
      <c r="RI5" s="82"/>
      <c r="RJ5" s="82"/>
      <c r="RK5" s="82"/>
      <c r="RL5" s="82"/>
      <c r="RM5" s="82"/>
      <c r="RN5" s="82"/>
      <c r="RO5" s="82"/>
      <c r="RP5" s="82"/>
      <c r="RQ5" s="82"/>
      <c r="RR5" s="82"/>
      <c r="RS5" s="82"/>
      <c r="RT5" s="82"/>
      <c r="RU5" s="82"/>
      <c r="RV5" s="82"/>
      <c r="RW5" s="82"/>
      <c r="RX5" s="82"/>
      <c r="RY5" s="82"/>
      <c r="RZ5" s="82"/>
      <c r="SA5" s="82"/>
      <c r="SB5" s="82"/>
      <c r="SC5" s="82"/>
      <c r="SD5" s="82"/>
      <c r="SE5" s="82"/>
      <c r="SF5" s="82"/>
      <c r="SG5" s="82"/>
      <c r="SH5" s="82"/>
      <c r="SI5" s="82"/>
      <c r="SJ5" s="82"/>
      <c r="SK5" s="82"/>
      <c r="SL5" s="82"/>
      <c r="SM5" s="82"/>
      <c r="SN5" s="82"/>
      <c r="SO5" s="82"/>
      <c r="SP5" s="82"/>
      <c r="SQ5" s="82"/>
      <c r="SR5" s="82"/>
      <c r="SS5" s="82"/>
      <c r="ST5" s="82"/>
      <c r="SU5" s="82"/>
      <c r="SV5" s="82"/>
      <c r="SW5" s="82"/>
      <c r="SX5" s="82"/>
      <c r="SY5" s="82"/>
      <c r="SZ5" s="82"/>
      <c r="TA5" s="82"/>
      <c r="TB5" s="82"/>
      <c r="TC5" s="82"/>
      <c r="TD5" s="82"/>
      <c r="TE5" s="82"/>
      <c r="TF5" s="82"/>
      <c r="TG5" s="82"/>
      <c r="TH5" s="82"/>
      <c r="TI5" s="82"/>
      <c r="TJ5" s="82"/>
      <c r="TK5" s="82"/>
      <c r="TL5" s="82"/>
      <c r="TM5" s="82"/>
      <c r="TN5" s="82"/>
      <c r="TO5" s="82"/>
      <c r="TP5" s="82"/>
      <c r="TQ5" s="82"/>
      <c r="TR5" s="82"/>
      <c r="TS5" s="82"/>
      <c r="TT5" s="82"/>
      <c r="TU5" s="82"/>
      <c r="TV5" s="82"/>
      <c r="TW5" s="82"/>
      <c r="TX5" s="82"/>
      <c r="TY5" s="82"/>
      <c r="TZ5" s="82"/>
      <c r="UA5" s="82"/>
      <c r="UB5" s="82"/>
      <c r="UC5" s="82"/>
      <c r="UD5" s="82"/>
      <c r="UE5" s="82"/>
      <c r="UF5" s="82"/>
      <c r="UG5" s="82"/>
      <c r="UH5" s="82"/>
      <c r="UI5" s="82"/>
      <c r="UJ5" s="82"/>
      <c r="UK5" s="82"/>
      <c r="UL5" s="82"/>
      <c r="UM5" s="82"/>
      <c r="UN5" s="82"/>
      <c r="UO5" s="82"/>
      <c r="UP5" s="82"/>
      <c r="UQ5" s="82"/>
      <c r="UR5" s="82"/>
      <c r="US5" s="82"/>
      <c r="UT5" s="82"/>
      <c r="UU5" s="82"/>
      <c r="UV5" s="82"/>
      <c r="UW5" s="82"/>
      <c r="UX5" s="82"/>
      <c r="UY5" s="82"/>
      <c r="UZ5" s="82"/>
      <c r="VA5" s="82"/>
      <c r="VB5" s="82"/>
      <c r="VC5" s="82"/>
      <c r="VD5" s="82"/>
      <c r="VE5" s="82"/>
      <c r="VF5" s="82"/>
      <c r="VG5" s="82"/>
      <c r="VH5" s="82"/>
      <c r="VI5" s="82"/>
      <c r="VJ5" s="82"/>
      <c r="VK5" s="82"/>
      <c r="VL5" s="82"/>
      <c r="VM5" s="82"/>
      <c r="VN5" s="82"/>
      <c r="VO5" s="82"/>
      <c r="VP5" s="82"/>
      <c r="VQ5" s="82"/>
      <c r="VR5" s="82"/>
      <c r="VS5" s="82"/>
      <c r="VT5" s="82"/>
      <c r="VU5" s="82"/>
      <c r="VV5" s="82"/>
      <c r="VW5" s="82"/>
      <c r="VX5" s="82"/>
      <c r="VY5" s="82"/>
      <c r="VZ5" s="82"/>
      <c r="WA5" s="82"/>
      <c r="WB5" s="82"/>
      <c r="WC5" s="82"/>
      <c r="WD5" s="82"/>
      <c r="WE5" s="82"/>
      <c r="WF5" s="82"/>
      <c r="WG5" s="82"/>
      <c r="WH5" s="82"/>
      <c r="WI5" s="82"/>
      <c r="WJ5" s="82"/>
      <c r="WK5" s="82"/>
      <c r="WL5" s="82"/>
      <c r="WM5" s="82"/>
      <c r="WN5" s="82"/>
      <c r="WO5" s="82"/>
      <c r="WP5" s="82"/>
      <c r="WQ5" s="82"/>
      <c r="WR5" s="82"/>
      <c r="WS5" s="82"/>
      <c r="WT5" s="82"/>
      <c r="WU5" s="82"/>
      <c r="WV5" s="82"/>
      <c r="WW5" s="82"/>
      <c r="WX5" s="82"/>
      <c r="WY5" s="82"/>
      <c r="WZ5" s="82"/>
      <c r="XA5" s="82"/>
      <c r="XB5" s="82"/>
      <c r="XC5" s="82"/>
      <c r="XD5" s="82"/>
      <c r="XE5" s="82"/>
      <c r="XF5" s="82"/>
      <c r="XG5" s="82"/>
      <c r="XH5" s="82"/>
      <c r="XI5" s="82"/>
      <c r="XJ5" s="82"/>
      <c r="XK5" s="82"/>
      <c r="XL5" s="82"/>
      <c r="XM5" s="82"/>
      <c r="XN5" s="82"/>
      <c r="XO5" s="82"/>
      <c r="XP5" s="82"/>
      <c r="XQ5" s="82"/>
      <c r="XR5" s="82"/>
      <c r="XS5" s="82"/>
      <c r="XT5" s="82"/>
      <c r="XU5" s="82"/>
      <c r="XV5" s="82"/>
      <c r="XW5" s="82"/>
      <c r="XX5" s="82"/>
      <c r="XY5" s="82"/>
      <c r="XZ5" s="82"/>
      <c r="YA5" s="82"/>
      <c r="YB5" s="82"/>
      <c r="YC5" s="82"/>
      <c r="YD5" s="82"/>
      <c r="YE5" s="82"/>
      <c r="YF5" s="82"/>
      <c r="YG5" s="82"/>
      <c r="YH5" s="82"/>
      <c r="YI5" s="82"/>
      <c r="YJ5" s="82"/>
      <c r="YK5" s="82"/>
      <c r="YL5" s="82"/>
      <c r="YM5" s="82"/>
      <c r="YN5" s="82"/>
      <c r="YO5" s="82"/>
      <c r="YP5" s="82"/>
      <c r="YQ5" s="82"/>
      <c r="YR5" s="82"/>
      <c r="YS5" s="82"/>
      <c r="YT5" s="82"/>
      <c r="YU5" s="82"/>
      <c r="YV5" s="82"/>
      <c r="YW5" s="82"/>
      <c r="YX5" s="82"/>
      <c r="YY5" s="82"/>
      <c r="YZ5" s="82"/>
      <c r="ZA5" s="82"/>
      <c r="ZB5" s="82"/>
      <c r="ZC5" s="82"/>
      <c r="ZD5" s="82"/>
      <c r="ZE5" s="82"/>
      <c r="ZF5" s="82"/>
      <c r="ZG5" s="82"/>
      <c r="ZH5" s="82"/>
      <c r="ZI5" s="82"/>
      <c r="ZJ5" s="82"/>
      <c r="ZK5" s="82"/>
      <c r="ZL5" s="82"/>
      <c r="ZM5" s="82"/>
      <c r="ZN5" s="82"/>
      <c r="ZO5" s="82"/>
      <c r="ZP5" s="82"/>
      <c r="ZQ5" s="82"/>
      <c r="ZR5" s="82"/>
      <c r="ZS5" s="82"/>
      <c r="ZT5" s="82"/>
      <c r="ZU5" s="82"/>
      <c r="ZV5" s="82"/>
      <c r="ZW5" s="82"/>
      <c r="ZX5" s="82"/>
      <c r="ZY5" s="82"/>
      <c r="ZZ5" s="82"/>
      <c r="AAA5" s="82"/>
      <c r="AAB5" s="82"/>
      <c r="AAC5" s="82"/>
      <c r="AAD5" s="82"/>
      <c r="AAE5" s="82"/>
      <c r="AAF5" s="82"/>
      <c r="AAG5" s="82"/>
      <c r="AAH5" s="82"/>
      <c r="AAI5" s="82"/>
      <c r="AAJ5" s="82"/>
      <c r="AAK5" s="82"/>
      <c r="AAL5" s="82"/>
      <c r="AAM5" s="82"/>
      <c r="AAN5" s="82"/>
      <c r="AAO5" s="82"/>
      <c r="AAP5" s="82"/>
      <c r="AAQ5" s="82"/>
      <c r="AAR5" s="82"/>
      <c r="AAS5" s="82"/>
      <c r="AAT5" s="82"/>
      <c r="AAU5" s="82"/>
      <c r="AAV5" s="82"/>
      <c r="AAW5" s="82"/>
      <c r="AAX5" s="82"/>
      <c r="AAY5" s="82"/>
      <c r="AAZ5" s="82"/>
      <c r="ABA5" s="82"/>
      <c r="ABB5" s="82"/>
      <c r="ABC5" s="82"/>
      <c r="ABD5" s="82"/>
      <c r="ABE5" s="82"/>
      <c r="ABF5" s="82"/>
      <c r="ABG5" s="82"/>
      <c r="ABH5" s="82"/>
      <c r="ABI5" s="82"/>
      <c r="ABJ5" s="82"/>
      <c r="ABK5" s="82"/>
      <c r="ABL5" s="82"/>
      <c r="ABM5" s="82"/>
      <c r="ABN5" s="82"/>
      <c r="ABO5" s="82"/>
      <c r="ABP5" s="82"/>
      <c r="ABQ5" s="82"/>
      <c r="ABR5" s="82"/>
      <c r="ABS5" s="82"/>
      <c r="ABT5" s="82"/>
      <c r="ABU5" s="82"/>
      <c r="ABV5" s="82"/>
      <c r="ABW5" s="82"/>
      <c r="ABX5" s="82"/>
      <c r="ABY5" s="82"/>
      <c r="ABZ5" s="82"/>
      <c r="ACA5" s="82"/>
      <c r="ACB5" s="82"/>
      <c r="ACC5" s="82"/>
      <c r="ACD5" s="82"/>
      <c r="ACE5" s="82"/>
      <c r="ACF5" s="82"/>
      <c r="ACG5" s="82"/>
      <c r="ACH5" s="82"/>
      <c r="ACI5" s="82"/>
      <c r="ACJ5" s="82"/>
      <c r="ACK5" s="82"/>
      <c r="ACL5" s="82"/>
      <c r="ACM5" s="82"/>
      <c r="ACN5" s="82"/>
      <c r="ACO5" s="82"/>
      <c r="ACP5" s="82"/>
      <c r="ACQ5" s="82"/>
      <c r="ACR5" s="82"/>
      <c r="ACS5" s="82"/>
      <c r="ACT5" s="82"/>
      <c r="ACU5" s="82"/>
      <c r="ACV5" s="82"/>
      <c r="ACW5" s="82"/>
      <c r="ACX5" s="82"/>
      <c r="ACY5" s="82"/>
      <c r="ACZ5" s="82"/>
      <c r="ADA5" s="82"/>
      <c r="ADB5" s="82"/>
      <c r="ADC5" s="82"/>
      <c r="ADD5" s="82"/>
      <c r="ADE5" s="82"/>
      <c r="ADF5" s="82"/>
      <c r="ADG5" s="82"/>
      <c r="ADH5" s="82"/>
      <c r="ADI5" s="82"/>
      <c r="ADJ5" s="82"/>
      <c r="ADK5" s="82"/>
      <c r="ADL5" s="82"/>
      <c r="ADM5" s="82"/>
      <c r="ADN5" s="82"/>
      <c r="ADO5" s="82"/>
      <c r="ADP5" s="82"/>
      <c r="ADQ5" s="82"/>
      <c r="ADR5" s="82"/>
      <c r="ADS5" s="82"/>
      <c r="ADT5" s="82"/>
      <c r="ADU5" s="82"/>
      <c r="ADV5" s="82"/>
      <c r="ADW5" s="82"/>
      <c r="ADX5" s="82"/>
      <c r="ADY5" s="82"/>
      <c r="ADZ5" s="82"/>
      <c r="AEA5" s="82"/>
      <c r="AEB5" s="82"/>
      <c r="AEC5" s="82"/>
      <c r="AED5" s="82"/>
      <c r="AEE5" s="82"/>
      <c r="AEF5" s="82"/>
      <c r="AEG5" s="82"/>
      <c r="AEH5" s="82"/>
      <c r="AEI5" s="82"/>
      <c r="AEJ5" s="82"/>
      <c r="AEK5" s="82"/>
      <c r="AEL5" s="82"/>
      <c r="AEM5" s="82"/>
      <c r="AEN5" s="82"/>
      <c r="AEO5" s="82"/>
      <c r="AEP5" s="82"/>
      <c r="AEQ5" s="82"/>
      <c r="AER5" s="82"/>
      <c r="AES5" s="82"/>
      <c r="AET5" s="82"/>
      <c r="AEU5" s="82"/>
      <c r="AEV5" s="82"/>
      <c r="AEW5" s="82"/>
      <c r="AEX5" s="82"/>
      <c r="AEY5" s="82"/>
      <c r="AEZ5" s="82"/>
      <c r="AFA5" s="82"/>
      <c r="AFB5" s="82"/>
      <c r="AFC5" s="82"/>
      <c r="AFD5" s="82"/>
      <c r="AFE5" s="82"/>
      <c r="AFF5" s="82"/>
      <c r="AFG5" s="82"/>
      <c r="AFH5" s="82"/>
      <c r="AFI5" s="82"/>
      <c r="AFJ5" s="82"/>
      <c r="AFK5" s="82"/>
      <c r="AFL5" s="82"/>
      <c r="AFM5" s="82"/>
      <c r="AFN5" s="82"/>
      <c r="AFO5" s="82"/>
      <c r="AFP5" s="82"/>
      <c r="AFQ5" s="82"/>
      <c r="AFR5" s="82"/>
      <c r="AFS5" s="82"/>
      <c r="AFT5" s="82"/>
      <c r="AFU5" s="82"/>
      <c r="AFV5" s="82"/>
      <c r="AFW5" s="82"/>
      <c r="AFX5" s="82"/>
      <c r="AFY5" s="82"/>
      <c r="AFZ5" s="82"/>
      <c r="AGA5" s="82"/>
      <c r="AGB5" s="82"/>
      <c r="AGC5" s="82"/>
      <c r="AGD5" s="82"/>
      <c r="AGE5" s="82"/>
      <c r="AGF5" s="82"/>
      <c r="AGG5" s="82"/>
      <c r="AGH5" s="82"/>
      <c r="AGI5" s="82"/>
      <c r="AGJ5" s="82"/>
      <c r="AGK5" s="82"/>
      <c r="AGL5" s="82"/>
      <c r="AGM5" s="82"/>
      <c r="AGN5" s="82"/>
      <c r="AGO5" s="82"/>
      <c r="AGP5" s="82"/>
      <c r="AGQ5" s="82"/>
      <c r="AGR5" s="82"/>
      <c r="AGS5" s="82"/>
      <c r="AGT5" s="82"/>
      <c r="AGU5" s="82"/>
      <c r="AGV5" s="82"/>
      <c r="AGW5" s="82"/>
      <c r="AGX5" s="82"/>
      <c r="AGY5" s="82"/>
      <c r="AGZ5" s="82"/>
      <c r="AHA5" s="82"/>
      <c r="AHB5" s="82"/>
      <c r="AHC5" s="82"/>
      <c r="AHD5" s="82"/>
      <c r="AHE5" s="82"/>
      <c r="AHF5" s="82"/>
      <c r="AHG5" s="82"/>
      <c r="AHH5" s="82"/>
      <c r="AHI5" s="82"/>
      <c r="AHJ5" s="82"/>
      <c r="AHK5" s="82"/>
      <c r="AHL5" s="82"/>
      <c r="AHM5" s="82"/>
      <c r="AHN5" s="82"/>
      <c r="AHO5" s="82"/>
      <c r="AHP5" s="82"/>
      <c r="AHQ5" s="82"/>
      <c r="AHR5" s="82"/>
      <c r="AHS5" s="82"/>
      <c r="AHT5" s="82"/>
      <c r="AHU5" s="82"/>
      <c r="AHV5" s="82"/>
      <c r="AHW5" s="82"/>
      <c r="AHX5" s="82"/>
      <c r="AHY5" s="82"/>
      <c r="AHZ5" s="82"/>
      <c r="AIA5" s="82"/>
      <c r="AIB5" s="82"/>
      <c r="AIC5" s="82"/>
      <c r="AID5" s="82"/>
      <c r="AIE5" s="82"/>
      <c r="AIF5" s="82"/>
      <c r="AIG5" s="82"/>
      <c r="AIH5" s="82"/>
      <c r="AII5" s="82"/>
      <c r="AIJ5" s="82"/>
      <c r="AIK5" s="82"/>
      <c r="AIL5" s="82"/>
      <c r="AIM5" s="82"/>
      <c r="AIN5" s="82"/>
      <c r="AIO5" s="82"/>
      <c r="AIP5" s="82"/>
      <c r="AIQ5" s="82"/>
      <c r="AIR5" s="82"/>
      <c r="AIS5" s="82"/>
      <c r="AIT5" s="82"/>
      <c r="AIU5" s="82"/>
      <c r="AIV5" s="82"/>
      <c r="AIW5" s="82"/>
      <c r="AIX5" s="82"/>
      <c r="AIY5" s="82"/>
      <c r="AIZ5" s="82"/>
      <c r="AJA5" s="82"/>
      <c r="AJB5" s="82"/>
      <c r="AJC5" s="82"/>
      <c r="AJD5" s="82"/>
      <c r="AJE5" s="82"/>
      <c r="AJF5" s="82"/>
      <c r="AJG5" s="82"/>
      <c r="AJH5" s="82"/>
      <c r="AJI5" s="82"/>
      <c r="AJJ5" s="82"/>
      <c r="AJK5" s="82"/>
      <c r="AJL5" s="82"/>
      <c r="AJM5" s="82"/>
      <c r="AJN5" s="82"/>
      <c r="AJO5" s="82"/>
      <c r="AJP5" s="82"/>
      <c r="AJQ5" s="82"/>
      <c r="AJR5" s="82"/>
      <c r="AJS5" s="82"/>
      <c r="AJT5" s="82"/>
      <c r="AJU5" s="82"/>
      <c r="AJV5" s="82"/>
      <c r="AJW5" s="82"/>
      <c r="AJX5" s="82"/>
      <c r="AJY5" s="82"/>
      <c r="AJZ5" s="82"/>
      <c r="AKA5" s="82"/>
      <c r="AKB5" s="82"/>
      <c r="AKC5" s="82"/>
      <c r="AKD5" s="82"/>
      <c r="AKE5" s="82"/>
      <c r="AKF5" s="82"/>
      <c r="AKG5" s="82"/>
      <c r="AKH5" s="82"/>
      <c r="AKI5" s="82"/>
      <c r="AKJ5" s="82"/>
      <c r="AKK5" s="82"/>
      <c r="AKL5" s="82"/>
      <c r="AKM5" s="82"/>
      <c r="AKN5" s="82"/>
      <c r="AKO5" s="82"/>
      <c r="AKP5" s="82"/>
      <c r="AKQ5" s="82"/>
      <c r="AKR5" s="82"/>
      <c r="AKS5" s="82"/>
      <c r="AKT5" s="82"/>
      <c r="AKU5" s="82"/>
      <c r="AKV5" s="82"/>
      <c r="AKW5" s="82"/>
      <c r="AKX5" s="82"/>
      <c r="AKY5" s="82"/>
      <c r="AKZ5" s="82"/>
    </row>
    <row r="6" spans="1:988">
      <c r="A6" s="113">
        <f t="shared" si="0"/>
        <v>77</v>
      </c>
      <c r="B6" s="113" t="s">
        <v>186</v>
      </c>
      <c r="C6" s="113">
        <f>VLOOKUP(B6,Fe2O3!$A$1:$M$102,8,0)</f>
        <v>-0.62768800491589882</v>
      </c>
      <c r="D6" s="112"/>
      <c r="E6" s="113" t="s">
        <v>186</v>
      </c>
      <c r="F6" s="113">
        <f>VLOOKUP(E6,Fe2O3!$A$4:$M$102,7,0)</f>
        <v>-4.3893606656114104</v>
      </c>
      <c r="G6" s="113">
        <f t="shared" si="1"/>
        <v>49</v>
      </c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2"/>
      <c r="CC6" s="82"/>
      <c r="CD6" s="82"/>
      <c r="CE6" s="82"/>
      <c r="CF6" s="82"/>
      <c r="CG6" s="82"/>
      <c r="CH6" s="82"/>
      <c r="CI6" s="82"/>
      <c r="CJ6" s="82"/>
      <c r="CK6" s="82"/>
      <c r="CL6" s="82"/>
      <c r="CM6" s="82"/>
      <c r="CN6" s="82"/>
      <c r="CO6" s="82"/>
      <c r="CP6" s="82"/>
      <c r="CQ6" s="82"/>
      <c r="CR6" s="82"/>
      <c r="CS6" s="82"/>
      <c r="CT6" s="82"/>
      <c r="CU6" s="82"/>
      <c r="CV6" s="82"/>
      <c r="CW6" s="82"/>
      <c r="CX6" s="82"/>
      <c r="CY6" s="82"/>
      <c r="CZ6" s="82"/>
      <c r="DA6" s="82"/>
      <c r="DB6" s="82"/>
      <c r="DC6" s="82"/>
      <c r="DD6" s="82"/>
      <c r="DE6" s="82"/>
      <c r="DF6" s="82"/>
      <c r="DG6" s="82"/>
      <c r="DH6" s="82"/>
      <c r="DI6" s="82"/>
      <c r="DJ6" s="82"/>
      <c r="DK6" s="82"/>
      <c r="DL6" s="82"/>
      <c r="DM6" s="82"/>
      <c r="DN6" s="82"/>
      <c r="DO6" s="82"/>
      <c r="DP6" s="82"/>
      <c r="DQ6" s="82"/>
      <c r="DR6" s="82"/>
      <c r="DS6" s="82"/>
      <c r="DT6" s="82"/>
      <c r="DU6" s="82"/>
      <c r="DV6" s="82"/>
      <c r="DW6" s="82"/>
      <c r="DX6" s="82"/>
      <c r="DY6" s="82"/>
      <c r="DZ6" s="82"/>
      <c r="EA6" s="82"/>
      <c r="EB6" s="82"/>
      <c r="EC6" s="82"/>
      <c r="ED6" s="82"/>
      <c r="EE6" s="82"/>
      <c r="EF6" s="82"/>
      <c r="EG6" s="82"/>
      <c r="EH6" s="82"/>
      <c r="EI6" s="82"/>
      <c r="EJ6" s="82"/>
      <c r="EK6" s="82"/>
      <c r="EL6" s="82"/>
      <c r="EM6" s="82"/>
      <c r="EN6" s="82"/>
      <c r="EO6" s="82"/>
      <c r="EP6" s="82"/>
      <c r="EQ6" s="82"/>
      <c r="ER6" s="82"/>
      <c r="ES6" s="82"/>
      <c r="ET6" s="82"/>
      <c r="EU6" s="82"/>
      <c r="EV6" s="82"/>
      <c r="EW6" s="82"/>
      <c r="EX6" s="82"/>
      <c r="EY6" s="82"/>
      <c r="EZ6" s="82"/>
      <c r="FA6" s="82"/>
      <c r="FB6" s="82"/>
      <c r="FC6" s="82"/>
      <c r="FD6" s="82"/>
      <c r="FE6" s="82"/>
      <c r="FF6" s="82"/>
      <c r="FG6" s="82"/>
      <c r="FH6" s="82"/>
      <c r="FI6" s="82"/>
      <c r="FJ6" s="82"/>
      <c r="FK6" s="82"/>
      <c r="FL6" s="82"/>
      <c r="FM6" s="82"/>
      <c r="FN6" s="82"/>
      <c r="FO6" s="82"/>
      <c r="FP6" s="82"/>
      <c r="FQ6" s="82"/>
      <c r="FR6" s="82"/>
      <c r="FS6" s="82"/>
      <c r="FT6" s="82"/>
      <c r="FU6" s="82"/>
      <c r="FV6" s="82"/>
      <c r="FW6" s="82"/>
      <c r="FX6" s="82"/>
      <c r="FY6" s="82"/>
      <c r="FZ6" s="82"/>
      <c r="GA6" s="82"/>
      <c r="GB6" s="82"/>
      <c r="GC6" s="82"/>
      <c r="GD6" s="82"/>
      <c r="GE6" s="82"/>
      <c r="GF6" s="82"/>
      <c r="GG6" s="82"/>
      <c r="GH6" s="82"/>
      <c r="GI6" s="82"/>
      <c r="GJ6" s="82"/>
      <c r="GK6" s="82"/>
      <c r="GL6" s="82"/>
      <c r="GM6" s="82"/>
      <c r="GN6" s="82"/>
      <c r="GO6" s="82"/>
      <c r="GP6" s="82"/>
      <c r="GQ6" s="82"/>
      <c r="GR6" s="82"/>
      <c r="GS6" s="82"/>
      <c r="GT6" s="82"/>
      <c r="GU6" s="82"/>
      <c r="GV6" s="82"/>
      <c r="GW6" s="82"/>
      <c r="GX6" s="82"/>
      <c r="GY6" s="82"/>
      <c r="GZ6" s="82"/>
      <c r="HA6" s="82"/>
      <c r="HB6" s="82"/>
      <c r="HC6" s="82"/>
      <c r="HD6" s="82"/>
      <c r="HE6" s="82"/>
      <c r="HF6" s="82"/>
      <c r="HG6" s="82"/>
      <c r="HH6" s="82"/>
      <c r="HI6" s="82"/>
      <c r="HJ6" s="82"/>
      <c r="HK6" s="82"/>
      <c r="HL6" s="82"/>
      <c r="HM6" s="82"/>
      <c r="HN6" s="82"/>
      <c r="HO6" s="82"/>
      <c r="HP6" s="82"/>
      <c r="HQ6" s="82"/>
      <c r="HR6" s="82"/>
      <c r="HS6" s="82"/>
      <c r="HT6" s="82"/>
      <c r="HU6" s="82"/>
      <c r="HV6" s="82"/>
      <c r="HW6" s="82"/>
      <c r="HX6" s="82"/>
      <c r="HY6" s="82"/>
      <c r="HZ6" s="82"/>
      <c r="IA6" s="82"/>
      <c r="IB6" s="82"/>
      <c r="IC6" s="82"/>
      <c r="ID6" s="82"/>
      <c r="IE6" s="82"/>
      <c r="IF6" s="82"/>
      <c r="IG6" s="82"/>
      <c r="IH6" s="82"/>
      <c r="II6" s="82"/>
      <c r="IJ6" s="82"/>
      <c r="IK6" s="82"/>
      <c r="IL6" s="82"/>
      <c r="IM6" s="82"/>
      <c r="IN6" s="82"/>
      <c r="IO6" s="82"/>
      <c r="IP6" s="82"/>
      <c r="IQ6" s="82"/>
      <c r="IR6" s="82"/>
      <c r="IS6" s="82"/>
      <c r="IT6" s="82"/>
      <c r="IU6" s="82"/>
      <c r="IV6" s="82"/>
      <c r="IW6" s="82"/>
      <c r="IX6" s="82"/>
      <c r="IY6" s="82"/>
      <c r="IZ6" s="82"/>
      <c r="JA6" s="82"/>
      <c r="JB6" s="82"/>
      <c r="JC6" s="82"/>
      <c r="JD6" s="82"/>
      <c r="JE6" s="82"/>
      <c r="JF6" s="82"/>
      <c r="JG6" s="82"/>
      <c r="JH6" s="82"/>
      <c r="JI6" s="82"/>
      <c r="JJ6" s="82"/>
      <c r="JK6" s="82"/>
      <c r="JL6" s="82"/>
      <c r="JM6" s="82"/>
      <c r="JN6" s="82"/>
      <c r="JO6" s="82"/>
      <c r="JP6" s="82"/>
      <c r="JQ6" s="82"/>
      <c r="JR6" s="82"/>
      <c r="JS6" s="82"/>
      <c r="JT6" s="82"/>
      <c r="JU6" s="82"/>
      <c r="JV6" s="82"/>
      <c r="JW6" s="82"/>
      <c r="JX6" s="82"/>
      <c r="JY6" s="82"/>
      <c r="JZ6" s="82"/>
      <c r="KA6" s="82"/>
      <c r="KB6" s="82"/>
      <c r="KC6" s="82"/>
      <c r="KD6" s="82"/>
      <c r="KE6" s="82"/>
      <c r="KF6" s="82"/>
      <c r="KG6" s="82"/>
      <c r="KH6" s="82"/>
      <c r="KI6" s="82"/>
      <c r="KJ6" s="82"/>
      <c r="KK6" s="82"/>
      <c r="KL6" s="82"/>
      <c r="KM6" s="82"/>
      <c r="KN6" s="82"/>
      <c r="KO6" s="82"/>
      <c r="KP6" s="82"/>
      <c r="KQ6" s="82"/>
      <c r="KR6" s="82"/>
      <c r="KS6" s="82"/>
      <c r="KT6" s="82"/>
      <c r="KU6" s="82"/>
      <c r="KV6" s="82"/>
      <c r="KW6" s="82"/>
      <c r="KX6" s="82"/>
      <c r="KY6" s="82"/>
      <c r="KZ6" s="82"/>
      <c r="LA6" s="82"/>
      <c r="LB6" s="82"/>
      <c r="LC6" s="82"/>
      <c r="LD6" s="82"/>
      <c r="LE6" s="82"/>
      <c r="LF6" s="82"/>
      <c r="LG6" s="82"/>
      <c r="LH6" s="82"/>
      <c r="LI6" s="82"/>
      <c r="LJ6" s="82"/>
      <c r="LK6" s="82"/>
      <c r="LL6" s="82"/>
      <c r="LM6" s="82"/>
      <c r="LN6" s="82"/>
      <c r="LO6" s="82"/>
      <c r="LP6" s="82"/>
      <c r="LQ6" s="82"/>
      <c r="LR6" s="82"/>
      <c r="LS6" s="82"/>
      <c r="LT6" s="82"/>
      <c r="LU6" s="82"/>
      <c r="LV6" s="82"/>
      <c r="LW6" s="82"/>
      <c r="LX6" s="82"/>
      <c r="LY6" s="82"/>
      <c r="LZ6" s="82"/>
      <c r="MA6" s="82"/>
      <c r="MB6" s="82"/>
      <c r="MC6" s="82"/>
      <c r="MD6" s="82"/>
      <c r="ME6" s="82"/>
      <c r="MF6" s="82"/>
      <c r="MG6" s="82"/>
      <c r="MH6" s="82"/>
      <c r="MI6" s="82"/>
      <c r="MJ6" s="82"/>
      <c r="MK6" s="82"/>
      <c r="ML6" s="82"/>
      <c r="MM6" s="82"/>
      <c r="MN6" s="82"/>
      <c r="MO6" s="82"/>
      <c r="MP6" s="82"/>
      <c r="MQ6" s="82"/>
      <c r="MR6" s="82"/>
      <c r="MS6" s="82"/>
      <c r="MT6" s="82"/>
      <c r="MU6" s="82"/>
      <c r="MV6" s="82"/>
      <c r="MW6" s="82"/>
      <c r="MX6" s="82"/>
      <c r="MY6" s="82"/>
      <c r="MZ6" s="82"/>
      <c r="NA6" s="82"/>
      <c r="NB6" s="82"/>
      <c r="NC6" s="82"/>
      <c r="ND6" s="82"/>
      <c r="NE6" s="82"/>
      <c r="NF6" s="82"/>
      <c r="NG6" s="82"/>
      <c r="NH6" s="82"/>
      <c r="NI6" s="82"/>
      <c r="NJ6" s="82"/>
      <c r="NK6" s="82"/>
      <c r="NL6" s="82"/>
      <c r="NM6" s="82"/>
      <c r="NN6" s="82"/>
      <c r="NO6" s="82"/>
      <c r="NP6" s="82"/>
      <c r="NQ6" s="82"/>
      <c r="NR6" s="82"/>
      <c r="NS6" s="82"/>
      <c r="NT6" s="82"/>
      <c r="NU6" s="82"/>
      <c r="NV6" s="82"/>
      <c r="NW6" s="82"/>
      <c r="NX6" s="82"/>
      <c r="NY6" s="82"/>
      <c r="NZ6" s="82"/>
      <c r="OA6" s="82"/>
      <c r="OB6" s="82"/>
      <c r="OC6" s="82"/>
      <c r="OD6" s="82"/>
      <c r="OE6" s="82"/>
      <c r="OF6" s="82"/>
      <c r="OG6" s="82"/>
      <c r="OH6" s="82"/>
      <c r="OI6" s="82"/>
      <c r="OJ6" s="82"/>
      <c r="OK6" s="82"/>
      <c r="OL6" s="82"/>
      <c r="OM6" s="82"/>
      <c r="ON6" s="82"/>
      <c r="OO6" s="82"/>
      <c r="OP6" s="82"/>
      <c r="OQ6" s="82"/>
      <c r="OR6" s="82"/>
      <c r="OS6" s="82"/>
      <c r="OT6" s="82"/>
      <c r="OU6" s="82"/>
      <c r="OV6" s="82"/>
      <c r="OW6" s="82"/>
      <c r="OX6" s="82"/>
      <c r="OY6" s="82"/>
      <c r="OZ6" s="82"/>
      <c r="PA6" s="82"/>
      <c r="PB6" s="82"/>
      <c r="PC6" s="82"/>
      <c r="PD6" s="82"/>
      <c r="PE6" s="82"/>
      <c r="PF6" s="82"/>
      <c r="PG6" s="82"/>
      <c r="PH6" s="82"/>
      <c r="PI6" s="82"/>
      <c r="PJ6" s="82"/>
      <c r="PK6" s="82"/>
      <c r="PL6" s="82"/>
      <c r="PM6" s="82"/>
      <c r="PN6" s="82"/>
      <c r="PO6" s="82"/>
      <c r="PP6" s="82"/>
      <c r="PQ6" s="82"/>
      <c r="PR6" s="82"/>
      <c r="PS6" s="82"/>
      <c r="PT6" s="82"/>
      <c r="PU6" s="82"/>
      <c r="PV6" s="82"/>
      <c r="PW6" s="82"/>
      <c r="PX6" s="82"/>
      <c r="PY6" s="82"/>
      <c r="PZ6" s="82"/>
      <c r="QA6" s="82"/>
      <c r="QB6" s="82"/>
      <c r="QC6" s="82"/>
      <c r="QD6" s="82"/>
      <c r="QE6" s="82"/>
      <c r="QF6" s="82"/>
      <c r="QG6" s="82"/>
      <c r="QH6" s="82"/>
      <c r="QI6" s="82"/>
      <c r="QJ6" s="82"/>
      <c r="QK6" s="82"/>
      <c r="QL6" s="82"/>
      <c r="QM6" s="82"/>
      <c r="QN6" s="82"/>
      <c r="QO6" s="82"/>
      <c r="QP6" s="82"/>
      <c r="QQ6" s="82"/>
      <c r="QR6" s="82"/>
      <c r="QS6" s="82"/>
      <c r="QT6" s="82"/>
      <c r="QU6" s="82"/>
      <c r="QV6" s="82"/>
      <c r="QW6" s="82"/>
      <c r="QX6" s="82"/>
      <c r="QY6" s="82"/>
      <c r="QZ6" s="82"/>
      <c r="RA6" s="82"/>
      <c r="RB6" s="82"/>
      <c r="RC6" s="82"/>
      <c r="RD6" s="82"/>
      <c r="RE6" s="82"/>
      <c r="RF6" s="82"/>
      <c r="RG6" s="82"/>
      <c r="RH6" s="82"/>
      <c r="RI6" s="82"/>
      <c r="RJ6" s="82"/>
      <c r="RK6" s="82"/>
      <c r="RL6" s="82"/>
      <c r="RM6" s="82"/>
      <c r="RN6" s="82"/>
      <c r="RO6" s="82"/>
      <c r="RP6" s="82"/>
      <c r="RQ6" s="82"/>
      <c r="RR6" s="82"/>
      <c r="RS6" s="82"/>
      <c r="RT6" s="82"/>
      <c r="RU6" s="82"/>
      <c r="RV6" s="82"/>
      <c r="RW6" s="82"/>
      <c r="RX6" s="82"/>
      <c r="RY6" s="82"/>
      <c r="RZ6" s="82"/>
      <c r="SA6" s="82"/>
      <c r="SB6" s="82"/>
      <c r="SC6" s="82"/>
      <c r="SD6" s="82"/>
      <c r="SE6" s="82"/>
      <c r="SF6" s="82"/>
      <c r="SG6" s="82"/>
      <c r="SH6" s="82"/>
      <c r="SI6" s="82"/>
      <c r="SJ6" s="82"/>
      <c r="SK6" s="82"/>
      <c r="SL6" s="82"/>
      <c r="SM6" s="82"/>
      <c r="SN6" s="82"/>
      <c r="SO6" s="82"/>
      <c r="SP6" s="82"/>
      <c r="SQ6" s="82"/>
      <c r="SR6" s="82"/>
      <c r="SS6" s="82"/>
      <c r="ST6" s="82"/>
      <c r="SU6" s="82"/>
      <c r="SV6" s="82"/>
      <c r="SW6" s="82"/>
      <c r="SX6" s="82"/>
      <c r="SY6" s="82"/>
      <c r="SZ6" s="82"/>
      <c r="TA6" s="82"/>
      <c r="TB6" s="82"/>
      <c r="TC6" s="82"/>
      <c r="TD6" s="82"/>
      <c r="TE6" s="82"/>
      <c r="TF6" s="82"/>
      <c r="TG6" s="82"/>
      <c r="TH6" s="82"/>
      <c r="TI6" s="82"/>
      <c r="TJ6" s="82"/>
      <c r="TK6" s="82"/>
      <c r="TL6" s="82"/>
      <c r="TM6" s="82"/>
      <c r="TN6" s="82"/>
      <c r="TO6" s="82"/>
      <c r="TP6" s="82"/>
      <c r="TQ6" s="82"/>
      <c r="TR6" s="82"/>
      <c r="TS6" s="82"/>
      <c r="TT6" s="82"/>
      <c r="TU6" s="82"/>
      <c r="TV6" s="82"/>
      <c r="TW6" s="82"/>
      <c r="TX6" s="82"/>
      <c r="TY6" s="82"/>
      <c r="TZ6" s="82"/>
      <c r="UA6" s="82"/>
      <c r="UB6" s="82"/>
      <c r="UC6" s="82"/>
      <c r="UD6" s="82"/>
      <c r="UE6" s="82"/>
      <c r="UF6" s="82"/>
      <c r="UG6" s="82"/>
      <c r="UH6" s="82"/>
      <c r="UI6" s="82"/>
      <c r="UJ6" s="82"/>
      <c r="UK6" s="82"/>
      <c r="UL6" s="82"/>
      <c r="UM6" s="82"/>
      <c r="UN6" s="82"/>
      <c r="UO6" s="82"/>
      <c r="UP6" s="82"/>
      <c r="UQ6" s="82"/>
      <c r="UR6" s="82"/>
      <c r="US6" s="82"/>
      <c r="UT6" s="82"/>
      <c r="UU6" s="82"/>
      <c r="UV6" s="82"/>
      <c r="UW6" s="82"/>
      <c r="UX6" s="82"/>
      <c r="UY6" s="82"/>
      <c r="UZ6" s="82"/>
      <c r="VA6" s="82"/>
      <c r="VB6" s="82"/>
      <c r="VC6" s="82"/>
      <c r="VD6" s="82"/>
      <c r="VE6" s="82"/>
      <c r="VF6" s="82"/>
      <c r="VG6" s="82"/>
      <c r="VH6" s="82"/>
      <c r="VI6" s="82"/>
      <c r="VJ6" s="82"/>
      <c r="VK6" s="82"/>
      <c r="VL6" s="82"/>
      <c r="VM6" s="82"/>
      <c r="VN6" s="82"/>
      <c r="VO6" s="82"/>
      <c r="VP6" s="82"/>
      <c r="VQ6" s="82"/>
      <c r="VR6" s="82"/>
      <c r="VS6" s="82"/>
      <c r="VT6" s="82"/>
      <c r="VU6" s="82"/>
      <c r="VV6" s="82"/>
      <c r="VW6" s="82"/>
      <c r="VX6" s="82"/>
      <c r="VY6" s="82"/>
      <c r="VZ6" s="82"/>
      <c r="WA6" s="82"/>
      <c r="WB6" s="82"/>
      <c r="WC6" s="82"/>
      <c r="WD6" s="82"/>
      <c r="WE6" s="82"/>
      <c r="WF6" s="82"/>
      <c r="WG6" s="82"/>
      <c r="WH6" s="82"/>
      <c r="WI6" s="82"/>
      <c r="WJ6" s="82"/>
      <c r="WK6" s="82"/>
      <c r="WL6" s="82"/>
      <c r="WM6" s="82"/>
      <c r="WN6" s="82"/>
      <c r="WO6" s="82"/>
      <c r="WP6" s="82"/>
      <c r="WQ6" s="82"/>
      <c r="WR6" s="82"/>
      <c r="WS6" s="82"/>
      <c r="WT6" s="82"/>
      <c r="WU6" s="82"/>
      <c r="WV6" s="82"/>
      <c r="WW6" s="82"/>
      <c r="WX6" s="82"/>
      <c r="WY6" s="82"/>
      <c r="WZ6" s="82"/>
      <c r="XA6" s="82"/>
      <c r="XB6" s="82"/>
      <c r="XC6" s="82"/>
      <c r="XD6" s="82"/>
      <c r="XE6" s="82"/>
      <c r="XF6" s="82"/>
      <c r="XG6" s="82"/>
      <c r="XH6" s="82"/>
      <c r="XI6" s="82"/>
      <c r="XJ6" s="82"/>
      <c r="XK6" s="82"/>
      <c r="XL6" s="82"/>
      <c r="XM6" s="82"/>
      <c r="XN6" s="82"/>
      <c r="XO6" s="82"/>
      <c r="XP6" s="82"/>
      <c r="XQ6" s="82"/>
      <c r="XR6" s="82"/>
      <c r="XS6" s="82"/>
      <c r="XT6" s="82"/>
      <c r="XU6" s="82"/>
      <c r="XV6" s="82"/>
      <c r="XW6" s="82"/>
      <c r="XX6" s="82"/>
      <c r="XY6" s="82"/>
      <c r="XZ6" s="82"/>
      <c r="YA6" s="82"/>
      <c r="YB6" s="82"/>
      <c r="YC6" s="82"/>
      <c r="YD6" s="82"/>
      <c r="YE6" s="82"/>
      <c r="YF6" s="82"/>
      <c r="YG6" s="82"/>
      <c r="YH6" s="82"/>
      <c r="YI6" s="82"/>
      <c r="YJ6" s="82"/>
      <c r="YK6" s="82"/>
      <c r="YL6" s="82"/>
      <c r="YM6" s="82"/>
      <c r="YN6" s="82"/>
      <c r="YO6" s="82"/>
      <c r="YP6" s="82"/>
      <c r="YQ6" s="82"/>
      <c r="YR6" s="82"/>
      <c r="YS6" s="82"/>
      <c r="YT6" s="82"/>
      <c r="YU6" s="82"/>
      <c r="YV6" s="82"/>
      <c r="YW6" s="82"/>
      <c r="YX6" s="82"/>
      <c r="YY6" s="82"/>
      <c r="YZ6" s="82"/>
      <c r="ZA6" s="82"/>
      <c r="ZB6" s="82"/>
      <c r="ZC6" s="82"/>
      <c r="ZD6" s="82"/>
      <c r="ZE6" s="82"/>
      <c r="ZF6" s="82"/>
      <c r="ZG6" s="82"/>
      <c r="ZH6" s="82"/>
      <c r="ZI6" s="82"/>
      <c r="ZJ6" s="82"/>
      <c r="ZK6" s="82"/>
      <c r="ZL6" s="82"/>
      <c r="ZM6" s="82"/>
      <c r="ZN6" s="82"/>
      <c r="ZO6" s="82"/>
      <c r="ZP6" s="82"/>
      <c r="ZQ6" s="82"/>
      <c r="ZR6" s="82"/>
      <c r="ZS6" s="82"/>
      <c r="ZT6" s="82"/>
      <c r="ZU6" s="82"/>
      <c r="ZV6" s="82"/>
      <c r="ZW6" s="82"/>
      <c r="ZX6" s="82"/>
      <c r="ZY6" s="82"/>
      <c r="ZZ6" s="82"/>
      <c r="AAA6" s="82"/>
      <c r="AAB6" s="82"/>
      <c r="AAC6" s="82"/>
      <c r="AAD6" s="82"/>
      <c r="AAE6" s="82"/>
      <c r="AAF6" s="82"/>
      <c r="AAG6" s="82"/>
      <c r="AAH6" s="82"/>
      <c r="AAI6" s="82"/>
      <c r="AAJ6" s="82"/>
      <c r="AAK6" s="82"/>
      <c r="AAL6" s="82"/>
      <c r="AAM6" s="82"/>
      <c r="AAN6" s="82"/>
      <c r="AAO6" s="82"/>
      <c r="AAP6" s="82"/>
      <c r="AAQ6" s="82"/>
      <c r="AAR6" s="82"/>
      <c r="AAS6" s="82"/>
      <c r="AAT6" s="82"/>
      <c r="AAU6" s="82"/>
      <c r="AAV6" s="82"/>
      <c r="AAW6" s="82"/>
      <c r="AAX6" s="82"/>
      <c r="AAY6" s="82"/>
      <c r="AAZ6" s="82"/>
      <c r="ABA6" s="82"/>
      <c r="ABB6" s="82"/>
      <c r="ABC6" s="82"/>
      <c r="ABD6" s="82"/>
      <c r="ABE6" s="82"/>
      <c r="ABF6" s="82"/>
      <c r="ABG6" s="82"/>
      <c r="ABH6" s="82"/>
      <c r="ABI6" s="82"/>
      <c r="ABJ6" s="82"/>
      <c r="ABK6" s="82"/>
      <c r="ABL6" s="82"/>
      <c r="ABM6" s="82"/>
      <c r="ABN6" s="82"/>
      <c r="ABO6" s="82"/>
      <c r="ABP6" s="82"/>
      <c r="ABQ6" s="82"/>
      <c r="ABR6" s="82"/>
      <c r="ABS6" s="82"/>
      <c r="ABT6" s="82"/>
      <c r="ABU6" s="82"/>
      <c r="ABV6" s="82"/>
      <c r="ABW6" s="82"/>
      <c r="ABX6" s="82"/>
      <c r="ABY6" s="82"/>
      <c r="ABZ6" s="82"/>
      <c r="ACA6" s="82"/>
      <c r="ACB6" s="82"/>
      <c r="ACC6" s="82"/>
      <c r="ACD6" s="82"/>
      <c r="ACE6" s="82"/>
      <c r="ACF6" s="82"/>
      <c r="ACG6" s="82"/>
      <c r="ACH6" s="82"/>
      <c r="ACI6" s="82"/>
      <c r="ACJ6" s="82"/>
      <c r="ACK6" s="82"/>
      <c r="ACL6" s="82"/>
      <c r="ACM6" s="82"/>
      <c r="ACN6" s="82"/>
      <c r="ACO6" s="82"/>
      <c r="ACP6" s="82"/>
      <c r="ACQ6" s="82"/>
      <c r="ACR6" s="82"/>
      <c r="ACS6" s="82"/>
      <c r="ACT6" s="82"/>
      <c r="ACU6" s="82"/>
      <c r="ACV6" s="82"/>
      <c r="ACW6" s="82"/>
      <c r="ACX6" s="82"/>
      <c r="ACY6" s="82"/>
      <c r="ACZ6" s="82"/>
      <c r="ADA6" s="82"/>
      <c r="ADB6" s="82"/>
      <c r="ADC6" s="82"/>
      <c r="ADD6" s="82"/>
      <c r="ADE6" s="82"/>
      <c r="ADF6" s="82"/>
      <c r="ADG6" s="82"/>
      <c r="ADH6" s="82"/>
      <c r="ADI6" s="82"/>
      <c r="ADJ6" s="82"/>
      <c r="ADK6" s="82"/>
      <c r="ADL6" s="82"/>
      <c r="ADM6" s="82"/>
      <c r="ADN6" s="82"/>
      <c r="ADO6" s="82"/>
      <c r="ADP6" s="82"/>
      <c r="ADQ6" s="82"/>
      <c r="ADR6" s="82"/>
      <c r="ADS6" s="82"/>
      <c r="ADT6" s="82"/>
      <c r="ADU6" s="82"/>
      <c r="ADV6" s="82"/>
      <c r="ADW6" s="82"/>
      <c r="ADX6" s="82"/>
      <c r="ADY6" s="82"/>
      <c r="ADZ6" s="82"/>
      <c r="AEA6" s="82"/>
      <c r="AEB6" s="82"/>
      <c r="AEC6" s="82"/>
      <c r="AED6" s="82"/>
      <c r="AEE6" s="82"/>
      <c r="AEF6" s="82"/>
      <c r="AEG6" s="82"/>
      <c r="AEH6" s="82"/>
      <c r="AEI6" s="82"/>
      <c r="AEJ6" s="82"/>
      <c r="AEK6" s="82"/>
      <c r="AEL6" s="82"/>
      <c r="AEM6" s="82"/>
      <c r="AEN6" s="82"/>
      <c r="AEO6" s="82"/>
      <c r="AEP6" s="82"/>
      <c r="AEQ6" s="82"/>
      <c r="AER6" s="82"/>
      <c r="AES6" s="82"/>
      <c r="AET6" s="82"/>
      <c r="AEU6" s="82"/>
      <c r="AEV6" s="82"/>
      <c r="AEW6" s="82"/>
      <c r="AEX6" s="82"/>
      <c r="AEY6" s="82"/>
      <c r="AEZ6" s="82"/>
      <c r="AFA6" s="82"/>
      <c r="AFB6" s="82"/>
      <c r="AFC6" s="82"/>
      <c r="AFD6" s="82"/>
      <c r="AFE6" s="82"/>
      <c r="AFF6" s="82"/>
      <c r="AFG6" s="82"/>
      <c r="AFH6" s="82"/>
      <c r="AFI6" s="82"/>
      <c r="AFJ6" s="82"/>
      <c r="AFK6" s="82"/>
      <c r="AFL6" s="82"/>
      <c r="AFM6" s="82"/>
      <c r="AFN6" s="82"/>
      <c r="AFO6" s="82"/>
      <c r="AFP6" s="82"/>
      <c r="AFQ6" s="82"/>
      <c r="AFR6" s="82"/>
      <c r="AFS6" s="82"/>
      <c r="AFT6" s="82"/>
      <c r="AFU6" s="82"/>
      <c r="AFV6" s="82"/>
      <c r="AFW6" s="82"/>
      <c r="AFX6" s="82"/>
      <c r="AFY6" s="82"/>
      <c r="AFZ6" s="82"/>
      <c r="AGA6" s="82"/>
      <c r="AGB6" s="82"/>
      <c r="AGC6" s="82"/>
      <c r="AGD6" s="82"/>
      <c r="AGE6" s="82"/>
      <c r="AGF6" s="82"/>
      <c r="AGG6" s="82"/>
      <c r="AGH6" s="82"/>
      <c r="AGI6" s="82"/>
      <c r="AGJ6" s="82"/>
      <c r="AGK6" s="82"/>
      <c r="AGL6" s="82"/>
      <c r="AGM6" s="82"/>
      <c r="AGN6" s="82"/>
      <c r="AGO6" s="82"/>
      <c r="AGP6" s="82"/>
      <c r="AGQ6" s="82"/>
      <c r="AGR6" s="82"/>
      <c r="AGS6" s="82"/>
      <c r="AGT6" s="82"/>
      <c r="AGU6" s="82"/>
      <c r="AGV6" s="82"/>
      <c r="AGW6" s="82"/>
      <c r="AGX6" s="82"/>
      <c r="AGY6" s="82"/>
      <c r="AGZ6" s="82"/>
      <c r="AHA6" s="82"/>
      <c r="AHB6" s="82"/>
      <c r="AHC6" s="82"/>
      <c r="AHD6" s="82"/>
      <c r="AHE6" s="82"/>
      <c r="AHF6" s="82"/>
      <c r="AHG6" s="82"/>
      <c r="AHH6" s="82"/>
      <c r="AHI6" s="82"/>
      <c r="AHJ6" s="82"/>
      <c r="AHK6" s="82"/>
      <c r="AHL6" s="82"/>
      <c r="AHM6" s="82"/>
      <c r="AHN6" s="82"/>
      <c r="AHO6" s="82"/>
      <c r="AHP6" s="82"/>
      <c r="AHQ6" s="82"/>
      <c r="AHR6" s="82"/>
      <c r="AHS6" s="82"/>
      <c r="AHT6" s="82"/>
      <c r="AHU6" s="82"/>
      <c r="AHV6" s="82"/>
      <c r="AHW6" s="82"/>
      <c r="AHX6" s="82"/>
      <c r="AHY6" s="82"/>
      <c r="AHZ6" s="82"/>
      <c r="AIA6" s="82"/>
      <c r="AIB6" s="82"/>
      <c r="AIC6" s="82"/>
      <c r="AID6" s="82"/>
      <c r="AIE6" s="82"/>
      <c r="AIF6" s="82"/>
      <c r="AIG6" s="82"/>
      <c r="AIH6" s="82"/>
      <c r="AII6" s="82"/>
      <c r="AIJ6" s="82"/>
      <c r="AIK6" s="82"/>
      <c r="AIL6" s="82"/>
      <c r="AIM6" s="82"/>
      <c r="AIN6" s="82"/>
      <c r="AIO6" s="82"/>
      <c r="AIP6" s="82"/>
      <c r="AIQ6" s="82"/>
      <c r="AIR6" s="82"/>
      <c r="AIS6" s="82"/>
      <c r="AIT6" s="82"/>
      <c r="AIU6" s="82"/>
      <c r="AIV6" s="82"/>
      <c r="AIW6" s="82"/>
      <c r="AIX6" s="82"/>
      <c r="AIY6" s="82"/>
      <c r="AIZ6" s="82"/>
      <c r="AJA6" s="82"/>
      <c r="AJB6" s="82"/>
      <c r="AJC6" s="82"/>
      <c r="AJD6" s="82"/>
      <c r="AJE6" s="82"/>
      <c r="AJF6" s="82"/>
      <c r="AJG6" s="82"/>
      <c r="AJH6" s="82"/>
      <c r="AJI6" s="82"/>
      <c r="AJJ6" s="82"/>
      <c r="AJK6" s="82"/>
      <c r="AJL6" s="82"/>
      <c r="AJM6" s="82"/>
      <c r="AJN6" s="82"/>
      <c r="AJO6" s="82"/>
      <c r="AJP6" s="82"/>
      <c r="AJQ6" s="82"/>
      <c r="AJR6" s="82"/>
      <c r="AJS6" s="82"/>
      <c r="AJT6" s="82"/>
      <c r="AJU6" s="82"/>
      <c r="AJV6" s="82"/>
      <c r="AJW6" s="82"/>
      <c r="AJX6" s="82"/>
      <c r="AJY6" s="82"/>
      <c r="AJZ6" s="82"/>
      <c r="AKA6" s="82"/>
      <c r="AKB6" s="82"/>
      <c r="AKC6" s="82"/>
      <c r="AKD6" s="82"/>
      <c r="AKE6" s="82"/>
      <c r="AKF6" s="82"/>
      <c r="AKG6" s="82"/>
      <c r="AKH6" s="82"/>
      <c r="AKI6" s="82"/>
      <c r="AKJ6" s="82"/>
      <c r="AKK6" s="82"/>
      <c r="AKL6" s="82"/>
      <c r="AKM6" s="82"/>
      <c r="AKN6" s="82"/>
      <c r="AKO6" s="82"/>
      <c r="AKP6" s="82"/>
      <c r="AKQ6" s="82"/>
      <c r="AKR6" s="82"/>
      <c r="AKS6" s="82"/>
      <c r="AKT6" s="82"/>
      <c r="AKU6" s="82"/>
      <c r="AKV6" s="82"/>
      <c r="AKW6" s="82"/>
      <c r="AKX6" s="82"/>
      <c r="AKY6" s="82"/>
      <c r="AKZ6" s="82"/>
    </row>
    <row r="7" spans="1:988">
      <c r="A7" s="113">
        <f t="shared" si="0"/>
        <v>35</v>
      </c>
      <c r="B7" s="113" t="s">
        <v>223</v>
      </c>
      <c r="C7" s="113">
        <f>VLOOKUP(B7,Fe2O3!$A$1:$M$102,8,0)</f>
        <v>-0.13428024856699622</v>
      </c>
      <c r="D7" s="112"/>
      <c r="E7" s="113" t="s">
        <v>223</v>
      </c>
      <c r="F7" s="113">
        <f>VLOOKUP(E7,Fe2O3!$A$4:$M$102,7,0)</f>
        <v>-2.06787573446196</v>
      </c>
      <c r="G7" s="113">
        <f t="shared" si="1"/>
        <v>9</v>
      </c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  <c r="DV7" s="82"/>
      <c r="DW7" s="82"/>
      <c r="DX7" s="82"/>
      <c r="DY7" s="82"/>
      <c r="DZ7" s="82"/>
      <c r="EA7" s="82"/>
      <c r="EB7" s="82"/>
      <c r="EC7" s="82"/>
      <c r="ED7" s="82"/>
      <c r="EE7" s="82"/>
      <c r="EF7" s="82"/>
      <c r="EG7" s="82"/>
      <c r="EH7" s="82"/>
      <c r="EI7" s="82"/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2"/>
      <c r="FC7" s="82"/>
      <c r="FD7" s="82"/>
      <c r="FE7" s="82"/>
      <c r="FF7" s="82"/>
      <c r="FG7" s="82"/>
      <c r="FH7" s="82"/>
      <c r="FI7" s="82"/>
      <c r="FJ7" s="82"/>
      <c r="FK7" s="82"/>
      <c r="FL7" s="82"/>
      <c r="FM7" s="82"/>
      <c r="FN7" s="82"/>
      <c r="FO7" s="82"/>
      <c r="FP7" s="82"/>
      <c r="FQ7" s="82"/>
      <c r="FR7" s="82"/>
      <c r="FS7" s="82"/>
      <c r="FT7" s="82"/>
      <c r="FU7" s="82"/>
      <c r="FV7" s="82"/>
      <c r="FW7" s="82"/>
      <c r="FX7" s="82"/>
      <c r="FY7" s="82"/>
      <c r="FZ7" s="82"/>
      <c r="GA7" s="82"/>
      <c r="GB7" s="82"/>
      <c r="GC7" s="82"/>
      <c r="GD7" s="82"/>
      <c r="GE7" s="82"/>
      <c r="GF7" s="82"/>
      <c r="GG7" s="82"/>
      <c r="GH7" s="82"/>
      <c r="GI7" s="82"/>
      <c r="GJ7" s="82"/>
      <c r="GK7" s="82"/>
      <c r="GL7" s="82"/>
      <c r="GM7" s="82"/>
      <c r="GN7" s="82"/>
      <c r="GO7" s="82"/>
      <c r="GP7" s="82"/>
      <c r="GQ7" s="82"/>
      <c r="GR7" s="82"/>
      <c r="GS7" s="82"/>
      <c r="GT7" s="82"/>
      <c r="GU7" s="82"/>
      <c r="GV7" s="82"/>
      <c r="GW7" s="82"/>
      <c r="GX7" s="82"/>
      <c r="GY7" s="82"/>
      <c r="GZ7" s="82"/>
      <c r="HA7" s="82"/>
      <c r="HB7" s="82"/>
      <c r="HC7" s="82"/>
      <c r="HD7" s="82"/>
      <c r="HE7" s="82"/>
      <c r="HF7" s="82"/>
      <c r="HG7" s="82"/>
      <c r="HH7" s="82"/>
      <c r="HI7" s="82"/>
      <c r="HJ7" s="82"/>
      <c r="HK7" s="82"/>
      <c r="HL7" s="82"/>
      <c r="HM7" s="82"/>
      <c r="HN7" s="82"/>
      <c r="HO7" s="82"/>
      <c r="HP7" s="82"/>
      <c r="HQ7" s="82"/>
      <c r="HR7" s="82"/>
      <c r="HS7" s="82"/>
      <c r="HT7" s="82"/>
      <c r="HU7" s="82"/>
      <c r="HV7" s="82"/>
      <c r="HW7" s="82"/>
      <c r="HX7" s="82"/>
      <c r="HY7" s="82"/>
      <c r="HZ7" s="82"/>
      <c r="IA7" s="82"/>
      <c r="IB7" s="82"/>
      <c r="IC7" s="82"/>
      <c r="ID7" s="82"/>
      <c r="IE7" s="82"/>
      <c r="IF7" s="82"/>
      <c r="IG7" s="82"/>
      <c r="IH7" s="82"/>
      <c r="II7" s="82"/>
      <c r="IJ7" s="82"/>
      <c r="IK7" s="82"/>
      <c r="IL7" s="82"/>
      <c r="IM7" s="82"/>
      <c r="IN7" s="82"/>
      <c r="IO7" s="82"/>
      <c r="IP7" s="82"/>
      <c r="IQ7" s="82"/>
      <c r="IR7" s="82"/>
      <c r="IS7" s="82"/>
      <c r="IT7" s="82"/>
      <c r="IU7" s="82"/>
      <c r="IV7" s="82"/>
      <c r="IW7" s="82"/>
      <c r="IX7" s="82"/>
      <c r="IY7" s="82"/>
      <c r="IZ7" s="82"/>
      <c r="JA7" s="82"/>
      <c r="JB7" s="82"/>
      <c r="JC7" s="82"/>
      <c r="JD7" s="82"/>
      <c r="JE7" s="82"/>
      <c r="JF7" s="82"/>
      <c r="JG7" s="82"/>
      <c r="JH7" s="82"/>
      <c r="JI7" s="82"/>
      <c r="JJ7" s="82"/>
      <c r="JK7" s="82"/>
      <c r="JL7" s="82"/>
      <c r="JM7" s="82"/>
      <c r="JN7" s="82"/>
      <c r="JO7" s="82"/>
      <c r="JP7" s="82"/>
      <c r="JQ7" s="82"/>
      <c r="JR7" s="82"/>
      <c r="JS7" s="82"/>
      <c r="JT7" s="82"/>
      <c r="JU7" s="82"/>
      <c r="JV7" s="82"/>
      <c r="JW7" s="82"/>
      <c r="JX7" s="82"/>
      <c r="JY7" s="82"/>
      <c r="JZ7" s="82"/>
      <c r="KA7" s="82"/>
      <c r="KB7" s="82"/>
      <c r="KC7" s="82"/>
      <c r="KD7" s="82"/>
      <c r="KE7" s="82"/>
      <c r="KF7" s="82"/>
      <c r="KG7" s="82"/>
      <c r="KH7" s="82"/>
      <c r="KI7" s="82"/>
      <c r="KJ7" s="82"/>
      <c r="KK7" s="82"/>
      <c r="KL7" s="82"/>
      <c r="KM7" s="82"/>
      <c r="KN7" s="82"/>
      <c r="KO7" s="82"/>
      <c r="KP7" s="82"/>
      <c r="KQ7" s="82"/>
      <c r="KR7" s="82"/>
      <c r="KS7" s="82"/>
      <c r="KT7" s="82"/>
      <c r="KU7" s="82"/>
      <c r="KV7" s="82"/>
      <c r="KW7" s="82"/>
      <c r="KX7" s="82"/>
      <c r="KY7" s="82"/>
      <c r="KZ7" s="82"/>
      <c r="LA7" s="82"/>
      <c r="LB7" s="82"/>
      <c r="LC7" s="82"/>
      <c r="LD7" s="82"/>
      <c r="LE7" s="82"/>
      <c r="LF7" s="82"/>
      <c r="LG7" s="82"/>
      <c r="LH7" s="82"/>
      <c r="LI7" s="82"/>
      <c r="LJ7" s="82"/>
      <c r="LK7" s="82"/>
      <c r="LL7" s="82"/>
      <c r="LM7" s="82"/>
      <c r="LN7" s="82"/>
      <c r="LO7" s="82"/>
      <c r="LP7" s="82"/>
      <c r="LQ7" s="82"/>
      <c r="LR7" s="82"/>
      <c r="LS7" s="82"/>
      <c r="LT7" s="82"/>
      <c r="LU7" s="82"/>
      <c r="LV7" s="82"/>
      <c r="LW7" s="82"/>
      <c r="LX7" s="82"/>
      <c r="LY7" s="82"/>
      <c r="LZ7" s="82"/>
      <c r="MA7" s="82"/>
      <c r="MB7" s="82"/>
      <c r="MC7" s="82"/>
      <c r="MD7" s="82"/>
      <c r="ME7" s="82"/>
      <c r="MF7" s="82"/>
      <c r="MG7" s="82"/>
      <c r="MH7" s="82"/>
      <c r="MI7" s="82"/>
      <c r="MJ7" s="82"/>
      <c r="MK7" s="82"/>
      <c r="ML7" s="82"/>
      <c r="MM7" s="82"/>
      <c r="MN7" s="82"/>
      <c r="MO7" s="82"/>
      <c r="MP7" s="82"/>
      <c r="MQ7" s="82"/>
      <c r="MR7" s="82"/>
      <c r="MS7" s="82"/>
      <c r="MT7" s="82"/>
      <c r="MU7" s="82"/>
      <c r="MV7" s="82"/>
      <c r="MW7" s="82"/>
      <c r="MX7" s="82"/>
      <c r="MY7" s="82"/>
      <c r="MZ7" s="82"/>
      <c r="NA7" s="82"/>
      <c r="NB7" s="82"/>
      <c r="NC7" s="82"/>
      <c r="ND7" s="82"/>
      <c r="NE7" s="82"/>
      <c r="NF7" s="82"/>
      <c r="NG7" s="82"/>
      <c r="NH7" s="82"/>
      <c r="NI7" s="82"/>
      <c r="NJ7" s="82"/>
      <c r="NK7" s="82"/>
      <c r="NL7" s="82"/>
      <c r="NM7" s="82"/>
      <c r="NN7" s="82"/>
      <c r="NO7" s="82"/>
      <c r="NP7" s="82"/>
      <c r="NQ7" s="82"/>
      <c r="NR7" s="82"/>
      <c r="NS7" s="82"/>
      <c r="NT7" s="82"/>
      <c r="NU7" s="82"/>
      <c r="NV7" s="82"/>
      <c r="NW7" s="82"/>
      <c r="NX7" s="82"/>
      <c r="NY7" s="82"/>
      <c r="NZ7" s="82"/>
      <c r="OA7" s="82"/>
      <c r="OB7" s="82"/>
      <c r="OC7" s="82"/>
      <c r="OD7" s="82"/>
      <c r="OE7" s="82"/>
      <c r="OF7" s="82"/>
      <c r="OG7" s="82"/>
      <c r="OH7" s="82"/>
      <c r="OI7" s="82"/>
      <c r="OJ7" s="82"/>
      <c r="OK7" s="82"/>
      <c r="OL7" s="82"/>
      <c r="OM7" s="82"/>
      <c r="ON7" s="82"/>
      <c r="OO7" s="82"/>
      <c r="OP7" s="82"/>
      <c r="OQ7" s="82"/>
      <c r="OR7" s="82"/>
      <c r="OS7" s="82"/>
      <c r="OT7" s="82"/>
      <c r="OU7" s="82"/>
      <c r="OV7" s="82"/>
      <c r="OW7" s="82"/>
      <c r="OX7" s="82"/>
      <c r="OY7" s="82"/>
      <c r="OZ7" s="82"/>
      <c r="PA7" s="82"/>
      <c r="PB7" s="82"/>
      <c r="PC7" s="82"/>
      <c r="PD7" s="82"/>
      <c r="PE7" s="82"/>
      <c r="PF7" s="82"/>
      <c r="PG7" s="82"/>
      <c r="PH7" s="82"/>
      <c r="PI7" s="82"/>
      <c r="PJ7" s="82"/>
      <c r="PK7" s="82"/>
      <c r="PL7" s="82"/>
      <c r="PM7" s="82"/>
      <c r="PN7" s="82"/>
      <c r="PO7" s="82"/>
      <c r="PP7" s="82"/>
      <c r="PQ7" s="82"/>
      <c r="PR7" s="82"/>
      <c r="PS7" s="82"/>
      <c r="PT7" s="82"/>
      <c r="PU7" s="82"/>
      <c r="PV7" s="82"/>
      <c r="PW7" s="82"/>
      <c r="PX7" s="82"/>
      <c r="PY7" s="82"/>
      <c r="PZ7" s="82"/>
      <c r="QA7" s="82"/>
      <c r="QB7" s="82"/>
      <c r="QC7" s="82"/>
      <c r="QD7" s="82"/>
      <c r="QE7" s="82"/>
      <c r="QF7" s="82"/>
      <c r="QG7" s="82"/>
      <c r="QH7" s="82"/>
      <c r="QI7" s="82"/>
      <c r="QJ7" s="82"/>
      <c r="QK7" s="82"/>
      <c r="QL7" s="82"/>
      <c r="QM7" s="82"/>
      <c r="QN7" s="82"/>
      <c r="QO7" s="82"/>
      <c r="QP7" s="82"/>
      <c r="QQ7" s="82"/>
      <c r="QR7" s="82"/>
      <c r="QS7" s="82"/>
      <c r="QT7" s="82"/>
      <c r="QU7" s="82"/>
      <c r="QV7" s="82"/>
      <c r="QW7" s="82"/>
      <c r="QX7" s="82"/>
      <c r="QY7" s="82"/>
      <c r="QZ7" s="82"/>
      <c r="RA7" s="82"/>
      <c r="RB7" s="82"/>
      <c r="RC7" s="82"/>
      <c r="RD7" s="82"/>
      <c r="RE7" s="82"/>
      <c r="RF7" s="82"/>
      <c r="RG7" s="82"/>
      <c r="RH7" s="82"/>
      <c r="RI7" s="82"/>
      <c r="RJ7" s="82"/>
      <c r="RK7" s="82"/>
      <c r="RL7" s="82"/>
      <c r="RM7" s="82"/>
      <c r="RN7" s="82"/>
      <c r="RO7" s="82"/>
      <c r="RP7" s="82"/>
      <c r="RQ7" s="82"/>
      <c r="RR7" s="82"/>
      <c r="RS7" s="82"/>
      <c r="RT7" s="82"/>
      <c r="RU7" s="82"/>
      <c r="RV7" s="82"/>
      <c r="RW7" s="82"/>
      <c r="RX7" s="82"/>
      <c r="RY7" s="82"/>
      <c r="RZ7" s="82"/>
      <c r="SA7" s="82"/>
      <c r="SB7" s="82"/>
      <c r="SC7" s="82"/>
      <c r="SD7" s="82"/>
      <c r="SE7" s="82"/>
      <c r="SF7" s="82"/>
      <c r="SG7" s="82"/>
      <c r="SH7" s="82"/>
      <c r="SI7" s="82"/>
      <c r="SJ7" s="82"/>
      <c r="SK7" s="82"/>
      <c r="SL7" s="82"/>
      <c r="SM7" s="82"/>
      <c r="SN7" s="82"/>
      <c r="SO7" s="82"/>
      <c r="SP7" s="82"/>
      <c r="SQ7" s="82"/>
      <c r="SR7" s="82"/>
      <c r="SS7" s="82"/>
      <c r="ST7" s="82"/>
      <c r="SU7" s="82"/>
      <c r="SV7" s="82"/>
      <c r="SW7" s="82"/>
      <c r="SX7" s="82"/>
      <c r="SY7" s="82"/>
      <c r="SZ7" s="82"/>
      <c r="TA7" s="82"/>
      <c r="TB7" s="82"/>
      <c r="TC7" s="82"/>
      <c r="TD7" s="82"/>
      <c r="TE7" s="82"/>
      <c r="TF7" s="82"/>
      <c r="TG7" s="82"/>
      <c r="TH7" s="82"/>
      <c r="TI7" s="82"/>
      <c r="TJ7" s="82"/>
      <c r="TK7" s="82"/>
      <c r="TL7" s="82"/>
      <c r="TM7" s="82"/>
      <c r="TN7" s="82"/>
      <c r="TO7" s="82"/>
      <c r="TP7" s="82"/>
      <c r="TQ7" s="82"/>
      <c r="TR7" s="82"/>
      <c r="TS7" s="82"/>
      <c r="TT7" s="82"/>
      <c r="TU7" s="82"/>
      <c r="TV7" s="82"/>
      <c r="TW7" s="82"/>
      <c r="TX7" s="82"/>
      <c r="TY7" s="82"/>
      <c r="TZ7" s="82"/>
      <c r="UA7" s="82"/>
      <c r="UB7" s="82"/>
      <c r="UC7" s="82"/>
      <c r="UD7" s="82"/>
      <c r="UE7" s="82"/>
      <c r="UF7" s="82"/>
      <c r="UG7" s="82"/>
      <c r="UH7" s="82"/>
      <c r="UI7" s="82"/>
      <c r="UJ7" s="82"/>
      <c r="UK7" s="82"/>
      <c r="UL7" s="82"/>
      <c r="UM7" s="82"/>
      <c r="UN7" s="82"/>
      <c r="UO7" s="82"/>
      <c r="UP7" s="82"/>
      <c r="UQ7" s="82"/>
      <c r="UR7" s="82"/>
      <c r="US7" s="82"/>
      <c r="UT7" s="82"/>
      <c r="UU7" s="82"/>
      <c r="UV7" s="82"/>
      <c r="UW7" s="82"/>
      <c r="UX7" s="82"/>
      <c r="UY7" s="82"/>
      <c r="UZ7" s="82"/>
      <c r="VA7" s="82"/>
      <c r="VB7" s="82"/>
      <c r="VC7" s="82"/>
      <c r="VD7" s="82"/>
      <c r="VE7" s="82"/>
      <c r="VF7" s="82"/>
      <c r="VG7" s="82"/>
      <c r="VH7" s="82"/>
      <c r="VI7" s="82"/>
      <c r="VJ7" s="82"/>
      <c r="VK7" s="82"/>
      <c r="VL7" s="82"/>
      <c r="VM7" s="82"/>
      <c r="VN7" s="82"/>
      <c r="VO7" s="82"/>
      <c r="VP7" s="82"/>
      <c r="VQ7" s="82"/>
      <c r="VR7" s="82"/>
      <c r="VS7" s="82"/>
      <c r="VT7" s="82"/>
      <c r="VU7" s="82"/>
      <c r="VV7" s="82"/>
      <c r="VW7" s="82"/>
      <c r="VX7" s="82"/>
      <c r="VY7" s="82"/>
      <c r="VZ7" s="82"/>
      <c r="WA7" s="82"/>
      <c r="WB7" s="82"/>
      <c r="WC7" s="82"/>
      <c r="WD7" s="82"/>
      <c r="WE7" s="82"/>
      <c r="WF7" s="82"/>
      <c r="WG7" s="82"/>
      <c r="WH7" s="82"/>
      <c r="WI7" s="82"/>
      <c r="WJ7" s="82"/>
      <c r="WK7" s="82"/>
      <c r="WL7" s="82"/>
      <c r="WM7" s="82"/>
      <c r="WN7" s="82"/>
      <c r="WO7" s="82"/>
      <c r="WP7" s="82"/>
      <c r="WQ7" s="82"/>
      <c r="WR7" s="82"/>
      <c r="WS7" s="82"/>
      <c r="WT7" s="82"/>
      <c r="WU7" s="82"/>
      <c r="WV7" s="82"/>
      <c r="WW7" s="82"/>
      <c r="WX7" s="82"/>
      <c r="WY7" s="82"/>
      <c r="WZ7" s="82"/>
      <c r="XA7" s="82"/>
      <c r="XB7" s="82"/>
      <c r="XC7" s="82"/>
      <c r="XD7" s="82"/>
      <c r="XE7" s="82"/>
      <c r="XF7" s="82"/>
      <c r="XG7" s="82"/>
      <c r="XH7" s="82"/>
      <c r="XI7" s="82"/>
      <c r="XJ7" s="82"/>
      <c r="XK7" s="82"/>
      <c r="XL7" s="82"/>
      <c r="XM7" s="82"/>
      <c r="XN7" s="82"/>
      <c r="XO7" s="82"/>
      <c r="XP7" s="82"/>
      <c r="XQ7" s="82"/>
      <c r="XR7" s="82"/>
      <c r="XS7" s="82"/>
      <c r="XT7" s="82"/>
      <c r="XU7" s="82"/>
      <c r="XV7" s="82"/>
      <c r="XW7" s="82"/>
      <c r="XX7" s="82"/>
      <c r="XY7" s="82"/>
      <c r="XZ7" s="82"/>
      <c r="YA7" s="82"/>
      <c r="YB7" s="82"/>
      <c r="YC7" s="82"/>
      <c r="YD7" s="82"/>
      <c r="YE7" s="82"/>
      <c r="YF7" s="82"/>
      <c r="YG7" s="82"/>
      <c r="YH7" s="82"/>
      <c r="YI7" s="82"/>
      <c r="YJ7" s="82"/>
      <c r="YK7" s="82"/>
      <c r="YL7" s="82"/>
      <c r="YM7" s="82"/>
      <c r="YN7" s="82"/>
      <c r="YO7" s="82"/>
      <c r="YP7" s="82"/>
      <c r="YQ7" s="82"/>
      <c r="YR7" s="82"/>
      <c r="YS7" s="82"/>
      <c r="YT7" s="82"/>
      <c r="YU7" s="82"/>
      <c r="YV7" s="82"/>
      <c r="YW7" s="82"/>
      <c r="YX7" s="82"/>
      <c r="YY7" s="82"/>
      <c r="YZ7" s="82"/>
      <c r="ZA7" s="82"/>
      <c r="ZB7" s="82"/>
      <c r="ZC7" s="82"/>
      <c r="ZD7" s="82"/>
      <c r="ZE7" s="82"/>
      <c r="ZF7" s="82"/>
      <c r="ZG7" s="82"/>
      <c r="ZH7" s="82"/>
      <c r="ZI7" s="82"/>
      <c r="ZJ7" s="82"/>
      <c r="ZK7" s="82"/>
      <c r="ZL7" s="82"/>
      <c r="ZM7" s="82"/>
      <c r="ZN7" s="82"/>
      <c r="ZO7" s="82"/>
      <c r="ZP7" s="82"/>
      <c r="ZQ7" s="82"/>
      <c r="ZR7" s="82"/>
      <c r="ZS7" s="82"/>
      <c r="ZT7" s="82"/>
      <c r="ZU7" s="82"/>
      <c r="ZV7" s="82"/>
      <c r="ZW7" s="82"/>
      <c r="ZX7" s="82"/>
      <c r="ZY7" s="82"/>
      <c r="ZZ7" s="82"/>
      <c r="AAA7" s="82"/>
      <c r="AAB7" s="82"/>
      <c r="AAC7" s="82"/>
      <c r="AAD7" s="82"/>
      <c r="AAE7" s="82"/>
      <c r="AAF7" s="82"/>
      <c r="AAG7" s="82"/>
      <c r="AAH7" s="82"/>
      <c r="AAI7" s="82"/>
      <c r="AAJ7" s="82"/>
      <c r="AAK7" s="82"/>
      <c r="AAL7" s="82"/>
      <c r="AAM7" s="82"/>
      <c r="AAN7" s="82"/>
      <c r="AAO7" s="82"/>
      <c r="AAP7" s="82"/>
      <c r="AAQ7" s="82"/>
      <c r="AAR7" s="82"/>
      <c r="AAS7" s="82"/>
      <c r="AAT7" s="82"/>
      <c r="AAU7" s="82"/>
      <c r="AAV7" s="82"/>
      <c r="AAW7" s="82"/>
      <c r="AAX7" s="82"/>
      <c r="AAY7" s="82"/>
      <c r="AAZ7" s="82"/>
      <c r="ABA7" s="82"/>
      <c r="ABB7" s="82"/>
      <c r="ABC7" s="82"/>
      <c r="ABD7" s="82"/>
      <c r="ABE7" s="82"/>
      <c r="ABF7" s="82"/>
      <c r="ABG7" s="82"/>
      <c r="ABH7" s="82"/>
      <c r="ABI7" s="82"/>
      <c r="ABJ7" s="82"/>
      <c r="ABK7" s="82"/>
      <c r="ABL7" s="82"/>
      <c r="ABM7" s="82"/>
      <c r="ABN7" s="82"/>
      <c r="ABO7" s="82"/>
      <c r="ABP7" s="82"/>
      <c r="ABQ7" s="82"/>
      <c r="ABR7" s="82"/>
      <c r="ABS7" s="82"/>
      <c r="ABT7" s="82"/>
      <c r="ABU7" s="82"/>
      <c r="ABV7" s="82"/>
      <c r="ABW7" s="82"/>
      <c r="ABX7" s="82"/>
      <c r="ABY7" s="82"/>
      <c r="ABZ7" s="82"/>
      <c r="ACA7" s="82"/>
      <c r="ACB7" s="82"/>
      <c r="ACC7" s="82"/>
      <c r="ACD7" s="82"/>
      <c r="ACE7" s="82"/>
      <c r="ACF7" s="82"/>
      <c r="ACG7" s="82"/>
      <c r="ACH7" s="82"/>
      <c r="ACI7" s="82"/>
      <c r="ACJ7" s="82"/>
      <c r="ACK7" s="82"/>
      <c r="ACL7" s="82"/>
      <c r="ACM7" s="82"/>
      <c r="ACN7" s="82"/>
      <c r="ACO7" s="82"/>
      <c r="ACP7" s="82"/>
      <c r="ACQ7" s="82"/>
      <c r="ACR7" s="82"/>
      <c r="ACS7" s="82"/>
      <c r="ACT7" s="82"/>
      <c r="ACU7" s="82"/>
      <c r="ACV7" s="82"/>
      <c r="ACW7" s="82"/>
      <c r="ACX7" s="82"/>
      <c r="ACY7" s="82"/>
      <c r="ACZ7" s="82"/>
      <c r="ADA7" s="82"/>
      <c r="ADB7" s="82"/>
      <c r="ADC7" s="82"/>
      <c r="ADD7" s="82"/>
      <c r="ADE7" s="82"/>
      <c r="ADF7" s="82"/>
      <c r="ADG7" s="82"/>
      <c r="ADH7" s="82"/>
      <c r="ADI7" s="82"/>
      <c r="ADJ7" s="82"/>
      <c r="ADK7" s="82"/>
      <c r="ADL7" s="82"/>
      <c r="ADM7" s="82"/>
      <c r="ADN7" s="82"/>
      <c r="ADO7" s="82"/>
      <c r="ADP7" s="82"/>
      <c r="ADQ7" s="82"/>
      <c r="ADR7" s="82"/>
      <c r="ADS7" s="82"/>
      <c r="ADT7" s="82"/>
      <c r="ADU7" s="82"/>
      <c r="ADV7" s="82"/>
      <c r="ADW7" s="82"/>
      <c r="ADX7" s="82"/>
      <c r="ADY7" s="82"/>
      <c r="ADZ7" s="82"/>
      <c r="AEA7" s="82"/>
      <c r="AEB7" s="82"/>
      <c r="AEC7" s="82"/>
      <c r="AED7" s="82"/>
      <c r="AEE7" s="82"/>
      <c r="AEF7" s="82"/>
      <c r="AEG7" s="82"/>
      <c r="AEH7" s="82"/>
      <c r="AEI7" s="82"/>
      <c r="AEJ7" s="82"/>
      <c r="AEK7" s="82"/>
      <c r="AEL7" s="82"/>
      <c r="AEM7" s="82"/>
      <c r="AEN7" s="82"/>
      <c r="AEO7" s="82"/>
      <c r="AEP7" s="82"/>
      <c r="AEQ7" s="82"/>
      <c r="AER7" s="82"/>
      <c r="AES7" s="82"/>
      <c r="AET7" s="82"/>
      <c r="AEU7" s="82"/>
      <c r="AEV7" s="82"/>
      <c r="AEW7" s="82"/>
      <c r="AEX7" s="82"/>
      <c r="AEY7" s="82"/>
      <c r="AEZ7" s="82"/>
      <c r="AFA7" s="82"/>
      <c r="AFB7" s="82"/>
      <c r="AFC7" s="82"/>
      <c r="AFD7" s="82"/>
      <c r="AFE7" s="82"/>
      <c r="AFF7" s="82"/>
      <c r="AFG7" s="82"/>
      <c r="AFH7" s="82"/>
      <c r="AFI7" s="82"/>
      <c r="AFJ7" s="82"/>
      <c r="AFK7" s="82"/>
      <c r="AFL7" s="82"/>
      <c r="AFM7" s="82"/>
      <c r="AFN7" s="82"/>
      <c r="AFO7" s="82"/>
      <c r="AFP7" s="82"/>
      <c r="AFQ7" s="82"/>
      <c r="AFR7" s="82"/>
      <c r="AFS7" s="82"/>
      <c r="AFT7" s="82"/>
      <c r="AFU7" s="82"/>
      <c r="AFV7" s="82"/>
      <c r="AFW7" s="82"/>
      <c r="AFX7" s="82"/>
      <c r="AFY7" s="82"/>
      <c r="AFZ7" s="82"/>
      <c r="AGA7" s="82"/>
      <c r="AGB7" s="82"/>
      <c r="AGC7" s="82"/>
      <c r="AGD7" s="82"/>
      <c r="AGE7" s="82"/>
      <c r="AGF7" s="82"/>
      <c r="AGG7" s="82"/>
      <c r="AGH7" s="82"/>
      <c r="AGI7" s="82"/>
      <c r="AGJ7" s="82"/>
      <c r="AGK7" s="82"/>
      <c r="AGL7" s="82"/>
      <c r="AGM7" s="82"/>
      <c r="AGN7" s="82"/>
      <c r="AGO7" s="82"/>
      <c r="AGP7" s="82"/>
      <c r="AGQ7" s="82"/>
      <c r="AGR7" s="82"/>
      <c r="AGS7" s="82"/>
      <c r="AGT7" s="82"/>
      <c r="AGU7" s="82"/>
      <c r="AGV7" s="82"/>
      <c r="AGW7" s="82"/>
      <c r="AGX7" s="82"/>
      <c r="AGY7" s="82"/>
      <c r="AGZ7" s="82"/>
      <c r="AHA7" s="82"/>
      <c r="AHB7" s="82"/>
      <c r="AHC7" s="82"/>
      <c r="AHD7" s="82"/>
      <c r="AHE7" s="82"/>
      <c r="AHF7" s="82"/>
      <c r="AHG7" s="82"/>
      <c r="AHH7" s="82"/>
      <c r="AHI7" s="82"/>
      <c r="AHJ7" s="82"/>
      <c r="AHK7" s="82"/>
      <c r="AHL7" s="82"/>
      <c r="AHM7" s="82"/>
      <c r="AHN7" s="82"/>
      <c r="AHO7" s="82"/>
      <c r="AHP7" s="82"/>
      <c r="AHQ7" s="82"/>
      <c r="AHR7" s="82"/>
      <c r="AHS7" s="82"/>
      <c r="AHT7" s="82"/>
      <c r="AHU7" s="82"/>
      <c r="AHV7" s="82"/>
      <c r="AHW7" s="82"/>
      <c r="AHX7" s="82"/>
      <c r="AHY7" s="82"/>
      <c r="AHZ7" s="82"/>
      <c r="AIA7" s="82"/>
      <c r="AIB7" s="82"/>
      <c r="AIC7" s="82"/>
      <c r="AID7" s="82"/>
      <c r="AIE7" s="82"/>
      <c r="AIF7" s="82"/>
      <c r="AIG7" s="82"/>
      <c r="AIH7" s="82"/>
      <c r="AII7" s="82"/>
      <c r="AIJ7" s="82"/>
      <c r="AIK7" s="82"/>
      <c r="AIL7" s="82"/>
      <c r="AIM7" s="82"/>
      <c r="AIN7" s="82"/>
      <c r="AIO7" s="82"/>
      <c r="AIP7" s="82"/>
      <c r="AIQ7" s="82"/>
      <c r="AIR7" s="82"/>
      <c r="AIS7" s="82"/>
      <c r="AIT7" s="82"/>
      <c r="AIU7" s="82"/>
      <c r="AIV7" s="82"/>
      <c r="AIW7" s="82"/>
      <c r="AIX7" s="82"/>
      <c r="AIY7" s="82"/>
      <c r="AIZ7" s="82"/>
      <c r="AJA7" s="82"/>
      <c r="AJB7" s="82"/>
      <c r="AJC7" s="82"/>
      <c r="AJD7" s="82"/>
      <c r="AJE7" s="82"/>
      <c r="AJF7" s="82"/>
      <c r="AJG7" s="82"/>
      <c r="AJH7" s="82"/>
      <c r="AJI7" s="82"/>
      <c r="AJJ7" s="82"/>
      <c r="AJK7" s="82"/>
      <c r="AJL7" s="82"/>
      <c r="AJM7" s="82"/>
      <c r="AJN7" s="82"/>
      <c r="AJO7" s="82"/>
      <c r="AJP7" s="82"/>
      <c r="AJQ7" s="82"/>
      <c r="AJR7" s="82"/>
      <c r="AJS7" s="82"/>
      <c r="AJT7" s="82"/>
      <c r="AJU7" s="82"/>
      <c r="AJV7" s="82"/>
      <c r="AJW7" s="82"/>
      <c r="AJX7" s="82"/>
      <c r="AJY7" s="82"/>
      <c r="AJZ7" s="82"/>
      <c r="AKA7" s="82"/>
      <c r="AKB7" s="82"/>
      <c r="AKC7" s="82"/>
      <c r="AKD7" s="82"/>
      <c r="AKE7" s="82"/>
      <c r="AKF7" s="82"/>
      <c r="AKG7" s="82"/>
      <c r="AKH7" s="82"/>
      <c r="AKI7" s="82"/>
      <c r="AKJ7" s="82"/>
      <c r="AKK7" s="82"/>
      <c r="AKL7" s="82"/>
      <c r="AKM7" s="82"/>
      <c r="AKN7" s="82"/>
      <c r="AKO7" s="82"/>
      <c r="AKP7" s="82"/>
      <c r="AKQ7" s="82"/>
      <c r="AKR7" s="82"/>
      <c r="AKS7" s="82"/>
      <c r="AKT7" s="82"/>
      <c r="AKU7" s="82"/>
      <c r="AKV7" s="82"/>
      <c r="AKW7" s="82"/>
      <c r="AKX7" s="82"/>
      <c r="AKY7" s="82"/>
      <c r="AKZ7" s="82"/>
    </row>
    <row r="8" spans="1:988" s="42" customFormat="1">
      <c r="A8" s="113">
        <f t="shared" si="0"/>
        <v>73</v>
      </c>
      <c r="B8" s="113" t="s">
        <v>227</v>
      </c>
      <c r="C8" s="113">
        <f>VLOOKUP(B8,Fe2O3!$A$1:$M$102,8,0)</f>
        <v>-0.51305520606038391</v>
      </c>
      <c r="D8" s="112"/>
      <c r="E8" s="113" t="s">
        <v>227</v>
      </c>
      <c r="F8" s="113">
        <f>VLOOKUP(E8,Fe2O3!$A$4:$M$102,7,0)</f>
        <v>-6.18222527055583</v>
      </c>
      <c r="G8" s="113">
        <f t="shared" si="1"/>
        <v>83</v>
      </c>
    </row>
    <row r="9" spans="1:988" s="82" customFormat="1">
      <c r="A9" s="113">
        <f t="shared" si="0"/>
        <v>87</v>
      </c>
      <c r="B9" s="113" t="s">
        <v>235</v>
      </c>
      <c r="C9" s="113">
        <f>VLOOKUP(B9,Fe2O3!$A$1:$M$102,8,0)</f>
        <v>-1.0154930043313428</v>
      </c>
      <c r="D9" s="112"/>
      <c r="E9" s="113" t="s">
        <v>235</v>
      </c>
      <c r="F9" s="113">
        <f>VLOOKUP(E9,Fe2O3!$A$4:$M$102,7,0)</f>
        <v>-7.0337233951213598</v>
      </c>
      <c r="G9" s="113">
        <f t="shared" si="1"/>
        <v>88</v>
      </c>
    </row>
    <row r="10" spans="1:988">
      <c r="A10" s="113">
        <f t="shared" si="0"/>
        <v>36</v>
      </c>
      <c r="B10" s="113" t="s">
        <v>236</v>
      </c>
      <c r="C10" s="113">
        <f>VLOOKUP(B10,Fe2O3!$A$1:$M$102,8,0)</f>
        <v>-0.14387115854496602</v>
      </c>
      <c r="D10" s="112"/>
      <c r="E10" s="113" t="s">
        <v>236</v>
      </c>
      <c r="F10" s="113">
        <f>VLOOKUP(E10,Fe2O3!$A$4:$M$102,7,0)</f>
        <v>-5.8948120511039903</v>
      </c>
      <c r="G10" s="113">
        <f t="shared" si="1"/>
        <v>78</v>
      </c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82"/>
      <c r="CR10" s="82"/>
      <c r="CS10" s="82"/>
      <c r="CT10" s="82"/>
      <c r="CU10" s="82"/>
      <c r="CV10" s="82"/>
      <c r="CW10" s="82"/>
      <c r="CX10" s="82"/>
      <c r="CY10" s="82"/>
      <c r="CZ10" s="82"/>
      <c r="DA10" s="82"/>
      <c r="DB10" s="82"/>
      <c r="DC10" s="82"/>
      <c r="DD10" s="82"/>
      <c r="DE10" s="82"/>
      <c r="DF10" s="82"/>
      <c r="DG10" s="82"/>
      <c r="DH10" s="82"/>
      <c r="DI10" s="82"/>
      <c r="DJ10" s="82"/>
      <c r="DK10" s="82"/>
      <c r="DL10" s="82"/>
      <c r="DM10" s="82"/>
      <c r="DN10" s="82"/>
      <c r="DO10" s="82"/>
      <c r="DP10" s="82"/>
      <c r="DQ10" s="82"/>
      <c r="DR10" s="82"/>
      <c r="DS10" s="82"/>
      <c r="DT10" s="82"/>
      <c r="DU10" s="82"/>
      <c r="DV10" s="82"/>
      <c r="DW10" s="82"/>
      <c r="DX10" s="82"/>
      <c r="DY10" s="82"/>
      <c r="DZ10" s="82"/>
      <c r="EA10" s="82"/>
      <c r="EB10" s="82"/>
      <c r="EC10" s="82"/>
      <c r="ED10" s="82"/>
      <c r="EE10" s="82"/>
      <c r="EF10" s="82"/>
      <c r="EG10" s="82"/>
      <c r="EH10" s="82"/>
      <c r="EI10" s="82"/>
      <c r="EJ10" s="82"/>
      <c r="EK10" s="82"/>
      <c r="EL10" s="82"/>
      <c r="EM10" s="82"/>
      <c r="EN10" s="82"/>
      <c r="EO10" s="82"/>
      <c r="EP10" s="82"/>
      <c r="EQ10" s="82"/>
      <c r="ER10" s="82"/>
      <c r="ES10" s="82"/>
      <c r="ET10" s="82"/>
      <c r="EU10" s="82"/>
      <c r="EV10" s="82"/>
      <c r="EW10" s="82"/>
      <c r="EX10" s="82"/>
      <c r="EY10" s="82"/>
      <c r="EZ10" s="82"/>
      <c r="FA10" s="82"/>
      <c r="FB10" s="82"/>
      <c r="FC10" s="82"/>
      <c r="FD10" s="82"/>
      <c r="FE10" s="82"/>
      <c r="FF10" s="82"/>
      <c r="FG10" s="82"/>
      <c r="FH10" s="82"/>
      <c r="FI10" s="82"/>
      <c r="FJ10" s="82"/>
      <c r="FK10" s="82"/>
      <c r="FL10" s="82"/>
      <c r="FM10" s="82"/>
      <c r="FN10" s="82"/>
      <c r="FO10" s="82"/>
      <c r="FP10" s="82"/>
      <c r="FQ10" s="82"/>
      <c r="FR10" s="82"/>
      <c r="FS10" s="82"/>
      <c r="FT10" s="82"/>
      <c r="FU10" s="82"/>
      <c r="FV10" s="82"/>
      <c r="FW10" s="82"/>
      <c r="FX10" s="82"/>
      <c r="FY10" s="82"/>
      <c r="FZ10" s="82"/>
      <c r="GA10" s="82"/>
      <c r="GB10" s="82"/>
      <c r="GC10" s="82"/>
      <c r="GD10" s="82"/>
      <c r="GE10" s="82"/>
      <c r="GF10" s="82"/>
      <c r="GG10" s="82"/>
      <c r="GH10" s="82"/>
      <c r="GI10" s="82"/>
      <c r="GJ10" s="82"/>
      <c r="GK10" s="82"/>
      <c r="GL10" s="82"/>
      <c r="GM10" s="82"/>
      <c r="GN10" s="82"/>
      <c r="GO10" s="82"/>
      <c r="GP10" s="82"/>
      <c r="GQ10" s="82"/>
      <c r="GR10" s="82"/>
      <c r="GS10" s="82"/>
      <c r="GT10" s="82"/>
      <c r="GU10" s="82"/>
      <c r="GV10" s="82"/>
      <c r="GW10" s="82"/>
      <c r="GX10" s="82"/>
      <c r="GY10" s="82"/>
      <c r="GZ10" s="82"/>
      <c r="HA10" s="82"/>
      <c r="HB10" s="82"/>
      <c r="HC10" s="82"/>
      <c r="HD10" s="82"/>
      <c r="HE10" s="82"/>
      <c r="HF10" s="82"/>
      <c r="HG10" s="82"/>
      <c r="HH10" s="82"/>
      <c r="HI10" s="82"/>
      <c r="HJ10" s="82"/>
      <c r="HK10" s="82"/>
      <c r="HL10" s="82"/>
      <c r="HM10" s="82"/>
      <c r="HN10" s="82"/>
      <c r="HO10" s="82"/>
      <c r="HP10" s="82"/>
      <c r="HQ10" s="82"/>
      <c r="HR10" s="82"/>
      <c r="HS10" s="82"/>
      <c r="HT10" s="82"/>
      <c r="HU10" s="82"/>
      <c r="HV10" s="82"/>
      <c r="HW10" s="82"/>
      <c r="HX10" s="82"/>
      <c r="HY10" s="82"/>
      <c r="HZ10" s="82"/>
      <c r="IA10" s="82"/>
      <c r="IB10" s="82"/>
      <c r="IC10" s="82"/>
      <c r="ID10" s="82"/>
      <c r="IE10" s="82"/>
      <c r="IF10" s="82"/>
      <c r="IG10" s="82"/>
      <c r="IH10" s="82"/>
      <c r="II10" s="82"/>
      <c r="IJ10" s="82"/>
      <c r="IK10" s="82"/>
      <c r="IL10" s="82"/>
      <c r="IM10" s="82"/>
      <c r="IN10" s="82"/>
      <c r="IO10" s="82"/>
      <c r="IP10" s="82"/>
      <c r="IQ10" s="82"/>
      <c r="IR10" s="82"/>
      <c r="IS10" s="82"/>
      <c r="IT10" s="82"/>
      <c r="IU10" s="82"/>
      <c r="IV10" s="82"/>
      <c r="IW10" s="82"/>
      <c r="IX10" s="82"/>
      <c r="IY10" s="82"/>
      <c r="IZ10" s="82"/>
      <c r="JA10" s="82"/>
      <c r="JB10" s="82"/>
      <c r="JC10" s="82"/>
      <c r="JD10" s="82"/>
      <c r="JE10" s="82"/>
      <c r="JF10" s="82"/>
      <c r="JG10" s="82"/>
      <c r="JH10" s="82"/>
      <c r="JI10" s="82"/>
      <c r="JJ10" s="82"/>
      <c r="JK10" s="82"/>
      <c r="JL10" s="82"/>
      <c r="JM10" s="82"/>
      <c r="JN10" s="82"/>
      <c r="JO10" s="82"/>
      <c r="JP10" s="82"/>
      <c r="JQ10" s="82"/>
      <c r="JR10" s="82"/>
      <c r="JS10" s="82"/>
      <c r="JT10" s="82"/>
      <c r="JU10" s="82"/>
      <c r="JV10" s="82"/>
      <c r="JW10" s="82"/>
      <c r="JX10" s="82"/>
      <c r="JY10" s="82"/>
      <c r="JZ10" s="82"/>
      <c r="KA10" s="82"/>
      <c r="KB10" s="82"/>
      <c r="KC10" s="82"/>
      <c r="KD10" s="82"/>
      <c r="KE10" s="82"/>
      <c r="KF10" s="82"/>
      <c r="KG10" s="82"/>
      <c r="KH10" s="82"/>
      <c r="KI10" s="82"/>
      <c r="KJ10" s="82"/>
      <c r="KK10" s="82"/>
      <c r="KL10" s="82"/>
      <c r="KM10" s="82"/>
      <c r="KN10" s="82"/>
      <c r="KO10" s="82"/>
      <c r="KP10" s="82"/>
      <c r="KQ10" s="82"/>
      <c r="KR10" s="82"/>
      <c r="KS10" s="82"/>
      <c r="KT10" s="82"/>
      <c r="KU10" s="82"/>
      <c r="KV10" s="82"/>
      <c r="KW10" s="82"/>
      <c r="KX10" s="82"/>
      <c r="KY10" s="82"/>
      <c r="KZ10" s="82"/>
      <c r="LA10" s="82"/>
      <c r="LB10" s="82"/>
      <c r="LC10" s="82"/>
      <c r="LD10" s="82"/>
      <c r="LE10" s="82"/>
      <c r="LF10" s="82"/>
      <c r="LG10" s="82"/>
      <c r="LH10" s="82"/>
      <c r="LI10" s="82"/>
      <c r="LJ10" s="82"/>
      <c r="LK10" s="82"/>
      <c r="LL10" s="82"/>
      <c r="LM10" s="82"/>
      <c r="LN10" s="82"/>
      <c r="LO10" s="82"/>
      <c r="LP10" s="82"/>
      <c r="LQ10" s="82"/>
      <c r="LR10" s="82"/>
      <c r="LS10" s="82"/>
      <c r="LT10" s="82"/>
      <c r="LU10" s="82"/>
      <c r="LV10" s="82"/>
      <c r="LW10" s="82"/>
      <c r="LX10" s="82"/>
      <c r="LY10" s="82"/>
      <c r="LZ10" s="82"/>
      <c r="MA10" s="82"/>
      <c r="MB10" s="82"/>
      <c r="MC10" s="82"/>
      <c r="MD10" s="82"/>
      <c r="ME10" s="82"/>
      <c r="MF10" s="82"/>
      <c r="MG10" s="82"/>
      <c r="MH10" s="82"/>
      <c r="MI10" s="82"/>
      <c r="MJ10" s="82"/>
      <c r="MK10" s="82"/>
      <c r="ML10" s="82"/>
      <c r="MM10" s="82"/>
      <c r="MN10" s="82"/>
      <c r="MO10" s="82"/>
      <c r="MP10" s="82"/>
      <c r="MQ10" s="82"/>
      <c r="MR10" s="82"/>
      <c r="MS10" s="82"/>
      <c r="MT10" s="82"/>
      <c r="MU10" s="82"/>
      <c r="MV10" s="82"/>
      <c r="MW10" s="82"/>
      <c r="MX10" s="82"/>
      <c r="MY10" s="82"/>
      <c r="MZ10" s="82"/>
      <c r="NA10" s="82"/>
      <c r="NB10" s="82"/>
      <c r="NC10" s="82"/>
      <c r="ND10" s="82"/>
      <c r="NE10" s="82"/>
      <c r="NF10" s="82"/>
      <c r="NG10" s="82"/>
      <c r="NH10" s="82"/>
      <c r="NI10" s="82"/>
      <c r="NJ10" s="82"/>
      <c r="NK10" s="82"/>
      <c r="NL10" s="82"/>
      <c r="NM10" s="82"/>
      <c r="NN10" s="82"/>
      <c r="NO10" s="82"/>
      <c r="NP10" s="82"/>
      <c r="NQ10" s="82"/>
      <c r="NR10" s="82"/>
      <c r="NS10" s="82"/>
      <c r="NT10" s="82"/>
      <c r="NU10" s="82"/>
      <c r="NV10" s="82"/>
      <c r="NW10" s="82"/>
      <c r="NX10" s="82"/>
      <c r="NY10" s="82"/>
      <c r="NZ10" s="82"/>
      <c r="OA10" s="82"/>
      <c r="OB10" s="82"/>
      <c r="OC10" s="82"/>
      <c r="OD10" s="82"/>
      <c r="OE10" s="82"/>
      <c r="OF10" s="82"/>
      <c r="OG10" s="82"/>
      <c r="OH10" s="82"/>
      <c r="OI10" s="82"/>
      <c r="OJ10" s="82"/>
      <c r="OK10" s="82"/>
      <c r="OL10" s="82"/>
      <c r="OM10" s="82"/>
      <c r="ON10" s="82"/>
      <c r="OO10" s="82"/>
      <c r="OP10" s="82"/>
      <c r="OQ10" s="82"/>
      <c r="OR10" s="82"/>
      <c r="OS10" s="82"/>
      <c r="OT10" s="82"/>
      <c r="OU10" s="82"/>
      <c r="OV10" s="82"/>
      <c r="OW10" s="82"/>
      <c r="OX10" s="82"/>
      <c r="OY10" s="82"/>
      <c r="OZ10" s="82"/>
      <c r="PA10" s="82"/>
      <c r="PB10" s="82"/>
      <c r="PC10" s="82"/>
      <c r="PD10" s="82"/>
      <c r="PE10" s="82"/>
      <c r="PF10" s="82"/>
      <c r="PG10" s="82"/>
      <c r="PH10" s="82"/>
      <c r="PI10" s="82"/>
      <c r="PJ10" s="82"/>
      <c r="PK10" s="82"/>
      <c r="PL10" s="82"/>
      <c r="PM10" s="82"/>
      <c r="PN10" s="82"/>
      <c r="PO10" s="82"/>
      <c r="PP10" s="82"/>
      <c r="PQ10" s="82"/>
      <c r="PR10" s="82"/>
      <c r="PS10" s="82"/>
      <c r="PT10" s="82"/>
      <c r="PU10" s="82"/>
      <c r="PV10" s="82"/>
      <c r="PW10" s="82"/>
      <c r="PX10" s="82"/>
      <c r="PY10" s="82"/>
      <c r="PZ10" s="82"/>
      <c r="QA10" s="82"/>
      <c r="QB10" s="82"/>
      <c r="QC10" s="82"/>
      <c r="QD10" s="82"/>
      <c r="QE10" s="82"/>
      <c r="QF10" s="82"/>
      <c r="QG10" s="82"/>
      <c r="QH10" s="82"/>
      <c r="QI10" s="82"/>
      <c r="QJ10" s="82"/>
      <c r="QK10" s="82"/>
      <c r="QL10" s="82"/>
      <c r="QM10" s="82"/>
      <c r="QN10" s="82"/>
      <c r="QO10" s="82"/>
      <c r="QP10" s="82"/>
      <c r="QQ10" s="82"/>
      <c r="QR10" s="82"/>
      <c r="QS10" s="82"/>
      <c r="QT10" s="82"/>
      <c r="QU10" s="82"/>
      <c r="QV10" s="82"/>
      <c r="QW10" s="82"/>
      <c r="QX10" s="82"/>
      <c r="QY10" s="82"/>
      <c r="QZ10" s="82"/>
      <c r="RA10" s="82"/>
      <c r="RB10" s="82"/>
      <c r="RC10" s="82"/>
      <c r="RD10" s="82"/>
      <c r="RE10" s="82"/>
      <c r="RF10" s="82"/>
      <c r="RG10" s="82"/>
      <c r="RH10" s="82"/>
      <c r="RI10" s="82"/>
      <c r="RJ10" s="82"/>
      <c r="RK10" s="82"/>
      <c r="RL10" s="82"/>
      <c r="RM10" s="82"/>
      <c r="RN10" s="82"/>
      <c r="RO10" s="82"/>
      <c r="RP10" s="82"/>
      <c r="RQ10" s="82"/>
      <c r="RR10" s="82"/>
      <c r="RS10" s="82"/>
      <c r="RT10" s="82"/>
      <c r="RU10" s="82"/>
      <c r="RV10" s="82"/>
      <c r="RW10" s="82"/>
      <c r="RX10" s="82"/>
      <c r="RY10" s="82"/>
      <c r="RZ10" s="82"/>
      <c r="SA10" s="82"/>
      <c r="SB10" s="82"/>
      <c r="SC10" s="82"/>
      <c r="SD10" s="82"/>
      <c r="SE10" s="82"/>
      <c r="SF10" s="82"/>
      <c r="SG10" s="82"/>
      <c r="SH10" s="82"/>
      <c r="SI10" s="82"/>
      <c r="SJ10" s="82"/>
      <c r="SK10" s="82"/>
      <c r="SL10" s="82"/>
      <c r="SM10" s="82"/>
      <c r="SN10" s="82"/>
      <c r="SO10" s="82"/>
      <c r="SP10" s="82"/>
      <c r="SQ10" s="82"/>
      <c r="SR10" s="82"/>
      <c r="SS10" s="82"/>
      <c r="ST10" s="82"/>
      <c r="SU10" s="82"/>
      <c r="SV10" s="82"/>
      <c r="SW10" s="82"/>
      <c r="SX10" s="82"/>
      <c r="SY10" s="82"/>
      <c r="SZ10" s="82"/>
      <c r="TA10" s="82"/>
      <c r="TB10" s="82"/>
      <c r="TC10" s="82"/>
      <c r="TD10" s="82"/>
      <c r="TE10" s="82"/>
      <c r="TF10" s="82"/>
      <c r="TG10" s="82"/>
      <c r="TH10" s="82"/>
      <c r="TI10" s="82"/>
      <c r="TJ10" s="82"/>
      <c r="TK10" s="82"/>
      <c r="TL10" s="82"/>
      <c r="TM10" s="82"/>
      <c r="TN10" s="82"/>
      <c r="TO10" s="82"/>
      <c r="TP10" s="82"/>
      <c r="TQ10" s="82"/>
      <c r="TR10" s="82"/>
      <c r="TS10" s="82"/>
      <c r="TT10" s="82"/>
      <c r="TU10" s="82"/>
      <c r="TV10" s="82"/>
      <c r="TW10" s="82"/>
      <c r="TX10" s="82"/>
      <c r="TY10" s="82"/>
      <c r="TZ10" s="82"/>
      <c r="UA10" s="82"/>
      <c r="UB10" s="82"/>
      <c r="UC10" s="82"/>
      <c r="UD10" s="82"/>
      <c r="UE10" s="82"/>
      <c r="UF10" s="82"/>
      <c r="UG10" s="82"/>
      <c r="UH10" s="82"/>
      <c r="UI10" s="82"/>
      <c r="UJ10" s="82"/>
      <c r="UK10" s="82"/>
      <c r="UL10" s="82"/>
      <c r="UM10" s="82"/>
      <c r="UN10" s="82"/>
      <c r="UO10" s="82"/>
      <c r="UP10" s="82"/>
      <c r="UQ10" s="82"/>
      <c r="UR10" s="82"/>
      <c r="US10" s="82"/>
      <c r="UT10" s="82"/>
      <c r="UU10" s="82"/>
      <c r="UV10" s="82"/>
      <c r="UW10" s="82"/>
      <c r="UX10" s="82"/>
      <c r="UY10" s="82"/>
      <c r="UZ10" s="82"/>
      <c r="VA10" s="82"/>
      <c r="VB10" s="82"/>
      <c r="VC10" s="82"/>
      <c r="VD10" s="82"/>
      <c r="VE10" s="82"/>
      <c r="VF10" s="82"/>
      <c r="VG10" s="82"/>
      <c r="VH10" s="82"/>
      <c r="VI10" s="82"/>
      <c r="VJ10" s="82"/>
      <c r="VK10" s="82"/>
      <c r="VL10" s="82"/>
      <c r="VM10" s="82"/>
      <c r="VN10" s="82"/>
      <c r="VO10" s="82"/>
      <c r="VP10" s="82"/>
      <c r="VQ10" s="82"/>
      <c r="VR10" s="82"/>
      <c r="VS10" s="82"/>
      <c r="VT10" s="82"/>
      <c r="VU10" s="82"/>
      <c r="VV10" s="82"/>
      <c r="VW10" s="82"/>
      <c r="VX10" s="82"/>
      <c r="VY10" s="82"/>
      <c r="VZ10" s="82"/>
      <c r="WA10" s="82"/>
      <c r="WB10" s="82"/>
      <c r="WC10" s="82"/>
      <c r="WD10" s="82"/>
      <c r="WE10" s="82"/>
      <c r="WF10" s="82"/>
      <c r="WG10" s="82"/>
      <c r="WH10" s="82"/>
      <c r="WI10" s="82"/>
      <c r="WJ10" s="82"/>
      <c r="WK10" s="82"/>
      <c r="WL10" s="82"/>
      <c r="WM10" s="82"/>
      <c r="WN10" s="82"/>
      <c r="WO10" s="82"/>
      <c r="WP10" s="82"/>
      <c r="WQ10" s="82"/>
      <c r="WR10" s="82"/>
      <c r="WS10" s="82"/>
      <c r="WT10" s="82"/>
      <c r="WU10" s="82"/>
      <c r="WV10" s="82"/>
      <c r="WW10" s="82"/>
      <c r="WX10" s="82"/>
      <c r="WY10" s="82"/>
      <c r="WZ10" s="82"/>
      <c r="XA10" s="82"/>
      <c r="XB10" s="82"/>
      <c r="XC10" s="82"/>
      <c r="XD10" s="82"/>
      <c r="XE10" s="82"/>
      <c r="XF10" s="82"/>
      <c r="XG10" s="82"/>
      <c r="XH10" s="82"/>
      <c r="XI10" s="82"/>
      <c r="XJ10" s="82"/>
      <c r="XK10" s="82"/>
      <c r="XL10" s="82"/>
      <c r="XM10" s="82"/>
      <c r="XN10" s="82"/>
      <c r="XO10" s="82"/>
      <c r="XP10" s="82"/>
      <c r="XQ10" s="82"/>
      <c r="XR10" s="82"/>
      <c r="XS10" s="82"/>
      <c r="XT10" s="82"/>
      <c r="XU10" s="82"/>
      <c r="XV10" s="82"/>
      <c r="XW10" s="82"/>
      <c r="XX10" s="82"/>
      <c r="XY10" s="82"/>
      <c r="XZ10" s="82"/>
      <c r="YA10" s="82"/>
      <c r="YB10" s="82"/>
      <c r="YC10" s="82"/>
      <c r="YD10" s="82"/>
      <c r="YE10" s="82"/>
      <c r="YF10" s="82"/>
      <c r="YG10" s="82"/>
      <c r="YH10" s="82"/>
      <c r="YI10" s="82"/>
      <c r="YJ10" s="82"/>
      <c r="YK10" s="82"/>
      <c r="YL10" s="82"/>
      <c r="YM10" s="82"/>
      <c r="YN10" s="82"/>
      <c r="YO10" s="82"/>
      <c r="YP10" s="82"/>
      <c r="YQ10" s="82"/>
      <c r="YR10" s="82"/>
      <c r="YS10" s="82"/>
      <c r="YT10" s="82"/>
      <c r="YU10" s="82"/>
      <c r="YV10" s="82"/>
      <c r="YW10" s="82"/>
      <c r="YX10" s="82"/>
      <c r="YY10" s="82"/>
      <c r="YZ10" s="82"/>
      <c r="ZA10" s="82"/>
      <c r="ZB10" s="82"/>
      <c r="ZC10" s="82"/>
      <c r="ZD10" s="82"/>
      <c r="ZE10" s="82"/>
      <c r="ZF10" s="82"/>
      <c r="ZG10" s="82"/>
      <c r="ZH10" s="82"/>
      <c r="ZI10" s="82"/>
      <c r="ZJ10" s="82"/>
      <c r="ZK10" s="82"/>
      <c r="ZL10" s="82"/>
      <c r="ZM10" s="82"/>
      <c r="ZN10" s="82"/>
      <c r="ZO10" s="82"/>
      <c r="ZP10" s="82"/>
      <c r="ZQ10" s="82"/>
      <c r="ZR10" s="82"/>
      <c r="ZS10" s="82"/>
      <c r="ZT10" s="82"/>
      <c r="ZU10" s="82"/>
      <c r="ZV10" s="82"/>
      <c r="ZW10" s="82"/>
      <c r="ZX10" s="82"/>
      <c r="ZY10" s="82"/>
      <c r="ZZ10" s="82"/>
      <c r="AAA10" s="82"/>
      <c r="AAB10" s="82"/>
      <c r="AAC10" s="82"/>
      <c r="AAD10" s="82"/>
      <c r="AAE10" s="82"/>
      <c r="AAF10" s="82"/>
      <c r="AAG10" s="82"/>
      <c r="AAH10" s="82"/>
      <c r="AAI10" s="82"/>
      <c r="AAJ10" s="82"/>
      <c r="AAK10" s="82"/>
      <c r="AAL10" s="82"/>
      <c r="AAM10" s="82"/>
      <c r="AAN10" s="82"/>
      <c r="AAO10" s="82"/>
      <c r="AAP10" s="82"/>
      <c r="AAQ10" s="82"/>
      <c r="AAR10" s="82"/>
      <c r="AAS10" s="82"/>
      <c r="AAT10" s="82"/>
      <c r="AAU10" s="82"/>
      <c r="AAV10" s="82"/>
      <c r="AAW10" s="82"/>
      <c r="AAX10" s="82"/>
      <c r="AAY10" s="82"/>
      <c r="AAZ10" s="82"/>
      <c r="ABA10" s="82"/>
      <c r="ABB10" s="82"/>
      <c r="ABC10" s="82"/>
      <c r="ABD10" s="82"/>
      <c r="ABE10" s="82"/>
      <c r="ABF10" s="82"/>
      <c r="ABG10" s="82"/>
      <c r="ABH10" s="82"/>
      <c r="ABI10" s="82"/>
      <c r="ABJ10" s="82"/>
      <c r="ABK10" s="82"/>
      <c r="ABL10" s="82"/>
      <c r="ABM10" s="82"/>
      <c r="ABN10" s="82"/>
      <c r="ABO10" s="82"/>
      <c r="ABP10" s="82"/>
      <c r="ABQ10" s="82"/>
      <c r="ABR10" s="82"/>
      <c r="ABS10" s="82"/>
      <c r="ABT10" s="82"/>
      <c r="ABU10" s="82"/>
      <c r="ABV10" s="82"/>
      <c r="ABW10" s="82"/>
      <c r="ABX10" s="82"/>
      <c r="ABY10" s="82"/>
      <c r="ABZ10" s="82"/>
      <c r="ACA10" s="82"/>
      <c r="ACB10" s="82"/>
      <c r="ACC10" s="82"/>
      <c r="ACD10" s="82"/>
      <c r="ACE10" s="82"/>
      <c r="ACF10" s="82"/>
      <c r="ACG10" s="82"/>
      <c r="ACH10" s="82"/>
      <c r="ACI10" s="82"/>
      <c r="ACJ10" s="82"/>
      <c r="ACK10" s="82"/>
      <c r="ACL10" s="82"/>
      <c r="ACM10" s="82"/>
      <c r="ACN10" s="82"/>
      <c r="ACO10" s="82"/>
      <c r="ACP10" s="82"/>
      <c r="ACQ10" s="82"/>
      <c r="ACR10" s="82"/>
      <c r="ACS10" s="82"/>
      <c r="ACT10" s="82"/>
      <c r="ACU10" s="82"/>
      <c r="ACV10" s="82"/>
      <c r="ACW10" s="82"/>
      <c r="ACX10" s="82"/>
      <c r="ACY10" s="82"/>
      <c r="ACZ10" s="82"/>
      <c r="ADA10" s="82"/>
      <c r="ADB10" s="82"/>
      <c r="ADC10" s="82"/>
      <c r="ADD10" s="82"/>
      <c r="ADE10" s="82"/>
      <c r="ADF10" s="82"/>
      <c r="ADG10" s="82"/>
      <c r="ADH10" s="82"/>
      <c r="ADI10" s="82"/>
      <c r="ADJ10" s="82"/>
      <c r="ADK10" s="82"/>
      <c r="ADL10" s="82"/>
      <c r="ADM10" s="82"/>
      <c r="ADN10" s="82"/>
      <c r="ADO10" s="82"/>
      <c r="ADP10" s="82"/>
      <c r="ADQ10" s="82"/>
      <c r="ADR10" s="82"/>
      <c r="ADS10" s="82"/>
      <c r="ADT10" s="82"/>
      <c r="ADU10" s="82"/>
      <c r="ADV10" s="82"/>
      <c r="ADW10" s="82"/>
      <c r="ADX10" s="82"/>
      <c r="ADY10" s="82"/>
      <c r="ADZ10" s="82"/>
      <c r="AEA10" s="82"/>
      <c r="AEB10" s="82"/>
      <c r="AEC10" s="82"/>
      <c r="AED10" s="82"/>
      <c r="AEE10" s="82"/>
      <c r="AEF10" s="82"/>
      <c r="AEG10" s="82"/>
      <c r="AEH10" s="82"/>
      <c r="AEI10" s="82"/>
      <c r="AEJ10" s="82"/>
      <c r="AEK10" s="82"/>
      <c r="AEL10" s="82"/>
      <c r="AEM10" s="82"/>
      <c r="AEN10" s="82"/>
      <c r="AEO10" s="82"/>
      <c r="AEP10" s="82"/>
      <c r="AEQ10" s="82"/>
      <c r="AER10" s="82"/>
      <c r="AES10" s="82"/>
      <c r="AET10" s="82"/>
      <c r="AEU10" s="82"/>
      <c r="AEV10" s="82"/>
      <c r="AEW10" s="82"/>
      <c r="AEX10" s="82"/>
      <c r="AEY10" s="82"/>
      <c r="AEZ10" s="82"/>
      <c r="AFA10" s="82"/>
      <c r="AFB10" s="82"/>
      <c r="AFC10" s="82"/>
      <c r="AFD10" s="82"/>
      <c r="AFE10" s="82"/>
      <c r="AFF10" s="82"/>
      <c r="AFG10" s="82"/>
      <c r="AFH10" s="82"/>
      <c r="AFI10" s="82"/>
      <c r="AFJ10" s="82"/>
      <c r="AFK10" s="82"/>
      <c r="AFL10" s="82"/>
      <c r="AFM10" s="82"/>
      <c r="AFN10" s="82"/>
      <c r="AFO10" s="82"/>
      <c r="AFP10" s="82"/>
      <c r="AFQ10" s="82"/>
      <c r="AFR10" s="82"/>
      <c r="AFS10" s="82"/>
      <c r="AFT10" s="82"/>
      <c r="AFU10" s="82"/>
      <c r="AFV10" s="82"/>
      <c r="AFW10" s="82"/>
      <c r="AFX10" s="82"/>
      <c r="AFY10" s="82"/>
      <c r="AFZ10" s="82"/>
      <c r="AGA10" s="82"/>
      <c r="AGB10" s="82"/>
      <c r="AGC10" s="82"/>
      <c r="AGD10" s="82"/>
      <c r="AGE10" s="82"/>
      <c r="AGF10" s="82"/>
      <c r="AGG10" s="82"/>
      <c r="AGH10" s="82"/>
      <c r="AGI10" s="82"/>
      <c r="AGJ10" s="82"/>
      <c r="AGK10" s="82"/>
      <c r="AGL10" s="82"/>
      <c r="AGM10" s="82"/>
      <c r="AGN10" s="82"/>
      <c r="AGO10" s="82"/>
      <c r="AGP10" s="82"/>
      <c r="AGQ10" s="82"/>
      <c r="AGR10" s="82"/>
      <c r="AGS10" s="82"/>
      <c r="AGT10" s="82"/>
      <c r="AGU10" s="82"/>
      <c r="AGV10" s="82"/>
      <c r="AGW10" s="82"/>
      <c r="AGX10" s="82"/>
      <c r="AGY10" s="82"/>
      <c r="AGZ10" s="82"/>
      <c r="AHA10" s="82"/>
      <c r="AHB10" s="82"/>
      <c r="AHC10" s="82"/>
      <c r="AHD10" s="82"/>
      <c r="AHE10" s="82"/>
      <c r="AHF10" s="82"/>
      <c r="AHG10" s="82"/>
      <c r="AHH10" s="82"/>
      <c r="AHI10" s="82"/>
      <c r="AHJ10" s="82"/>
      <c r="AHK10" s="82"/>
      <c r="AHL10" s="82"/>
      <c r="AHM10" s="82"/>
      <c r="AHN10" s="82"/>
      <c r="AHO10" s="82"/>
      <c r="AHP10" s="82"/>
      <c r="AHQ10" s="82"/>
      <c r="AHR10" s="82"/>
      <c r="AHS10" s="82"/>
      <c r="AHT10" s="82"/>
      <c r="AHU10" s="82"/>
      <c r="AHV10" s="82"/>
      <c r="AHW10" s="82"/>
      <c r="AHX10" s="82"/>
      <c r="AHY10" s="82"/>
      <c r="AHZ10" s="82"/>
      <c r="AIA10" s="82"/>
      <c r="AIB10" s="82"/>
      <c r="AIC10" s="82"/>
      <c r="AID10" s="82"/>
      <c r="AIE10" s="82"/>
      <c r="AIF10" s="82"/>
      <c r="AIG10" s="82"/>
      <c r="AIH10" s="82"/>
      <c r="AII10" s="82"/>
      <c r="AIJ10" s="82"/>
      <c r="AIK10" s="82"/>
      <c r="AIL10" s="82"/>
      <c r="AIM10" s="82"/>
      <c r="AIN10" s="82"/>
      <c r="AIO10" s="82"/>
      <c r="AIP10" s="82"/>
      <c r="AIQ10" s="82"/>
      <c r="AIR10" s="82"/>
      <c r="AIS10" s="82"/>
      <c r="AIT10" s="82"/>
      <c r="AIU10" s="82"/>
      <c r="AIV10" s="82"/>
      <c r="AIW10" s="82"/>
      <c r="AIX10" s="82"/>
      <c r="AIY10" s="82"/>
      <c r="AIZ10" s="82"/>
      <c r="AJA10" s="82"/>
      <c r="AJB10" s="82"/>
      <c r="AJC10" s="82"/>
      <c r="AJD10" s="82"/>
      <c r="AJE10" s="82"/>
      <c r="AJF10" s="82"/>
      <c r="AJG10" s="82"/>
      <c r="AJH10" s="82"/>
      <c r="AJI10" s="82"/>
      <c r="AJJ10" s="82"/>
      <c r="AJK10" s="82"/>
      <c r="AJL10" s="82"/>
      <c r="AJM10" s="82"/>
      <c r="AJN10" s="82"/>
      <c r="AJO10" s="82"/>
      <c r="AJP10" s="82"/>
      <c r="AJQ10" s="82"/>
      <c r="AJR10" s="82"/>
      <c r="AJS10" s="82"/>
      <c r="AJT10" s="82"/>
      <c r="AJU10" s="82"/>
      <c r="AJV10" s="82"/>
      <c r="AJW10" s="82"/>
      <c r="AJX10" s="82"/>
      <c r="AJY10" s="82"/>
      <c r="AJZ10" s="82"/>
      <c r="AKA10" s="82"/>
      <c r="AKB10" s="82"/>
      <c r="AKC10" s="82"/>
      <c r="AKD10" s="82"/>
      <c r="AKE10" s="82"/>
      <c r="AKF10" s="82"/>
      <c r="AKG10" s="82"/>
      <c r="AKH10" s="82"/>
      <c r="AKI10" s="82"/>
      <c r="AKJ10" s="82"/>
      <c r="AKK10" s="82"/>
      <c r="AKL10" s="82"/>
      <c r="AKM10" s="82"/>
      <c r="AKN10" s="82"/>
      <c r="AKO10" s="82"/>
      <c r="AKP10" s="82"/>
      <c r="AKQ10" s="82"/>
      <c r="AKR10" s="82"/>
      <c r="AKS10" s="82"/>
      <c r="AKT10" s="82"/>
      <c r="AKU10" s="82"/>
      <c r="AKV10" s="82"/>
      <c r="AKW10" s="82"/>
      <c r="AKX10" s="82"/>
      <c r="AKY10" s="82"/>
      <c r="AKZ10" s="82"/>
    </row>
    <row r="11" spans="1:988" s="86" customFormat="1">
      <c r="A11" s="113">
        <f t="shared" si="0"/>
        <v>46</v>
      </c>
      <c r="B11" s="113" t="s">
        <v>239</v>
      </c>
      <c r="C11" s="113">
        <f>VLOOKUP(B11,Fe2O3!$A$1:$M$102,8,0)</f>
        <v>-0.23629773184378949</v>
      </c>
      <c r="D11" s="112"/>
      <c r="E11" s="113" t="s">
        <v>239</v>
      </c>
      <c r="F11" s="113">
        <f>VLOOKUP(E11,Fe2O3!$A$4:$M$102,7,0)</f>
        <v>-7.6855780635137503</v>
      </c>
      <c r="G11" s="113">
        <f t="shared" si="1"/>
        <v>92</v>
      </c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</row>
    <row r="12" spans="1:988">
      <c r="A12" s="113">
        <f t="shared" si="0"/>
        <v>55</v>
      </c>
      <c r="B12" s="113" t="s">
        <v>240</v>
      </c>
      <c r="C12" s="113">
        <f>VLOOKUP(B12,Fe2O3!$A$1:$M$102,8,0)</f>
        <v>-0.29938910427178356</v>
      </c>
      <c r="D12" s="112"/>
      <c r="E12" s="113" t="s">
        <v>240</v>
      </c>
      <c r="F12" s="113">
        <f>VLOOKUP(E12,Fe2O3!$A$4:$M$102,7,0)</f>
        <v>-7.2691154249706296</v>
      </c>
      <c r="G12" s="113">
        <f t="shared" si="1"/>
        <v>91</v>
      </c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  <c r="BW12" s="82"/>
      <c r="BX12" s="82"/>
      <c r="BY12" s="82"/>
      <c r="BZ12" s="82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2"/>
      <c r="CN12" s="82"/>
      <c r="CO12" s="82"/>
      <c r="CP12" s="82"/>
      <c r="CQ12" s="82"/>
      <c r="CR12" s="82"/>
      <c r="CS12" s="82"/>
      <c r="CT12" s="82"/>
      <c r="CU12" s="82"/>
      <c r="CV12" s="82"/>
      <c r="CW12" s="82"/>
      <c r="CX12" s="82"/>
      <c r="CY12" s="82"/>
      <c r="CZ12" s="82"/>
      <c r="DA12" s="82"/>
      <c r="DB12" s="82"/>
      <c r="DC12" s="82"/>
      <c r="DD12" s="82"/>
      <c r="DE12" s="82"/>
      <c r="DF12" s="82"/>
      <c r="DG12" s="82"/>
      <c r="DH12" s="82"/>
      <c r="DI12" s="82"/>
      <c r="DJ12" s="82"/>
      <c r="DK12" s="82"/>
      <c r="DL12" s="82"/>
      <c r="DM12" s="82"/>
      <c r="DN12" s="82"/>
      <c r="DO12" s="82"/>
      <c r="DP12" s="82"/>
      <c r="DQ12" s="82"/>
      <c r="DR12" s="82"/>
      <c r="DS12" s="82"/>
      <c r="DT12" s="82"/>
      <c r="DU12" s="82"/>
      <c r="DV12" s="82"/>
      <c r="DW12" s="82"/>
      <c r="DX12" s="82"/>
      <c r="DY12" s="82"/>
      <c r="DZ12" s="82"/>
      <c r="EA12" s="82"/>
      <c r="EB12" s="82"/>
      <c r="EC12" s="82"/>
      <c r="ED12" s="82"/>
      <c r="EE12" s="82"/>
      <c r="EF12" s="82"/>
      <c r="EG12" s="82"/>
      <c r="EH12" s="82"/>
      <c r="EI12" s="82"/>
      <c r="EJ12" s="82"/>
      <c r="EK12" s="82"/>
      <c r="EL12" s="82"/>
      <c r="EM12" s="82"/>
      <c r="EN12" s="82"/>
      <c r="EO12" s="82"/>
      <c r="EP12" s="82"/>
      <c r="EQ12" s="82"/>
      <c r="ER12" s="82"/>
      <c r="ES12" s="82"/>
      <c r="ET12" s="82"/>
      <c r="EU12" s="82"/>
      <c r="EV12" s="82"/>
      <c r="EW12" s="82"/>
      <c r="EX12" s="82"/>
      <c r="EY12" s="82"/>
      <c r="EZ12" s="82"/>
      <c r="FA12" s="82"/>
      <c r="FB12" s="82"/>
      <c r="FC12" s="82"/>
      <c r="FD12" s="82"/>
      <c r="FE12" s="82"/>
      <c r="FF12" s="82"/>
      <c r="FG12" s="82"/>
      <c r="FH12" s="82"/>
      <c r="FI12" s="82"/>
      <c r="FJ12" s="82"/>
      <c r="FK12" s="82"/>
      <c r="FL12" s="82"/>
      <c r="FM12" s="82"/>
      <c r="FN12" s="82"/>
      <c r="FO12" s="82"/>
      <c r="FP12" s="82"/>
      <c r="FQ12" s="82"/>
      <c r="FR12" s="82"/>
      <c r="FS12" s="82"/>
      <c r="FT12" s="82"/>
      <c r="FU12" s="82"/>
      <c r="FV12" s="82"/>
      <c r="FW12" s="82"/>
      <c r="FX12" s="82"/>
      <c r="FY12" s="82"/>
      <c r="FZ12" s="82"/>
      <c r="GA12" s="82"/>
      <c r="GB12" s="82"/>
      <c r="GC12" s="82"/>
      <c r="GD12" s="82"/>
      <c r="GE12" s="82"/>
      <c r="GF12" s="82"/>
      <c r="GG12" s="82"/>
      <c r="GH12" s="82"/>
      <c r="GI12" s="82"/>
      <c r="GJ12" s="82"/>
      <c r="GK12" s="82"/>
      <c r="GL12" s="82"/>
      <c r="GM12" s="82"/>
      <c r="GN12" s="82"/>
      <c r="GO12" s="82"/>
      <c r="GP12" s="82"/>
      <c r="GQ12" s="82"/>
      <c r="GR12" s="82"/>
      <c r="GS12" s="82"/>
      <c r="GT12" s="82"/>
      <c r="GU12" s="82"/>
      <c r="GV12" s="82"/>
      <c r="GW12" s="82"/>
      <c r="GX12" s="82"/>
      <c r="GY12" s="82"/>
      <c r="GZ12" s="82"/>
      <c r="HA12" s="82"/>
      <c r="HB12" s="82"/>
      <c r="HC12" s="82"/>
      <c r="HD12" s="82"/>
      <c r="HE12" s="82"/>
      <c r="HF12" s="82"/>
      <c r="HG12" s="82"/>
      <c r="HH12" s="82"/>
      <c r="HI12" s="82"/>
      <c r="HJ12" s="82"/>
      <c r="HK12" s="82"/>
      <c r="HL12" s="82"/>
      <c r="HM12" s="82"/>
      <c r="HN12" s="82"/>
      <c r="HO12" s="82"/>
      <c r="HP12" s="82"/>
      <c r="HQ12" s="82"/>
      <c r="HR12" s="82"/>
      <c r="HS12" s="82"/>
      <c r="HT12" s="82"/>
      <c r="HU12" s="82"/>
      <c r="HV12" s="82"/>
      <c r="HW12" s="82"/>
      <c r="HX12" s="82"/>
      <c r="HY12" s="82"/>
      <c r="HZ12" s="82"/>
      <c r="IA12" s="82"/>
      <c r="IB12" s="82"/>
      <c r="IC12" s="82"/>
      <c r="ID12" s="82"/>
      <c r="IE12" s="82"/>
      <c r="IF12" s="82"/>
      <c r="IG12" s="82"/>
      <c r="IH12" s="82"/>
      <c r="II12" s="82"/>
      <c r="IJ12" s="82"/>
      <c r="IK12" s="82"/>
      <c r="IL12" s="82"/>
      <c r="IM12" s="82"/>
      <c r="IN12" s="82"/>
      <c r="IO12" s="82"/>
      <c r="IP12" s="82"/>
      <c r="IQ12" s="82"/>
      <c r="IR12" s="82"/>
      <c r="IS12" s="82"/>
      <c r="IT12" s="82"/>
      <c r="IU12" s="82"/>
      <c r="IV12" s="82"/>
      <c r="IW12" s="82"/>
      <c r="IX12" s="82"/>
      <c r="IY12" s="82"/>
      <c r="IZ12" s="82"/>
      <c r="JA12" s="82"/>
      <c r="JB12" s="82"/>
      <c r="JC12" s="82"/>
      <c r="JD12" s="82"/>
      <c r="JE12" s="82"/>
      <c r="JF12" s="82"/>
      <c r="JG12" s="82"/>
      <c r="JH12" s="82"/>
      <c r="JI12" s="82"/>
      <c r="JJ12" s="82"/>
      <c r="JK12" s="82"/>
      <c r="JL12" s="82"/>
      <c r="JM12" s="82"/>
      <c r="JN12" s="82"/>
      <c r="JO12" s="82"/>
      <c r="JP12" s="82"/>
      <c r="JQ12" s="82"/>
      <c r="JR12" s="82"/>
      <c r="JS12" s="82"/>
      <c r="JT12" s="82"/>
      <c r="JU12" s="82"/>
      <c r="JV12" s="82"/>
      <c r="JW12" s="82"/>
      <c r="JX12" s="82"/>
      <c r="JY12" s="82"/>
      <c r="JZ12" s="82"/>
      <c r="KA12" s="82"/>
      <c r="KB12" s="82"/>
      <c r="KC12" s="82"/>
      <c r="KD12" s="82"/>
      <c r="KE12" s="82"/>
      <c r="KF12" s="82"/>
      <c r="KG12" s="82"/>
      <c r="KH12" s="82"/>
      <c r="KI12" s="82"/>
      <c r="KJ12" s="82"/>
      <c r="KK12" s="82"/>
      <c r="KL12" s="82"/>
      <c r="KM12" s="82"/>
      <c r="KN12" s="82"/>
      <c r="KO12" s="82"/>
      <c r="KP12" s="82"/>
      <c r="KQ12" s="82"/>
      <c r="KR12" s="82"/>
      <c r="KS12" s="82"/>
      <c r="KT12" s="82"/>
      <c r="KU12" s="82"/>
      <c r="KV12" s="82"/>
      <c r="KW12" s="82"/>
      <c r="KX12" s="82"/>
      <c r="KY12" s="82"/>
      <c r="KZ12" s="82"/>
      <c r="LA12" s="82"/>
      <c r="LB12" s="82"/>
      <c r="LC12" s="82"/>
      <c r="LD12" s="82"/>
      <c r="LE12" s="82"/>
      <c r="LF12" s="82"/>
      <c r="LG12" s="82"/>
      <c r="LH12" s="82"/>
      <c r="LI12" s="82"/>
      <c r="LJ12" s="82"/>
      <c r="LK12" s="82"/>
      <c r="LL12" s="82"/>
      <c r="LM12" s="82"/>
      <c r="LN12" s="82"/>
      <c r="LO12" s="82"/>
      <c r="LP12" s="82"/>
      <c r="LQ12" s="82"/>
      <c r="LR12" s="82"/>
      <c r="LS12" s="82"/>
      <c r="LT12" s="82"/>
      <c r="LU12" s="82"/>
      <c r="LV12" s="82"/>
      <c r="LW12" s="82"/>
      <c r="LX12" s="82"/>
      <c r="LY12" s="82"/>
      <c r="LZ12" s="82"/>
      <c r="MA12" s="82"/>
      <c r="MB12" s="82"/>
      <c r="MC12" s="82"/>
      <c r="MD12" s="82"/>
      <c r="ME12" s="82"/>
      <c r="MF12" s="82"/>
      <c r="MG12" s="82"/>
      <c r="MH12" s="82"/>
      <c r="MI12" s="82"/>
      <c r="MJ12" s="82"/>
      <c r="MK12" s="82"/>
      <c r="ML12" s="82"/>
      <c r="MM12" s="82"/>
      <c r="MN12" s="82"/>
      <c r="MO12" s="82"/>
      <c r="MP12" s="82"/>
      <c r="MQ12" s="82"/>
      <c r="MR12" s="82"/>
      <c r="MS12" s="82"/>
      <c r="MT12" s="82"/>
      <c r="MU12" s="82"/>
      <c r="MV12" s="82"/>
      <c r="MW12" s="82"/>
      <c r="MX12" s="82"/>
      <c r="MY12" s="82"/>
      <c r="MZ12" s="82"/>
      <c r="NA12" s="82"/>
      <c r="NB12" s="82"/>
      <c r="NC12" s="82"/>
      <c r="ND12" s="82"/>
      <c r="NE12" s="82"/>
      <c r="NF12" s="82"/>
      <c r="NG12" s="82"/>
      <c r="NH12" s="82"/>
      <c r="NI12" s="82"/>
      <c r="NJ12" s="82"/>
      <c r="NK12" s="82"/>
      <c r="NL12" s="82"/>
      <c r="NM12" s="82"/>
      <c r="NN12" s="82"/>
      <c r="NO12" s="82"/>
      <c r="NP12" s="82"/>
      <c r="NQ12" s="82"/>
      <c r="NR12" s="82"/>
      <c r="NS12" s="82"/>
      <c r="NT12" s="82"/>
      <c r="NU12" s="82"/>
      <c r="NV12" s="82"/>
      <c r="NW12" s="82"/>
      <c r="NX12" s="82"/>
      <c r="NY12" s="82"/>
      <c r="NZ12" s="82"/>
      <c r="OA12" s="82"/>
      <c r="OB12" s="82"/>
      <c r="OC12" s="82"/>
      <c r="OD12" s="82"/>
      <c r="OE12" s="82"/>
      <c r="OF12" s="82"/>
      <c r="OG12" s="82"/>
      <c r="OH12" s="82"/>
      <c r="OI12" s="82"/>
      <c r="OJ12" s="82"/>
      <c r="OK12" s="82"/>
      <c r="OL12" s="82"/>
      <c r="OM12" s="82"/>
      <c r="ON12" s="82"/>
      <c r="OO12" s="82"/>
      <c r="OP12" s="82"/>
      <c r="OQ12" s="82"/>
      <c r="OR12" s="82"/>
      <c r="OS12" s="82"/>
      <c r="OT12" s="82"/>
      <c r="OU12" s="82"/>
      <c r="OV12" s="82"/>
      <c r="OW12" s="82"/>
      <c r="OX12" s="82"/>
      <c r="OY12" s="82"/>
      <c r="OZ12" s="82"/>
      <c r="PA12" s="82"/>
      <c r="PB12" s="82"/>
      <c r="PC12" s="82"/>
      <c r="PD12" s="82"/>
      <c r="PE12" s="82"/>
      <c r="PF12" s="82"/>
      <c r="PG12" s="82"/>
      <c r="PH12" s="82"/>
      <c r="PI12" s="82"/>
      <c r="PJ12" s="82"/>
      <c r="PK12" s="82"/>
      <c r="PL12" s="82"/>
      <c r="PM12" s="82"/>
      <c r="PN12" s="82"/>
      <c r="PO12" s="82"/>
      <c r="PP12" s="82"/>
      <c r="PQ12" s="82"/>
      <c r="PR12" s="82"/>
      <c r="PS12" s="82"/>
      <c r="PT12" s="82"/>
      <c r="PU12" s="82"/>
      <c r="PV12" s="82"/>
      <c r="PW12" s="82"/>
      <c r="PX12" s="82"/>
      <c r="PY12" s="82"/>
      <c r="PZ12" s="82"/>
      <c r="QA12" s="82"/>
      <c r="QB12" s="82"/>
      <c r="QC12" s="82"/>
      <c r="QD12" s="82"/>
      <c r="QE12" s="82"/>
      <c r="QF12" s="82"/>
      <c r="QG12" s="82"/>
      <c r="QH12" s="82"/>
      <c r="QI12" s="82"/>
      <c r="QJ12" s="82"/>
      <c r="QK12" s="82"/>
      <c r="QL12" s="82"/>
      <c r="QM12" s="82"/>
      <c r="QN12" s="82"/>
      <c r="QO12" s="82"/>
      <c r="QP12" s="82"/>
      <c r="QQ12" s="82"/>
      <c r="QR12" s="82"/>
      <c r="QS12" s="82"/>
      <c r="QT12" s="82"/>
      <c r="QU12" s="82"/>
      <c r="QV12" s="82"/>
      <c r="QW12" s="82"/>
      <c r="QX12" s="82"/>
      <c r="QY12" s="82"/>
      <c r="QZ12" s="82"/>
      <c r="RA12" s="82"/>
      <c r="RB12" s="82"/>
      <c r="RC12" s="82"/>
      <c r="RD12" s="82"/>
      <c r="RE12" s="82"/>
      <c r="RF12" s="82"/>
      <c r="RG12" s="82"/>
      <c r="RH12" s="82"/>
      <c r="RI12" s="82"/>
      <c r="RJ12" s="82"/>
      <c r="RK12" s="82"/>
      <c r="RL12" s="82"/>
      <c r="RM12" s="82"/>
      <c r="RN12" s="82"/>
      <c r="RO12" s="82"/>
      <c r="RP12" s="82"/>
      <c r="RQ12" s="82"/>
      <c r="RR12" s="82"/>
      <c r="RS12" s="82"/>
      <c r="RT12" s="82"/>
      <c r="RU12" s="82"/>
      <c r="RV12" s="82"/>
      <c r="RW12" s="82"/>
      <c r="RX12" s="82"/>
      <c r="RY12" s="82"/>
      <c r="RZ12" s="82"/>
      <c r="SA12" s="82"/>
      <c r="SB12" s="82"/>
      <c r="SC12" s="82"/>
      <c r="SD12" s="82"/>
      <c r="SE12" s="82"/>
      <c r="SF12" s="82"/>
      <c r="SG12" s="82"/>
      <c r="SH12" s="82"/>
      <c r="SI12" s="82"/>
      <c r="SJ12" s="82"/>
      <c r="SK12" s="82"/>
      <c r="SL12" s="82"/>
      <c r="SM12" s="82"/>
      <c r="SN12" s="82"/>
      <c r="SO12" s="82"/>
      <c r="SP12" s="82"/>
      <c r="SQ12" s="82"/>
      <c r="SR12" s="82"/>
      <c r="SS12" s="82"/>
      <c r="ST12" s="82"/>
      <c r="SU12" s="82"/>
      <c r="SV12" s="82"/>
      <c r="SW12" s="82"/>
      <c r="SX12" s="82"/>
      <c r="SY12" s="82"/>
      <c r="SZ12" s="82"/>
      <c r="TA12" s="82"/>
      <c r="TB12" s="82"/>
      <c r="TC12" s="82"/>
      <c r="TD12" s="82"/>
      <c r="TE12" s="82"/>
      <c r="TF12" s="82"/>
      <c r="TG12" s="82"/>
      <c r="TH12" s="82"/>
      <c r="TI12" s="82"/>
      <c r="TJ12" s="82"/>
      <c r="TK12" s="82"/>
      <c r="TL12" s="82"/>
      <c r="TM12" s="82"/>
      <c r="TN12" s="82"/>
      <c r="TO12" s="82"/>
      <c r="TP12" s="82"/>
      <c r="TQ12" s="82"/>
      <c r="TR12" s="82"/>
      <c r="TS12" s="82"/>
      <c r="TT12" s="82"/>
      <c r="TU12" s="82"/>
      <c r="TV12" s="82"/>
      <c r="TW12" s="82"/>
      <c r="TX12" s="82"/>
      <c r="TY12" s="82"/>
      <c r="TZ12" s="82"/>
      <c r="UA12" s="82"/>
      <c r="UB12" s="82"/>
      <c r="UC12" s="82"/>
      <c r="UD12" s="82"/>
      <c r="UE12" s="82"/>
      <c r="UF12" s="82"/>
      <c r="UG12" s="82"/>
      <c r="UH12" s="82"/>
      <c r="UI12" s="82"/>
      <c r="UJ12" s="82"/>
      <c r="UK12" s="82"/>
      <c r="UL12" s="82"/>
      <c r="UM12" s="82"/>
      <c r="UN12" s="82"/>
      <c r="UO12" s="82"/>
      <c r="UP12" s="82"/>
      <c r="UQ12" s="82"/>
      <c r="UR12" s="82"/>
      <c r="US12" s="82"/>
      <c r="UT12" s="82"/>
      <c r="UU12" s="82"/>
      <c r="UV12" s="82"/>
      <c r="UW12" s="82"/>
      <c r="UX12" s="82"/>
      <c r="UY12" s="82"/>
      <c r="UZ12" s="82"/>
      <c r="VA12" s="82"/>
      <c r="VB12" s="82"/>
      <c r="VC12" s="82"/>
      <c r="VD12" s="82"/>
      <c r="VE12" s="82"/>
      <c r="VF12" s="82"/>
      <c r="VG12" s="82"/>
      <c r="VH12" s="82"/>
      <c r="VI12" s="82"/>
      <c r="VJ12" s="82"/>
      <c r="VK12" s="82"/>
      <c r="VL12" s="82"/>
      <c r="VM12" s="82"/>
      <c r="VN12" s="82"/>
      <c r="VO12" s="82"/>
      <c r="VP12" s="82"/>
      <c r="VQ12" s="82"/>
      <c r="VR12" s="82"/>
      <c r="VS12" s="82"/>
      <c r="VT12" s="82"/>
      <c r="VU12" s="82"/>
      <c r="VV12" s="82"/>
      <c r="VW12" s="82"/>
      <c r="VX12" s="82"/>
      <c r="VY12" s="82"/>
      <c r="VZ12" s="82"/>
      <c r="WA12" s="82"/>
      <c r="WB12" s="82"/>
      <c r="WC12" s="82"/>
      <c r="WD12" s="82"/>
      <c r="WE12" s="82"/>
      <c r="WF12" s="82"/>
      <c r="WG12" s="82"/>
      <c r="WH12" s="82"/>
      <c r="WI12" s="82"/>
      <c r="WJ12" s="82"/>
      <c r="WK12" s="82"/>
      <c r="WL12" s="82"/>
      <c r="WM12" s="82"/>
      <c r="WN12" s="82"/>
      <c r="WO12" s="82"/>
      <c r="WP12" s="82"/>
      <c r="WQ12" s="82"/>
      <c r="WR12" s="82"/>
      <c r="WS12" s="82"/>
      <c r="WT12" s="82"/>
      <c r="WU12" s="82"/>
      <c r="WV12" s="82"/>
      <c r="WW12" s="82"/>
      <c r="WX12" s="82"/>
      <c r="WY12" s="82"/>
      <c r="WZ12" s="82"/>
      <c r="XA12" s="82"/>
      <c r="XB12" s="82"/>
      <c r="XC12" s="82"/>
      <c r="XD12" s="82"/>
      <c r="XE12" s="82"/>
      <c r="XF12" s="82"/>
      <c r="XG12" s="82"/>
      <c r="XH12" s="82"/>
      <c r="XI12" s="82"/>
      <c r="XJ12" s="82"/>
      <c r="XK12" s="82"/>
      <c r="XL12" s="82"/>
      <c r="XM12" s="82"/>
      <c r="XN12" s="82"/>
      <c r="XO12" s="82"/>
      <c r="XP12" s="82"/>
      <c r="XQ12" s="82"/>
      <c r="XR12" s="82"/>
      <c r="XS12" s="82"/>
      <c r="XT12" s="82"/>
      <c r="XU12" s="82"/>
      <c r="XV12" s="82"/>
      <c r="XW12" s="82"/>
      <c r="XX12" s="82"/>
      <c r="XY12" s="82"/>
      <c r="XZ12" s="82"/>
      <c r="YA12" s="82"/>
      <c r="YB12" s="82"/>
      <c r="YC12" s="82"/>
      <c r="YD12" s="82"/>
      <c r="YE12" s="82"/>
      <c r="YF12" s="82"/>
      <c r="YG12" s="82"/>
      <c r="YH12" s="82"/>
      <c r="YI12" s="82"/>
      <c r="YJ12" s="82"/>
      <c r="YK12" s="82"/>
      <c r="YL12" s="82"/>
      <c r="YM12" s="82"/>
      <c r="YN12" s="82"/>
      <c r="YO12" s="82"/>
      <c r="YP12" s="82"/>
      <c r="YQ12" s="82"/>
      <c r="YR12" s="82"/>
      <c r="YS12" s="82"/>
      <c r="YT12" s="82"/>
      <c r="YU12" s="82"/>
      <c r="YV12" s="82"/>
      <c r="YW12" s="82"/>
      <c r="YX12" s="82"/>
      <c r="YY12" s="82"/>
      <c r="YZ12" s="82"/>
      <c r="ZA12" s="82"/>
      <c r="ZB12" s="82"/>
      <c r="ZC12" s="82"/>
      <c r="ZD12" s="82"/>
      <c r="ZE12" s="82"/>
      <c r="ZF12" s="82"/>
      <c r="ZG12" s="82"/>
      <c r="ZH12" s="82"/>
      <c r="ZI12" s="82"/>
      <c r="ZJ12" s="82"/>
      <c r="ZK12" s="82"/>
      <c r="ZL12" s="82"/>
      <c r="ZM12" s="82"/>
      <c r="ZN12" s="82"/>
      <c r="ZO12" s="82"/>
      <c r="ZP12" s="82"/>
      <c r="ZQ12" s="82"/>
      <c r="ZR12" s="82"/>
      <c r="ZS12" s="82"/>
      <c r="ZT12" s="82"/>
      <c r="ZU12" s="82"/>
      <c r="ZV12" s="82"/>
      <c r="ZW12" s="82"/>
      <c r="ZX12" s="82"/>
      <c r="ZY12" s="82"/>
      <c r="ZZ12" s="82"/>
      <c r="AAA12" s="82"/>
      <c r="AAB12" s="82"/>
      <c r="AAC12" s="82"/>
      <c r="AAD12" s="82"/>
      <c r="AAE12" s="82"/>
      <c r="AAF12" s="82"/>
      <c r="AAG12" s="82"/>
      <c r="AAH12" s="82"/>
      <c r="AAI12" s="82"/>
      <c r="AAJ12" s="82"/>
      <c r="AAK12" s="82"/>
      <c r="AAL12" s="82"/>
      <c r="AAM12" s="82"/>
      <c r="AAN12" s="82"/>
      <c r="AAO12" s="82"/>
      <c r="AAP12" s="82"/>
      <c r="AAQ12" s="82"/>
      <c r="AAR12" s="82"/>
      <c r="AAS12" s="82"/>
      <c r="AAT12" s="82"/>
      <c r="AAU12" s="82"/>
      <c r="AAV12" s="82"/>
      <c r="AAW12" s="82"/>
      <c r="AAX12" s="82"/>
      <c r="AAY12" s="82"/>
      <c r="AAZ12" s="82"/>
      <c r="ABA12" s="82"/>
      <c r="ABB12" s="82"/>
      <c r="ABC12" s="82"/>
      <c r="ABD12" s="82"/>
      <c r="ABE12" s="82"/>
      <c r="ABF12" s="82"/>
      <c r="ABG12" s="82"/>
      <c r="ABH12" s="82"/>
      <c r="ABI12" s="82"/>
      <c r="ABJ12" s="82"/>
      <c r="ABK12" s="82"/>
      <c r="ABL12" s="82"/>
      <c r="ABM12" s="82"/>
      <c r="ABN12" s="82"/>
      <c r="ABO12" s="82"/>
      <c r="ABP12" s="82"/>
      <c r="ABQ12" s="82"/>
      <c r="ABR12" s="82"/>
      <c r="ABS12" s="82"/>
      <c r="ABT12" s="82"/>
      <c r="ABU12" s="82"/>
      <c r="ABV12" s="82"/>
      <c r="ABW12" s="82"/>
      <c r="ABX12" s="82"/>
      <c r="ABY12" s="82"/>
      <c r="ABZ12" s="82"/>
      <c r="ACA12" s="82"/>
      <c r="ACB12" s="82"/>
      <c r="ACC12" s="82"/>
      <c r="ACD12" s="82"/>
      <c r="ACE12" s="82"/>
      <c r="ACF12" s="82"/>
      <c r="ACG12" s="82"/>
      <c r="ACH12" s="82"/>
      <c r="ACI12" s="82"/>
      <c r="ACJ12" s="82"/>
      <c r="ACK12" s="82"/>
      <c r="ACL12" s="82"/>
      <c r="ACM12" s="82"/>
      <c r="ACN12" s="82"/>
      <c r="ACO12" s="82"/>
      <c r="ACP12" s="82"/>
      <c r="ACQ12" s="82"/>
      <c r="ACR12" s="82"/>
      <c r="ACS12" s="82"/>
      <c r="ACT12" s="82"/>
      <c r="ACU12" s="82"/>
      <c r="ACV12" s="82"/>
      <c r="ACW12" s="82"/>
      <c r="ACX12" s="82"/>
      <c r="ACY12" s="82"/>
      <c r="ACZ12" s="82"/>
      <c r="ADA12" s="82"/>
      <c r="ADB12" s="82"/>
      <c r="ADC12" s="82"/>
      <c r="ADD12" s="82"/>
      <c r="ADE12" s="82"/>
      <c r="ADF12" s="82"/>
      <c r="ADG12" s="82"/>
      <c r="ADH12" s="82"/>
      <c r="ADI12" s="82"/>
      <c r="ADJ12" s="82"/>
      <c r="ADK12" s="82"/>
      <c r="ADL12" s="82"/>
      <c r="ADM12" s="82"/>
      <c r="ADN12" s="82"/>
      <c r="ADO12" s="82"/>
      <c r="ADP12" s="82"/>
      <c r="ADQ12" s="82"/>
      <c r="ADR12" s="82"/>
      <c r="ADS12" s="82"/>
      <c r="ADT12" s="82"/>
      <c r="ADU12" s="82"/>
      <c r="ADV12" s="82"/>
      <c r="ADW12" s="82"/>
      <c r="ADX12" s="82"/>
      <c r="ADY12" s="82"/>
      <c r="ADZ12" s="82"/>
      <c r="AEA12" s="82"/>
      <c r="AEB12" s="82"/>
      <c r="AEC12" s="82"/>
      <c r="AED12" s="82"/>
      <c r="AEE12" s="82"/>
      <c r="AEF12" s="82"/>
      <c r="AEG12" s="82"/>
      <c r="AEH12" s="82"/>
      <c r="AEI12" s="82"/>
      <c r="AEJ12" s="82"/>
      <c r="AEK12" s="82"/>
      <c r="AEL12" s="82"/>
      <c r="AEM12" s="82"/>
      <c r="AEN12" s="82"/>
      <c r="AEO12" s="82"/>
      <c r="AEP12" s="82"/>
      <c r="AEQ12" s="82"/>
      <c r="AER12" s="82"/>
      <c r="AES12" s="82"/>
      <c r="AET12" s="82"/>
      <c r="AEU12" s="82"/>
      <c r="AEV12" s="82"/>
      <c r="AEW12" s="82"/>
      <c r="AEX12" s="82"/>
      <c r="AEY12" s="82"/>
      <c r="AEZ12" s="82"/>
      <c r="AFA12" s="82"/>
      <c r="AFB12" s="82"/>
      <c r="AFC12" s="82"/>
      <c r="AFD12" s="82"/>
      <c r="AFE12" s="82"/>
      <c r="AFF12" s="82"/>
      <c r="AFG12" s="82"/>
      <c r="AFH12" s="82"/>
      <c r="AFI12" s="82"/>
      <c r="AFJ12" s="82"/>
      <c r="AFK12" s="82"/>
      <c r="AFL12" s="82"/>
      <c r="AFM12" s="82"/>
      <c r="AFN12" s="82"/>
      <c r="AFO12" s="82"/>
      <c r="AFP12" s="82"/>
      <c r="AFQ12" s="82"/>
      <c r="AFR12" s="82"/>
      <c r="AFS12" s="82"/>
      <c r="AFT12" s="82"/>
      <c r="AFU12" s="82"/>
      <c r="AFV12" s="82"/>
      <c r="AFW12" s="82"/>
      <c r="AFX12" s="82"/>
      <c r="AFY12" s="82"/>
      <c r="AFZ12" s="82"/>
      <c r="AGA12" s="82"/>
      <c r="AGB12" s="82"/>
      <c r="AGC12" s="82"/>
      <c r="AGD12" s="82"/>
      <c r="AGE12" s="82"/>
      <c r="AGF12" s="82"/>
      <c r="AGG12" s="82"/>
      <c r="AGH12" s="82"/>
      <c r="AGI12" s="82"/>
      <c r="AGJ12" s="82"/>
      <c r="AGK12" s="82"/>
      <c r="AGL12" s="82"/>
      <c r="AGM12" s="82"/>
      <c r="AGN12" s="82"/>
      <c r="AGO12" s="82"/>
      <c r="AGP12" s="82"/>
      <c r="AGQ12" s="82"/>
      <c r="AGR12" s="82"/>
      <c r="AGS12" s="82"/>
      <c r="AGT12" s="82"/>
      <c r="AGU12" s="82"/>
      <c r="AGV12" s="82"/>
      <c r="AGW12" s="82"/>
      <c r="AGX12" s="82"/>
      <c r="AGY12" s="82"/>
      <c r="AGZ12" s="82"/>
      <c r="AHA12" s="82"/>
      <c r="AHB12" s="82"/>
      <c r="AHC12" s="82"/>
      <c r="AHD12" s="82"/>
      <c r="AHE12" s="82"/>
      <c r="AHF12" s="82"/>
      <c r="AHG12" s="82"/>
      <c r="AHH12" s="82"/>
      <c r="AHI12" s="82"/>
      <c r="AHJ12" s="82"/>
      <c r="AHK12" s="82"/>
      <c r="AHL12" s="82"/>
      <c r="AHM12" s="82"/>
      <c r="AHN12" s="82"/>
      <c r="AHO12" s="82"/>
      <c r="AHP12" s="82"/>
      <c r="AHQ12" s="82"/>
      <c r="AHR12" s="82"/>
      <c r="AHS12" s="82"/>
      <c r="AHT12" s="82"/>
      <c r="AHU12" s="82"/>
      <c r="AHV12" s="82"/>
      <c r="AHW12" s="82"/>
      <c r="AHX12" s="82"/>
      <c r="AHY12" s="82"/>
      <c r="AHZ12" s="82"/>
      <c r="AIA12" s="82"/>
      <c r="AIB12" s="82"/>
      <c r="AIC12" s="82"/>
      <c r="AID12" s="82"/>
      <c r="AIE12" s="82"/>
      <c r="AIF12" s="82"/>
      <c r="AIG12" s="82"/>
      <c r="AIH12" s="82"/>
      <c r="AII12" s="82"/>
      <c r="AIJ12" s="82"/>
      <c r="AIK12" s="82"/>
      <c r="AIL12" s="82"/>
      <c r="AIM12" s="82"/>
      <c r="AIN12" s="82"/>
      <c r="AIO12" s="82"/>
      <c r="AIP12" s="82"/>
      <c r="AIQ12" s="82"/>
      <c r="AIR12" s="82"/>
      <c r="AIS12" s="82"/>
      <c r="AIT12" s="82"/>
      <c r="AIU12" s="82"/>
      <c r="AIV12" s="82"/>
      <c r="AIW12" s="82"/>
      <c r="AIX12" s="82"/>
      <c r="AIY12" s="82"/>
      <c r="AIZ12" s="82"/>
      <c r="AJA12" s="82"/>
      <c r="AJB12" s="82"/>
      <c r="AJC12" s="82"/>
      <c r="AJD12" s="82"/>
      <c r="AJE12" s="82"/>
      <c r="AJF12" s="82"/>
      <c r="AJG12" s="82"/>
      <c r="AJH12" s="82"/>
      <c r="AJI12" s="82"/>
      <c r="AJJ12" s="82"/>
      <c r="AJK12" s="82"/>
      <c r="AJL12" s="82"/>
      <c r="AJM12" s="82"/>
      <c r="AJN12" s="82"/>
      <c r="AJO12" s="82"/>
      <c r="AJP12" s="82"/>
      <c r="AJQ12" s="82"/>
      <c r="AJR12" s="82"/>
      <c r="AJS12" s="82"/>
      <c r="AJT12" s="82"/>
      <c r="AJU12" s="82"/>
      <c r="AJV12" s="82"/>
      <c r="AJW12" s="82"/>
      <c r="AJX12" s="82"/>
      <c r="AJY12" s="82"/>
      <c r="AJZ12" s="82"/>
      <c r="AKA12" s="82"/>
      <c r="AKB12" s="82"/>
      <c r="AKC12" s="82"/>
      <c r="AKD12" s="82"/>
      <c r="AKE12" s="82"/>
      <c r="AKF12" s="82"/>
      <c r="AKG12" s="82"/>
      <c r="AKH12" s="82"/>
      <c r="AKI12" s="82"/>
      <c r="AKJ12" s="82"/>
      <c r="AKK12" s="82"/>
      <c r="AKL12" s="82"/>
      <c r="AKM12" s="82"/>
      <c r="AKN12" s="82"/>
      <c r="AKO12" s="82"/>
      <c r="AKP12" s="82"/>
      <c r="AKQ12" s="82"/>
      <c r="AKR12" s="82"/>
      <c r="AKS12" s="82"/>
      <c r="AKT12" s="82"/>
      <c r="AKU12" s="82"/>
      <c r="AKV12" s="82"/>
      <c r="AKW12" s="82"/>
      <c r="AKX12" s="82"/>
      <c r="AKY12" s="82"/>
      <c r="AKZ12" s="82"/>
    </row>
    <row r="13" spans="1:988">
      <c r="A13" s="113">
        <f t="shared" si="0"/>
        <v>74</v>
      </c>
      <c r="B13" s="113" t="s">
        <v>244</v>
      </c>
      <c r="C13" s="113">
        <f>VLOOKUP(B13,Fe2O3!$A$1:$M$102,8,0)</f>
        <v>-0.53332842616396592</v>
      </c>
      <c r="D13" s="112"/>
      <c r="E13" s="113" t="s">
        <v>244</v>
      </c>
      <c r="F13" s="113">
        <f>VLOOKUP(E13,Fe2O3!$A$4:$M$102,7,0)</f>
        <v>-0.79959987196578397</v>
      </c>
      <c r="G13" s="113">
        <f t="shared" si="1"/>
        <v>5</v>
      </c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  <c r="CS13" s="82"/>
      <c r="CT13" s="82"/>
      <c r="CU13" s="82"/>
      <c r="CV13" s="82"/>
      <c r="CW13" s="82"/>
      <c r="CX13" s="82"/>
      <c r="CY13" s="82"/>
      <c r="CZ13" s="82"/>
      <c r="DA13" s="82"/>
      <c r="DB13" s="82"/>
      <c r="DC13" s="82"/>
      <c r="DD13" s="82"/>
      <c r="DE13" s="82"/>
      <c r="DF13" s="82"/>
      <c r="DG13" s="82"/>
      <c r="DH13" s="82"/>
      <c r="DI13" s="82"/>
      <c r="DJ13" s="82"/>
      <c r="DK13" s="82"/>
      <c r="DL13" s="82"/>
      <c r="DM13" s="82"/>
      <c r="DN13" s="82"/>
      <c r="DO13" s="82"/>
      <c r="DP13" s="82"/>
      <c r="DQ13" s="82"/>
      <c r="DR13" s="82"/>
      <c r="DS13" s="82"/>
      <c r="DT13" s="82"/>
      <c r="DU13" s="82"/>
      <c r="DV13" s="82"/>
      <c r="DW13" s="82"/>
      <c r="DX13" s="82"/>
      <c r="DY13" s="82"/>
      <c r="DZ13" s="82"/>
      <c r="EA13" s="82"/>
      <c r="EB13" s="82"/>
      <c r="EC13" s="82"/>
      <c r="ED13" s="82"/>
      <c r="EE13" s="82"/>
      <c r="EF13" s="82"/>
      <c r="EG13" s="82"/>
      <c r="EH13" s="82"/>
      <c r="EI13" s="82"/>
      <c r="EJ13" s="82"/>
      <c r="EK13" s="82"/>
      <c r="EL13" s="82"/>
      <c r="EM13" s="82"/>
      <c r="EN13" s="82"/>
      <c r="EO13" s="82"/>
      <c r="EP13" s="82"/>
      <c r="EQ13" s="82"/>
      <c r="ER13" s="82"/>
      <c r="ES13" s="82"/>
      <c r="ET13" s="82"/>
      <c r="EU13" s="82"/>
      <c r="EV13" s="82"/>
      <c r="EW13" s="82"/>
      <c r="EX13" s="82"/>
      <c r="EY13" s="82"/>
      <c r="EZ13" s="82"/>
      <c r="FA13" s="82"/>
      <c r="FB13" s="82"/>
      <c r="FC13" s="82"/>
      <c r="FD13" s="82"/>
      <c r="FE13" s="82"/>
      <c r="FF13" s="82"/>
      <c r="FG13" s="82"/>
      <c r="FH13" s="82"/>
      <c r="FI13" s="82"/>
      <c r="FJ13" s="82"/>
      <c r="FK13" s="82"/>
      <c r="FL13" s="82"/>
      <c r="FM13" s="82"/>
      <c r="FN13" s="82"/>
      <c r="FO13" s="82"/>
      <c r="FP13" s="82"/>
      <c r="FQ13" s="82"/>
      <c r="FR13" s="82"/>
      <c r="FS13" s="82"/>
      <c r="FT13" s="82"/>
      <c r="FU13" s="82"/>
      <c r="FV13" s="82"/>
      <c r="FW13" s="82"/>
      <c r="FX13" s="82"/>
      <c r="FY13" s="82"/>
      <c r="FZ13" s="82"/>
      <c r="GA13" s="82"/>
      <c r="GB13" s="82"/>
      <c r="GC13" s="82"/>
      <c r="GD13" s="82"/>
      <c r="GE13" s="82"/>
      <c r="GF13" s="82"/>
      <c r="GG13" s="82"/>
      <c r="GH13" s="82"/>
      <c r="GI13" s="82"/>
      <c r="GJ13" s="82"/>
      <c r="GK13" s="82"/>
      <c r="GL13" s="82"/>
      <c r="GM13" s="82"/>
      <c r="GN13" s="82"/>
      <c r="GO13" s="82"/>
      <c r="GP13" s="82"/>
      <c r="GQ13" s="82"/>
      <c r="GR13" s="82"/>
      <c r="GS13" s="82"/>
      <c r="GT13" s="82"/>
      <c r="GU13" s="82"/>
      <c r="GV13" s="82"/>
      <c r="GW13" s="82"/>
      <c r="GX13" s="82"/>
      <c r="GY13" s="82"/>
      <c r="GZ13" s="82"/>
      <c r="HA13" s="82"/>
      <c r="HB13" s="82"/>
      <c r="HC13" s="82"/>
      <c r="HD13" s="82"/>
      <c r="HE13" s="82"/>
      <c r="HF13" s="82"/>
      <c r="HG13" s="82"/>
      <c r="HH13" s="82"/>
      <c r="HI13" s="82"/>
      <c r="HJ13" s="82"/>
      <c r="HK13" s="82"/>
      <c r="HL13" s="82"/>
      <c r="HM13" s="82"/>
      <c r="HN13" s="82"/>
      <c r="HO13" s="82"/>
      <c r="HP13" s="82"/>
      <c r="HQ13" s="82"/>
      <c r="HR13" s="82"/>
      <c r="HS13" s="82"/>
      <c r="HT13" s="82"/>
      <c r="HU13" s="82"/>
      <c r="HV13" s="82"/>
      <c r="HW13" s="82"/>
      <c r="HX13" s="82"/>
      <c r="HY13" s="82"/>
      <c r="HZ13" s="82"/>
      <c r="IA13" s="82"/>
      <c r="IB13" s="82"/>
      <c r="IC13" s="82"/>
      <c r="ID13" s="82"/>
      <c r="IE13" s="82"/>
      <c r="IF13" s="82"/>
      <c r="IG13" s="82"/>
      <c r="IH13" s="82"/>
      <c r="II13" s="82"/>
      <c r="IJ13" s="82"/>
      <c r="IK13" s="82"/>
      <c r="IL13" s="82"/>
      <c r="IM13" s="82"/>
      <c r="IN13" s="82"/>
      <c r="IO13" s="82"/>
      <c r="IP13" s="82"/>
      <c r="IQ13" s="82"/>
      <c r="IR13" s="82"/>
      <c r="IS13" s="82"/>
      <c r="IT13" s="82"/>
      <c r="IU13" s="82"/>
      <c r="IV13" s="82"/>
      <c r="IW13" s="82"/>
      <c r="IX13" s="82"/>
      <c r="IY13" s="82"/>
      <c r="IZ13" s="82"/>
      <c r="JA13" s="82"/>
      <c r="JB13" s="82"/>
      <c r="JC13" s="82"/>
      <c r="JD13" s="82"/>
      <c r="JE13" s="82"/>
      <c r="JF13" s="82"/>
      <c r="JG13" s="82"/>
      <c r="JH13" s="82"/>
      <c r="JI13" s="82"/>
      <c r="JJ13" s="82"/>
      <c r="JK13" s="82"/>
      <c r="JL13" s="82"/>
      <c r="JM13" s="82"/>
      <c r="JN13" s="82"/>
      <c r="JO13" s="82"/>
      <c r="JP13" s="82"/>
      <c r="JQ13" s="82"/>
      <c r="JR13" s="82"/>
      <c r="JS13" s="82"/>
      <c r="JT13" s="82"/>
      <c r="JU13" s="82"/>
      <c r="JV13" s="82"/>
      <c r="JW13" s="82"/>
      <c r="JX13" s="82"/>
      <c r="JY13" s="82"/>
      <c r="JZ13" s="82"/>
      <c r="KA13" s="82"/>
      <c r="KB13" s="82"/>
      <c r="KC13" s="82"/>
      <c r="KD13" s="82"/>
      <c r="KE13" s="82"/>
      <c r="KF13" s="82"/>
      <c r="KG13" s="82"/>
      <c r="KH13" s="82"/>
      <c r="KI13" s="82"/>
      <c r="KJ13" s="82"/>
      <c r="KK13" s="82"/>
      <c r="KL13" s="82"/>
      <c r="KM13" s="82"/>
      <c r="KN13" s="82"/>
      <c r="KO13" s="82"/>
      <c r="KP13" s="82"/>
      <c r="KQ13" s="82"/>
      <c r="KR13" s="82"/>
      <c r="KS13" s="82"/>
      <c r="KT13" s="82"/>
      <c r="KU13" s="82"/>
      <c r="KV13" s="82"/>
      <c r="KW13" s="82"/>
      <c r="KX13" s="82"/>
      <c r="KY13" s="82"/>
      <c r="KZ13" s="82"/>
      <c r="LA13" s="82"/>
      <c r="LB13" s="82"/>
      <c r="LC13" s="82"/>
      <c r="LD13" s="82"/>
      <c r="LE13" s="82"/>
      <c r="LF13" s="82"/>
      <c r="LG13" s="82"/>
      <c r="LH13" s="82"/>
      <c r="LI13" s="82"/>
      <c r="LJ13" s="82"/>
      <c r="LK13" s="82"/>
      <c r="LL13" s="82"/>
      <c r="LM13" s="82"/>
      <c r="LN13" s="82"/>
      <c r="LO13" s="82"/>
      <c r="LP13" s="82"/>
      <c r="LQ13" s="82"/>
      <c r="LR13" s="82"/>
      <c r="LS13" s="82"/>
      <c r="LT13" s="82"/>
      <c r="LU13" s="82"/>
      <c r="LV13" s="82"/>
      <c r="LW13" s="82"/>
      <c r="LX13" s="82"/>
      <c r="LY13" s="82"/>
      <c r="LZ13" s="82"/>
      <c r="MA13" s="82"/>
      <c r="MB13" s="82"/>
      <c r="MC13" s="82"/>
      <c r="MD13" s="82"/>
      <c r="ME13" s="82"/>
      <c r="MF13" s="82"/>
      <c r="MG13" s="82"/>
      <c r="MH13" s="82"/>
      <c r="MI13" s="82"/>
      <c r="MJ13" s="82"/>
      <c r="MK13" s="82"/>
      <c r="ML13" s="82"/>
      <c r="MM13" s="82"/>
      <c r="MN13" s="82"/>
      <c r="MO13" s="82"/>
      <c r="MP13" s="82"/>
      <c r="MQ13" s="82"/>
      <c r="MR13" s="82"/>
      <c r="MS13" s="82"/>
      <c r="MT13" s="82"/>
      <c r="MU13" s="82"/>
      <c r="MV13" s="82"/>
      <c r="MW13" s="82"/>
      <c r="MX13" s="82"/>
      <c r="MY13" s="82"/>
      <c r="MZ13" s="82"/>
      <c r="NA13" s="82"/>
      <c r="NB13" s="82"/>
      <c r="NC13" s="82"/>
      <c r="ND13" s="82"/>
      <c r="NE13" s="82"/>
      <c r="NF13" s="82"/>
      <c r="NG13" s="82"/>
      <c r="NH13" s="82"/>
      <c r="NI13" s="82"/>
      <c r="NJ13" s="82"/>
      <c r="NK13" s="82"/>
      <c r="NL13" s="82"/>
      <c r="NM13" s="82"/>
      <c r="NN13" s="82"/>
      <c r="NO13" s="82"/>
      <c r="NP13" s="82"/>
      <c r="NQ13" s="82"/>
      <c r="NR13" s="82"/>
      <c r="NS13" s="82"/>
      <c r="NT13" s="82"/>
      <c r="NU13" s="82"/>
      <c r="NV13" s="82"/>
      <c r="NW13" s="82"/>
      <c r="NX13" s="82"/>
      <c r="NY13" s="82"/>
      <c r="NZ13" s="82"/>
      <c r="OA13" s="82"/>
      <c r="OB13" s="82"/>
      <c r="OC13" s="82"/>
      <c r="OD13" s="82"/>
      <c r="OE13" s="82"/>
      <c r="OF13" s="82"/>
      <c r="OG13" s="82"/>
      <c r="OH13" s="82"/>
      <c r="OI13" s="82"/>
      <c r="OJ13" s="82"/>
      <c r="OK13" s="82"/>
      <c r="OL13" s="82"/>
      <c r="OM13" s="82"/>
      <c r="ON13" s="82"/>
      <c r="OO13" s="82"/>
      <c r="OP13" s="82"/>
      <c r="OQ13" s="82"/>
      <c r="OR13" s="82"/>
      <c r="OS13" s="82"/>
      <c r="OT13" s="82"/>
      <c r="OU13" s="82"/>
      <c r="OV13" s="82"/>
      <c r="OW13" s="82"/>
      <c r="OX13" s="82"/>
      <c r="OY13" s="82"/>
      <c r="OZ13" s="82"/>
      <c r="PA13" s="82"/>
      <c r="PB13" s="82"/>
      <c r="PC13" s="82"/>
      <c r="PD13" s="82"/>
      <c r="PE13" s="82"/>
      <c r="PF13" s="82"/>
      <c r="PG13" s="82"/>
      <c r="PH13" s="82"/>
      <c r="PI13" s="82"/>
      <c r="PJ13" s="82"/>
      <c r="PK13" s="82"/>
      <c r="PL13" s="82"/>
      <c r="PM13" s="82"/>
      <c r="PN13" s="82"/>
      <c r="PO13" s="82"/>
      <c r="PP13" s="82"/>
      <c r="PQ13" s="82"/>
      <c r="PR13" s="82"/>
      <c r="PS13" s="82"/>
      <c r="PT13" s="82"/>
      <c r="PU13" s="82"/>
      <c r="PV13" s="82"/>
      <c r="PW13" s="82"/>
      <c r="PX13" s="82"/>
      <c r="PY13" s="82"/>
      <c r="PZ13" s="82"/>
      <c r="QA13" s="82"/>
      <c r="QB13" s="82"/>
      <c r="QC13" s="82"/>
      <c r="QD13" s="82"/>
      <c r="QE13" s="82"/>
      <c r="QF13" s="82"/>
      <c r="QG13" s="82"/>
      <c r="QH13" s="82"/>
      <c r="QI13" s="82"/>
      <c r="QJ13" s="82"/>
      <c r="QK13" s="82"/>
      <c r="QL13" s="82"/>
      <c r="QM13" s="82"/>
      <c r="QN13" s="82"/>
      <c r="QO13" s="82"/>
      <c r="QP13" s="82"/>
      <c r="QQ13" s="82"/>
      <c r="QR13" s="82"/>
      <c r="QS13" s="82"/>
      <c r="QT13" s="82"/>
      <c r="QU13" s="82"/>
      <c r="QV13" s="82"/>
      <c r="QW13" s="82"/>
      <c r="QX13" s="82"/>
      <c r="QY13" s="82"/>
      <c r="QZ13" s="82"/>
      <c r="RA13" s="82"/>
      <c r="RB13" s="82"/>
      <c r="RC13" s="82"/>
      <c r="RD13" s="82"/>
      <c r="RE13" s="82"/>
      <c r="RF13" s="82"/>
      <c r="RG13" s="82"/>
      <c r="RH13" s="82"/>
      <c r="RI13" s="82"/>
      <c r="RJ13" s="82"/>
      <c r="RK13" s="82"/>
      <c r="RL13" s="82"/>
      <c r="RM13" s="82"/>
      <c r="RN13" s="82"/>
      <c r="RO13" s="82"/>
      <c r="RP13" s="82"/>
      <c r="RQ13" s="82"/>
      <c r="RR13" s="82"/>
      <c r="RS13" s="82"/>
      <c r="RT13" s="82"/>
      <c r="RU13" s="82"/>
      <c r="RV13" s="82"/>
      <c r="RW13" s="82"/>
      <c r="RX13" s="82"/>
      <c r="RY13" s="82"/>
      <c r="RZ13" s="82"/>
      <c r="SA13" s="82"/>
      <c r="SB13" s="82"/>
      <c r="SC13" s="82"/>
      <c r="SD13" s="82"/>
      <c r="SE13" s="82"/>
      <c r="SF13" s="82"/>
      <c r="SG13" s="82"/>
      <c r="SH13" s="82"/>
      <c r="SI13" s="82"/>
      <c r="SJ13" s="82"/>
      <c r="SK13" s="82"/>
      <c r="SL13" s="82"/>
      <c r="SM13" s="82"/>
      <c r="SN13" s="82"/>
      <c r="SO13" s="82"/>
      <c r="SP13" s="82"/>
      <c r="SQ13" s="82"/>
      <c r="SR13" s="82"/>
      <c r="SS13" s="82"/>
      <c r="ST13" s="82"/>
      <c r="SU13" s="82"/>
      <c r="SV13" s="82"/>
      <c r="SW13" s="82"/>
      <c r="SX13" s="82"/>
      <c r="SY13" s="82"/>
      <c r="SZ13" s="82"/>
      <c r="TA13" s="82"/>
      <c r="TB13" s="82"/>
      <c r="TC13" s="82"/>
      <c r="TD13" s="82"/>
      <c r="TE13" s="82"/>
      <c r="TF13" s="82"/>
      <c r="TG13" s="82"/>
      <c r="TH13" s="82"/>
      <c r="TI13" s="82"/>
      <c r="TJ13" s="82"/>
      <c r="TK13" s="82"/>
      <c r="TL13" s="82"/>
      <c r="TM13" s="82"/>
      <c r="TN13" s="82"/>
      <c r="TO13" s="82"/>
      <c r="TP13" s="82"/>
      <c r="TQ13" s="82"/>
      <c r="TR13" s="82"/>
      <c r="TS13" s="82"/>
      <c r="TT13" s="82"/>
      <c r="TU13" s="82"/>
      <c r="TV13" s="82"/>
      <c r="TW13" s="82"/>
      <c r="TX13" s="82"/>
      <c r="TY13" s="82"/>
      <c r="TZ13" s="82"/>
      <c r="UA13" s="82"/>
      <c r="UB13" s="82"/>
      <c r="UC13" s="82"/>
      <c r="UD13" s="82"/>
      <c r="UE13" s="82"/>
      <c r="UF13" s="82"/>
      <c r="UG13" s="82"/>
      <c r="UH13" s="82"/>
      <c r="UI13" s="82"/>
      <c r="UJ13" s="82"/>
      <c r="UK13" s="82"/>
      <c r="UL13" s="82"/>
      <c r="UM13" s="82"/>
      <c r="UN13" s="82"/>
      <c r="UO13" s="82"/>
      <c r="UP13" s="82"/>
      <c r="UQ13" s="82"/>
      <c r="UR13" s="82"/>
      <c r="US13" s="82"/>
      <c r="UT13" s="82"/>
      <c r="UU13" s="82"/>
      <c r="UV13" s="82"/>
      <c r="UW13" s="82"/>
      <c r="UX13" s="82"/>
      <c r="UY13" s="82"/>
      <c r="UZ13" s="82"/>
      <c r="VA13" s="82"/>
      <c r="VB13" s="82"/>
      <c r="VC13" s="82"/>
      <c r="VD13" s="82"/>
      <c r="VE13" s="82"/>
      <c r="VF13" s="82"/>
      <c r="VG13" s="82"/>
      <c r="VH13" s="82"/>
      <c r="VI13" s="82"/>
      <c r="VJ13" s="82"/>
      <c r="VK13" s="82"/>
      <c r="VL13" s="82"/>
      <c r="VM13" s="82"/>
      <c r="VN13" s="82"/>
      <c r="VO13" s="82"/>
      <c r="VP13" s="82"/>
      <c r="VQ13" s="82"/>
      <c r="VR13" s="82"/>
      <c r="VS13" s="82"/>
      <c r="VT13" s="82"/>
      <c r="VU13" s="82"/>
      <c r="VV13" s="82"/>
      <c r="VW13" s="82"/>
      <c r="VX13" s="82"/>
      <c r="VY13" s="82"/>
      <c r="VZ13" s="82"/>
      <c r="WA13" s="82"/>
      <c r="WB13" s="82"/>
      <c r="WC13" s="82"/>
      <c r="WD13" s="82"/>
      <c r="WE13" s="82"/>
      <c r="WF13" s="82"/>
      <c r="WG13" s="82"/>
      <c r="WH13" s="82"/>
      <c r="WI13" s="82"/>
      <c r="WJ13" s="82"/>
      <c r="WK13" s="82"/>
      <c r="WL13" s="82"/>
      <c r="WM13" s="82"/>
      <c r="WN13" s="82"/>
      <c r="WO13" s="82"/>
      <c r="WP13" s="82"/>
      <c r="WQ13" s="82"/>
      <c r="WR13" s="82"/>
      <c r="WS13" s="82"/>
      <c r="WT13" s="82"/>
      <c r="WU13" s="82"/>
      <c r="WV13" s="82"/>
      <c r="WW13" s="82"/>
      <c r="WX13" s="82"/>
      <c r="WY13" s="82"/>
      <c r="WZ13" s="82"/>
      <c r="XA13" s="82"/>
      <c r="XB13" s="82"/>
      <c r="XC13" s="82"/>
      <c r="XD13" s="82"/>
      <c r="XE13" s="82"/>
      <c r="XF13" s="82"/>
      <c r="XG13" s="82"/>
      <c r="XH13" s="82"/>
      <c r="XI13" s="82"/>
      <c r="XJ13" s="82"/>
      <c r="XK13" s="82"/>
      <c r="XL13" s="82"/>
      <c r="XM13" s="82"/>
      <c r="XN13" s="82"/>
      <c r="XO13" s="82"/>
      <c r="XP13" s="82"/>
      <c r="XQ13" s="82"/>
      <c r="XR13" s="82"/>
      <c r="XS13" s="82"/>
      <c r="XT13" s="82"/>
      <c r="XU13" s="82"/>
      <c r="XV13" s="82"/>
      <c r="XW13" s="82"/>
      <c r="XX13" s="82"/>
      <c r="XY13" s="82"/>
      <c r="XZ13" s="82"/>
      <c r="YA13" s="82"/>
      <c r="YB13" s="82"/>
      <c r="YC13" s="82"/>
      <c r="YD13" s="82"/>
      <c r="YE13" s="82"/>
      <c r="YF13" s="82"/>
      <c r="YG13" s="82"/>
      <c r="YH13" s="82"/>
      <c r="YI13" s="82"/>
      <c r="YJ13" s="82"/>
      <c r="YK13" s="82"/>
      <c r="YL13" s="82"/>
      <c r="YM13" s="82"/>
      <c r="YN13" s="82"/>
      <c r="YO13" s="82"/>
      <c r="YP13" s="82"/>
      <c r="YQ13" s="82"/>
      <c r="YR13" s="82"/>
      <c r="YS13" s="82"/>
      <c r="YT13" s="82"/>
      <c r="YU13" s="82"/>
      <c r="YV13" s="82"/>
      <c r="YW13" s="82"/>
      <c r="YX13" s="82"/>
      <c r="YY13" s="82"/>
      <c r="YZ13" s="82"/>
      <c r="ZA13" s="82"/>
      <c r="ZB13" s="82"/>
      <c r="ZC13" s="82"/>
      <c r="ZD13" s="82"/>
      <c r="ZE13" s="82"/>
      <c r="ZF13" s="82"/>
      <c r="ZG13" s="82"/>
      <c r="ZH13" s="82"/>
      <c r="ZI13" s="82"/>
      <c r="ZJ13" s="82"/>
      <c r="ZK13" s="82"/>
      <c r="ZL13" s="82"/>
      <c r="ZM13" s="82"/>
      <c r="ZN13" s="82"/>
      <c r="ZO13" s="82"/>
      <c r="ZP13" s="82"/>
      <c r="ZQ13" s="82"/>
      <c r="ZR13" s="82"/>
      <c r="ZS13" s="82"/>
      <c r="ZT13" s="82"/>
      <c r="ZU13" s="82"/>
      <c r="ZV13" s="82"/>
      <c r="ZW13" s="82"/>
      <c r="ZX13" s="82"/>
      <c r="ZY13" s="82"/>
      <c r="ZZ13" s="82"/>
      <c r="AAA13" s="82"/>
      <c r="AAB13" s="82"/>
      <c r="AAC13" s="82"/>
      <c r="AAD13" s="82"/>
      <c r="AAE13" s="82"/>
      <c r="AAF13" s="82"/>
      <c r="AAG13" s="82"/>
      <c r="AAH13" s="82"/>
      <c r="AAI13" s="82"/>
      <c r="AAJ13" s="82"/>
      <c r="AAK13" s="82"/>
      <c r="AAL13" s="82"/>
      <c r="AAM13" s="82"/>
      <c r="AAN13" s="82"/>
      <c r="AAO13" s="82"/>
      <c r="AAP13" s="82"/>
      <c r="AAQ13" s="82"/>
      <c r="AAR13" s="82"/>
      <c r="AAS13" s="82"/>
      <c r="AAT13" s="82"/>
      <c r="AAU13" s="82"/>
      <c r="AAV13" s="82"/>
      <c r="AAW13" s="82"/>
      <c r="AAX13" s="82"/>
      <c r="AAY13" s="82"/>
      <c r="AAZ13" s="82"/>
      <c r="ABA13" s="82"/>
      <c r="ABB13" s="82"/>
      <c r="ABC13" s="82"/>
      <c r="ABD13" s="82"/>
      <c r="ABE13" s="82"/>
      <c r="ABF13" s="82"/>
      <c r="ABG13" s="82"/>
      <c r="ABH13" s="82"/>
      <c r="ABI13" s="82"/>
      <c r="ABJ13" s="82"/>
      <c r="ABK13" s="82"/>
      <c r="ABL13" s="82"/>
      <c r="ABM13" s="82"/>
      <c r="ABN13" s="82"/>
      <c r="ABO13" s="82"/>
      <c r="ABP13" s="82"/>
      <c r="ABQ13" s="82"/>
      <c r="ABR13" s="82"/>
      <c r="ABS13" s="82"/>
      <c r="ABT13" s="82"/>
      <c r="ABU13" s="82"/>
      <c r="ABV13" s="82"/>
      <c r="ABW13" s="82"/>
      <c r="ABX13" s="82"/>
      <c r="ABY13" s="82"/>
      <c r="ABZ13" s="82"/>
      <c r="ACA13" s="82"/>
      <c r="ACB13" s="82"/>
      <c r="ACC13" s="82"/>
      <c r="ACD13" s="82"/>
      <c r="ACE13" s="82"/>
      <c r="ACF13" s="82"/>
      <c r="ACG13" s="82"/>
      <c r="ACH13" s="82"/>
      <c r="ACI13" s="82"/>
      <c r="ACJ13" s="82"/>
      <c r="ACK13" s="82"/>
      <c r="ACL13" s="82"/>
      <c r="ACM13" s="82"/>
      <c r="ACN13" s="82"/>
      <c r="ACO13" s="82"/>
      <c r="ACP13" s="82"/>
      <c r="ACQ13" s="82"/>
      <c r="ACR13" s="82"/>
      <c r="ACS13" s="82"/>
      <c r="ACT13" s="82"/>
      <c r="ACU13" s="82"/>
      <c r="ACV13" s="82"/>
      <c r="ACW13" s="82"/>
      <c r="ACX13" s="82"/>
      <c r="ACY13" s="82"/>
      <c r="ACZ13" s="82"/>
      <c r="ADA13" s="82"/>
      <c r="ADB13" s="82"/>
      <c r="ADC13" s="82"/>
      <c r="ADD13" s="82"/>
      <c r="ADE13" s="82"/>
      <c r="ADF13" s="82"/>
      <c r="ADG13" s="82"/>
      <c r="ADH13" s="82"/>
      <c r="ADI13" s="82"/>
      <c r="ADJ13" s="82"/>
      <c r="ADK13" s="82"/>
      <c r="ADL13" s="82"/>
      <c r="ADM13" s="82"/>
      <c r="ADN13" s="82"/>
      <c r="ADO13" s="82"/>
      <c r="ADP13" s="82"/>
      <c r="ADQ13" s="82"/>
      <c r="ADR13" s="82"/>
      <c r="ADS13" s="82"/>
      <c r="ADT13" s="82"/>
      <c r="ADU13" s="82"/>
      <c r="ADV13" s="82"/>
      <c r="ADW13" s="82"/>
      <c r="ADX13" s="82"/>
      <c r="ADY13" s="82"/>
      <c r="ADZ13" s="82"/>
      <c r="AEA13" s="82"/>
      <c r="AEB13" s="82"/>
      <c r="AEC13" s="82"/>
      <c r="AED13" s="82"/>
      <c r="AEE13" s="82"/>
      <c r="AEF13" s="82"/>
      <c r="AEG13" s="82"/>
      <c r="AEH13" s="82"/>
      <c r="AEI13" s="82"/>
      <c r="AEJ13" s="82"/>
      <c r="AEK13" s="82"/>
      <c r="AEL13" s="82"/>
      <c r="AEM13" s="82"/>
      <c r="AEN13" s="82"/>
      <c r="AEO13" s="82"/>
      <c r="AEP13" s="82"/>
      <c r="AEQ13" s="82"/>
      <c r="AER13" s="82"/>
      <c r="AES13" s="82"/>
      <c r="AET13" s="82"/>
      <c r="AEU13" s="82"/>
      <c r="AEV13" s="82"/>
      <c r="AEW13" s="82"/>
      <c r="AEX13" s="82"/>
      <c r="AEY13" s="82"/>
      <c r="AEZ13" s="82"/>
      <c r="AFA13" s="82"/>
      <c r="AFB13" s="82"/>
      <c r="AFC13" s="82"/>
      <c r="AFD13" s="82"/>
      <c r="AFE13" s="82"/>
      <c r="AFF13" s="82"/>
      <c r="AFG13" s="82"/>
      <c r="AFH13" s="82"/>
      <c r="AFI13" s="82"/>
      <c r="AFJ13" s="82"/>
      <c r="AFK13" s="82"/>
      <c r="AFL13" s="82"/>
      <c r="AFM13" s="82"/>
      <c r="AFN13" s="82"/>
      <c r="AFO13" s="82"/>
      <c r="AFP13" s="82"/>
      <c r="AFQ13" s="82"/>
      <c r="AFR13" s="82"/>
      <c r="AFS13" s="82"/>
      <c r="AFT13" s="82"/>
      <c r="AFU13" s="82"/>
      <c r="AFV13" s="82"/>
      <c r="AFW13" s="82"/>
      <c r="AFX13" s="82"/>
      <c r="AFY13" s="82"/>
      <c r="AFZ13" s="82"/>
      <c r="AGA13" s="82"/>
      <c r="AGB13" s="82"/>
      <c r="AGC13" s="82"/>
      <c r="AGD13" s="82"/>
      <c r="AGE13" s="82"/>
      <c r="AGF13" s="82"/>
      <c r="AGG13" s="82"/>
      <c r="AGH13" s="82"/>
      <c r="AGI13" s="82"/>
      <c r="AGJ13" s="82"/>
      <c r="AGK13" s="82"/>
      <c r="AGL13" s="82"/>
      <c r="AGM13" s="82"/>
      <c r="AGN13" s="82"/>
      <c r="AGO13" s="82"/>
      <c r="AGP13" s="82"/>
      <c r="AGQ13" s="82"/>
      <c r="AGR13" s="82"/>
      <c r="AGS13" s="82"/>
      <c r="AGT13" s="82"/>
      <c r="AGU13" s="82"/>
      <c r="AGV13" s="82"/>
      <c r="AGW13" s="82"/>
      <c r="AGX13" s="82"/>
      <c r="AGY13" s="82"/>
      <c r="AGZ13" s="82"/>
      <c r="AHA13" s="82"/>
      <c r="AHB13" s="82"/>
      <c r="AHC13" s="82"/>
      <c r="AHD13" s="82"/>
      <c r="AHE13" s="82"/>
      <c r="AHF13" s="82"/>
      <c r="AHG13" s="82"/>
      <c r="AHH13" s="82"/>
      <c r="AHI13" s="82"/>
      <c r="AHJ13" s="82"/>
      <c r="AHK13" s="82"/>
      <c r="AHL13" s="82"/>
      <c r="AHM13" s="82"/>
      <c r="AHN13" s="82"/>
      <c r="AHO13" s="82"/>
      <c r="AHP13" s="82"/>
      <c r="AHQ13" s="82"/>
      <c r="AHR13" s="82"/>
      <c r="AHS13" s="82"/>
      <c r="AHT13" s="82"/>
      <c r="AHU13" s="82"/>
      <c r="AHV13" s="82"/>
      <c r="AHW13" s="82"/>
      <c r="AHX13" s="82"/>
      <c r="AHY13" s="82"/>
      <c r="AHZ13" s="82"/>
      <c r="AIA13" s="82"/>
      <c r="AIB13" s="82"/>
      <c r="AIC13" s="82"/>
      <c r="AID13" s="82"/>
      <c r="AIE13" s="82"/>
      <c r="AIF13" s="82"/>
      <c r="AIG13" s="82"/>
      <c r="AIH13" s="82"/>
      <c r="AII13" s="82"/>
      <c r="AIJ13" s="82"/>
      <c r="AIK13" s="82"/>
      <c r="AIL13" s="82"/>
      <c r="AIM13" s="82"/>
      <c r="AIN13" s="82"/>
      <c r="AIO13" s="82"/>
      <c r="AIP13" s="82"/>
      <c r="AIQ13" s="82"/>
      <c r="AIR13" s="82"/>
      <c r="AIS13" s="82"/>
      <c r="AIT13" s="82"/>
      <c r="AIU13" s="82"/>
      <c r="AIV13" s="82"/>
      <c r="AIW13" s="82"/>
      <c r="AIX13" s="82"/>
      <c r="AIY13" s="82"/>
      <c r="AIZ13" s="82"/>
      <c r="AJA13" s="82"/>
      <c r="AJB13" s="82"/>
      <c r="AJC13" s="82"/>
      <c r="AJD13" s="82"/>
      <c r="AJE13" s="82"/>
      <c r="AJF13" s="82"/>
      <c r="AJG13" s="82"/>
      <c r="AJH13" s="82"/>
      <c r="AJI13" s="82"/>
      <c r="AJJ13" s="82"/>
      <c r="AJK13" s="82"/>
      <c r="AJL13" s="82"/>
      <c r="AJM13" s="82"/>
      <c r="AJN13" s="82"/>
      <c r="AJO13" s="82"/>
      <c r="AJP13" s="82"/>
      <c r="AJQ13" s="82"/>
      <c r="AJR13" s="82"/>
      <c r="AJS13" s="82"/>
      <c r="AJT13" s="82"/>
      <c r="AJU13" s="82"/>
      <c r="AJV13" s="82"/>
      <c r="AJW13" s="82"/>
      <c r="AJX13" s="82"/>
      <c r="AJY13" s="82"/>
      <c r="AJZ13" s="82"/>
      <c r="AKA13" s="82"/>
      <c r="AKB13" s="82"/>
      <c r="AKC13" s="82"/>
      <c r="AKD13" s="82"/>
      <c r="AKE13" s="82"/>
      <c r="AKF13" s="82"/>
      <c r="AKG13" s="82"/>
      <c r="AKH13" s="82"/>
      <c r="AKI13" s="82"/>
      <c r="AKJ13" s="82"/>
      <c r="AKK13" s="82"/>
      <c r="AKL13" s="82"/>
      <c r="AKM13" s="82"/>
      <c r="AKN13" s="82"/>
      <c r="AKO13" s="82"/>
      <c r="AKP13" s="82"/>
      <c r="AKQ13" s="82"/>
      <c r="AKR13" s="82"/>
      <c r="AKS13" s="82"/>
      <c r="AKT13" s="82"/>
      <c r="AKU13" s="82"/>
      <c r="AKV13" s="82"/>
      <c r="AKW13" s="82"/>
      <c r="AKX13" s="82"/>
      <c r="AKY13" s="82"/>
      <c r="AKZ13" s="82"/>
    </row>
    <row r="14" spans="1:988">
      <c r="A14" s="113">
        <f t="shared" si="0"/>
        <v>62</v>
      </c>
      <c r="B14" s="115" t="s">
        <v>246</v>
      </c>
      <c r="C14" s="113">
        <f>VLOOKUP(B14,Fe2O3!$A$1:$M$102,8,0)</f>
        <v>-0.38604237095188548</v>
      </c>
      <c r="D14" s="112"/>
      <c r="E14" s="115" t="s">
        <v>246</v>
      </c>
      <c r="F14" s="113">
        <f>VLOOKUP(E14,Fe2O3!$A$4:$M$102,7,0)</f>
        <v>-3.79383862927356</v>
      </c>
      <c r="G14" s="113">
        <f t="shared" si="1"/>
        <v>35</v>
      </c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  <c r="CT14" s="82"/>
      <c r="CU14" s="82"/>
      <c r="CV14" s="82"/>
      <c r="CW14" s="82"/>
      <c r="CX14" s="82"/>
      <c r="CY14" s="82"/>
      <c r="CZ14" s="82"/>
      <c r="DA14" s="82"/>
      <c r="DB14" s="82"/>
      <c r="DC14" s="82"/>
      <c r="DD14" s="82"/>
      <c r="DE14" s="82"/>
      <c r="DF14" s="82"/>
      <c r="DG14" s="82"/>
      <c r="DH14" s="82"/>
      <c r="DI14" s="82"/>
      <c r="DJ14" s="82"/>
      <c r="DK14" s="82"/>
      <c r="DL14" s="82"/>
      <c r="DM14" s="82"/>
      <c r="DN14" s="82"/>
      <c r="DO14" s="82"/>
      <c r="DP14" s="82"/>
      <c r="DQ14" s="82"/>
      <c r="DR14" s="82"/>
      <c r="DS14" s="82"/>
      <c r="DT14" s="82"/>
      <c r="DU14" s="82"/>
      <c r="DV14" s="82"/>
      <c r="DW14" s="82"/>
      <c r="DX14" s="82"/>
      <c r="DY14" s="82"/>
      <c r="DZ14" s="82"/>
      <c r="EA14" s="82"/>
      <c r="EB14" s="82"/>
      <c r="EC14" s="82"/>
      <c r="ED14" s="82"/>
      <c r="EE14" s="82"/>
      <c r="EF14" s="82"/>
      <c r="EG14" s="82"/>
      <c r="EH14" s="82"/>
      <c r="EI14" s="82"/>
      <c r="EJ14" s="82"/>
      <c r="EK14" s="82"/>
      <c r="EL14" s="82"/>
      <c r="EM14" s="82"/>
      <c r="EN14" s="82"/>
      <c r="EO14" s="82"/>
      <c r="EP14" s="82"/>
      <c r="EQ14" s="82"/>
      <c r="ER14" s="82"/>
      <c r="ES14" s="82"/>
      <c r="ET14" s="82"/>
      <c r="EU14" s="82"/>
      <c r="EV14" s="82"/>
      <c r="EW14" s="82"/>
      <c r="EX14" s="82"/>
      <c r="EY14" s="82"/>
      <c r="EZ14" s="82"/>
      <c r="FA14" s="82"/>
      <c r="FB14" s="82"/>
      <c r="FC14" s="82"/>
      <c r="FD14" s="82"/>
      <c r="FE14" s="82"/>
      <c r="FF14" s="82"/>
      <c r="FG14" s="82"/>
      <c r="FH14" s="82"/>
      <c r="FI14" s="82"/>
      <c r="FJ14" s="82"/>
      <c r="FK14" s="82"/>
      <c r="FL14" s="82"/>
      <c r="FM14" s="82"/>
      <c r="FN14" s="82"/>
      <c r="FO14" s="82"/>
      <c r="FP14" s="82"/>
      <c r="FQ14" s="82"/>
      <c r="FR14" s="82"/>
      <c r="FS14" s="82"/>
      <c r="FT14" s="82"/>
      <c r="FU14" s="82"/>
      <c r="FV14" s="82"/>
      <c r="FW14" s="82"/>
      <c r="FX14" s="82"/>
      <c r="FY14" s="82"/>
      <c r="FZ14" s="82"/>
      <c r="GA14" s="82"/>
      <c r="GB14" s="82"/>
      <c r="GC14" s="82"/>
      <c r="GD14" s="82"/>
      <c r="GE14" s="82"/>
      <c r="GF14" s="82"/>
      <c r="GG14" s="82"/>
      <c r="GH14" s="82"/>
      <c r="GI14" s="82"/>
      <c r="GJ14" s="82"/>
      <c r="GK14" s="82"/>
      <c r="GL14" s="82"/>
      <c r="GM14" s="82"/>
      <c r="GN14" s="82"/>
      <c r="GO14" s="82"/>
      <c r="GP14" s="82"/>
      <c r="GQ14" s="82"/>
      <c r="GR14" s="82"/>
      <c r="GS14" s="82"/>
      <c r="GT14" s="82"/>
      <c r="GU14" s="82"/>
      <c r="GV14" s="82"/>
      <c r="GW14" s="82"/>
      <c r="GX14" s="82"/>
      <c r="GY14" s="82"/>
      <c r="GZ14" s="82"/>
      <c r="HA14" s="82"/>
      <c r="HB14" s="82"/>
      <c r="HC14" s="82"/>
      <c r="HD14" s="82"/>
      <c r="HE14" s="82"/>
      <c r="HF14" s="82"/>
      <c r="HG14" s="82"/>
      <c r="HH14" s="82"/>
      <c r="HI14" s="82"/>
      <c r="HJ14" s="82"/>
      <c r="HK14" s="82"/>
      <c r="HL14" s="82"/>
      <c r="HM14" s="82"/>
      <c r="HN14" s="82"/>
      <c r="HO14" s="82"/>
      <c r="HP14" s="82"/>
      <c r="HQ14" s="82"/>
      <c r="HR14" s="82"/>
      <c r="HS14" s="82"/>
      <c r="HT14" s="82"/>
      <c r="HU14" s="82"/>
      <c r="HV14" s="82"/>
      <c r="HW14" s="82"/>
      <c r="HX14" s="82"/>
      <c r="HY14" s="82"/>
      <c r="HZ14" s="82"/>
      <c r="IA14" s="82"/>
      <c r="IB14" s="82"/>
      <c r="IC14" s="82"/>
      <c r="ID14" s="82"/>
      <c r="IE14" s="82"/>
      <c r="IF14" s="82"/>
      <c r="IG14" s="82"/>
      <c r="IH14" s="82"/>
      <c r="II14" s="82"/>
      <c r="IJ14" s="82"/>
      <c r="IK14" s="82"/>
      <c r="IL14" s="82"/>
      <c r="IM14" s="82"/>
      <c r="IN14" s="82"/>
      <c r="IO14" s="82"/>
      <c r="IP14" s="82"/>
      <c r="IQ14" s="82"/>
      <c r="IR14" s="82"/>
      <c r="IS14" s="82"/>
      <c r="IT14" s="82"/>
      <c r="IU14" s="82"/>
      <c r="IV14" s="82"/>
      <c r="IW14" s="82"/>
      <c r="IX14" s="82"/>
      <c r="IY14" s="82"/>
      <c r="IZ14" s="82"/>
      <c r="JA14" s="82"/>
      <c r="JB14" s="82"/>
      <c r="JC14" s="82"/>
      <c r="JD14" s="82"/>
      <c r="JE14" s="82"/>
      <c r="JF14" s="82"/>
      <c r="JG14" s="82"/>
      <c r="JH14" s="82"/>
      <c r="JI14" s="82"/>
      <c r="JJ14" s="82"/>
      <c r="JK14" s="82"/>
      <c r="JL14" s="82"/>
      <c r="JM14" s="82"/>
      <c r="JN14" s="82"/>
      <c r="JO14" s="82"/>
      <c r="JP14" s="82"/>
      <c r="JQ14" s="82"/>
      <c r="JR14" s="82"/>
      <c r="JS14" s="82"/>
      <c r="JT14" s="82"/>
      <c r="JU14" s="82"/>
      <c r="JV14" s="82"/>
      <c r="JW14" s="82"/>
      <c r="JX14" s="82"/>
      <c r="JY14" s="82"/>
      <c r="JZ14" s="82"/>
      <c r="KA14" s="82"/>
      <c r="KB14" s="82"/>
      <c r="KC14" s="82"/>
      <c r="KD14" s="82"/>
      <c r="KE14" s="82"/>
      <c r="KF14" s="82"/>
      <c r="KG14" s="82"/>
      <c r="KH14" s="82"/>
      <c r="KI14" s="82"/>
      <c r="KJ14" s="82"/>
      <c r="KK14" s="82"/>
      <c r="KL14" s="82"/>
      <c r="KM14" s="82"/>
      <c r="KN14" s="82"/>
      <c r="KO14" s="82"/>
      <c r="KP14" s="82"/>
      <c r="KQ14" s="82"/>
      <c r="KR14" s="82"/>
      <c r="KS14" s="82"/>
      <c r="KT14" s="82"/>
      <c r="KU14" s="82"/>
      <c r="KV14" s="82"/>
      <c r="KW14" s="82"/>
      <c r="KX14" s="82"/>
      <c r="KY14" s="82"/>
      <c r="KZ14" s="82"/>
      <c r="LA14" s="82"/>
      <c r="LB14" s="82"/>
      <c r="LC14" s="82"/>
      <c r="LD14" s="82"/>
      <c r="LE14" s="82"/>
      <c r="LF14" s="82"/>
      <c r="LG14" s="82"/>
      <c r="LH14" s="82"/>
      <c r="LI14" s="82"/>
      <c r="LJ14" s="82"/>
      <c r="LK14" s="82"/>
      <c r="LL14" s="82"/>
      <c r="LM14" s="82"/>
      <c r="LN14" s="82"/>
      <c r="LO14" s="82"/>
      <c r="LP14" s="82"/>
      <c r="LQ14" s="82"/>
      <c r="LR14" s="82"/>
      <c r="LS14" s="82"/>
      <c r="LT14" s="82"/>
      <c r="LU14" s="82"/>
      <c r="LV14" s="82"/>
      <c r="LW14" s="82"/>
      <c r="LX14" s="82"/>
      <c r="LY14" s="82"/>
      <c r="LZ14" s="82"/>
      <c r="MA14" s="82"/>
      <c r="MB14" s="82"/>
      <c r="MC14" s="82"/>
      <c r="MD14" s="82"/>
      <c r="ME14" s="82"/>
      <c r="MF14" s="82"/>
      <c r="MG14" s="82"/>
      <c r="MH14" s="82"/>
      <c r="MI14" s="82"/>
      <c r="MJ14" s="82"/>
      <c r="MK14" s="82"/>
      <c r="ML14" s="82"/>
      <c r="MM14" s="82"/>
      <c r="MN14" s="82"/>
      <c r="MO14" s="82"/>
      <c r="MP14" s="82"/>
      <c r="MQ14" s="82"/>
      <c r="MR14" s="82"/>
      <c r="MS14" s="82"/>
      <c r="MT14" s="82"/>
      <c r="MU14" s="82"/>
      <c r="MV14" s="82"/>
      <c r="MW14" s="82"/>
      <c r="MX14" s="82"/>
      <c r="MY14" s="82"/>
      <c r="MZ14" s="82"/>
      <c r="NA14" s="82"/>
      <c r="NB14" s="82"/>
      <c r="NC14" s="82"/>
      <c r="ND14" s="82"/>
      <c r="NE14" s="82"/>
      <c r="NF14" s="82"/>
      <c r="NG14" s="82"/>
      <c r="NH14" s="82"/>
      <c r="NI14" s="82"/>
      <c r="NJ14" s="82"/>
      <c r="NK14" s="82"/>
      <c r="NL14" s="82"/>
      <c r="NM14" s="82"/>
      <c r="NN14" s="82"/>
      <c r="NO14" s="82"/>
      <c r="NP14" s="82"/>
      <c r="NQ14" s="82"/>
      <c r="NR14" s="82"/>
      <c r="NS14" s="82"/>
      <c r="NT14" s="82"/>
      <c r="NU14" s="82"/>
      <c r="NV14" s="82"/>
      <c r="NW14" s="82"/>
      <c r="NX14" s="82"/>
      <c r="NY14" s="82"/>
      <c r="NZ14" s="82"/>
      <c r="OA14" s="82"/>
      <c r="OB14" s="82"/>
      <c r="OC14" s="82"/>
      <c r="OD14" s="82"/>
      <c r="OE14" s="82"/>
      <c r="OF14" s="82"/>
      <c r="OG14" s="82"/>
      <c r="OH14" s="82"/>
      <c r="OI14" s="82"/>
      <c r="OJ14" s="82"/>
      <c r="OK14" s="82"/>
      <c r="OL14" s="82"/>
      <c r="OM14" s="82"/>
      <c r="ON14" s="82"/>
      <c r="OO14" s="82"/>
      <c r="OP14" s="82"/>
      <c r="OQ14" s="82"/>
      <c r="OR14" s="82"/>
      <c r="OS14" s="82"/>
      <c r="OT14" s="82"/>
      <c r="OU14" s="82"/>
      <c r="OV14" s="82"/>
      <c r="OW14" s="82"/>
      <c r="OX14" s="82"/>
      <c r="OY14" s="82"/>
      <c r="OZ14" s="82"/>
      <c r="PA14" s="82"/>
      <c r="PB14" s="82"/>
      <c r="PC14" s="82"/>
      <c r="PD14" s="82"/>
      <c r="PE14" s="82"/>
      <c r="PF14" s="82"/>
      <c r="PG14" s="82"/>
      <c r="PH14" s="82"/>
      <c r="PI14" s="82"/>
      <c r="PJ14" s="82"/>
      <c r="PK14" s="82"/>
      <c r="PL14" s="82"/>
      <c r="PM14" s="82"/>
      <c r="PN14" s="82"/>
      <c r="PO14" s="82"/>
      <c r="PP14" s="82"/>
      <c r="PQ14" s="82"/>
      <c r="PR14" s="82"/>
      <c r="PS14" s="82"/>
      <c r="PT14" s="82"/>
      <c r="PU14" s="82"/>
      <c r="PV14" s="82"/>
      <c r="PW14" s="82"/>
      <c r="PX14" s="82"/>
      <c r="PY14" s="82"/>
      <c r="PZ14" s="82"/>
      <c r="QA14" s="82"/>
      <c r="QB14" s="82"/>
      <c r="QC14" s="82"/>
      <c r="QD14" s="82"/>
      <c r="QE14" s="82"/>
      <c r="QF14" s="82"/>
      <c r="QG14" s="82"/>
      <c r="QH14" s="82"/>
      <c r="QI14" s="82"/>
      <c r="QJ14" s="82"/>
      <c r="QK14" s="82"/>
      <c r="QL14" s="82"/>
      <c r="QM14" s="82"/>
      <c r="QN14" s="82"/>
      <c r="QO14" s="82"/>
      <c r="QP14" s="82"/>
      <c r="QQ14" s="82"/>
      <c r="QR14" s="82"/>
      <c r="QS14" s="82"/>
      <c r="QT14" s="82"/>
      <c r="QU14" s="82"/>
      <c r="QV14" s="82"/>
      <c r="QW14" s="82"/>
      <c r="QX14" s="82"/>
      <c r="QY14" s="82"/>
      <c r="QZ14" s="82"/>
      <c r="RA14" s="82"/>
      <c r="RB14" s="82"/>
      <c r="RC14" s="82"/>
      <c r="RD14" s="82"/>
      <c r="RE14" s="82"/>
      <c r="RF14" s="82"/>
      <c r="RG14" s="82"/>
      <c r="RH14" s="82"/>
      <c r="RI14" s="82"/>
      <c r="RJ14" s="82"/>
      <c r="RK14" s="82"/>
      <c r="RL14" s="82"/>
      <c r="RM14" s="82"/>
      <c r="RN14" s="82"/>
      <c r="RO14" s="82"/>
      <c r="RP14" s="82"/>
      <c r="RQ14" s="82"/>
      <c r="RR14" s="82"/>
      <c r="RS14" s="82"/>
      <c r="RT14" s="82"/>
      <c r="RU14" s="82"/>
      <c r="RV14" s="82"/>
      <c r="RW14" s="82"/>
      <c r="RX14" s="82"/>
      <c r="RY14" s="82"/>
      <c r="RZ14" s="82"/>
      <c r="SA14" s="82"/>
      <c r="SB14" s="82"/>
      <c r="SC14" s="82"/>
      <c r="SD14" s="82"/>
      <c r="SE14" s="82"/>
      <c r="SF14" s="82"/>
      <c r="SG14" s="82"/>
      <c r="SH14" s="82"/>
      <c r="SI14" s="82"/>
      <c r="SJ14" s="82"/>
      <c r="SK14" s="82"/>
      <c r="SL14" s="82"/>
      <c r="SM14" s="82"/>
      <c r="SN14" s="82"/>
      <c r="SO14" s="82"/>
      <c r="SP14" s="82"/>
      <c r="SQ14" s="82"/>
      <c r="SR14" s="82"/>
      <c r="SS14" s="82"/>
      <c r="ST14" s="82"/>
      <c r="SU14" s="82"/>
      <c r="SV14" s="82"/>
      <c r="SW14" s="82"/>
      <c r="SX14" s="82"/>
      <c r="SY14" s="82"/>
      <c r="SZ14" s="82"/>
      <c r="TA14" s="82"/>
      <c r="TB14" s="82"/>
      <c r="TC14" s="82"/>
      <c r="TD14" s="82"/>
      <c r="TE14" s="82"/>
      <c r="TF14" s="82"/>
      <c r="TG14" s="82"/>
      <c r="TH14" s="82"/>
      <c r="TI14" s="82"/>
      <c r="TJ14" s="82"/>
      <c r="TK14" s="82"/>
      <c r="TL14" s="82"/>
      <c r="TM14" s="82"/>
      <c r="TN14" s="82"/>
      <c r="TO14" s="82"/>
      <c r="TP14" s="82"/>
      <c r="TQ14" s="82"/>
      <c r="TR14" s="82"/>
      <c r="TS14" s="82"/>
      <c r="TT14" s="82"/>
      <c r="TU14" s="82"/>
      <c r="TV14" s="82"/>
      <c r="TW14" s="82"/>
      <c r="TX14" s="82"/>
      <c r="TY14" s="82"/>
      <c r="TZ14" s="82"/>
      <c r="UA14" s="82"/>
      <c r="UB14" s="82"/>
      <c r="UC14" s="82"/>
      <c r="UD14" s="82"/>
      <c r="UE14" s="82"/>
      <c r="UF14" s="82"/>
      <c r="UG14" s="82"/>
      <c r="UH14" s="82"/>
      <c r="UI14" s="82"/>
      <c r="UJ14" s="82"/>
      <c r="UK14" s="82"/>
      <c r="UL14" s="82"/>
      <c r="UM14" s="82"/>
      <c r="UN14" s="82"/>
      <c r="UO14" s="82"/>
      <c r="UP14" s="82"/>
      <c r="UQ14" s="82"/>
      <c r="UR14" s="82"/>
      <c r="US14" s="82"/>
      <c r="UT14" s="82"/>
      <c r="UU14" s="82"/>
      <c r="UV14" s="82"/>
      <c r="UW14" s="82"/>
      <c r="UX14" s="82"/>
      <c r="UY14" s="82"/>
      <c r="UZ14" s="82"/>
      <c r="VA14" s="82"/>
      <c r="VB14" s="82"/>
      <c r="VC14" s="82"/>
      <c r="VD14" s="82"/>
      <c r="VE14" s="82"/>
      <c r="VF14" s="82"/>
      <c r="VG14" s="82"/>
      <c r="VH14" s="82"/>
      <c r="VI14" s="82"/>
      <c r="VJ14" s="82"/>
      <c r="VK14" s="82"/>
      <c r="VL14" s="82"/>
      <c r="VM14" s="82"/>
      <c r="VN14" s="82"/>
      <c r="VO14" s="82"/>
      <c r="VP14" s="82"/>
      <c r="VQ14" s="82"/>
      <c r="VR14" s="82"/>
      <c r="VS14" s="82"/>
      <c r="VT14" s="82"/>
      <c r="VU14" s="82"/>
      <c r="VV14" s="82"/>
      <c r="VW14" s="82"/>
      <c r="VX14" s="82"/>
      <c r="VY14" s="82"/>
      <c r="VZ14" s="82"/>
      <c r="WA14" s="82"/>
      <c r="WB14" s="82"/>
      <c r="WC14" s="82"/>
      <c r="WD14" s="82"/>
      <c r="WE14" s="82"/>
      <c r="WF14" s="82"/>
      <c r="WG14" s="82"/>
      <c r="WH14" s="82"/>
      <c r="WI14" s="82"/>
      <c r="WJ14" s="82"/>
      <c r="WK14" s="82"/>
      <c r="WL14" s="82"/>
      <c r="WM14" s="82"/>
      <c r="WN14" s="82"/>
      <c r="WO14" s="82"/>
      <c r="WP14" s="82"/>
      <c r="WQ14" s="82"/>
      <c r="WR14" s="82"/>
      <c r="WS14" s="82"/>
      <c r="WT14" s="82"/>
      <c r="WU14" s="82"/>
      <c r="WV14" s="82"/>
      <c r="WW14" s="82"/>
      <c r="WX14" s="82"/>
      <c r="WY14" s="82"/>
      <c r="WZ14" s="82"/>
      <c r="XA14" s="82"/>
      <c r="XB14" s="82"/>
      <c r="XC14" s="82"/>
      <c r="XD14" s="82"/>
      <c r="XE14" s="82"/>
      <c r="XF14" s="82"/>
      <c r="XG14" s="82"/>
      <c r="XH14" s="82"/>
      <c r="XI14" s="82"/>
      <c r="XJ14" s="82"/>
      <c r="XK14" s="82"/>
      <c r="XL14" s="82"/>
      <c r="XM14" s="82"/>
      <c r="XN14" s="82"/>
      <c r="XO14" s="82"/>
      <c r="XP14" s="82"/>
      <c r="XQ14" s="82"/>
      <c r="XR14" s="82"/>
      <c r="XS14" s="82"/>
      <c r="XT14" s="82"/>
      <c r="XU14" s="82"/>
      <c r="XV14" s="82"/>
      <c r="XW14" s="82"/>
      <c r="XX14" s="82"/>
      <c r="XY14" s="82"/>
      <c r="XZ14" s="82"/>
      <c r="YA14" s="82"/>
      <c r="YB14" s="82"/>
      <c r="YC14" s="82"/>
      <c r="YD14" s="82"/>
      <c r="YE14" s="82"/>
      <c r="YF14" s="82"/>
      <c r="YG14" s="82"/>
      <c r="YH14" s="82"/>
      <c r="YI14" s="82"/>
      <c r="YJ14" s="82"/>
      <c r="YK14" s="82"/>
      <c r="YL14" s="82"/>
      <c r="YM14" s="82"/>
      <c r="YN14" s="82"/>
      <c r="YO14" s="82"/>
      <c r="YP14" s="82"/>
      <c r="YQ14" s="82"/>
      <c r="YR14" s="82"/>
      <c r="YS14" s="82"/>
      <c r="YT14" s="82"/>
      <c r="YU14" s="82"/>
      <c r="YV14" s="82"/>
      <c r="YW14" s="82"/>
      <c r="YX14" s="82"/>
      <c r="YY14" s="82"/>
      <c r="YZ14" s="82"/>
      <c r="ZA14" s="82"/>
      <c r="ZB14" s="82"/>
      <c r="ZC14" s="82"/>
      <c r="ZD14" s="82"/>
      <c r="ZE14" s="82"/>
      <c r="ZF14" s="82"/>
      <c r="ZG14" s="82"/>
      <c r="ZH14" s="82"/>
      <c r="ZI14" s="82"/>
      <c r="ZJ14" s="82"/>
      <c r="ZK14" s="82"/>
      <c r="ZL14" s="82"/>
      <c r="ZM14" s="82"/>
      <c r="ZN14" s="82"/>
      <c r="ZO14" s="82"/>
      <c r="ZP14" s="82"/>
      <c r="ZQ14" s="82"/>
      <c r="ZR14" s="82"/>
      <c r="ZS14" s="82"/>
      <c r="ZT14" s="82"/>
      <c r="ZU14" s="82"/>
      <c r="ZV14" s="82"/>
      <c r="ZW14" s="82"/>
      <c r="ZX14" s="82"/>
      <c r="ZY14" s="82"/>
      <c r="ZZ14" s="82"/>
      <c r="AAA14" s="82"/>
      <c r="AAB14" s="82"/>
      <c r="AAC14" s="82"/>
      <c r="AAD14" s="82"/>
      <c r="AAE14" s="82"/>
      <c r="AAF14" s="82"/>
      <c r="AAG14" s="82"/>
      <c r="AAH14" s="82"/>
      <c r="AAI14" s="82"/>
      <c r="AAJ14" s="82"/>
      <c r="AAK14" s="82"/>
      <c r="AAL14" s="82"/>
      <c r="AAM14" s="82"/>
      <c r="AAN14" s="82"/>
      <c r="AAO14" s="82"/>
      <c r="AAP14" s="82"/>
      <c r="AAQ14" s="82"/>
      <c r="AAR14" s="82"/>
      <c r="AAS14" s="82"/>
      <c r="AAT14" s="82"/>
      <c r="AAU14" s="82"/>
      <c r="AAV14" s="82"/>
      <c r="AAW14" s="82"/>
      <c r="AAX14" s="82"/>
      <c r="AAY14" s="82"/>
      <c r="AAZ14" s="82"/>
      <c r="ABA14" s="82"/>
      <c r="ABB14" s="82"/>
      <c r="ABC14" s="82"/>
      <c r="ABD14" s="82"/>
      <c r="ABE14" s="82"/>
      <c r="ABF14" s="82"/>
      <c r="ABG14" s="82"/>
      <c r="ABH14" s="82"/>
      <c r="ABI14" s="82"/>
      <c r="ABJ14" s="82"/>
      <c r="ABK14" s="82"/>
      <c r="ABL14" s="82"/>
      <c r="ABM14" s="82"/>
      <c r="ABN14" s="82"/>
      <c r="ABO14" s="82"/>
      <c r="ABP14" s="82"/>
      <c r="ABQ14" s="82"/>
      <c r="ABR14" s="82"/>
      <c r="ABS14" s="82"/>
      <c r="ABT14" s="82"/>
      <c r="ABU14" s="82"/>
      <c r="ABV14" s="82"/>
      <c r="ABW14" s="82"/>
      <c r="ABX14" s="82"/>
      <c r="ABY14" s="82"/>
      <c r="ABZ14" s="82"/>
      <c r="ACA14" s="82"/>
      <c r="ACB14" s="82"/>
      <c r="ACC14" s="82"/>
      <c r="ACD14" s="82"/>
      <c r="ACE14" s="82"/>
      <c r="ACF14" s="82"/>
      <c r="ACG14" s="82"/>
      <c r="ACH14" s="82"/>
      <c r="ACI14" s="82"/>
      <c r="ACJ14" s="82"/>
      <c r="ACK14" s="82"/>
      <c r="ACL14" s="82"/>
      <c r="ACM14" s="82"/>
      <c r="ACN14" s="82"/>
      <c r="ACO14" s="82"/>
      <c r="ACP14" s="82"/>
      <c r="ACQ14" s="82"/>
      <c r="ACR14" s="82"/>
      <c r="ACS14" s="82"/>
      <c r="ACT14" s="82"/>
      <c r="ACU14" s="82"/>
      <c r="ACV14" s="82"/>
      <c r="ACW14" s="82"/>
      <c r="ACX14" s="82"/>
      <c r="ACY14" s="82"/>
      <c r="ACZ14" s="82"/>
      <c r="ADA14" s="82"/>
      <c r="ADB14" s="82"/>
      <c r="ADC14" s="82"/>
      <c r="ADD14" s="82"/>
      <c r="ADE14" s="82"/>
      <c r="ADF14" s="82"/>
      <c r="ADG14" s="82"/>
      <c r="ADH14" s="82"/>
      <c r="ADI14" s="82"/>
      <c r="ADJ14" s="82"/>
      <c r="ADK14" s="82"/>
      <c r="ADL14" s="82"/>
      <c r="ADM14" s="82"/>
      <c r="ADN14" s="82"/>
      <c r="ADO14" s="82"/>
      <c r="ADP14" s="82"/>
      <c r="ADQ14" s="82"/>
      <c r="ADR14" s="82"/>
      <c r="ADS14" s="82"/>
      <c r="ADT14" s="82"/>
      <c r="ADU14" s="82"/>
      <c r="ADV14" s="82"/>
      <c r="ADW14" s="82"/>
      <c r="ADX14" s="82"/>
      <c r="ADY14" s="82"/>
      <c r="ADZ14" s="82"/>
      <c r="AEA14" s="82"/>
      <c r="AEB14" s="82"/>
      <c r="AEC14" s="82"/>
      <c r="AED14" s="82"/>
      <c r="AEE14" s="82"/>
      <c r="AEF14" s="82"/>
      <c r="AEG14" s="82"/>
      <c r="AEH14" s="82"/>
      <c r="AEI14" s="82"/>
      <c r="AEJ14" s="82"/>
      <c r="AEK14" s="82"/>
      <c r="AEL14" s="82"/>
      <c r="AEM14" s="82"/>
      <c r="AEN14" s="82"/>
      <c r="AEO14" s="82"/>
      <c r="AEP14" s="82"/>
      <c r="AEQ14" s="82"/>
      <c r="AER14" s="82"/>
      <c r="AES14" s="82"/>
      <c r="AET14" s="82"/>
      <c r="AEU14" s="82"/>
      <c r="AEV14" s="82"/>
      <c r="AEW14" s="82"/>
      <c r="AEX14" s="82"/>
      <c r="AEY14" s="82"/>
      <c r="AEZ14" s="82"/>
      <c r="AFA14" s="82"/>
      <c r="AFB14" s="82"/>
      <c r="AFC14" s="82"/>
      <c r="AFD14" s="82"/>
      <c r="AFE14" s="82"/>
      <c r="AFF14" s="82"/>
      <c r="AFG14" s="82"/>
      <c r="AFH14" s="82"/>
      <c r="AFI14" s="82"/>
      <c r="AFJ14" s="82"/>
      <c r="AFK14" s="82"/>
      <c r="AFL14" s="82"/>
      <c r="AFM14" s="82"/>
      <c r="AFN14" s="82"/>
      <c r="AFO14" s="82"/>
      <c r="AFP14" s="82"/>
      <c r="AFQ14" s="82"/>
      <c r="AFR14" s="82"/>
      <c r="AFS14" s="82"/>
      <c r="AFT14" s="82"/>
      <c r="AFU14" s="82"/>
      <c r="AFV14" s="82"/>
      <c r="AFW14" s="82"/>
      <c r="AFX14" s="82"/>
      <c r="AFY14" s="82"/>
      <c r="AFZ14" s="82"/>
      <c r="AGA14" s="82"/>
      <c r="AGB14" s="82"/>
      <c r="AGC14" s="82"/>
      <c r="AGD14" s="82"/>
      <c r="AGE14" s="82"/>
      <c r="AGF14" s="82"/>
      <c r="AGG14" s="82"/>
      <c r="AGH14" s="82"/>
      <c r="AGI14" s="82"/>
      <c r="AGJ14" s="82"/>
      <c r="AGK14" s="82"/>
      <c r="AGL14" s="82"/>
      <c r="AGM14" s="82"/>
      <c r="AGN14" s="82"/>
      <c r="AGO14" s="82"/>
      <c r="AGP14" s="82"/>
      <c r="AGQ14" s="82"/>
      <c r="AGR14" s="82"/>
      <c r="AGS14" s="82"/>
      <c r="AGT14" s="82"/>
      <c r="AGU14" s="82"/>
      <c r="AGV14" s="82"/>
      <c r="AGW14" s="82"/>
      <c r="AGX14" s="82"/>
      <c r="AGY14" s="82"/>
      <c r="AGZ14" s="82"/>
      <c r="AHA14" s="82"/>
      <c r="AHB14" s="82"/>
      <c r="AHC14" s="82"/>
      <c r="AHD14" s="82"/>
      <c r="AHE14" s="82"/>
      <c r="AHF14" s="82"/>
      <c r="AHG14" s="82"/>
      <c r="AHH14" s="82"/>
      <c r="AHI14" s="82"/>
      <c r="AHJ14" s="82"/>
      <c r="AHK14" s="82"/>
      <c r="AHL14" s="82"/>
      <c r="AHM14" s="82"/>
      <c r="AHN14" s="82"/>
      <c r="AHO14" s="82"/>
      <c r="AHP14" s="82"/>
      <c r="AHQ14" s="82"/>
      <c r="AHR14" s="82"/>
      <c r="AHS14" s="82"/>
      <c r="AHT14" s="82"/>
      <c r="AHU14" s="82"/>
      <c r="AHV14" s="82"/>
      <c r="AHW14" s="82"/>
      <c r="AHX14" s="82"/>
      <c r="AHY14" s="82"/>
      <c r="AHZ14" s="82"/>
      <c r="AIA14" s="82"/>
      <c r="AIB14" s="82"/>
      <c r="AIC14" s="82"/>
      <c r="AID14" s="82"/>
      <c r="AIE14" s="82"/>
      <c r="AIF14" s="82"/>
      <c r="AIG14" s="82"/>
      <c r="AIH14" s="82"/>
      <c r="AII14" s="82"/>
      <c r="AIJ14" s="82"/>
      <c r="AIK14" s="82"/>
      <c r="AIL14" s="82"/>
      <c r="AIM14" s="82"/>
      <c r="AIN14" s="82"/>
      <c r="AIO14" s="82"/>
      <c r="AIP14" s="82"/>
      <c r="AIQ14" s="82"/>
      <c r="AIR14" s="82"/>
      <c r="AIS14" s="82"/>
      <c r="AIT14" s="82"/>
      <c r="AIU14" s="82"/>
      <c r="AIV14" s="82"/>
      <c r="AIW14" s="82"/>
      <c r="AIX14" s="82"/>
      <c r="AIY14" s="82"/>
      <c r="AIZ14" s="82"/>
      <c r="AJA14" s="82"/>
      <c r="AJB14" s="82"/>
      <c r="AJC14" s="82"/>
      <c r="AJD14" s="82"/>
      <c r="AJE14" s="82"/>
      <c r="AJF14" s="82"/>
      <c r="AJG14" s="82"/>
      <c r="AJH14" s="82"/>
      <c r="AJI14" s="82"/>
      <c r="AJJ14" s="82"/>
      <c r="AJK14" s="82"/>
      <c r="AJL14" s="82"/>
      <c r="AJM14" s="82"/>
      <c r="AJN14" s="82"/>
      <c r="AJO14" s="82"/>
      <c r="AJP14" s="82"/>
      <c r="AJQ14" s="82"/>
      <c r="AJR14" s="82"/>
      <c r="AJS14" s="82"/>
      <c r="AJT14" s="82"/>
      <c r="AJU14" s="82"/>
      <c r="AJV14" s="82"/>
      <c r="AJW14" s="82"/>
      <c r="AJX14" s="82"/>
      <c r="AJY14" s="82"/>
      <c r="AJZ14" s="82"/>
      <c r="AKA14" s="82"/>
      <c r="AKB14" s="82"/>
      <c r="AKC14" s="82"/>
      <c r="AKD14" s="82"/>
      <c r="AKE14" s="82"/>
      <c r="AKF14" s="82"/>
      <c r="AKG14" s="82"/>
      <c r="AKH14" s="82"/>
      <c r="AKI14" s="82"/>
      <c r="AKJ14" s="82"/>
      <c r="AKK14" s="82"/>
      <c r="AKL14" s="82"/>
      <c r="AKM14" s="82"/>
      <c r="AKN14" s="82"/>
      <c r="AKO14" s="82"/>
      <c r="AKP14" s="82"/>
      <c r="AKQ14" s="82"/>
      <c r="AKR14" s="82"/>
      <c r="AKS14" s="82"/>
      <c r="AKT14" s="82"/>
      <c r="AKU14" s="82"/>
      <c r="AKV14" s="82"/>
      <c r="AKW14" s="82"/>
      <c r="AKX14" s="82"/>
      <c r="AKY14" s="82"/>
      <c r="AKZ14" s="82"/>
    </row>
    <row r="15" spans="1:988">
      <c r="A15" s="113">
        <f t="shared" si="0"/>
        <v>75</v>
      </c>
      <c r="B15" s="113" t="s">
        <v>265</v>
      </c>
      <c r="C15" s="113">
        <f>VLOOKUP(B15,Fe2O3!$A$1:$M$102,8,0)</f>
        <v>-0.55789542888855082</v>
      </c>
      <c r="D15" s="112"/>
      <c r="E15" s="113" t="s">
        <v>265</v>
      </c>
      <c r="F15" s="113">
        <f>VLOOKUP(E15,Fe2O3!$A$4:$M$102,7,0)</f>
        <v>-4.2234401876085803</v>
      </c>
      <c r="G15" s="113">
        <f t="shared" si="1"/>
        <v>46</v>
      </c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  <c r="BW15" s="82"/>
      <c r="BX15" s="82"/>
      <c r="BY15" s="82"/>
      <c r="BZ15" s="82"/>
      <c r="CA15" s="82"/>
      <c r="CB15" s="82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  <c r="DI15" s="82"/>
      <c r="DJ15" s="82"/>
      <c r="DK15" s="82"/>
      <c r="DL15" s="82"/>
      <c r="DM15" s="82"/>
      <c r="DN15" s="82"/>
      <c r="DO15" s="82"/>
      <c r="DP15" s="82"/>
      <c r="DQ15" s="82"/>
      <c r="DR15" s="82"/>
      <c r="DS15" s="82"/>
      <c r="DT15" s="82"/>
      <c r="DU15" s="82"/>
      <c r="DV15" s="82"/>
      <c r="DW15" s="82"/>
      <c r="DX15" s="82"/>
      <c r="DY15" s="82"/>
      <c r="DZ15" s="82"/>
      <c r="EA15" s="82"/>
      <c r="EB15" s="82"/>
      <c r="EC15" s="82"/>
      <c r="ED15" s="82"/>
      <c r="EE15" s="82"/>
      <c r="EF15" s="82"/>
      <c r="EG15" s="82"/>
      <c r="EH15" s="82"/>
      <c r="EI15" s="82"/>
      <c r="EJ15" s="82"/>
      <c r="EK15" s="82"/>
      <c r="EL15" s="82"/>
      <c r="EM15" s="82"/>
      <c r="EN15" s="82"/>
      <c r="EO15" s="82"/>
      <c r="EP15" s="82"/>
      <c r="EQ15" s="82"/>
      <c r="ER15" s="82"/>
      <c r="ES15" s="82"/>
      <c r="ET15" s="82"/>
      <c r="EU15" s="82"/>
      <c r="EV15" s="82"/>
      <c r="EW15" s="82"/>
      <c r="EX15" s="82"/>
      <c r="EY15" s="82"/>
      <c r="EZ15" s="82"/>
      <c r="FA15" s="82"/>
      <c r="FB15" s="82"/>
      <c r="FC15" s="82"/>
      <c r="FD15" s="82"/>
      <c r="FE15" s="82"/>
      <c r="FF15" s="82"/>
      <c r="FG15" s="82"/>
      <c r="FH15" s="82"/>
      <c r="FI15" s="82"/>
      <c r="FJ15" s="82"/>
      <c r="FK15" s="82"/>
      <c r="FL15" s="82"/>
      <c r="FM15" s="82"/>
      <c r="FN15" s="82"/>
      <c r="FO15" s="82"/>
      <c r="FP15" s="82"/>
      <c r="FQ15" s="82"/>
      <c r="FR15" s="82"/>
      <c r="FS15" s="82"/>
      <c r="FT15" s="82"/>
      <c r="FU15" s="82"/>
      <c r="FV15" s="82"/>
      <c r="FW15" s="82"/>
      <c r="FX15" s="82"/>
      <c r="FY15" s="82"/>
      <c r="FZ15" s="82"/>
      <c r="GA15" s="82"/>
      <c r="GB15" s="82"/>
      <c r="GC15" s="82"/>
      <c r="GD15" s="82"/>
      <c r="GE15" s="82"/>
      <c r="GF15" s="82"/>
      <c r="GG15" s="82"/>
      <c r="GH15" s="82"/>
      <c r="GI15" s="82"/>
      <c r="GJ15" s="82"/>
      <c r="GK15" s="82"/>
      <c r="GL15" s="82"/>
      <c r="GM15" s="82"/>
      <c r="GN15" s="82"/>
      <c r="GO15" s="82"/>
      <c r="GP15" s="82"/>
      <c r="GQ15" s="82"/>
      <c r="GR15" s="82"/>
      <c r="GS15" s="82"/>
      <c r="GT15" s="82"/>
      <c r="GU15" s="82"/>
      <c r="GV15" s="82"/>
      <c r="GW15" s="82"/>
      <c r="GX15" s="82"/>
      <c r="GY15" s="82"/>
      <c r="GZ15" s="82"/>
      <c r="HA15" s="82"/>
      <c r="HB15" s="82"/>
      <c r="HC15" s="82"/>
      <c r="HD15" s="82"/>
      <c r="HE15" s="82"/>
      <c r="HF15" s="82"/>
      <c r="HG15" s="82"/>
      <c r="HH15" s="82"/>
      <c r="HI15" s="82"/>
      <c r="HJ15" s="82"/>
      <c r="HK15" s="82"/>
      <c r="HL15" s="82"/>
      <c r="HM15" s="82"/>
      <c r="HN15" s="82"/>
      <c r="HO15" s="82"/>
      <c r="HP15" s="82"/>
      <c r="HQ15" s="82"/>
      <c r="HR15" s="82"/>
      <c r="HS15" s="82"/>
      <c r="HT15" s="82"/>
      <c r="HU15" s="82"/>
      <c r="HV15" s="82"/>
      <c r="HW15" s="82"/>
      <c r="HX15" s="82"/>
      <c r="HY15" s="82"/>
      <c r="HZ15" s="82"/>
      <c r="IA15" s="82"/>
      <c r="IB15" s="82"/>
      <c r="IC15" s="82"/>
      <c r="ID15" s="82"/>
      <c r="IE15" s="82"/>
      <c r="IF15" s="82"/>
      <c r="IG15" s="82"/>
      <c r="IH15" s="82"/>
      <c r="II15" s="82"/>
      <c r="IJ15" s="82"/>
      <c r="IK15" s="82"/>
      <c r="IL15" s="82"/>
      <c r="IM15" s="82"/>
      <c r="IN15" s="82"/>
      <c r="IO15" s="82"/>
      <c r="IP15" s="82"/>
      <c r="IQ15" s="82"/>
      <c r="IR15" s="82"/>
      <c r="IS15" s="82"/>
      <c r="IT15" s="82"/>
      <c r="IU15" s="82"/>
      <c r="IV15" s="82"/>
      <c r="IW15" s="82"/>
      <c r="IX15" s="82"/>
      <c r="IY15" s="82"/>
      <c r="IZ15" s="82"/>
      <c r="JA15" s="82"/>
      <c r="JB15" s="82"/>
      <c r="JC15" s="82"/>
      <c r="JD15" s="82"/>
      <c r="JE15" s="82"/>
      <c r="JF15" s="82"/>
      <c r="JG15" s="82"/>
      <c r="JH15" s="82"/>
      <c r="JI15" s="82"/>
      <c r="JJ15" s="82"/>
      <c r="JK15" s="82"/>
      <c r="JL15" s="82"/>
      <c r="JM15" s="82"/>
      <c r="JN15" s="82"/>
      <c r="JO15" s="82"/>
      <c r="JP15" s="82"/>
      <c r="JQ15" s="82"/>
      <c r="JR15" s="82"/>
      <c r="JS15" s="82"/>
      <c r="JT15" s="82"/>
      <c r="JU15" s="82"/>
      <c r="JV15" s="82"/>
      <c r="JW15" s="82"/>
      <c r="JX15" s="82"/>
      <c r="JY15" s="82"/>
      <c r="JZ15" s="82"/>
      <c r="KA15" s="82"/>
      <c r="KB15" s="82"/>
      <c r="KC15" s="82"/>
      <c r="KD15" s="82"/>
      <c r="KE15" s="82"/>
      <c r="KF15" s="82"/>
      <c r="KG15" s="82"/>
      <c r="KH15" s="82"/>
      <c r="KI15" s="82"/>
      <c r="KJ15" s="82"/>
      <c r="KK15" s="82"/>
      <c r="KL15" s="82"/>
      <c r="KM15" s="82"/>
      <c r="KN15" s="82"/>
      <c r="KO15" s="82"/>
      <c r="KP15" s="82"/>
      <c r="KQ15" s="82"/>
      <c r="KR15" s="82"/>
      <c r="KS15" s="82"/>
      <c r="KT15" s="82"/>
      <c r="KU15" s="82"/>
      <c r="KV15" s="82"/>
      <c r="KW15" s="82"/>
      <c r="KX15" s="82"/>
      <c r="KY15" s="82"/>
      <c r="KZ15" s="82"/>
      <c r="LA15" s="82"/>
      <c r="LB15" s="82"/>
      <c r="LC15" s="82"/>
      <c r="LD15" s="82"/>
      <c r="LE15" s="82"/>
      <c r="LF15" s="82"/>
      <c r="LG15" s="82"/>
      <c r="LH15" s="82"/>
      <c r="LI15" s="82"/>
      <c r="LJ15" s="82"/>
      <c r="LK15" s="82"/>
      <c r="LL15" s="82"/>
      <c r="LM15" s="82"/>
      <c r="LN15" s="82"/>
      <c r="LO15" s="82"/>
      <c r="LP15" s="82"/>
      <c r="LQ15" s="82"/>
      <c r="LR15" s="82"/>
      <c r="LS15" s="82"/>
      <c r="LT15" s="82"/>
      <c r="LU15" s="82"/>
      <c r="LV15" s="82"/>
      <c r="LW15" s="82"/>
      <c r="LX15" s="82"/>
      <c r="LY15" s="82"/>
      <c r="LZ15" s="82"/>
      <c r="MA15" s="82"/>
      <c r="MB15" s="82"/>
      <c r="MC15" s="82"/>
      <c r="MD15" s="82"/>
      <c r="ME15" s="82"/>
      <c r="MF15" s="82"/>
      <c r="MG15" s="82"/>
      <c r="MH15" s="82"/>
      <c r="MI15" s="82"/>
      <c r="MJ15" s="82"/>
      <c r="MK15" s="82"/>
      <c r="ML15" s="82"/>
      <c r="MM15" s="82"/>
      <c r="MN15" s="82"/>
      <c r="MO15" s="82"/>
      <c r="MP15" s="82"/>
      <c r="MQ15" s="82"/>
      <c r="MR15" s="82"/>
      <c r="MS15" s="82"/>
      <c r="MT15" s="82"/>
      <c r="MU15" s="82"/>
      <c r="MV15" s="82"/>
      <c r="MW15" s="82"/>
      <c r="MX15" s="82"/>
      <c r="MY15" s="82"/>
      <c r="MZ15" s="82"/>
      <c r="NA15" s="82"/>
      <c r="NB15" s="82"/>
      <c r="NC15" s="82"/>
      <c r="ND15" s="82"/>
      <c r="NE15" s="82"/>
      <c r="NF15" s="82"/>
      <c r="NG15" s="82"/>
      <c r="NH15" s="82"/>
      <c r="NI15" s="82"/>
      <c r="NJ15" s="82"/>
      <c r="NK15" s="82"/>
      <c r="NL15" s="82"/>
      <c r="NM15" s="82"/>
      <c r="NN15" s="82"/>
      <c r="NO15" s="82"/>
      <c r="NP15" s="82"/>
      <c r="NQ15" s="82"/>
      <c r="NR15" s="82"/>
      <c r="NS15" s="82"/>
      <c r="NT15" s="82"/>
      <c r="NU15" s="82"/>
      <c r="NV15" s="82"/>
      <c r="NW15" s="82"/>
      <c r="NX15" s="82"/>
      <c r="NY15" s="82"/>
      <c r="NZ15" s="82"/>
      <c r="OA15" s="82"/>
      <c r="OB15" s="82"/>
      <c r="OC15" s="82"/>
      <c r="OD15" s="82"/>
      <c r="OE15" s="82"/>
      <c r="OF15" s="82"/>
      <c r="OG15" s="82"/>
      <c r="OH15" s="82"/>
      <c r="OI15" s="82"/>
      <c r="OJ15" s="82"/>
      <c r="OK15" s="82"/>
      <c r="OL15" s="82"/>
      <c r="OM15" s="82"/>
      <c r="ON15" s="82"/>
      <c r="OO15" s="82"/>
      <c r="OP15" s="82"/>
      <c r="OQ15" s="82"/>
      <c r="OR15" s="82"/>
      <c r="OS15" s="82"/>
      <c r="OT15" s="82"/>
      <c r="OU15" s="82"/>
      <c r="OV15" s="82"/>
      <c r="OW15" s="82"/>
      <c r="OX15" s="82"/>
      <c r="OY15" s="82"/>
      <c r="OZ15" s="82"/>
      <c r="PA15" s="82"/>
      <c r="PB15" s="82"/>
      <c r="PC15" s="82"/>
      <c r="PD15" s="82"/>
      <c r="PE15" s="82"/>
      <c r="PF15" s="82"/>
      <c r="PG15" s="82"/>
      <c r="PH15" s="82"/>
      <c r="PI15" s="82"/>
      <c r="PJ15" s="82"/>
      <c r="PK15" s="82"/>
      <c r="PL15" s="82"/>
      <c r="PM15" s="82"/>
      <c r="PN15" s="82"/>
      <c r="PO15" s="82"/>
      <c r="PP15" s="82"/>
      <c r="PQ15" s="82"/>
      <c r="PR15" s="82"/>
      <c r="PS15" s="82"/>
      <c r="PT15" s="82"/>
      <c r="PU15" s="82"/>
      <c r="PV15" s="82"/>
      <c r="PW15" s="82"/>
      <c r="PX15" s="82"/>
      <c r="PY15" s="82"/>
      <c r="PZ15" s="82"/>
      <c r="QA15" s="82"/>
      <c r="QB15" s="82"/>
      <c r="QC15" s="82"/>
      <c r="QD15" s="82"/>
      <c r="QE15" s="82"/>
      <c r="QF15" s="82"/>
      <c r="QG15" s="82"/>
      <c r="QH15" s="82"/>
      <c r="QI15" s="82"/>
      <c r="QJ15" s="82"/>
      <c r="QK15" s="82"/>
      <c r="QL15" s="82"/>
      <c r="QM15" s="82"/>
      <c r="QN15" s="82"/>
      <c r="QO15" s="82"/>
      <c r="QP15" s="82"/>
      <c r="QQ15" s="82"/>
      <c r="QR15" s="82"/>
      <c r="QS15" s="82"/>
      <c r="QT15" s="82"/>
      <c r="QU15" s="82"/>
      <c r="QV15" s="82"/>
      <c r="QW15" s="82"/>
      <c r="QX15" s="82"/>
      <c r="QY15" s="82"/>
      <c r="QZ15" s="82"/>
      <c r="RA15" s="82"/>
      <c r="RB15" s="82"/>
      <c r="RC15" s="82"/>
      <c r="RD15" s="82"/>
      <c r="RE15" s="82"/>
      <c r="RF15" s="82"/>
      <c r="RG15" s="82"/>
      <c r="RH15" s="82"/>
      <c r="RI15" s="82"/>
      <c r="RJ15" s="82"/>
      <c r="RK15" s="82"/>
      <c r="RL15" s="82"/>
      <c r="RM15" s="82"/>
      <c r="RN15" s="82"/>
      <c r="RO15" s="82"/>
      <c r="RP15" s="82"/>
      <c r="RQ15" s="82"/>
      <c r="RR15" s="82"/>
      <c r="RS15" s="82"/>
      <c r="RT15" s="82"/>
      <c r="RU15" s="82"/>
      <c r="RV15" s="82"/>
      <c r="RW15" s="82"/>
      <c r="RX15" s="82"/>
      <c r="RY15" s="82"/>
      <c r="RZ15" s="82"/>
      <c r="SA15" s="82"/>
      <c r="SB15" s="82"/>
      <c r="SC15" s="82"/>
      <c r="SD15" s="82"/>
      <c r="SE15" s="82"/>
      <c r="SF15" s="82"/>
      <c r="SG15" s="82"/>
      <c r="SH15" s="82"/>
      <c r="SI15" s="82"/>
      <c r="SJ15" s="82"/>
      <c r="SK15" s="82"/>
      <c r="SL15" s="82"/>
      <c r="SM15" s="82"/>
      <c r="SN15" s="82"/>
      <c r="SO15" s="82"/>
      <c r="SP15" s="82"/>
      <c r="SQ15" s="82"/>
      <c r="SR15" s="82"/>
      <c r="SS15" s="82"/>
      <c r="ST15" s="82"/>
      <c r="SU15" s="82"/>
      <c r="SV15" s="82"/>
      <c r="SW15" s="82"/>
      <c r="SX15" s="82"/>
      <c r="SY15" s="82"/>
      <c r="SZ15" s="82"/>
      <c r="TA15" s="82"/>
      <c r="TB15" s="82"/>
      <c r="TC15" s="82"/>
      <c r="TD15" s="82"/>
      <c r="TE15" s="82"/>
      <c r="TF15" s="82"/>
      <c r="TG15" s="82"/>
      <c r="TH15" s="82"/>
      <c r="TI15" s="82"/>
      <c r="TJ15" s="82"/>
      <c r="TK15" s="82"/>
      <c r="TL15" s="82"/>
      <c r="TM15" s="82"/>
      <c r="TN15" s="82"/>
      <c r="TO15" s="82"/>
      <c r="TP15" s="82"/>
      <c r="TQ15" s="82"/>
      <c r="TR15" s="82"/>
      <c r="TS15" s="82"/>
      <c r="TT15" s="82"/>
      <c r="TU15" s="82"/>
      <c r="TV15" s="82"/>
      <c r="TW15" s="82"/>
      <c r="TX15" s="82"/>
      <c r="TY15" s="82"/>
      <c r="TZ15" s="82"/>
      <c r="UA15" s="82"/>
      <c r="UB15" s="82"/>
      <c r="UC15" s="82"/>
      <c r="UD15" s="82"/>
      <c r="UE15" s="82"/>
      <c r="UF15" s="82"/>
      <c r="UG15" s="82"/>
      <c r="UH15" s="82"/>
      <c r="UI15" s="82"/>
      <c r="UJ15" s="82"/>
      <c r="UK15" s="82"/>
      <c r="UL15" s="82"/>
      <c r="UM15" s="82"/>
      <c r="UN15" s="82"/>
      <c r="UO15" s="82"/>
      <c r="UP15" s="82"/>
      <c r="UQ15" s="82"/>
      <c r="UR15" s="82"/>
      <c r="US15" s="82"/>
      <c r="UT15" s="82"/>
      <c r="UU15" s="82"/>
      <c r="UV15" s="82"/>
      <c r="UW15" s="82"/>
      <c r="UX15" s="82"/>
      <c r="UY15" s="82"/>
      <c r="UZ15" s="82"/>
      <c r="VA15" s="82"/>
      <c r="VB15" s="82"/>
      <c r="VC15" s="82"/>
      <c r="VD15" s="82"/>
      <c r="VE15" s="82"/>
      <c r="VF15" s="82"/>
      <c r="VG15" s="82"/>
      <c r="VH15" s="82"/>
      <c r="VI15" s="82"/>
      <c r="VJ15" s="82"/>
      <c r="VK15" s="82"/>
      <c r="VL15" s="82"/>
      <c r="VM15" s="82"/>
      <c r="VN15" s="82"/>
      <c r="VO15" s="82"/>
      <c r="VP15" s="82"/>
      <c r="VQ15" s="82"/>
      <c r="VR15" s="82"/>
      <c r="VS15" s="82"/>
      <c r="VT15" s="82"/>
      <c r="VU15" s="82"/>
      <c r="VV15" s="82"/>
      <c r="VW15" s="82"/>
      <c r="VX15" s="82"/>
      <c r="VY15" s="82"/>
      <c r="VZ15" s="82"/>
      <c r="WA15" s="82"/>
      <c r="WB15" s="82"/>
      <c r="WC15" s="82"/>
      <c r="WD15" s="82"/>
      <c r="WE15" s="82"/>
      <c r="WF15" s="82"/>
      <c r="WG15" s="82"/>
      <c r="WH15" s="82"/>
      <c r="WI15" s="82"/>
      <c r="WJ15" s="82"/>
      <c r="WK15" s="82"/>
      <c r="WL15" s="82"/>
      <c r="WM15" s="82"/>
      <c r="WN15" s="82"/>
      <c r="WO15" s="82"/>
      <c r="WP15" s="82"/>
      <c r="WQ15" s="82"/>
      <c r="WR15" s="82"/>
      <c r="WS15" s="82"/>
      <c r="WT15" s="82"/>
      <c r="WU15" s="82"/>
      <c r="WV15" s="82"/>
      <c r="WW15" s="82"/>
      <c r="WX15" s="82"/>
      <c r="WY15" s="82"/>
      <c r="WZ15" s="82"/>
      <c r="XA15" s="82"/>
      <c r="XB15" s="82"/>
      <c r="XC15" s="82"/>
      <c r="XD15" s="82"/>
      <c r="XE15" s="82"/>
      <c r="XF15" s="82"/>
      <c r="XG15" s="82"/>
      <c r="XH15" s="82"/>
      <c r="XI15" s="82"/>
      <c r="XJ15" s="82"/>
      <c r="XK15" s="82"/>
      <c r="XL15" s="82"/>
      <c r="XM15" s="82"/>
      <c r="XN15" s="82"/>
      <c r="XO15" s="82"/>
      <c r="XP15" s="82"/>
      <c r="XQ15" s="82"/>
      <c r="XR15" s="82"/>
      <c r="XS15" s="82"/>
      <c r="XT15" s="82"/>
      <c r="XU15" s="82"/>
      <c r="XV15" s="82"/>
      <c r="XW15" s="82"/>
      <c r="XX15" s="82"/>
      <c r="XY15" s="82"/>
      <c r="XZ15" s="82"/>
      <c r="YA15" s="82"/>
      <c r="YB15" s="82"/>
      <c r="YC15" s="82"/>
      <c r="YD15" s="82"/>
      <c r="YE15" s="82"/>
      <c r="YF15" s="82"/>
      <c r="YG15" s="82"/>
      <c r="YH15" s="82"/>
      <c r="YI15" s="82"/>
      <c r="YJ15" s="82"/>
      <c r="YK15" s="82"/>
      <c r="YL15" s="82"/>
      <c r="YM15" s="82"/>
      <c r="YN15" s="82"/>
      <c r="YO15" s="82"/>
      <c r="YP15" s="82"/>
      <c r="YQ15" s="82"/>
      <c r="YR15" s="82"/>
      <c r="YS15" s="82"/>
      <c r="YT15" s="82"/>
      <c r="YU15" s="82"/>
      <c r="YV15" s="82"/>
      <c r="YW15" s="82"/>
      <c r="YX15" s="82"/>
      <c r="YY15" s="82"/>
      <c r="YZ15" s="82"/>
      <c r="ZA15" s="82"/>
      <c r="ZB15" s="82"/>
      <c r="ZC15" s="82"/>
      <c r="ZD15" s="82"/>
      <c r="ZE15" s="82"/>
      <c r="ZF15" s="82"/>
      <c r="ZG15" s="82"/>
      <c r="ZH15" s="82"/>
      <c r="ZI15" s="82"/>
      <c r="ZJ15" s="82"/>
      <c r="ZK15" s="82"/>
      <c r="ZL15" s="82"/>
      <c r="ZM15" s="82"/>
      <c r="ZN15" s="82"/>
      <c r="ZO15" s="82"/>
      <c r="ZP15" s="82"/>
      <c r="ZQ15" s="82"/>
      <c r="ZR15" s="82"/>
      <c r="ZS15" s="82"/>
      <c r="ZT15" s="82"/>
      <c r="ZU15" s="82"/>
      <c r="ZV15" s="82"/>
      <c r="ZW15" s="82"/>
      <c r="ZX15" s="82"/>
      <c r="ZY15" s="82"/>
      <c r="ZZ15" s="82"/>
      <c r="AAA15" s="82"/>
      <c r="AAB15" s="82"/>
      <c r="AAC15" s="82"/>
      <c r="AAD15" s="82"/>
      <c r="AAE15" s="82"/>
      <c r="AAF15" s="82"/>
      <c r="AAG15" s="82"/>
      <c r="AAH15" s="82"/>
      <c r="AAI15" s="82"/>
      <c r="AAJ15" s="82"/>
      <c r="AAK15" s="82"/>
      <c r="AAL15" s="82"/>
      <c r="AAM15" s="82"/>
      <c r="AAN15" s="82"/>
      <c r="AAO15" s="82"/>
      <c r="AAP15" s="82"/>
      <c r="AAQ15" s="82"/>
      <c r="AAR15" s="82"/>
      <c r="AAS15" s="82"/>
      <c r="AAT15" s="82"/>
      <c r="AAU15" s="82"/>
      <c r="AAV15" s="82"/>
      <c r="AAW15" s="82"/>
      <c r="AAX15" s="82"/>
      <c r="AAY15" s="82"/>
      <c r="AAZ15" s="82"/>
      <c r="ABA15" s="82"/>
      <c r="ABB15" s="82"/>
      <c r="ABC15" s="82"/>
      <c r="ABD15" s="82"/>
      <c r="ABE15" s="82"/>
      <c r="ABF15" s="82"/>
      <c r="ABG15" s="82"/>
      <c r="ABH15" s="82"/>
      <c r="ABI15" s="82"/>
      <c r="ABJ15" s="82"/>
      <c r="ABK15" s="82"/>
      <c r="ABL15" s="82"/>
      <c r="ABM15" s="82"/>
      <c r="ABN15" s="82"/>
      <c r="ABO15" s="82"/>
      <c r="ABP15" s="82"/>
      <c r="ABQ15" s="82"/>
      <c r="ABR15" s="82"/>
      <c r="ABS15" s="82"/>
      <c r="ABT15" s="82"/>
      <c r="ABU15" s="82"/>
      <c r="ABV15" s="82"/>
      <c r="ABW15" s="82"/>
      <c r="ABX15" s="82"/>
      <c r="ABY15" s="82"/>
      <c r="ABZ15" s="82"/>
      <c r="ACA15" s="82"/>
      <c r="ACB15" s="82"/>
      <c r="ACC15" s="82"/>
      <c r="ACD15" s="82"/>
      <c r="ACE15" s="82"/>
      <c r="ACF15" s="82"/>
      <c r="ACG15" s="82"/>
      <c r="ACH15" s="82"/>
      <c r="ACI15" s="82"/>
      <c r="ACJ15" s="82"/>
      <c r="ACK15" s="82"/>
      <c r="ACL15" s="82"/>
      <c r="ACM15" s="82"/>
      <c r="ACN15" s="82"/>
      <c r="ACO15" s="82"/>
      <c r="ACP15" s="82"/>
      <c r="ACQ15" s="82"/>
      <c r="ACR15" s="82"/>
      <c r="ACS15" s="82"/>
      <c r="ACT15" s="82"/>
      <c r="ACU15" s="82"/>
      <c r="ACV15" s="82"/>
      <c r="ACW15" s="82"/>
      <c r="ACX15" s="82"/>
      <c r="ACY15" s="82"/>
      <c r="ACZ15" s="82"/>
      <c r="ADA15" s="82"/>
      <c r="ADB15" s="82"/>
      <c r="ADC15" s="82"/>
      <c r="ADD15" s="82"/>
      <c r="ADE15" s="82"/>
      <c r="ADF15" s="82"/>
      <c r="ADG15" s="82"/>
      <c r="ADH15" s="82"/>
      <c r="ADI15" s="82"/>
      <c r="ADJ15" s="82"/>
      <c r="ADK15" s="82"/>
      <c r="ADL15" s="82"/>
      <c r="ADM15" s="82"/>
      <c r="ADN15" s="82"/>
      <c r="ADO15" s="82"/>
      <c r="ADP15" s="82"/>
      <c r="ADQ15" s="82"/>
      <c r="ADR15" s="82"/>
      <c r="ADS15" s="82"/>
      <c r="ADT15" s="82"/>
      <c r="ADU15" s="82"/>
      <c r="ADV15" s="82"/>
      <c r="ADW15" s="82"/>
      <c r="ADX15" s="82"/>
      <c r="ADY15" s="82"/>
      <c r="ADZ15" s="82"/>
      <c r="AEA15" s="82"/>
      <c r="AEB15" s="82"/>
      <c r="AEC15" s="82"/>
      <c r="AED15" s="82"/>
      <c r="AEE15" s="82"/>
      <c r="AEF15" s="82"/>
      <c r="AEG15" s="82"/>
      <c r="AEH15" s="82"/>
      <c r="AEI15" s="82"/>
      <c r="AEJ15" s="82"/>
      <c r="AEK15" s="82"/>
      <c r="AEL15" s="82"/>
      <c r="AEM15" s="82"/>
      <c r="AEN15" s="82"/>
      <c r="AEO15" s="82"/>
      <c r="AEP15" s="82"/>
      <c r="AEQ15" s="82"/>
      <c r="AER15" s="82"/>
      <c r="AES15" s="82"/>
      <c r="AET15" s="82"/>
      <c r="AEU15" s="82"/>
      <c r="AEV15" s="82"/>
      <c r="AEW15" s="82"/>
      <c r="AEX15" s="82"/>
      <c r="AEY15" s="82"/>
      <c r="AEZ15" s="82"/>
      <c r="AFA15" s="82"/>
      <c r="AFB15" s="82"/>
      <c r="AFC15" s="82"/>
      <c r="AFD15" s="82"/>
      <c r="AFE15" s="82"/>
      <c r="AFF15" s="82"/>
      <c r="AFG15" s="82"/>
      <c r="AFH15" s="82"/>
      <c r="AFI15" s="82"/>
      <c r="AFJ15" s="82"/>
      <c r="AFK15" s="82"/>
      <c r="AFL15" s="82"/>
      <c r="AFM15" s="82"/>
      <c r="AFN15" s="82"/>
      <c r="AFO15" s="82"/>
      <c r="AFP15" s="82"/>
      <c r="AFQ15" s="82"/>
      <c r="AFR15" s="82"/>
      <c r="AFS15" s="82"/>
      <c r="AFT15" s="82"/>
      <c r="AFU15" s="82"/>
      <c r="AFV15" s="82"/>
      <c r="AFW15" s="82"/>
      <c r="AFX15" s="82"/>
      <c r="AFY15" s="82"/>
      <c r="AFZ15" s="82"/>
      <c r="AGA15" s="82"/>
      <c r="AGB15" s="82"/>
      <c r="AGC15" s="82"/>
      <c r="AGD15" s="82"/>
      <c r="AGE15" s="82"/>
      <c r="AGF15" s="82"/>
      <c r="AGG15" s="82"/>
      <c r="AGH15" s="82"/>
      <c r="AGI15" s="82"/>
      <c r="AGJ15" s="82"/>
      <c r="AGK15" s="82"/>
      <c r="AGL15" s="82"/>
      <c r="AGM15" s="82"/>
      <c r="AGN15" s="82"/>
      <c r="AGO15" s="82"/>
      <c r="AGP15" s="82"/>
      <c r="AGQ15" s="82"/>
      <c r="AGR15" s="82"/>
      <c r="AGS15" s="82"/>
      <c r="AGT15" s="82"/>
      <c r="AGU15" s="82"/>
      <c r="AGV15" s="82"/>
      <c r="AGW15" s="82"/>
      <c r="AGX15" s="82"/>
      <c r="AGY15" s="82"/>
      <c r="AGZ15" s="82"/>
      <c r="AHA15" s="82"/>
      <c r="AHB15" s="82"/>
      <c r="AHC15" s="82"/>
      <c r="AHD15" s="82"/>
      <c r="AHE15" s="82"/>
      <c r="AHF15" s="82"/>
      <c r="AHG15" s="82"/>
      <c r="AHH15" s="82"/>
      <c r="AHI15" s="82"/>
      <c r="AHJ15" s="82"/>
      <c r="AHK15" s="82"/>
      <c r="AHL15" s="82"/>
      <c r="AHM15" s="82"/>
      <c r="AHN15" s="82"/>
      <c r="AHO15" s="82"/>
      <c r="AHP15" s="82"/>
      <c r="AHQ15" s="82"/>
      <c r="AHR15" s="82"/>
      <c r="AHS15" s="82"/>
      <c r="AHT15" s="82"/>
      <c r="AHU15" s="82"/>
      <c r="AHV15" s="82"/>
      <c r="AHW15" s="82"/>
      <c r="AHX15" s="82"/>
      <c r="AHY15" s="82"/>
      <c r="AHZ15" s="82"/>
      <c r="AIA15" s="82"/>
      <c r="AIB15" s="82"/>
      <c r="AIC15" s="82"/>
      <c r="AID15" s="82"/>
      <c r="AIE15" s="82"/>
      <c r="AIF15" s="82"/>
      <c r="AIG15" s="82"/>
      <c r="AIH15" s="82"/>
      <c r="AII15" s="82"/>
      <c r="AIJ15" s="82"/>
      <c r="AIK15" s="82"/>
      <c r="AIL15" s="82"/>
      <c r="AIM15" s="82"/>
      <c r="AIN15" s="82"/>
      <c r="AIO15" s="82"/>
      <c r="AIP15" s="82"/>
      <c r="AIQ15" s="82"/>
      <c r="AIR15" s="82"/>
      <c r="AIS15" s="82"/>
      <c r="AIT15" s="82"/>
      <c r="AIU15" s="82"/>
      <c r="AIV15" s="82"/>
      <c r="AIW15" s="82"/>
      <c r="AIX15" s="82"/>
      <c r="AIY15" s="82"/>
      <c r="AIZ15" s="82"/>
      <c r="AJA15" s="82"/>
      <c r="AJB15" s="82"/>
      <c r="AJC15" s="82"/>
      <c r="AJD15" s="82"/>
      <c r="AJE15" s="82"/>
      <c r="AJF15" s="82"/>
      <c r="AJG15" s="82"/>
      <c r="AJH15" s="82"/>
      <c r="AJI15" s="82"/>
      <c r="AJJ15" s="82"/>
      <c r="AJK15" s="82"/>
      <c r="AJL15" s="82"/>
      <c r="AJM15" s="82"/>
      <c r="AJN15" s="82"/>
      <c r="AJO15" s="82"/>
      <c r="AJP15" s="82"/>
      <c r="AJQ15" s="82"/>
      <c r="AJR15" s="82"/>
      <c r="AJS15" s="82"/>
      <c r="AJT15" s="82"/>
      <c r="AJU15" s="82"/>
      <c r="AJV15" s="82"/>
      <c r="AJW15" s="82"/>
      <c r="AJX15" s="82"/>
      <c r="AJY15" s="82"/>
      <c r="AJZ15" s="82"/>
      <c r="AKA15" s="82"/>
      <c r="AKB15" s="82"/>
      <c r="AKC15" s="82"/>
      <c r="AKD15" s="82"/>
      <c r="AKE15" s="82"/>
      <c r="AKF15" s="82"/>
      <c r="AKG15" s="82"/>
      <c r="AKH15" s="82"/>
      <c r="AKI15" s="82"/>
      <c r="AKJ15" s="82"/>
      <c r="AKK15" s="82"/>
      <c r="AKL15" s="82"/>
      <c r="AKM15" s="82"/>
      <c r="AKN15" s="82"/>
      <c r="AKO15" s="82"/>
      <c r="AKP15" s="82"/>
      <c r="AKQ15" s="82"/>
      <c r="AKR15" s="82"/>
      <c r="AKS15" s="82"/>
      <c r="AKT15" s="82"/>
      <c r="AKU15" s="82"/>
      <c r="AKV15" s="82"/>
      <c r="AKW15" s="82"/>
      <c r="AKX15" s="82"/>
      <c r="AKY15" s="82"/>
      <c r="AKZ15" s="82"/>
    </row>
    <row r="16" spans="1:988">
      <c r="A16" s="113">
        <f t="shared" si="0"/>
        <v>58</v>
      </c>
      <c r="B16" s="113" t="s">
        <v>718</v>
      </c>
      <c r="C16" s="113">
        <f>VLOOKUP(B16,Fe2O3!$A$1:$M$102,8,0)</f>
        <v>-0.31554588497836777</v>
      </c>
      <c r="D16" s="112"/>
      <c r="E16" s="113" t="s">
        <v>718</v>
      </c>
      <c r="F16" s="113">
        <f>VLOOKUP(E16,Fe2O3!$A$4:$M$102,7,0)</f>
        <v>-4.8741945845777304</v>
      </c>
      <c r="G16" s="113">
        <f t="shared" si="1"/>
        <v>62</v>
      </c>
    </row>
    <row r="17" spans="1:988">
      <c r="A17" s="113">
        <f t="shared" si="0"/>
        <v>4</v>
      </c>
      <c r="B17" s="113" t="s">
        <v>82</v>
      </c>
      <c r="C17" s="113">
        <f>VLOOKUP(B17,Fe2O3!$A$1:$M$102,8,0)</f>
        <v>2.4561999395913801</v>
      </c>
      <c r="D17" s="112"/>
      <c r="E17" s="113" t="s">
        <v>82</v>
      </c>
      <c r="F17" s="113">
        <f>VLOOKUP(E17,Fe2O3!$A$4:$M$102,7,0)</f>
        <v>-1.8846833357836901</v>
      </c>
      <c r="G17" s="113">
        <f t="shared" si="1"/>
        <v>7</v>
      </c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  <c r="BW17" s="82"/>
      <c r="BX17" s="82"/>
      <c r="BY17" s="82"/>
      <c r="BZ17" s="82"/>
      <c r="CA17" s="82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  <c r="DI17" s="82"/>
      <c r="DJ17" s="82"/>
      <c r="DK17" s="82"/>
      <c r="DL17" s="82"/>
      <c r="DM17" s="82"/>
      <c r="DN17" s="82"/>
      <c r="DO17" s="82"/>
      <c r="DP17" s="82"/>
      <c r="DQ17" s="82"/>
      <c r="DR17" s="82"/>
      <c r="DS17" s="82"/>
      <c r="DT17" s="82"/>
      <c r="DU17" s="82"/>
      <c r="DV17" s="82"/>
      <c r="DW17" s="82"/>
      <c r="DX17" s="82"/>
      <c r="DY17" s="82"/>
      <c r="DZ17" s="82"/>
      <c r="EA17" s="82"/>
      <c r="EB17" s="82"/>
      <c r="EC17" s="82"/>
      <c r="ED17" s="82"/>
      <c r="EE17" s="82"/>
      <c r="EF17" s="82"/>
      <c r="EG17" s="82"/>
      <c r="EH17" s="82"/>
      <c r="EI17" s="82"/>
      <c r="EJ17" s="82"/>
      <c r="EK17" s="82"/>
      <c r="EL17" s="82"/>
      <c r="EM17" s="82"/>
      <c r="EN17" s="82"/>
      <c r="EO17" s="82"/>
      <c r="EP17" s="82"/>
      <c r="EQ17" s="82"/>
      <c r="ER17" s="82"/>
      <c r="ES17" s="82"/>
      <c r="ET17" s="82"/>
      <c r="EU17" s="82"/>
      <c r="EV17" s="82"/>
      <c r="EW17" s="82"/>
      <c r="EX17" s="82"/>
      <c r="EY17" s="82"/>
      <c r="EZ17" s="82"/>
      <c r="FA17" s="82"/>
      <c r="FB17" s="82"/>
      <c r="FC17" s="82"/>
      <c r="FD17" s="82"/>
      <c r="FE17" s="82"/>
      <c r="FF17" s="82"/>
      <c r="FG17" s="82"/>
      <c r="FH17" s="82"/>
      <c r="FI17" s="82"/>
      <c r="FJ17" s="82"/>
      <c r="FK17" s="82"/>
      <c r="FL17" s="82"/>
      <c r="FM17" s="82"/>
      <c r="FN17" s="82"/>
      <c r="FO17" s="82"/>
      <c r="FP17" s="82"/>
      <c r="FQ17" s="82"/>
      <c r="FR17" s="82"/>
      <c r="FS17" s="82"/>
      <c r="FT17" s="82"/>
      <c r="FU17" s="82"/>
      <c r="FV17" s="82"/>
      <c r="FW17" s="82"/>
      <c r="FX17" s="82"/>
      <c r="FY17" s="82"/>
      <c r="FZ17" s="82"/>
      <c r="GA17" s="82"/>
      <c r="GB17" s="82"/>
      <c r="GC17" s="82"/>
      <c r="GD17" s="82"/>
      <c r="GE17" s="82"/>
      <c r="GF17" s="82"/>
      <c r="GG17" s="82"/>
      <c r="GH17" s="82"/>
      <c r="GI17" s="82"/>
      <c r="GJ17" s="82"/>
      <c r="GK17" s="82"/>
      <c r="GL17" s="82"/>
      <c r="GM17" s="82"/>
      <c r="GN17" s="82"/>
      <c r="GO17" s="82"/>
      <c r="GP17" s="82"/>
      <c r="GQ17" s="82"/>
      <c r="GR17" s="82"/>
      <c r="GS17" s="82"/>
      <c r="GT17" s="82"/>
      <c r="GU17" s="82"/>
      <c r="GV17" s="82"/>
      <c r="GW17" s="82"/>
      <c r="GX17" s="82"/>
      <c r="GY17" s="82"/>
      <c r="GZ17" s="82"/>
      <c r="HA17" s="82"/>
      <c r="HB17" s="82"/>
      <c r="HC17" s="82"/>
      <c r="HD17" s="82"/>
      <c r="HE17" s="82"/>
      <c r="HF17" s="82"/>
      <c r="HG17" s="82"/>
      <c r="HH17" s="82"/>
      <c r="HI17" s="82"/>
      <c r="HJ17" s="82"/>
      <c r="HK17" s="82"/>
      <c r="HL17" s="82"/>
      <c r="HM17" s="82"/>
      <c r="HN17" s="82"/>
      <c r="HO17" s="82"/>
      <c r="HP17" s="82"/>
      <c r="HQ17" s="82"/>
      <c r="HR17" s="82"/>
      <c r="HS17" s="82"/>
      <c r="HT17" s="82"/>
      <c r="HU17" s="82"/>
      <c r="HV17" s="82"/>
      <c r="HW17" s="82"/>
      <c r="HX17" s="82"/>
      <c r="HY17" s="82"/>
      <c r="HZ17" s="82"/>
      <c r="IA17" s="82"/>
      <c r="IB17" s="82"/>
      <c r="IC17" s="82"/>
      <c r="ID17" s="82"/>
      <c r="IE17" s="82"/>
      <c r="IF17" s="82"/>
      <c r="IG17" s="82"/>
      <c r="IH17" s="82"/>
      <c r="II17" s="82"/>
      <c r="IJ17" s="82"/>
      <c r="IK17" s="82"/>
      <c r="IL17" s="82"/>
      <c r="IM17" s="82"/>
      <c r="IN17" s="82"/>
      <c r="IO17" s="82"/>
      <c r="IP17" s="82"/>
      <c r="IQ17" s="82"/>
      <c r="IR17" s="82"/>
      <c r="IS17" s="82"/>
      <c r="IT17" s="82"/>
      <c r="IU17" s="82"/>
      <c r="IV17" s="82"/>
      <c r="IW17" s="82"/>
      <c r="IX17" s="82"/>
      <c r="IY17" s="82"/>
      <c r="IZ17" s="82"/>
      <c r="JA17" s="82"/>
      <c r="JB17" s="82"/>
      <c r="JC17" s="82"/>
      <c r="JD17" s="82"/>
      <c r="JE17" s="82"/>
      <c r="JF17" s="82"/>
      <c r="JG17" s="82"/>
      <c r="JH17" s="82"/>
      <c r="JI17" s="82"/>
      <c r="JJ17" s="82"/>
      <c r="JK17" s="82"/>
      <c r="JL17" s="82"/>
      <c r="JM17" s="82"/>
      <c r="JN17" s="82"/>
      <c r="JO17" s="82"/>
      <c r="JP17" s="82"/>
      <c r="JQ17" s="82"/>
      <c r="JR17" s="82"/>
      <c r="JS17" s="82"/>
      <c r="JT17" s="82"/>
      <c r="JU17" s="82"/>
      <c r="JV17" s="82"/>
      <c r="JW17" s="82"/>
      <c r="JX17" s="82"/>
      <c r="JY17" s="82"/>
      <c r="JZ17" s="82"/>
      <c r="KA17" s="82"/>
      <c r="KB17" s="82"/>
      <c r="KC17" s="82"/>
      <c r="KD17" s="82"/>
      <c r="KE17" s="82"/>
      <c r="KF17" s="82"/>
      <c r="KG17" s="82"/>
      <c r="KH17" s="82"/>
      <c r="KI17" s="82"/>
      <c r="KJ17" s="82"/>
      <c r="KK17" s="82"/>
      <c r="KL17" s="82"/>
      <c r="KM17" s="82"/>
      <c r="KN17" s="82"/>
      <c r="KO17" s="82"/>
      <c r="KP17" s="82"/>
      <c r="KQ17" s="82"/>
      <c r="KR17" s="82"/>
      <c r="KS17" s="82"/>
      <c r="KT17" s="82"/>
      <c r="KU17" s="82"/>
      <c r="KV17" s="82"/>
      <c r="KW17" s="82"/>
      <c r="KX17" s="82"/>
      <c r="KY17" s="82"/>
      <c r="KZ17" s="82"/>
      <c r="LA17" s="82"/>
      <c r="LB17" s="82"/>
      <c r="LC17" s="82"/>
      <c r="LD17" s="82"/>
      <c r="LE17" s="82"/>
      <c r="LF17" s="82"/>
      <c r="LG17" s="82"/>
      <c r="LH17" s="82"/>
      <c r="LI17" s="82"/>
      <c r="LJ17" s="82"/>
      <c r="LK17" s="82"/>
      <c r="LL17" s="82"/>
      <c r="LM17" s="82"/>
      <c r="LN17" s="82"/>
      <c r="LO17" s="82"/>
      <c r="LP17" s="82"/>
      <c r="LQ17" s="82"/>
      <c r="LR17" s="82"/>
      <c r="LS17" s="82"/>
      <c r="LT17" s="82"/>
      <c r="LU17" s="82"/>
      <c r="LV17" s="82"/>
      <c r="LW17" s="82"/>
      <c r="LX17" s="82"/>
      <c r="LY17" s="82"/>
      <c r="LZ17" s="82"/>
      <c r="MA17" s="82"/>
      <c r="MB17" s="82"/>
      <c r="MC17" s="82"/>
      <c r="MD17" s="82"/>
      <c r="ME17" s="82"/>
      <c r="MF17" s="82"/>
      <c r="MG17" s="82"/>
      <c r="MH17" s="82"/>
      <c r="MI17" s="82"/>
      <c r="MJ17" s="82"/>
      <c r="MK17" s="82"/>
      <c r="ML17" s="82"/>
      <c r="MM17" s="82"/>
      <c r="MN17" s="82"/>
      <c r="MO17" s="82"/>
      <c r="MP17" s="82"/>
      <c r="MQ17" s="82"/>
      <c r="MR17" s="82"/>
      <c r="MS17" s="82"/>
      <c r="MT17" s="82"/>
      <c r="MU17" s="82"/>
      <c r="MV17" s="82"/>
      <c r="MW17" s="82"/>
      <c r="MX17" s="82"/>
      <c r="MY17" s="82"/>
      <c r="MZ17" s="82"/>
      <c r="NA17" s="82"/>
      <c r="NB17" s="82"/>
      <c r="NC17" s="82"/>
      <c r="ND17" s="82"/>
      <c r="NE17" s="82"/>
      <c r="NF17" s="82"/>
      <c r="NG17" s="82"/>
      <c r="NH17" s="82"/>
      <c r="NI17" s="82"/>
      <c r="NJ17" s="82"/>
      <c r="NK17" s="82"/>
      <c r="NL17" s="82"/>
      <c r="NM17" s="82"/>
      <c r="NN17" s="82"/>
      <c r="NO17" s="82"/>
      <c r="NP17" s="82"/>
      <c r="NQ17" s="82"/>
      <c r="NR17" s="82"/>
      <c r="NS17" s="82"/>
      <c r="NT17" s="82"/>
      <c r="NU17" s="82"/>
      <c r="NV17" s="82"/>
      <c r="NW17" s="82"/>
      <c r="NX17" s="82"/>
      <c r="NY17" s="82"/>
      <c r="NZ17" s="82"/>
      <c r="OA17" s="82"/>
      <c r="OB17" s="82"/>
      <c r="OC17" s="82"/>
      <c r="OD17" s="82"/>
      <c r="OE17" s="82"/>
      <c r="OF17" s="82"/>
      <c r="OG17" s="82"/>
      <c r="OH17" s="82"/>
      <c r="OI17" s="82"/>
      <c r="OJ17" s="82"/>
      <c r="OK17" s="82"/>
      <c r="OL17" s="82"/>
      <c r="OM17" s="82"/>
      <c r="ON17" s="82"/>
      <c r="OO17" s="82"/>
      <c r="OP17" s="82"/>
      <c r="OQ17" s="82"/>
      <c r="OR17" s="82"/>
      <c r="OS17" s="82"/>
      <c r="OT17" s="82"/>
      <c r="OU17" s="82"/>
      <c r="OV17" s="82"/>
      <c r="OW17" s="82"/>
      <c r="OX17" s="82"/>
      <c r="OY17" s="82"/>
      <c r="OZ17" s="82"/>
      <c r="PA17" s="82"/>
      <c r="PB17" s="82"/>
      <c r="PC17" s="82"/>
      <c r="PD17" s="82"/>
      <c r="PE17" s="82"/>
      <c r="PF17" s="82"/>
      <c r="PG17" s="82"/>
      <c r="PH17" s="82"/>
      <c r="PI17" s="82"/>
      <c r="PJ17" s="82"/>
      <c r="PK17" s="82"/>
      <c r="PL17" s="82"/>
      <c r="PM17" s="82"/>
      <c r="PN17" s="82"/>
      <c r="PO17" s="82"/>
      <c r="PP17" s="82"/>
      <c r="PQ17" s="82"/>
      <c r="PR17" s="82"/>
      <c r="PS17" s="82"/>
      <c r="PT17" s="82"/>
      <c r="PU17" s="82"/>
      <c r="PV17" s="82"/>
      <c r="PW17" s="82"/>
      <c r="PX17" s="82"/>
      <c r="PY17" s="82"/>
      <c r="PZ17" s="82"/>
      <c r="QA17" s="82"/>
      <c r="QB17" s="82"/>
      <c r="QC17" s="82"/>
      <c r="QD17" s="82"/>
      <c r="QE17" s="82"/>
      <c r="QF17" s="82"/>
      <c r="QG17" s="82"/>
      <c r="QH17" s="82"/>
      <c r="QI17" s="82"/>
      <c r="QJ17" s="82"/>
      <c r="QK17" s="82"/>
      <c r="QL17" s="82"/>
      <c r="QM17" s="82"/>
      <c r="QN17" s="82"/>
      <c r="QO17" s="82"/>
      <c r="QP17" s="82"/>
      <c r="QQ17" s="82"/>
      <c r="QR17" s="82"/>
      <c r="QS17" s="82"/>
      <c r="QT17" s="82"/>
      <c r="QU17" s="82"/>
      <c r="QV17" s="82"/>
      <c r="QW17" s="82"/>
      <c r="QX17" s="82"/>
      <c r="QY17" s="82"/>
      <c r="QZ17" s="82"/>
      <c r="RA17" s="82"/>
      <c r="RB17" s="82"/>
      <c r="RC17" s="82"/>
      <c r="RD17" s="82"/>
      <c r="RE17" s="82"/>
      <c r="RF17" s="82"/>
      <c r="RG17" s="82"/>
      <c r="RH17" s="82"/>
      <c r="RI17" s="82"/>
      <c r="RJ17" s="82"/>
      <c r="RK17" s="82"/>
      <c r="RL17" s="82"/>
      <c r="RM17" s="82"/>
      <c r="RN17" s="82"/>
      <c r="RO17" s="82"/>
      <c r="RP17" s="82"/>
      <c r="RQ17" s="82"/>
      <c r="RR17" s="82"/>
      <c r="RS17" s="82"/>
      <c r="RT17" s="82"/>
      <c r="RU17" s="82"/>
      <c r="RV17" s="82"/>
      <c r="RW17" s="82"/>
      <c r="RX17" s="82"/>
      <c r="RY17" s="82"/>
      <c r="RZ17" s="82"/>
      <c r="SA17" s="82"/>
      <c r="SB17" s="82"/>
      <c r="SC17" s="82"/>
      <c r="SD17" s="82"/>
      <c r="SE17" s="82"/>
      <c r="SF17" s="82"/>
      <c r="SG17" s="82"/>
      <c r="SH17" s="82"/>
      <c r="SI17" s="82"/>
      <c r="SJ17" s="82"/>
      <c r="SK17" s="82"/>
      <c r="SL17" s="82"/>
      <c r="SM17" s="82"/>
      <c r="SN17" s="82"/>
      <c r="SO17" s="82"/>
      <c r="SP17" s="82"/>
      <c r="SQ17" s="82"/>
      <c r="SR17" s="82"/>
      <c r="SS17" s="82"/>
      <c r="ST17" s="82"/>
      <c r="SU17" s="82"/>
      <c r="SV17" s="82"/>
      <c r="SW17" s="82"/>
      <c r="SX17" s="82"/>
      <c r="SY17" s="82"/>
      <c r="SZ17" s="82"/>
      <c r="TA17" s="82"/>
      <c r="TB17" s="82"/>
      <c r="TC17" s="82"/>
      <c r="TD17" s="82"/>
      <c r="TE17" s="82"/>
      <c r="TF17" s="82"/>
      <c r="TG17" s="82"/>
      <c r="TH17" s="82"/>
      <c r="TI17" s="82"/>
      <c r="TJ17" s="82"/>
      <c r="TK17" s="82"/>
      <c r="TL17" s="82"/>
      <c r="TM17" s="82"/>
      <c r="TN17" s="82"/>
      <c r="TO17" s="82"/>
      <c r="TP17" s="82"/>
      <c r="TQ17" s="82"/>
      <c r="TR17" s="82"/>
      <c r="TS17" s="82"/>
      <c r="TT17" s="82"/>
      <c r="TU17" s="82"/>
      <c r="TV17" s="82"/>
      <c r="TW17" s="82"/>
      <c r="TX17" s="82"/>
      <c r="TY17" s="82"/>
      <c r="TZ17" s="82"/>
      <c r="UA17" s="82"/>
      <c r="UB17" s="82"/>
      <c r="UC17" s="82"/>
      <c r="UD17" s="82"/>
      <c r="UE17" s="82"/>
      <c r="UF17" s="82"/>
      <c r="UG17" s="82"/>
      <c r="UH17" s="82"/>
      <c r="UI17" s="82"/>
      <c r="UJ17" s="82"/>
      <c r="UK17" s="82"/>
      <c r="UL17" s="82"/>
      <c r="UM17" s="82"/>
      <c r="UN17" s="82"/>
      <c r="UO17" s="82"/>
      <c r="UP17" s="82"/>
      <c r="UQ17" s="82"/>
      <c r="UR17" s="82"/>
      <c r="US17" s="82"/>
      <c r="UT17" s="82"/>
      <c r="UU17" s="82"/>
      <c r="UV17" s="82"/>
      <c r="UW17" s="82"/>
      <c r="UX17" s="82"/>
      <c r="UY17" s="82"/>
      <c r="UZ17" s="82"/>
      <c r="VA17" s="82"/>
      <c r="VB17" s="82"/>
      <c r="VC17" s="82"/>
      <c r="VD17" s="82"/>
      <c r="VE17" s="82"/>
      <c r="VF17" s="82"/>
      <c r="VG17" s="82"/>
      <c r="VH17" s="82"/>
      <c r="VI17" s="82"/>
      <c r="VJ17" s="82"/>
      <c r="VK17" s="82"/>
      <c r="VL17" s="82"/>
      <c r="VM17" s="82"/>
      <c r="VN17" s="82"/>
      <c r="VO17" s="82"/>
      <c r="VP17" s="82"/>
      <c r="VQ17" s="82"/>
      <c r="VR17" s="82"/>
      <c r="VS17" s="82"/>
      <c r="VT17" s="82"/>
      <c r="VU17" s="82"/>
      <c r="VV17" s="82"/>
      <c r="VW17" s="82"/>
      <c r="VX17" s="82"/>
      <c r="VY17" s="82"/>
      <c r="VZ17" s="82"/>
      <c r="WA17" s="82"/>
      <c r="WB17" s="82"/>
      <c r="WC17" s="82"/>
      <c r="WD17" s="82"/>
      <c r="WE17" s="82"/>
      <c r="WF17" s="82"/>
      <c r="WG17" s="82"/>
      <c r="WH17" s="82"/>
      <c r="WI17" s="82"/>
      <c r="WJ17" s="82"/>
      <c r="WK17" s="82"/>
      <c r="WL17" s="82"/>
      <c r="WM17" s="82"/>
      <c r="WN17" s="82"/>
      <c r="WO17" s="82"/>
      <c r="WP17" s="82"/>
      <c r="WQ17" s="82"/>
      <c r="WR17" s="82"/>
      <c r="WS17" s="82"/>
      <c r="WT17" s="82"/>
      <c r="WU17" s="82"/>
      <c r="WV17" s="82"/>
      <c r="WW17" s="82"/>
      <c r="WX17" s="82"/>
      <c r="WY17" s="82"/>
      <c r="WZ17" s="82"/>
      <c r="XA17" s="82"/>
      <c r="XB17" s="82"/>
      <c r="XC17" s="82"/>
      <c r="XD17" s="82"/>
      <c r="XE17" s="82"/>
      <c r="XF17" s="82"/>
      <c r="XG17" s="82"/>
      <c r="XH17" s="82"/>
      <c r="XI17" s="82"/>
      <c r="XJ17" s="82"/>
      <c r="XK17" s="82"/>
      <c r="XL17" s="82"/>
      <c r="XM17" s="82"/>
      <c r="XN17" s="82"/>
      <c r="XO17" s="82"/>
      <c r="XP17" s="82"/>
      <c r="XQ17" s="82"/>
      <c r="XR17" s="82"/>
      <c r="XS17" s="82"/>
      <c r="XT17" s="82"/>
      <c r="XU17" s="82"/>
      <c r="XV17" s="82"/>
      <c r="XW17" s="82"/>
      <c r="XX17" s="82"/>
      <c r="XY17" s="82"/>
      <c r="XZ17" s="82"/>
      <c r="YA17" s="82"/>
      <c r="YB17" s="82"/>
      <c r="YC17" s="82"/>
      <c r="YD17" s="82"/>
      <c r="YE17" s="82"/>
      <c r="YF17" s="82"/>
      <c r="YG17" s="82"/>
      <c r="YH17" s="82"/>
      <c r="YI17" s="82"/>
      <c r="YJ17" s="82"/>
      <c r="YK17" s="82"/>
      <c r="YL17" s="82"/>
      <c r="YM17" s="82"/>
      <c r="YN17" s="82"/>
      <c r="YO17" s="82"/>
      <c r="YP17" s="82"/>
      <c r="YQ17" s="82"/>
      <c r="YR17" s="82"/>
      <c r="YS17" s="82"/>
      <c r="YT17" s="82"/>
      <c r="YU17" s="82"/>
      <c r="YV17" s="82"/>
      <c r="YW17" s="82"/>
      <c r="YX17" s="82"/>
      <c r="YY17" s="82"/>
      <c r="YZ17" s="82"/>
      <c r="ZA17" s="82"/>
      <c r="ZB17" s="82"/>
      <c r="ZC17" s="82"/>
      <c r="ZD17" s="82"/>
      <c r="ZE17" s="82"/>
      <c r="ZF17" s="82"/>
      <c r="ZG17" s="82"/>
      <c r="ZH17" s="82"/>
      <c r="ZI17" s="82"/>
      <c r="ZJ17" s="82"/>
      <c r="ZK17" s="82"/>
      <c r="ZL17" s="82"/>
      <c r="ZM17" s="82"/>
      <c r="ZN17" s="82"/>
      <c r="ZO17" s="82"/>
      <c r="ZP17" s="82"/>
      <c r="ZQ17" s="82"/>
      <c r="ZR17" s="82"/>
      <c r="ZS17" s="82"/>
      <c r="ZT17" s="82"/>
      <c r="ZU17" s="82"/>
      <c r="ZV17" s="82"/>
      <c r="ZW17" s="82"/>
      <c r="ZX17" s="82"/>
      <c r="ZY17" s="82"/>
      <c r="ZZ17" s="82"/>
      <c r="AAA17" s="82"/>
      <c r="AAB17" s="82"/>
      <c r="AAC17" s="82"/>
      <c r="AAD17" s="82"/>
      <c r="AAE17" s="82"/>
      <c r="AAF17" s="82"/>
      <c r="AAG17" s="82"/>
      <c r="AAH17" s="82"/>
      <c r="AAI17" s="82"/>
      <c r="AAJ17" s="82"/>
      <c r="AAK17" s="82"/>
      <c r="AAL17" s="82"/>
      <c r="AAM17" s="82"/>
      <c r="AAN17" s="82"/>
      <c r="AAO17" s="82"/>
      <c r="AAP17" s="82"/>
      <c r="AAQ17" s="82"/>
      <c r="AAR17" s="82"/>
      <c r="AAS17" s="82"/>
      <c r="AAT17" s="82"/>
      <c r="AAU17" s="82"/>
      <c r="AAV17" s="82"/>
      <c r="AAW17" s="82"/>
      <c r="AAX17" s="82"/>
      <c r="AAY17" s="82"/>
      <c r="AAZ17" s="82"/>
      <c r="ABA17" s="82"/>
      <c r="ABB17" s="82"/>
      <c r="ABC17" s="82"/>
      <c r="ABD17" s="82"/>
      <c r="ABE17" s="82"/>
      <c r="ABF17" s="82"/>
      <c r="ABG17" s="82"/>
      <c r="ABH17" s="82"/>
      <c r="ABI17" s="82"/>
      <c r="ABJ17" s="82"/>
      <c r="ABK17" s="82"/>
      <c r="ABL17" s="82"/>
      <c r="ABM17" s="82"/>
      <c r="ABN17" s="82"/>
      <c r="ABO17" s="82"/>
      <c r="ABP17" s="82"/>
      <c r="ABQ17" s="82"/>
      <c r="ABR17" s="82"/>
      <c r="ABS17" s="82"/>
      <c r="ABT17" s="82"/>
      <c r="ABU17" s="82"/>
      <c r="ABV17" s="82"/>
      <c r="ABW17" s="82"/>
      <c r="ABX17" s="82"/>
      <c r="ABY17" s="82"/>
      <c r="ABZ17" s="82"/>
      <c r="ACA17" s="82"/>
      <c r="ACB17" s="82"/>
      <c r="ACC17" s="82"/>
      <c r="ACD17" s="82"/>
      <c r="ACE17" s="82"/>
      <c r="ACF17" s="82"/>
      <c r="ACG17" s="82"/>
      <c r="ACH17" s="82"/>
      <c r="ACI17" s="82"/>
      <c r="ACJ17" s="82"/>
      <c r="ACK17" s="82"/>
      <c r="ACL17" s="82"/>
      <c r="ACM17" s="82"/>
      <c r="ACN17" s="82"/>
      <c r="ACO17" s="82"/>
      <c r="ACP17" s="82"/>
      <c r="ACQ17" s="82"/>
      <c r="ACR17" s="82"/>
      <c r="ACS17" s="82"/>
      <c r="ACT17" s="82"/>
      <c r="ACU17" s="82"/>
      <c r="ACV17" s="82"/>
      <c r="ACW17" s="82"/>
      <c r="ACX17" s="82"/>
      <c r="ACY17" s="82"/>
      <c r="ACZ17" s="82"/>
      <c r="ADA17" s="82"/>
      <c r="ADB17" s="82"/>
      <c r="ADC17" s="82"/>
      <c r="ADD17" s="82"/>
      <c r="ADE17" s="82"/>
      <c r="ADF17" s="82"/>
      <c r="ADG17" s="82"/>
      <c r="ADH17" s="82"/>
      <c r="ADI17" s="82"/>
      <c r="ADJ17" s="82"/>
      <c r="ADK17" s="82"/>
      <c r="ADL17" s="82"/>
      <c r="ADM17" s="82"/>
      <c r="ADN17" s="82"/>
      <c r="ADO17" s="82"/>
      <c r="ADP17" s="82"/>
      <c r="ADQ17" s="82"/>
      <c r="ADR17" s="82"/>
      <c r="ADS17" s="82"/>
      <c r="ADT17" s="82"/>
      <c r="ADU17" s="82"/>
      <c r="ADV17" s="82"/>
      <c r="ADW17" s="82"/>
      <c r="ADX17" s="82"/>
      <c r="ADY17" s="82"/>
      <c r="ADZ17" s="82"/>
      <c r="AEA17" s="82"/>
      <c r="AEB17" s="82"/>
      <c r="AEC17" s="82"/>
      <c r="AED17" s="82"/>
      <c r="AEE17" s="82"/>
      <c r="AEF17" s="82"/>
      <c r="AEG17" s="82"/>
      <c r="AEH17" s="82"/>
      <c r="AEI17" s="82"/>
      <c r="AEJ17" s="82"/>
      <c r="AEK17" s="82"/>
      <c r="AEL17" s="82"/>
      <c r="AEM17" s="82"/>
      <c r="AEN17" s="82"/>
      <c r="AEO17" s="82"/>
      <c r="AEP17" s="82"/>
      <c r="AEQ17" s="82"/>
      <c r="AER17" s="82"/>
      <c r="AES17" s="82"/>
      <c r="AET17" s="82"/>
      <c r="AEU17" s="82"/>
      <c r="AEV17" s="82"/>
      <c r="AEW17" s="82"/>
      <c r="AEX17" s="82"/>
      <c r="AEY17" s="82"/>
      <c r="AEZ17" s="82"/>
      <c r="AFA17" s="82"/>
      <c r="AFB17" s="82"/>
      <c r="AFC17" s="82"/>
      <c r="AFD17" s="82"/>
      <c r="AFE17" s="82"/>
      <c r="AFF17" s="82"/>
      <c r="AFG17" s="82"/>
      <c r="AFH17" s="82"/>
      <c r="AFI17" s="82"/>
      <c r="AFJ17" s="82"/>
      <c r="AFK17" s="82"/>
      <c r="AFL17" s="82"/>
      <c r="AFM17" s="82"/>
      <c r="AFN17" s="82"/>
      <c r="AFO17" s="82"/>
      <c r="AFP17" s="82"/>
      <c r="AFQ17" s="82"/>
      <c r="AFR17" s="82"/>
      <c r="AFS17" s="82"/>
      <c r="AFT17" s="82"/>
      <c r="AFU17" s="82"/>
      <c r="AFV17" s="82"/>
      <c r="AFW17" s="82"/>
      <c r="AFX17" s="82"/>
      <c r="AFY17" s="82"/>
      <c r="AFZ17" s="82"/>
      <c r="AGA17" s="82"/>
      <c r="AGB17" s="82"/>
      <c r="AGC17" s="82"/>
      <c r="AGD17" s="82"/>
      <c r="AGE17" s="82"/>
      <c r="AGF17" s="82"/>
      <c r="AGG17" s="82"/>
      <c r="AGH17" s="82"/>
      <c r="AGI17" s="82"/>
      <c r="AGJ17" s="82"/>
      <c r="AGK17" s="82"/>
      <c r="AGL17" s="82"/>
      <c r="AGM17" s="82"/>
      <c r="AGN17" s="82"/>
      <c r="AGO17" s="82"/>
      <c r="AGP17" s="82"/>
      <c r="AGQ17" s="82"/>
      <c r="AGR17" s="82"/>
      <c r="AGS17" s="82"/>
      <c r="AGT17" s="82"/>
      <c r="AGU17" s="82"/>
      <c r="AGV17" s="82"/>
      <c r="AGW17" s="82"/>
      <c r="AGX17" s="82"/>
      <c r="AGY17" s="82"/>
      <c r="AGZ17" s="82"/>
      <c r="AHA17" s="82"/>
      <c r="AHB17" s="82"/>
      <c r="AHC17" s="82"/>
      <c r="AHD17" s="82"/>
      <c r="AHE17" s="82"/>
      <c r="AHF17" s="82"/>
      <c r="AHG17" s="82"/>
      <c r="AHH17" s="82"/>
      <c r="AHI17" s="82"/>
      <c r="AHJ17" s="82"/>
      <c r="AHK17" s="82"/>
      <c r="AHL17" s="82"/>
      <c r="AHM17" s="82"/>
      <c r="AHN17" s="82"/>
      <c r="AHO17" s="82"/>
      <c r="AHP17" s="82"/>
      <c r="AHQ17" s="82"/>
      <c r="AHR17" s="82"/>
      <c r="AHS17" s="82"/>
      <c r="AHT17" s="82"/>
      <c r="AHU17" s="82"/>
      <c r="AHV17" s="82"/>
      <c r="AHW17" s="82"/>
      <c r="AHX17" s="82"/>
      <c r="AHY17" s="82"/>
      <c r="AHZ17" s="82"/>
      <c r="AIA17" s="82"/>
      <c r="AIB17" s="82"/>
      <c r="AIC17" s="82"/>
      <c r="AID17" s="82"/>
      <c r="AIE17" s="82"/>
      <c r="AIF17" s="82"/>
      <c r="AIG17" s="82"/>
      <c r="AIH17" s="82"/>
      <c r="AII17" s="82"/>
      <c r="AIJ17" s="82"/>
      <c r="AIK17" s="82"/>
      <c r="AIL17" s="82"/>
      <c r="AIM17" s="82"/>
      <c r="AIN17" s="82"/>
      <c r="AIO17" s="82"/>
      <c r="AIP17" s="82"/>
      <c r="AIQ17" s="82"/>
      <c r="AIR17" s="82"/>
      <c r="AIS17" s="82"/>
      <c r="AIT17" s="82"/>
      <c r="AIU17" s="82"/>
      <c r="AIV17" s="82"/>
      <c r="AIW17" s="82"/>
      <c r="AIX17" s="82"/>
      <c r="AIY17" s="82"/>
      <c r="AIZ17" s="82"/>
      <c r="AJA17" s="82"/>
      <c r="AJB17" s="82"/>
      <c r="AJC17" s="82"/>
      <c r="AJD17" s="82"/>
      <c r="AJE17" s="82"/>
      <c r="AJF17" s="82"/>
      <c r="AJG17" s="82"/>
      <c r="AJH17" s="82"/>
      <c r="AJI17" s="82"/>
      <c r="AJJ17" s="82"/>
      <c r="AJK17" s="82"/>
      <c r="AJL17" s="82"/>
      <c r="AJM17" s="82"/>
      <c r="AJN17" s="82"/>
      <c r="AJO17" s="82"/>
      <c r="AJP17" s="82"/>
      <c r="AJQ17" s="82"/>
      <c r="AJR17" s="82"/>
      <c r="AJS17" s="82"/>
      <c r="AJT17" s="82"/>
      <c r="AJU17" s="82"/>
      <c r="AJV17" s="82"/>
      <c r="AJW17" s="82"/>
      <c r="AJX17" s="82"/>
      <c r="AJY17" s="82"/>
      <c r="AJZ17" s="82"/>
      <c r="AKA17" s="82"/>
      <c r="AKB17" s="82"/>
      <c r="AKC17" s="82"/>
      <c r="AKD17" s="82"/>
      <c r="AKE17" s="82"/>
      <c r="AKF17" s="82"/>
      <c r="AKG17" s="82"/>
      <c r="AKH17" s="82"/>
      <c r="AKI17" s="82"/>
      <c r="AKJ17" s="82"/>
      <c r="AKK17" s="82"/>
      <c r="AKL17" s="82"/>
      <c r="AKM17" s="82"/>
      <c r="AKN17" s="82"/>
      <c r="AKO17" s="82"/>
      <c r="AKP17" s="82"/>
      <c r="AKQ17" s="82"/>
      <c r="AKR17" s="82"/>
      <c r="AKS17" s="82"/>
      <c r="AKT17" s="82"/>
      <c r="AKU17" s="82"/>
      <c r="AKV17" s="82"/>
      <c r="AKW17" s="82"/>
      <c r="AKX17" s="82"/>
      <c r="AKY17" s="82"/>
      <c r="AKZ17" s="82"/>
    </row>
    <row r="18" spans="1:988">
      <c r="A18" s="113">
        <f t="shared" si="0"/>
        <v>83</v>
      </c>
      <c r="B18" s="113" t="s">
        <v>1445</v>
      </c>
      <c r="C18" s="113">
        <f>VLOOKUP(B18,Fe2O3!$A$1:$M$102,8,0)</f>
        <v>-0.75766181282194212</v>
      </c>
      <c r="D18" s="112"/>
      <c r="E18" s="113" t="s">
        <v>1445</v>
      </c>
      <c r="F18" s="113">
        <f>VLOOKUP(E18,Fe2O3!$A$4:$M$102,7,0)</f>
        <v>-3.66311053969791</v>
      </c>
      <c r="G18" s="113">
        <f t="shared" si="1"/>
        <v>33</v>
      </c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82"/>
      <c r="CA18" s="82"/>
      <c r="CB18" s="82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2"/>
      <c r="CN18" s="82"/>
      <c r="CO18" s="82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  <c r="DI18" s="82"/>
      <c r="DJ18" s="82"/>
      <c r="DK18" s="82"/>
      <c r="DL18" s="82"/>
      <c r="DM18" s="82"/>
      <c r="DN18" s="82"/>
      <c r="DO18" s="82"/>
      <c r="DP18" s="82"/>
      <c r="DQ18" s="82"/>
      <c r="DR18" s="82"/>
      <c r="DS18" s="82"/>
      <c r="DT18" s="82"/>
      <c r="DU18" s="82"/>
      <c r="DV18" s="82"/>
      <c r="DW18" s="82"/>
      <c r="DX18" s="82"/>
      <c r="DY18" s="82"/>
      <c r="DZ18" s="82"/>
      <c r="EA18" s="82"/>
      <c r="EB18" s="82"/>
      <c r="EC18" s="82"/>
      <c r="ED18" s="82"/>
      <c r="EE18" s="82"/>
      <c r="EF18" s="82"/>
      <c r="EG18" s="82"/>
      <c r="EH18" s="82"/>
      <c r="EI18" s="82"/>
      <c r="EJ18" s="82"/>
      <c r="EK18" s="82"/>
      <c r="EL18" s="82"/>
      <c r="EM18" s="82"/>
      <c r="EN18" s="82"/>
      <c r="EO18" s="82"/>
      <c r="EP18" s="82"/>
      <c r="EQ18" s="82"/>
      <c r="ER18" s="82"/>
      <c r="ES18" s="82"/>
      <c r="ET18" s="82"/>
      <c r="EU18" s="82"/>
      <c r="EV18" s="82"/>
      <c r="EW18" s="82"/>
      <c r="EX18" s="82"/>
      <c r="EY18" s="82"/>
      <c r="EZ18" s="82"/>
      <c r="FA18" s="82"/>
      <c r="FB18" s="82"/>
      <c r="FC18" s="82"/>
      <c r="FD18" s="82"/>
      <c r="FE18" s="82"/>
      <c r="FF18" s="82"/>
      <c r="FG18" s="82"/>
      <c r="FH18" s="82"/>
      <c r="FI18" s="82"/>
      <c r="FJ18" s="82"/>
      <c r="FK18" s="82"/>
      <c r="FL18" s="82"/>
      <c r="FM18" s="82"/>
      <c r="FN18" s="82"/>
      <c r="FO18" s="82"/>
      <c r="FP18" s="82"/>
      <c r="FQ18" s="82"/>
      <c r="FR18" s="82"/>
      <c r="FS18" s="82"/>
      <c r="FT18" s="82"/>
      <c r="FU18" s="82"/>
      <c r="FV18" s="82"/>
      <c r="FW18" s="82"/>
      <c r="FX18" s="82"/>
      <c r="FY18" s="82"/>
      <c r="FZ18" s="82"/>
      <c r="GA18" s="82"/>
      <c r="GB18" s="82"/>
      <c r="GC18" s="82"/>
      <c r="GD18" s="82"/>
      <c r="GE18" s="82"/>
      <c r="GF18" s="82"/>
      <c r="GG18" s="82"/>
      <c r="GH18" s="82"/>
      <c r="GI18" s="82"/>
      <c r="GJ18" s="82"/>
      <c r="GK18" s="82"/>
      <c r="GL18" s="82"/>
      <c r="GM18" s="82"/>
      <c r="GN18" s="82"/>
      <c r="GO18" s="82"/>
      <c r="GP18" s="82"/>
      <c r="GQ18" s="82"/>
      <c r="GR18" s="82"/>
      <c r="GS18" s="82"/>
      <c r="GT18" s="82"/>
      <c r="GU18" s="82"/>
      <c r="GV18" s="82"/>
      <c r="GW18" s="82"/>
      <c r="GX18" s="82"/>
      <c r="GY18" s="82"/>
      <c r="GZ18" s="82"/>
      <c r="HA18" s="82"/>
      <c r="HB18" s="82"/>
      <c r="HC18" s="82"/>
      <c r="HD18" s="82"/>
      <c r="HE18" s="82"/>
      <c r="HF18" s="82"/>
      <c r="HG18" s="82"/>
      <c r="HH18" s="82"/>
      <c r="HI18" s="82"/>
      <c r="HJ18" s="82"/>
      <c r="HK18" s="82"/>
      <c r="HL18" s="82"/>
      <c r="HM18" s="82"/>
      <c r="HN18" s="82"/>
      <c r="HO18" s="82"/>
      <c r="HP18" s="82"/>
      <c r="HQ18" s="82"/>
      <c r="HR18" s="82"/>
      <c r="HS18" s="82"/>
      <c r="HT18" s="82"/>
      <c r="HU18" s="82"/>
      <c r="HV18" s="82"/>
      <c r="HW18" s="82"/>
      <c r="HX18" s="82"/>
      <c r="HY18" s="82"/>
      <c r="HZ18" s="82"/>
      <c r="IA18" s="82"/>
      <c r="IB18" s="82"/>
      <c r="IC18" s="82"/>
      <c r="ID18" s="82"/>
      <c r="IE18" s="82"/>
      <c r="IF18" s="82"/>
      <c r="IG18" s="82"/>
      <c r="IH18" s="82"/>
      <c r="II18" s="82"/>
      <c r="IJ18" s="82"/>
      <c r="IK18" s="82"/>
      <c r="IL18" s="82"/>
      <c r="IM18" s="82"/>
      <c r="IN18" s="82"/>
      <c r="IO18" s="82"/>
      <c r="IP18" s="82"/>
      <c r="IQ18" s="82"/>
      <c r="IR18" s="82"/>
      <c r="IS18" s="82"/>
      <c r="IT18" s="82"/>
      <c r="IU18" s="82"/>
      <c r="IV18" s="82"/>
      <c r="IW18" s="82"/>
      <c r="IX18" s="82"/>
      <c r="IY18" s="82"/>
      <c r="IZ18" s="82"/>
      <c r="JA18" s="82"/>
      <c r="JB18" s="82"/>
      <c r="JC18" s="82"/>
      <c r="JD18" s="82"/>
      <c r="JE18" s="82"/>
      <c r="JF18" s="82"/>
      <c r="JG18" s="82"/>
      <c r="JH18" s="82"/>
      <c r="JI18" s="82"/>
      <c r="JJ18" s="82"/>
      <c r="JK18" s="82"/>
      <c r="JL18" s="82"/>
      <c r="JM18" s="82"/>
      <c r="JN18" s="82"/>
      <c r="JO18" s="82"/>
      <c r="JP18" s="82"/>
      <c r="JQ18" s="82"/>
      <c r="JR18" s="82"/>
      <c r="JS18" s="82"/>
      <c r="JT18" s="82"/>
      <c r="JU18" s="82"/>
      <c r="JV18" s="82"/>
      <c r="JW18" s="82"/>
      <c r="JX18" s="82"/>
      <c r="JY18" s="82"/>
      <c r="JZ18" s="82"/>
      <c r="KA18" s="82"/>
      <c r="KB18" s="82"/>
      <c r="KC18" s="82"/>
      <c r="KD18" s="82"/>
      <c r="KE18" s="82"/>
      <c r="KF18" s="82"/>
      <c r="KG18" s="82"/>
      <c r="KH18" s="82"/>
      <c r="KI18" s="82"/>
      <c r="KJ18" s="82"/>
      <c r="KK18" s="82"/>
      <c r="KL18" s="82"/>
      <c r="KM18" s="82"/>
      <c r="KN18" s="82"/>
      <c r="KO18" s="82"/>
      <c r="KP18" s="82"/>
      <c r="KQ18" s="82"/>
      <c r="KR18" s="82"/>
      <c r="KS18" s="82"/>
      <c r="KT18" s="82"/>
      <c r="KU18" s="82"/>
      <c r="KV18" s="82"/>
      <c r="KW18" s="82"/>
      <c r="KX18" s="82"/>
      <c r="KY18" s="82"/>
      <c r="KZ18" s="82"/>
      <c r="LA18" s="82"/>
      <c r="LB18" s="82"/>
      <c r="LC18" s="82"/>
      <c r="LD18" s="82"/>
      <c r="LE18" s="82"/>
      <c r="LF18" s="82"/>
      <c r="LG18" s="82"/>
      <c r="LH18" s="82"/>
      <c r="LI18" s="82"/>
      <c r="LJ18" s="82"/>
      <c r="LK18" s="82"/>
      <c r="LL18" s="82"/>
      <c r="LM18" s="82"/>
      <c r="LN18" s="82"/>
      <c r="LO18" s="82"/>
      <c r="LP18" s="82"/>
      <c r="LQ18" s="82"/>
      <c r="LR18" s="82"/>
      <c r="LS18" s="82"/>
      <c r="LT18" s="82"/>
      <c r="LU18" s="82"/>
      <c r="LV18" s="82"/>
      <c r="LW18" s="82"/>
      <c r="LX18" s="82"/>
      <c r="LY18" s="82"/>
      <c r="LZ18" s="82"/>
      <c r="MA18" s="82"/>
      <c r="MB18" s="82"/>
      <c r="MC18" s="82"/>
      <c r="MD18" s="82"/>
      <c r="ME18" s="82"/>
      <c r="MF18" s="82"/>
      <c r="MG18" s="82"/>
      <c r="MH18" s="82"/>
      <c r="MI18" s="82"/>
      <c r="MJ18" s="82"/>
      <c r="MK18" s="82"/>
      <c r="ML18" s="82"/>
      <c r="MM18" s="82"/>
      <c r="MN18" s="82"/>
      <c r="MO18" s="82"/>
      <c r="MP18" s="82"/>
      <c r="MQ18" s="82"/>
      <c r="MR18" s="82"/>
      <c r="MS18" s="82"/>
      <c r="MT18" s="82"/>
      <c r="MU18" s="82"/>
      <c r="MV18" s="82"/>
      <c r="MW18" s="82"/>
      <c r="MX18" s="82"/>
      <c r="MY18" s="82"/>
      <c r="MZ18" s="82"/>
      <c r="NA18" s="82"/>
      <c r="NB18" s="82"/>
      <c r="NC18" s="82"/>
      <c r="ND18" s="82"/>
      <c r="NE18" s="82"/>
      <c r="NF18" s="82"/>
      <c r="NG18" s="82"/>
      <c r="NH18" s="82"/>
      <c r="NI18" s="82"/>
      <c r="NJ18" s="82"/>
      <c r="NK18" s="82"/>
      <c r="NL18" s="82"/>
      <c r="NM18" s="82"/>
      <c r="NN18" s="82"/>
      <c r="NO18" s="82"/>
      <c r="NP18" s="82"/>
      <c r="NQ18" s="82"/>
      <c r="NR18" s="82"/>
      <c r="NS18" s="82"/>
      <c r="NT18" s="82"/>
      <c r="NU18" s="82"/>
      <c r="NV18" s="82"/>
      <c r="NW18" s="82"/>
      <c r="NX18" s="82"/>
      <c r="NY18" s="82"/>
      <c r="NZ18" s="82"/>
      <c r="OA18" s="82"/>
      <c r="OB18" s="82"/>
      <c r="OC18" s="82"/>
      <c r="OD18" s="82"/>
      <c r="OE18" s="82"/>
      <c r="OF18" s="82"/>
      <c r="OG18" s="82"/>
      <c r="OH18" s="82"/>
      <c r="OI18" s="82"/>
      <c r="OJ18" s="82"/>
      <c r="OK18" s="82"/>
      <c r="OL18" s="82"/>
      <c r="OM18" s="82"/>
      <c r="ON18" s="82"/>
      <c r="OO18" s="82"/>
      <c r="OP18" s="82"/>
      <c r="OQ18" s="82"/>
      <c r="OR18" s="82"/>
      <c r="OS18" s="82"/>
      <c r="OT18" s="82"/>
      <c r="OU18" s="82"/>
      <c r="OV18" s="82"/>
      <c r="OW18" s="82"/>
      <c r="OX18" s="82"/>
      <c r="OY18" s="82"/>
      <c r="OZ18" s="82"/>
      <c r="PA18" s="82"/>
      <c r="PB18" s="82"/>
      <c r="PC18" s="82"/>
      <c r="PD18" s="82"/>
      <c r="PE18" s="82"/>
      <c r="PF18" s="82"/>
      <c r="PG18" s="82"/>
      <c r="PH18" s="82"/>
      <c r="PI18" s="82"/>
      <c r="PJ18" s="82"/>
      <c r="PK18" s="82"/>
      <c r="PL18" s="82"/>
      <c r="PM18" s="82"/>
      <c r="PN18" s="82"/>
      <c r="PO18" s="82"/>
      <c r="PP18" s="82"/>
      <c r="PQ18" s="82"/>
      <c r="PR18" s="82"/>
      <c r="PS18" s="82"/>
      <c r="PT18" s="82"/>
      <c r="PU18" s="82"/>
      <c r="PV18" s="82"/>
      <c r="PW18" s="82"/>
      <c r="PX18" s="82"/>
      <c r="PY18" s="82"/>
      <c r="PZ18" s="82"/>
      <c r="QA18" s="82"/>
      <c r="QB18" s="82"/>
      <c r="QC18" s="82"/>
      <c r="QD18" s="82"/>
      <c r="QE18" s="82"/>
      <c r="QF18" s="82"/>
      <c r="QG18" s="82"/>
      <c r="QH18" s="82"/>
      <c r="QI18" s="82"/>
      <c r="QJ18" s="82"/>
      <c r="QK18" s="82"/>
      <c r="QL18" s="82"/>
      <c r="QM18" s="82"/>
      <c r="QN18" s="82"/>
      <c r="QO18" s="82"/>
      <c r="QP18" s="82"/>
      <c r="QQ18" s="82"/>
      <c r="QR18" s="82"/>
      <c r="QS18" s="82"/>
      <c r="QT18" s="82"/>
      <c r="QU18" s="82"/>
      <c r="QV18" s="82"/>
      <c r="QW18" s="82"/>
      <c r="QX18" s="82"/>
      <c r="QY18" s="82"/>
      <c r="QZ18" s="82"/>
      <c r="RA18" s="82"/>
      <c r="RB18" s="82"/>
      <c r="RC18" s="82"/>
      <c r="RD18" s="82"/>
      <c r="RE18" s="82"/>
      <c r="RF18" s="82"/>
      <c r="RG18" s="82"/>
      <c r="RH18" s="82"/>
      <c r="RI18" s="82"/>
      <c r="RJ18" s="82"/>
      <c r="RK18" s="82"/>
      <c r="RL18" s="82"/>
      <c r="RM18" s="82"/>
      <c r="RN18" s="82"/>
      <c r="RO18" s="82"/>
      <c r="RP18" s="82"/>
      <c r="RQ18" s="82"/>
      <c r="RR18" s="82"/>
      <c r="RS18" s="82"/>
      <c r="RT18" s="82"/>
      <c r="RU18" s="82"/>
      <c r="RV18" s="82"/>
      <c r="RW18" s="82"/>
      <c r="RX18" s="82"/>
      <c r="RY18" s="82"/>
      <c r="RZ18" s="82"/>
      <c r="SA18" s="82"/>
      <c r="SB18" s="82"/>
      <c r="SC18" s="82"/>
      <c r="SD18" s="82"/>
      <c r="SE18" s="82"/>
      <c r="SF18" s="82"/>
      <c r="SG18" s="82"/>
      <c r="SH18" s="82"/>
      <c r="SI18" s="82"/>
      <c r="SJ18" s="82"/>
      <c r="SK18" s="82"/>
      <c r="SL18" s="82"/>
      <c r="SM18" s="82"/>
      <c r="SN18" s="82"/>
      <c r="SO18" s="82"/>
      <c r="SP18" s="82"/>
      <c r="SQ18" s="82"/>
      <c r="SR18" s="82"/>
      <c r="SS18" s="82"/>
      <c r="ST18" s="82"/>
      <c r="SU18" s="82"/>
      <c r="SV18" s="82"/>
      <c r="SW18" s="82"/>
      <c r="SX18" s="82"/>
      <c r="SY18" s="82"/>
      <c r="SZ18" s="82"/>
      <c r="TA18" s="82"/>
      <c r="TB18" s="82"/>
      <c r="TC18" s="82"/>
      <c r="TD18" s="82"/>
      <c r="TE18" s="82"/>
      <c r="TF18" s="82"/>
      <c r="TG18" s="82"/>
      <c r="TH18" s="82"/>
      <c r="TI18" s="82"/>
      <c r="TJ18" s="82"/>
      <c r="TK18" s="82"/>
      <c r="TL18" s="82"/>
      <c r="TM18" s="82"/>
      <c r="TN18" s="82"/>
      <c r="TO18" s="82"/>
      <c r="TP18" s="82"/>
      <c r="TQ18" s="82"/>
      <c r="TR18" s="82"/>
      <c r="TS18" s="82"/>
      <c r="TT18" s="82"/>
      <c r="TU18" s="82"/>
      <c r="TV18" s="82"/>
      <c r="TW18" s="82"/>
      <c r="TX18" s="82"/>
      <c r="TY18" s="82"/>
      <c r="TZ18" s="82"/>
      <c r="UA18" s="82"/>
      <c r="UB18" s="82"/>
      <c r="UC18" s="82"/>
      <c r="UD18" s="82"/>
      <c r="UE18" s="82"/>
      <c r="UF18" s="82"/>
      <c r="UG18" s="82"/>
      <c r="UH18" s="82"/>
      <c r="UI18" s="82"/>
      <c r="UJ18" s="82"/>
      <c r="UK18" s="82"/>
      <c r="UL18" s="82"/>
      <c r="UM18" s="82"/>
      <c r="UN18" s="82"/>
      <c r="UO18" s="82"/>
      <c r="UP18" s="82"/>
      <c r="UQ18" s="82"/>
      <c r="UR18" s="82"/>
      <c r="US18" s="82"/>
      <c r="UT18" s="82"/>
      <c r="UU18" s="82"/>
      <c r="UV18" s="82"/>
      <c r="UW18" s="82"/>
      <c r="UX18" s="82"/>
      <c r="UY18" s="82"/>
      <c r="UZ18" s="82"/>
      <c r="VA18" s="82"/>
      <c r="VB18" s="82"/>
      <c r="VC18" s="82"/>
      <c r="VD18" s="82"/>
      <c r="VE18" s="82"/>
      <c r="VF18" s="82"/>
      <c r="VG18" s="82"/>
      <c r="VH18" s="82"/>
      <c r="VI18" s="82"/>
      <c r="VJ18" s="82"/>
      <c r="VK18" s="82"/>
      <c r="VL18" s="82"/>
      <c r="VM18" s="82"/>
      <c r="VN18" s="82"/>
      <c r="VO18" s="82"/>
      <c r="VP18" s="82"/>
      <c r="VQ18" s="82"/>
      <c r="VR18" s="82"/>
      <c r="VS18" s="82"/>
      <c r="VT18" s="82"/>
      <c r="VU18" s="82"/>
      <c r="VV18" s="82"/>
      <c r="VW18" s="82"/>
      <c r="VX18" s="82"/>
      <c r="VY18" s="82"/>
      <c r="VZ18" s="82"/>
      <c r="WA18" s="82"/>
      <c r="WB18" s="82"/>
      <c r="WC18" s="82"/>
      <c r="WD18" s="82"/>
      <c r="WE18" s="82"/>
      <c r="WF18" s="82"/>
      <c r="WG18" s="82"/>
      <c r="WH18" s="82"/>
      <c r="WI18" s="82"/>
      <c r="WJ18" s="82"/>
      <c r="WK18" s="82"/>
      <c r="WL18" s="82"/>
      <c r="WM18" s="82"/>
      <c r="WN18" s="82"/>
      <c r="WO18" s="82"/>
      <c r="WP18" s="82"/>
      <c r="WQ18" s="82"/>
      <c r="WR18" s="82"/>
      <c r="WS18" s="82"/>
      <c r="WT18" s="82"/>
      <c r="WU18" s="82"/>
      <c r="WV18" s="82"/>
      <c r="WW18" s="82"/>
      <c r="WX18" s="82"/>
      <c r="WY18" s="82"/>
      <c r="WZ18" s="82"/>
      <c r="XA18" s="82"/>
      <c r="XB18" s="82"/>
      <c r="XC18" s="82"/>
      <c r="XD18" s="82"/>
      <c r="XE18" s="82"/>
      <c r="XF18" s="82"/>
      <c r="XG18" s="82"/>
      <c r="XH18" s="82"/>
      <c r="XI18" s="82"/>
      <c r="XJ18" s="82"/>
      <c r="XK18" s="82"/>
      <c r="XL18" s="82"/>
      <c r="XM18" s="82"/>
      <c r="XN18" s="82"/>
      <c r="XO18" s="82"/>
      <c r="XP18" s="82"/>
      <c r="XQ18" s="82"/>
      <c r="XR18" s="82"/>
      <c r="XS18" s="82"/>
      <c r="XT18" s="82"/>
      <c r="XU18" s="82"/>
      <c r="XV18" s="82"/>
      <c r="XW18" s="82"/>
      <c r="XX18" s="82"/>
      <c r="XY18" s="82"/>
      <c r="XZ18" s="82"/>
      <c r="YA18" s="82"/>
      <c r="YB18" s="82"/>
      <c r="YC18" s="82"/>
      <c r="YD18" s="82"/>
      <c r="YE18" s="82"/>
      <c r="YF18" s="82"/>
      <c r="YG18" s="82"/>
      <c r="YH18" s="82"/>
      <c r="YI18" s="82"/>
      <c r="YJ18" s="82"/>
      <c r="YK18" s="82"/>
      <c r="YL18" s="82"/>
      <c r="YM18" s="82"/>
      <c r="YN18" s="82"/>
      <c r="YO18" s="82"/>
      <c r="YP18" s="82"/>
      <c r="YQ18" s="82"/>
      <c r="YR18" s="82"/>
      <c r="YS18" s="82"/>
      <c r="YT18" s="82"/>
      <c r="YU18" s="82"/>
      <c r="YV18" s="82"/>
      <c r="YW18" s="82"/>
      <c r="YX18" s="82"/>
      <c r="YY18" s="82"/>
      <c r="YZ18" s="82"/>
      <c r="ZA18" s="82"/>
      <c r="ZB18" s="82"/>
      <c r="ZC18" s="82"/>
      <c r="ZD18" s="82"/>
      <c r="ZE18" s="82"/>
      <c r="ZF18" s="82"/>
      <c r="ZG18" s="82"/>
      <c r="ZH18" s="82"/>
      <c r="ZI18" s="82"/>
      <c r="ZJ18" s="82"/>
      <c r="ZK18" s="82"/>
      <c r="ZL18" s="82"/>
      <c r="ZM18" s="82"/>
      <c r="ZN18" s="82"/>
      <c r="ZO18" s="82"/>
      <c r="ZP18" s="82"/>
      <c r="ZQ18" s="82"/>
      <c r="ZR18" s="82"/>
      <c r="ZS18" s="82"/>
      <c r="ZT18" s="82"/>
      <c r="ZU18" s="82"/>
      <c r="ZV18" s="82"/>
      <c r="ZW18" s="82"/>
      <c r="ZX18" s="82"/>
      <c r="ZY18" s="82"/>
      <c r="ZZ18" s="82"/>
      <c r="AAA18" s="82"/>
      <c r="AAB18" s="82"/>
      <c r="AAC18" s="82"/>
      <c r="AAD18" s="82"/>
      <c r="AAE18" s="82"/>
      <c r="AAF18" s="82"/>
      <c r="AAG18" s="82"/>
      <c r="AAH18" s="82"/>
      <c r="AAI18" s="82"/>
      <c r="AAJ18" s="82"/>
      <c r="AAK18" s="82"/>
      <c r="AAL18" s="82"/>
      <c r="AAM18" s="82"/>
      <c r="AAN18" s="82"/>
      <c r="AAO18" s="82"/>
      <c r="AAP18" s="82"/>
      <c r="AAQ18" s="82"/>
      <c r="AAR18" s="82"/>
      <c r="AAS18" s="82"/>
      <c r="AAT18" s="82"/>
      <c r="AAU18" s="82"/>
      <c r="AAV18" s="82"/>
      <c r="AAW18" s="82"/>
      <c r="AAX18" s="82"/>
      <c r="AAY18" s="82"/>
      <c r="AAZ18" s="82"/>
      <c r="ABA18" s="82"/>
      <c r="ABB18" s="82"/>
      <c r="ABC18" s="82"/>
      <c r="ABD18" s="82"/>
      <c r="ABE18" s="82"/>
      <c r="ABF18" s="82"/>
      <c r="ABG18" s="82"/>
      <c r="ABH18" s="82"/>
      <c r="ABI18" s="82"/>
      <c r="ABJ18" s="82"/>
      <c r="ABK18" s="82"/>
      <c r="ABL18" s="82"/>
      <c r="ABM18" s="82"/>
      <c r="ABN18" s="82"/>
      <c r="ABO18" s="82"/>
      <c r="ABP18" s="82"/>
      <c r="ABQ18" s="82"/>
      <c r="ABR18" s="82"/>
      <c r="ABS18" s="82"/>
      <c r="ABT18" s="82"/>
      <c r="ABU18" s="82"/>
      <c r="ABV18" s="82"/>
      <c r="ABW18" s="82"/>
      <c r="ABX18" s="82"/>
      <c r="ABY18" s="82"/>
      <c r="ABZ18" s="82"/>
      <c r="ACA18" s="82"/>
      <c r="ACB18" s="82"/>
      <c r="ACC18" s="82"/>
      <c r="ACD18" s="82"/>
      <c r="ACE18" s="82"/>
      <c r="ACF18" s="82"/>
      <c r="ACG18" s="82"/>
      <c r="ACH18" s="82"/>
      <c r="ACI18" s="82"/>
      <c r="ACJ18" s="82"/>
      <c r="ACK18" s="82"/>
      <c r="ACL18" s="82"/>
      <c r="ACM18" s="82"/>
      <c r="ACN18" s="82"/>
      <c r="ACO18" s="82"/>
      <c r="ACP18" s="82"/>
      <c r="ACQ18" s="82"/>
      <c r="ACR18" s="82"/>
      <c r="ACS18" s="82"/>
      <c r="ACT18" s="82"/>
      <c r="ACU18" s="82"/>
      <c r="ACV18" s="82"/>
      <c r="ACW18" s="82"/>
      <c r="ACX18" s="82"/>
      <c r="ACY18" s="82"/>
      <c r="ACZ18" s="82"/>
      <c r="ADA18" s="82"/>
      <c r="ADB18" s="82"/>
      <c r="ADC18" s="82"/>
      <c r="ADD18" s="82"/>
      <c r="ADE18" s="82"/>
      <c r="ADF18" s="82"/>
      <c r="ADG18" s="82"/>
      <c r="ADH18" s="82"/>
      <c r="ADI18" s="82"/>
      <c r="ADJ18" s="82"/>
      <c r="ADK18" s="82"/>
      <c r="ADL18" s="82"/>
      <c r="ADM18" s="82"/>
      <c r="ADN18" s="82"/>
      <c r="ADO18" s="82"/>
      <c r="ADP18" s="82"/>
      <c r="ADQ18" s="82"/>
      <c r="ADR18" s="82"/>
      <c r="ADS18" s="82"/>
      <c r="ADT18" s="82"/>
      <c r="ADU18" s="82"/>
      <c r="ADV18" s="82"/>
      <c r="ADW18" s="82"/>
      <c r="ADX18" s="82"/>
      <c r="ADY18" s="82"/>
      <c r="ADZ18" s="82"/>
      <c r="AEA18" s="82"/>
      <c r="AEB18" s="82"/>
      <c r="AEC18" s="82"/>
      <c r="AED18" s="82"/>
      <c r="AEE18" s="82"/>
      <c r="AEF18" s="82"/>
      <c r="AEG18" s="82"/>
      <c r="AEH18" s="82"/>
      <c r="AEI18" s="82"/>
      <c r="AEJ18" s="82"/>
      <c r="AEK18" s="82"/>
      <c r="AEL18" s="82"/>
      <c r="AEM18" s="82"/>
      <c r="AEN18" s="82"/>
      <c r="AEO18" s="82"/>
      <c r="AEP18" s="82"/>
      <c r="AEQ18" s="82"/>
      <c r="AER18" s="82"/>
      <c r="AES18" s="82"/>
      <c r="AET18" s="82"/>
      <c r="AEU18" s="82"/>
      <c r="AEV18" s="82"/>
      <c r="AEW18" s="82"/>
      <c r="AEX18" s="82"/>
      <c r="AEY18" s="82"/>
      <c r="AEZ18" s="82"/>
      <c r="AFA18" s="82"/>
      <c r="AFB18" s="82"/>
      <c r="AFC18" s="82"/>
      <c r="AFD18" s="82"/>
      <c r="AFE18" s="82"/>
      <c r="AFF18" s="82"/>
      <c r="AFG18" s="82"/>
      <c r="AFH18" s="82"/>
      <c r="AFI18" s="82"/>
      <c r="AFJ18" s="82"/>
      <c r="AFK18" s="82"/>
      <c r="AFL18" s="82"/>
      <c r="AFM18" s="82"/>
      <c r="AFN18" s="82"/>
      <c r="AFO18" s="82"/>
      <c r="AFP18" s="82"/>
      <c r="AFQ18" s="82"/>
      <c r="AFR18" s="82"/>
      <c r="AFS18" s="82"/>
      <c r="AFT18" s="82"/>
      <c r="AFU18" s="82"/>
      <c r="AFV18" s="82"/>
      <c r="AFW18" s="82"/>
      <c r="AFX18" s="82"/>
      <c r="AFY18" s="82"/>
      <c r="AFZ18" s="82"/>
      <c r="AGA18" s="82"/>
      <c r="AGB18" s="82"/>
      <c r="AGC18" s="82"/>
      <c r="AGD18" s="82"/>
      <c r="AGE18" s="82"/>
      <c r="AGF18" s="82"/>
      <c r="AGG18" s="82"/>
      <c r="AGH18" s="82"/>
      <c r="AGI18" s="82"/>
      <c r="AGJ18" s="82"/>
      <c r="AGK18" s="82"/>
      <c r="AGL18" s="82"/>
      <c r="AGM18" s="82"/>
      <c r="AGN18" s="82"/>
      <c r="AGO18" s="82"/>
      <c r="AGP18" s="82"/>
      <c r="AGQ18" s="82"/>
      <c r="AGR18" s="82"/>
      <c r="AGS18" s="82"/>
      <c r="AGT18" s="82"/>
      <c r="AGU18" s="82"/>
      <c r="AGV18" s="82"/>
      <c r="AGW18" s="82"/>
      <c r="AGX18" s="82"/>
      <c r="AGY18" s="82"/>
      <c r="AGZ18" s="82"/>
      <c r="AHA18" s="82"/>
      <c r="AHB18" s="82"/>
      <c r="AHC18" s="82"/>
      <c r="AHD18" s="82"/>
      <c r="AHE18" s="82"/>
      <c r="AHF18" s="82"/>
      <c r="AHG18" s="82"/>
      <c r="AHH18" s="82"/>
      <c r="AHI18" s="82"/>
      <c r="AHJ18" s="82"/>
      <c r="AHK18" s="82"/>
      <c r="AHL18" s="82"/>
      <c r="AHM18" s="82"/>
      <c r="AHN18" s="82"/>
      <c r="AHO18" s="82"/>
      <c r="AHP18" s="82"/>
      <c r="AHQ18" s="82"/>
      <c r="AHR18" s="82"/>
      <c r="AHS18" s="82"/>
      <c r="AHT18" s="82"/>
      <c r="AHU18" s="82"/>
      <c r="AHV18" s="82"/>
      <c r="AHW18" s="82"/>
      <c r="AHX18" s="82"/>
      <c r="AHY18" s="82"/>
      <c r="AHZ18" s="82"/>
      <c r="AIA18" s="82"/>
      <c r="AIB18" s="82"/>
      <c r="AIC18" s="82"/>
      <c r="AID18" s="82"/>
      <c r="AIE18" s="82"/>
      <c r="AIF18" s="82"/>
      <c r="AIG18" s="82"/>
      <c r="AIH18" s="82"/>
      <c r="AII18" s="82"/>
      <c r="AIJ18" s="82"/>
      <c r="AIK18" s="82"/>
      <c r="AIL18" s="82"/>
      <c r="AIM18" s="82"/>
      <c r="AIN18" s="82"/>
      <c r="AIO18" s="82"/>
      <c r="AIP18" s="82"/>
      <c r="AIQ18" s="82"/>
      <c r="AIR18" s="82"/>
      <c r="AIS18" s="82"/>
      <c r="AIT18" s="82"/>
      <c r="AIU18" s="82"/>
      <c r="AIV18" s="82"/>
      <c r="AIW18" s="82"/>
      <c r="AIX18" s="82"/>
      <c r="AIY18" s="82"/>
      <c r="AIZ18" s="82"/>
      <c r="AJA18" s="82"/>
      <c r="AJB18" s="82"/>
      <c r="AJC18" s="82"/>
      <c r="AJD18" s="82"/>
      <c r="AJE18" s="82"/>
      <c r="AJF18" s="82"/>
      <c r="AJG18" s="82"/>
      <c r="AJH18" s="82"/>
      <c r="AJI18" s="82"/>
      <c r="AJJ18" s="82"/>
      <c r="AJK18" s="82"/>
      <c r="AJL18" s="82"/>
      <c r="AJM18" s="82"/>
      <c r="AJN18" s="82"/>
      <c r="AJO18" s="82"/>
      <c r="AJP18" s="82"/>
      <c r="AJQ18" s="82"/>
      <c r="AJR18" s="82"/>
      <c r="AJS18" s="82"/>
      <c r="AJT18" s="82"/>
      <c r="AJU18" s="82"/>
      <c r="AJV18" s="82"/>
      <c r="AJW18" s="82"/>
      <c r="AJX18" s="82"/>
      <c r="AJY18" s="82"/>
      <c r="AJZ18" s="82"/>
      <c r="AKA18" s="82"/>
      <c r="AKB18" s="82"/>
      <c r="AKC18" s="82"/>
      <c r="AKD18" s="82"/>
      <c r="AKE18" s="82"/>
      <c r="AKF18" s="82"/>
      <c r="AKG18" s="82"/>
      <c r="AKH18" s="82"/>
      <c r="AKI18" s="82"/>
      <c r="AKJ18" s="82"/>
      <c r="AKK18" s="82"/>
      <c r="AKL18" s="82"/>
      <c r="AKM18" s="82"/>
      <c r="AKN18" s="82"/>
      <c r="AKO18" s="82"/>
      <c r="AKP18" s="82"/>
      <c r="AKQ18" s="82"/>
      <c r="AKR18" s="82"/>
      <c r="AKS18" s="82"/>
      <c r="AKT18" s="82"/>
      <c r="AKU18" s="82"/>
      <c r="AKV18" s="82"/>
      <c r="AKW18" s="82"/>
      <c r="AKX18" s="82"/>
      <c r="AKY18" s="82"/>
      <c r="AKZ18" s="82"/>
    </row>
    <row r="19" spans="1:988" s="82" customFormat="1">
      <c r="A19" s="113">
        <f t="shared" si="0"/>
        <v>7</v>
      </c>
      <c r="B19" s="113" t="s">
        <v>72</v>
      </c>
      <c r="C19" s="113">
        <f>VLOOKUP(B19,Fe2O3!$A$1:$M$102,8,0)</f>
        <v>2.2390154220277494</v>
      </c>
      <c r="D19" s="112"/>
      <c r="E19" s="113" t="s">
        <v>72</v>
      </c>
      <c r="F19" s="113">
        <f>VLOOKUP(E19,Fe2O3!$A$4:$M$102,7,0)</f>
        <v>-0.94235015484057905</v>
      </c>
      <c r="G19" s="113">
        <f t="shared" si="1"/>
        <v>6</v>
      </c>
    </row>
    <row r="20" spans="1:988">
      <c r="A20" s="113">
        <f t="shared" si="0"/>
        <v>39</v>
      </c>
      <c r="B20" s="113" t="s">
        <v>536</v>
      </c>
      <c r="C20" s="113">
        <f>VLOOKUP(B20,Fe2O3!$A$1:$M$102,8,0)</f>
        <v>-0.16895206365413476</v>
      </c>
      <c r="D20" s="112"/>
      <c r="E20" s="113" t="s">
        <v>536</v>
      </c>
      <c r="F20" s="113">
        <f>VLOOKUP(E20,Fe2O3!$A$4:$M$102,7,0)</f>
        <v>-4.6852100397304399</v>
      </c>
      <c r="G20" s="113">
        <f t="shared" si="1"/>
        <v>55</v>
      </c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  <c r="DG20" s="82"/>
      <c r="DH20" s="82"/>
      <c r="DI20" s="82"/>
      <c r="DJ20" s="82"/>
      <c r="DK20" s="82"/>
      <c r="DL20" s="82"/>
      <c r="DM20" s="82"/>
      <c r="DN20" s="82"/>
      <c r="DO20" s="82"/>
      <c r="DP20" s="82"/>
      <c r="DQ20" s="82"/>
      <c r="DR20" s="82"/>
      <c r="DS20" s="82"/>
      <c r="DT20" s="82"/>
      <c r="DU20" s="82"/>
      <c r="DV20" s="82"/>
      <c r="DW20" s="82"/>
      <c r="DX20" s="82"/>
      <c r="DY20" s="82"/>
      <c r="DZ20" s="82"/>
      <c r="EA20" s="82"/>
      <c r="EB20" s="82"/>
      <c r="EC20" s="82"/>
      <c r="ED20" s="82"/>
      <c r="EE20" s="82"/>
      <c r="EF20" s="82"/>
      <c r="EG20" s="82"/>
      <c r="EH20" s="82"/>
      <c r="EI20" s="82"/>
      <c r="EJ20" s="82"/>
      <c r="EK20" s="82"/>
      <c r="EL20" s="82"/>
      <c r="EM20" s="82"/>
      <c r="EN20" s="82"/>
      <c r="EO20" s="82"/>
      <c r="EP20" s="82"/>
      <c r="EQ20" s="82"/>
      <c r="ER20" s="82"/>
      <c r="ES20" s="82"/>
      <c r="ET20" s="82"/>
      <c r="EU20" s="82"/>
      <c r="EV20" s="82"/>
      <c r="EW20" s="82"/>
      <c r="EX20" s="82"/>
      <c r="EY20" s="82"/>
      <c r="EZ20" s="82"/>
      <c r="FA20" s="82"/>
      <c r="FB20" s="82"/>
      <c r="FC20" s="82"/>
      <c r="FD20" s="82"/>
      <c r="FE20" s="82"/>
      <c r="FF20" s="82"/>
      <c r="FG20" s="82"/>
      <c r="FH20" s="82"/>
      <c r="FI20" s="82"/>
      <c r="FJ20" s="82"/>
      <c r="FK20" s="82"/>
      <c r="FL20" s="82"/>
      <c r="FM20" s="82"/>
      <c r="FN20" s="82"/>
      <c r="FO20" s="82"/>
      <c r="FP20" s="82"/>
      <c r="FQ20" s="82"/>
      <c r="FR20" s="82"/>
      <c r="FS20" s="82"/>
      <c r="FT20" s="82"/>
      <c r="FU20" s="82"/>
      <c r="FV20" s="82"/>
      <c r="FW20" s="82"/>
      <c r="FX20" s="82"/>
      <c r="FY20" s="82"/>
      <c r="FZ20" s="82"/>
      <c r="GA20" s="82"/>
      <c r="GB20" s="82"/>
      <c r="GC20" s="82"/>
      <c r="GD20" s="82"/>
      <c r="GE20" s="82"/>
      <c r="GF20" s="82"/>
      <c r="GG20" s="82"/>
      <c r="GH20" s="82"/>
      <c r="GI20" s="82"/>
      <c r="GJ20" s="82"/>
      <c r="GK20" s="82"/>
      <c r="GL20" s="82"/>
      <c r="GM20" s="82"/>
      <c r="GN20" s="82"/>
      <c r="GO20" s="82"/>
      <c r="GP20" s="82"/>
      <c r="GQ20" s="82"/>
      <c r="GR20" s="82"/>
      <c r="GS20" s="82"/>
      <c r="GT20" s="82"/>
      <c r="GU20" s="82"/>
      <c r="GV20" s="82"/>
      <c r="GW20" s="82"/>
      <c r="GX20" s="82"/>
      <c r="GY20" s="82"/>
      <c r="GZ20" s="82"/>
      <c r="HA20" s="82"/>
      <c r="HB20" s="82"/>
      <c r="HC20" s="82"/>
      <c r="HD20" s="82"/>
      <c r="HE20" s="82"/>
      <c r="HF20" s="82"/>
      <c r="HG20" s="82"/>
      <c r="HH20" s="82"/>
      <c r="HI20" s="82"/>
      <c r="HJ20" s="82"/>
      <c r="HK20" s="82"/>
      <c r="HL20" s="82"/>
      <c r="HM20" s="82"/>
      <c r="HN20" s="82"/>
      <c r="HO20" s="82"/>
      <c r="HP20" s="82"/>
      <c r="HQ20" s="82"/>
      <c r="HR20" s="82"/>
      <c r="HS20" s="82"/>
      <c r="HT20" s="82"/>
      <c r="HU20" s="82"/>
      <c r="HV20" s="82"/>
      <c r="HW20" s="82"/>
      <c r="HX20" s="82"/>
      <c r="HY20" s="82"/>
      <c r="HZ20" s="82"/>
      <c r="IA20" s="82"/>
      <c r="IB20" s="82"/>
      <c r="IC20" s="82"/>
      <c r="ID20" s="82"/>
      <c r="IE20" s="82"/>
      <c r="IF20" s="82"/>
      <c r="IG20" s="82"/>
      <c r="IH20" s="82"/>
      <c r="II20" s="82"/>
      <c r="IJ20" s="82"/>
      <c r="IK20" s="82"/>
      <c r="IL20" s="82"/>
      <c r="IM20" s="82"/>
      <c r="IN20" s="82"/>
      <c r="IO20" s="82"/>
      <c r="IP20" s="82"/>
      <c r="IQ20" s="82"/>
      <c r="IR20" s="82"/>
      <c r="IS20" s="82"/>
      <c r="IT20" s="82"/>
      <c r="IU20" s="82"/>
      <c r="IV20" s="82"/>
      <c r="IW20" s="82"/>
      <c r="IX20" s="82"/>
      <c r="IY20" s="82"/>
      <c r="IZ20" s="82"/>
      <c r="JA20" s="82"/>
      <c r="JB20" s="82"/>
      <c r="JC20" s="82"/>
      <c r="JD20" s="82"/>
      <c r="JE20" s="82"/>
      <c r="JF20" s="82"/>
      <c r="JG20" s="82"/>
      <c r="JH20" s="82"/>
      <c r="JI20" s="82"/>
      <c r="JJ20" s="82"/>
      <c r="JK20" s="82"/>
      <c r="JL20" s="82"/>
      <c r="JM20" s="82"/>
      <c r="JN20" s="82"/>
      <c r="JO20" s="82"/>
      <c r="JP20" s="82"/>
      <c r="JQ20" s="82"/>
      <c r="JR20" s="82"/>
      <c r="JS20" s="82"/>
      <c r="JT20" s="82"/>
      <c r="JU20" s="82"/>
      <c r="JV20" s="82"/>
      <c r="JW20" s="82"/>
      <c r="JX20" s="82"/>
      <c r="JY20" s="82"/>
      <c r="JZ20" s="82"/>
      <c r="KA20" s="82"/>
      <c r="KB20" s="82"/>
      <c r="KC20" s="82"/>
      <c r="KD20" s="82"/>
      <c r="KE20" s="82"/>
      <c r="KF20" s="82"/>
      <c r="KG20" s="82"/>
      <c r="KH20" s="82"/>
      <c r="KI20" s="82"/>
      <c r="KJ20" s="82"/>
      <c r="KK20" s="82"/>
      <c r="KL20" s="82"/>
      <c r="KM20" s="82"/>
      <c r="KN20" s="82"/>
      <c r="KO20" s="82"/>
      <c r="KP20" s="82"/>
      <c r="KQ20" s="82"/>
      <c r="KR20" s="82"/>
      <c r="KS20" s="82"/>
      <c r="KT20" s="82"/>
      <c r="KU20" s="82"/>
      <c r="KV20" s="82"/>
      <c r="KW20" s="82"/>
      <c r="KX20" s="82"/>
      <c r="KY20" s="82"/>
      <c r="KZ20" s="82"/>
      <c r="LA20" s="82"/>
      <c r="LB20" s="82"/>
      <c r="LC20" s="82"/>
      <c r="LD20" s="82"/>
      <c r="LE20" s="82"/>
      <c r="LF20" s="82"/>
      <c r="LG20" s="82"/>
      <c r="LH20" s="82"/>
      <c r="LI20" s="82"/>
      <c r="LJ20" s="82"/>
      <c r="LK20" s="82"/>
      <c r="LL20" s="82"/>
      <c r="LM20" s="82"/>
      <c r="LN20" s="82"/>
      <c r="LO20" s="82"/>
      <c r="LP20" s="82"/>
      <c r="LQ20" s="82"/>
      <c r="LR20" s="82"/>
      <c r="LS20" s="82"/>
      <c r="LT20" s="82"/>
      <c r="LU20" s="82"/>
      <c r="LV20" s="82"/>
      <c r="LW20" s="82"/>
      <c r="LX20" s="82"/>
      <c r="LY20" s="82"/>
      <c r="LZ20" s="82"/>
      <c r="MA20" s="82"/>
      <c r="MB20" s="82"/>
      <c r="MC20" s="82"/>
      <c r="MD20" s="82"/>
      <c r="ME20" s="82"/>
      <c r="MF20" s="82"/>
      <c r="MG20" s="82"/>
      <c r="MH20" s="82"/>
      <c r="MI20" s="82"/>
      <c r="MJ20" s="82"/>
      <c r="MK20" s="82"/>
      <c r="ML20" s="82"/>
      <c r="MM20" s="82"/>
      <c r="MN20" s="82"/>
      <c r="MO20" s="82"/>
      <c r="MP20" s="82"/>
      <c r="MQ20" s="82"/>
      <c r="MR20" s="82"/>
      <c r="MS20" s="82"/>
      <c r="MT20" s="82"/>
      <c r="MU20" s="82"/>
      <c r="MV20" s="82"/>
      <c r="MW20" s="82"/>
      <c r="MX20" s="82"/>
      <c r="MY20" s="82"/>
      <c r="MZ20" s="82"/>
      <c r="NA20" s="82"/>
      <c r="NB20" s="82"/>
      <c r="NC20" s="82"/>
      <c r="ND20" s="82"/>
      <c r="NE20" s="82"/>
      <c r="NF20" s="82"/>
      <c r="NG20" s="82"/>
      <c r="NH20" s="82"/>
      <c r="NI20" s="82"/>
      <c r="NJ20" s="82"/>
      <c r="NK20" s="82"/>
      <c r="NL20" s="82"/>
      <c r="NM20" s="82"/>
      <c r="NN20" s="82"/>
      <c r="NO20" s="82"/>
      <c r="NP20" s="82"/>
      <c r="NQ20" s="82"/>
      <c r="NR20" s="82"/>
      <c r="NS20" s="82"/>
      <c r="NT20" s="82"/>
      <c r="NU20" s="82"/>
      <c r="NV20" s="82"/>
      <c r="NW20" s="82"/>
      <c r="NX20" s="82"/>
      <c r="NY20" s="82"/>
      <c r="NZ20" s="82"/>
      <c r="OA20" s="82"/>
      <c r="OB20" s="82"/>
      <c r="OC20" s="82"/>
      <c r="OD20" s="82"/>
      <c r="OE20" s="82"/>
      <c r="OF20" s="82"/>
      <c r="OG20" s="82"/>
      <c r="OH20" s="82"/>
      <c r="OI20" s="82"/>
      <c r="OJ20" s="82"/>
      <c r="OK20" s="82"/>
      <c r="OL20" s="82"/>
      <c r="OM20" s="82"/>
      <c r="ON20" s="82"/>
      <c r="OO20" s="82"/>
      <c r="OP20" s="82"/>
      <c r="OQ20" s="82"/>
      <c r="OR20" s="82"/>
      <c r="OS20" s="82"/>
      <c r="OT20" s="82"/>
      <c r="OU20" s="82"/>
      <c r="OV20" s="82"/>
      <c r="OW20" s="82"/>
      <c r="OX20" s="82"/>
      <c r="OY20" s="82"/>
      <c r="OZ20" s="82"/>
      <c r="PA20" s="82"/>
      <c r="PB20" s="82"/>
      <c r="PC20" s="82"/>
      <c r="PD20" s="82"/>
      <c r="PE20" s="82"/>
      <c r="PF20" s="82"/>
      <c r="PG20" s="82"/>
      <c r="PH20" s="82"/>
      <c r="PI20" s="82"/>
      <c r="PJ20" s="82"/>
      <c r="PK20" s="82"/>
      <c r="PL20" s="82"/>
      <c r="PM20" s="82"/>
      <c r="PN20" s="82"/>
      <c r="PO20" s="82"/>
      <c r="PP20" s="82"/>
      <c r="PQ20" s="82"/>
      <c r="PR20" s="82"/>
      <c r="PS20" s="82"/>
      <c r="PT20" s="82"/>
      <c r="PU20" s="82"/>
      <c r="PV20" s="82"/>
      <c r="PW20" s="82"/>
      <c r="PX20" s="82"/>
      <c r="PY20" s="82"/>
      <c r="PZ20" s="82"/>
      <c r="QA20" s="82"/>
      <c r="QB20" s="82"/>
      <c r="QC20" s="82"/>
      <c r="QD20" s="82"/>
      <c r="QE20" s="82"/>
      <c r="QF20" s="82"/>
      <c r="QG20" s="82"/>
      <c r="QH20" s="82"/>
      <c r="QI20" s="82"/>
      <c r="QJ20" s="82"/>
      <c r="QK20" s="82"/>
      <c r="QL20" s="82"/>
      <c r="QM20" s="82"/>
      <c r="QN20" s="82"/>
      <c r="QO20" s="82"/>
      <c r="QP20" s="82"/>
      <c r="QQ20" s="82"/>
      <c r="QR20" s="82"/>
      <c r="QS20" s="82"/>
      <c r="QT20" s="82"/>
      <c r="QU20" s="82"/>
      <c r="QV20" s="82"/>
      <c r="QW20" s="82"/>
      <c r="QX20" s="82"/>
      <c r="QY20" s="82"/>
      <c r="QZ20" s="82"/>
      <c r="RA20" s="82"/>
      <c r="RB20" s="82"/>
      <c r="RC20" s="82"/>
      <c r="RD20" s="82"/>
      <c r="RE20" s="82"/>
      <c r="RF20" s="82"/>
      <c r="RG20" s="82"/>
      <c r="RH20" s="82"/>
      <c r="RI20" s="82"/>
      <c r="RJ20" s="82"/>
      <c r="RK20" s="82"/>
      <c r="RL20" s="82"/>
      <c r="RM20" s="82"/>
      <c r="RN20" s="82"/>
      <c r="RO20" s="82"/>
      <c r="RP20" s="82"/>
      <c r="RQ20" s="82"/>
      <c r="RR20" s="82"/>
      <c r="RS20" s="82"/>
      <c r="RT20" s="82"/>
      <c r="RU20" s="82"/>
      <c r="RV20" s="82"/>
      <c r="RW20" s="82"/>
      <c r="RX20" s="82"/>
      <c r="RY20" s="82"/>
      <c r="RZ20" s="82"/>
      <c r="SA20" s="82"/>
      <c r="SB20" s="82"/>
      <c r="SC20" s="82"/>
      <c r="SD20" s="82"/>
      <c r="SE20" s="82"/>
      <c r="SF20" s="82"/>
      <c r="SG20" s="82"/>
      <c r="SH20" s="82"/>
      <c r="SI20" s="82"/>
      <c r="SJ20" s="82"/>
      <c r="SK20" s="82"/>
      <c r="SL20" s="82"/>
      <c r="SM20" s="82"/>
      <c r="SN20" s="82"/>
      <c r="SO20" s="82"/>
      <c r="SP20" s="82"/>
      <c r="SQ20" s="82"/>
      <c r="SR20" s="82"/>
      <c r="SS20" s="82"/>
      <c r="ST20" s="82"/>
      <c r="SU20" s="82"/>
      <c r="SV20" s="82"/>
      <c r="SW20" s="82"/>
      <c r="SX20" s="82"/>
      <c r="SY20" s="82"/>
      <c r="SZ20" s="82"/>
      <c r="TA20" s="82"/>
      <c r="TB20" s="82"/>
      <c r="TC20" s="82"/>
      <c r="TD20" s="82"/>
      <c r="TE20" s="82"/>
      <c r="TF20" s="82"/>
      <c r="TG20" s="82"/>
      <c r="TH20" s="82"/>
      <c r="TI20" s="82"/>
      <c r="TJ20" s="82"/>
      <c r="TK20" s="82"/>
      <c r="TL20" s="82"/>
      <c r="TM20" s="82"/>
      <c r="TN20" s="82"/>
      <c r="TO20" s="82"/>
      <c r="TP20" s="82"/>
      <c r="TQ20" s="82"/>
      <c r="TR20" s="82"/>
      <c r="TS20" s="82"/>
      <c r="TT20" s="82"/>
      <c r="TU20" s="82"/>
      <c r="TV20" s="82"/>
      <c r="TW20" s="82"/>
      <c r="TX20" s="82"/>
      <c r="TY20" s="82"/>
      <c r="TZ20" s="82"/>
      <c r="UA20" s="82"/>
      <c r="UB20" s="82"/>
      <c r="UC20" s="82"/>
      <c r="UD20" s="82"/>
      <c r="UE20" s="82"/>
      <c r="UF20" s="82"/>
      <c r="UG20" s="82"/>
      <c r="UH20" s="82"/>
      <c r="UI20" s="82"/>
      <c r="UJ20" s="82"/>
      <c r="UK20" s="82"/>
      <c r="UL20" s="82"/>
      <c r="UM20" s="82"/>
      <c r="UN20" s="82"/>
      <c r="UO20" s="82"/>
      <c r="UP20" s="82"/>
      <c r="UQ20" s="82"/>
      <c r="UR20" s="82"/>
      <c r="US20" s="82"/>
      <c r="UT20" s="82"/>
      <c r="UU20" s="82"/>
      <c r="UV20" s="82"/>
      <c r="UW20" s="82"/>
      <c r="UX20" s="82"/>
      <c r="UY20" s="82"/>
      <c r="UZ20" s="82"/>
      <c r="VA20" s="82"/>
      <c r="VB20" s="82"/>
      <c r="VC20" s="82"/>
      <c r="VD20" s="82"/>
      <c r="VE20" s="82"/>
      <c r="VF20" s="82"/>
      <c r="VG20" s="82"/>
      <c r="VH20" s="82"/>
      <c r="VI20" s="82"/>
      <c r="VJ20" s="82"/>
      <c r="VK20" s="82"/>
      <c r="VL20" s="82"/>
      <c r="VM20" s="82"/>
      <c r="VN20" s="82"/>
      <c r="VO20" s="82"/>
      <c r="VP20" s="82"/>
      <c r="VQ20" s="82"/>
      <c r="VR20" s="82"/>
      <c r="VS20" s="82"/>
      <c r="VT20" s="82"/>
      <c r="VU20" s="82"/>
      <c r="VV20" s="82"/>
      <c r="VW20" s="82"/>
      <c r="VX20" s="82"/>
      <c r="VY20" s="82"/>
      <c r="VZ20" s="82"/>
      <c r="WA20" s="82"/>
      <c r="WB20" s="82"/>
      <c r="WC20" s="82"/>
      <c r="WD20" s="82"/>
      <c r="WE20" s="82"/>
      <c r="WF20" s="82"/>
      <c r="WG20" s="82"/>
      <c r="WH20" s="82"/>
      <c r="WI20" s="82"/>
      <c r="WJ20" s="82"/>
      <c r="WK20" s="82"/>
      <c r="WL20" s="82"/>
      <c r="WM20" s="82"/>
      <c r="WN20" s="82"/>
      <c r="WO20" s="82"/>
      <c r="WP20" s="82"/>
      <c r="WQ20" s="82"/>
      <c r="WR20" s="82"/>
      <c r="WS20" s="82"/>
      <c r="WT20" s="82"/>
      <c r="WU20" s="82"/>
      <c r="WV20" s="82"/>
      <c r="WW20" s="82"/>
      <c r="WX20" s="82"/>
      <c r="WY20" s="82"/>
      <c r="WZ20" s="82"/>
      <c r="XA20" s="82"/>
      <c r="XB20" s="82"/>
      <c r="XC20" s="82"/>
      <c r="XD20" s="82"/>
      <c r="XE20" s="82"/>
      <c r="XF20" s="82"/>
      <c r="XG20" s="82"/>
      <c r="XH20" s="82"/>
      <c r="XI20" s="82"/>
      <c r="XJ20" s="82"/>
      <c r="XK20" s="82"/>
      <c r="XL20" s="82"/>
      <c r="XM20" s="82"/>
      <c r="XN20" s="82"/>
      <c r="XO20" s="82"/>
      <c r="XP20" s="82"/>
      <c r="XQ20" s="82"/>
      <c r="XR20" s="82"/>
      <c r="XS20" s="82"/>
      <c r="XT20" s="82"/>
      <c r="XU20" s="82"/>
      <c r="XV20" s="82"/>
      <c r="XW20" s="82"/>
      <c r="XX20" s="82"/>
      <c r="XY20" s="82"/>
      <c r="XZ20" s="82"/>
      <c r="YA20" s="82"/>
      <c r="YB20" s="82"/>
      <c r="YC20" s="82"/>
      <c r="YD20" s="82"/>
      <c r="YE20" s="82"/>
      <c r="YF20" s="82"/>
      <c r="YG20" s="82"/>
      <c r="YH20" s="82"/>
      <c r="YI20" s="82"/>
      <c r="YJ20" s="82"/>
      <c r="YK20" s="82"/>
      <c r="YL20" s="82"/>
      <c r="YM20" s="82"/>
      <c r="YN20" s="82"/>
      <c r="YO20" s="82"/>
      <c r="YP20" s="82"/>
      <c r="YQ20" s="82"/>
      <c r="YR20" s="82"/>
      <c r="YS20" s="82"/>
      <c r="YT20" s="82"/>
      <c r="YU20" s="82"/>
      <c r="YV20" s="82"/>
      <c r="YW20" s="82"/>
      <c r="YX20" s="82"/>
      <c r="YY20" s="82"/>
      <c r="YZ20" s="82"/>
      <c r="ZA20" s="82"/>
      <c r="ZB20" s="82"/>
      <c r="ZC20" s="82"/>
      <c r="ZD20" s="82"/>
      <c r="ZE20" s="82"/>
      <c r="ZF20" s="82"/>
      <c r="ZG20" s="82"/>
      <c r="ZH20" s="82"/>
      <c r="ZI20" s="82"/>
      <c r="ZJ20" s="82"/>
      <c r="ZK20" s="82"/>
      <c r="ZL20" s="82"/>
      <c r="ZM20" s="82"/>
      <c r="ZN20" s="82"/>
      <c r="ZO20" s="82"/>
      <c r="ZP20" s="82"/>
      <c r="ZQ20" s="82"/>
      <c r="ZR20" s="82"/>
      <c r="ZS20" s="82"/>
      <c r="ZT20" s="82"/>
      <c r="ZU20" s="82"/>
      <c r="ZV20" s="82"/>
      <c r="ZW20" s="82"/>
      <c r="ZX20" s="82"/>
      <c r="ZY20" s="82"/>
      <c r="ZZ20" s="82"/>
      <c r="AAA20" s="82"/>
      <c r="AAB20" s="82"/>
      <c r="AAC20" s="82"/>
      <c r="AAD20" s="82"/>
      <c r="AAE20" s="82"/>
      <c r="AAF20" s="82"/>
      <c r="AAG20" s="82"/>
      <c r="AAH20" s="82"/>
      <c r="AAI20" s="82"/>
      <c r="AAJ20" s="82"/>
      <c r="AAK20" s="82"/>
      <c r="AAL20" s="82"/>
      <c r="AAM20" s="82"/>
      <c r="AAN20" s="82"/>
      <c r="AAO20" s="82"/>
      <c r="AAP20" s="82"/>
      <c r="AAQ20" s="82"/>
      <c r="AAR20" s="82"/>
      <c r="AAS20" s="82"/>
      <c r="AAT20" s="82"/>
      <c r="AAU20" s="82"/>
      <c r="AAV20" s="82"/>
      <c r="AAW20" s="82"/>
      <c r="AAX20" s="82"/>
      <c r="AAY20" s="82"/>
      <c r="AAZ20" s="82"/>
      <c r="ABA20" s="82"/>
      <c r="ABB20" s="82"/>
      <c r="ABC20" s="82"/>
      <c r="ABD20" s="82"/>
      <c r="ABE20" s="82"/>
      <c r="ABF20" s="82"/>
      <c r="ABG20" s="82"/>
      <c r="ABH20" s="82"/>
      <c r="ABI20" s="82"/>
      <c r="ABJ20" s="82"/>
      <c r="ABK20" s="82"/>
      <c r="ABL20" s="82"/>
      <c r="ABM20" s="82"/>
      <c r="ABN20" s="82"/>
      <c r="ABO20" s="82"/>
      <c r="ABP20" s="82"/>
      <c r="ABQ20" s="82"/>
      <c r="ABR20" s="82"/>
      <c r="ABS20" s="82"/>
      <c r="ABT20" s="82"/>
      <c r="ABU20" s="82"/>
      <c r="ABV20" s="82"/>
      <c r="ABW20" s="82"/>
      <c r="ABX20" s="82"/>
      <c r="ABY20" s="82"/>
      <c r="ABZ20" s="82"/>
      <c r="ACA20" s="82"/>
      <c r="ACB20" s="82"/>
      <c r="ACC20" s="82"/>
      <c r="ACD20" s="82"/>
      <c r="ACE20" s="82"/>
      <c r="ACF20" s="82"/>
      <c r="ACG20" s="82"/>
      <c r="ACH20" s="82"/>
      <c r="ACI20" s="82"/>
      <c r="ACJ20" s="82"/>
      <c r="ACK20" s="82"/>
      <c r="ACL20" s="82"/>
      <c r="ACM20" s="82"/>
      <c r="ACN20" s="82"/>
      <c r="ACO20" s="82"/>
      <c r="ACP20" s="82"/>
      <c r="ACQ20" s="82"/>
      <c r="ACR20" s="82"/>
      <c r="ACS20" s="82"/>
      <c r="ACT20" s="82"/>
      <c r="ACU20" s="82"/>
      <c r="ACV20" s="82"/>
      <c r="ACW20" s="82"/>
      <c r="ACX20" s="82"/>
      <c r="ACY20" s="82"/>
      <c r="ACZ20" s="82"/>
      <c r="ADA20" s="82"/>
      <c r="ADB20" s="82"/>
      <c r="ADC20" s="82"/>
      <c r="ADD20" s="82"/>
      <c r="ADE20" s="82"/>
      <c r="ADF20" s="82"/>
      <c r="ADG20" s="82"/>
      <c r="ADH20" s="82"/>
      <c r="ADI20" s="82"/>
      <c r="ADJ20" s="82"/>
      <c r="ADK20" s="82"/>
      <c r="ADL20" s="82"/>
      <c r="ADM20" s="82"/>
      <c r="ADN20" s="82"/>
      <c r="ADO20" s="82"/>
      <c r="ADP20" s="82"/>
      <c r="ADQ20" s="82"/>
      <c r="ADR20" s="82"/>
      <c r="ADS20" s="82"/>
      <c r="ADT20" s="82"/>
      <c r="ADU20" s="82"/>
      <c r="ADV20" s="82"/>
      <c r="ADW20" s="82"/>
      <c r="ADX20" s="82"/>
      <c r="ADY20" s="82"/>
      <c r="ADZ20" s="82"/>
      <c r="AEA20" s="82"/>
      <c r="AEB20" s="82"/>
      <c r="AEC20" s="82"/>
      <c r="AED20" s="82"/>
      <c r="AEE20" s="82"/>
      <c r="AEF20" s="82"/>
      <c r="AEG20" s="82"/>
      <c r="AEH20" s="82"/>
      <c r="AEI20" s="82"/>
      <c r="AEJ20" s="82"/>
      <c r="AEK20" s="82"/>
      <c r="AEL20" s="82"/>
      <c r="AEM20" s="82"/>
      <c r="AEN20" s="82"/>
      <c r="AEO20" s="82"/>
      <c r="AEP20" s="82"/>
      <c r="AEQ20" s="82"/>
      <c r="AER20" s="82"/>
      <c r="AES20" s="82"/>
      <c r="AET20" s="82"/>
      <c r="AEU20" s="82"/>
      <c r="AEV20" s="82"/>
      <c r="AEW20" s="82"/>
      <c r="AEX20" s="82"/>
      <c r="AEY20" s="82"/>
      <c r="AEZ20" s="82"/>
      <c r="AFA20" s="82"/>
      <c r="AFB20" s="82"/>
      <c r="AFC20" s="82"/>
      <c r="AFD20" s="82"/>
      <c r="AFE20" s="82"/>
      <c r="AFF20" s="82"/>
      <c r="AFG20" s="82"/>
      <c r="AFH20" s="82"/>
      <c r="AFI20" s="82"/>
      <c r="AFJ20" s="82"/>
      <c r="AFK20" s="82"/>
      <c r="AFL20" s="82"/>
      <c r="AFM20" s="82"/>
      <c r="AFN20" s="82"/>
      <c r="AFO20" s="82"/>
      <c r="AFP20" s="82"/>
      <c r="AFQ20" s="82"/>
      <c r="AFR20" s="82"/>
      <c r="AFS20" s="82"/>
      <c r="AFT20" s="82"/>
      <c r="AFU20" s="82"/>
      <c r="AFV20" s="82"/>
      <c r="AFW20" s="82"/>
      <c r="AFX20" s="82"/>
      <c r="AFY20" s="82"/>
      <c r="AFZ20" s="82"/>
      <c r="AGA20" s="82"/>
      <c r="AGB20" s="82"/>
      <c r="AGC20" s="82"/>
      <c r="AGD20" s="82"/>
      <c r="AGE20" s="82"/>
      <c r="AGF20" s="82"/>
      <c r="AGG20" s="82"/>
      <c r="AGH20" s="82"/>
      <c r="AGI20" s="82"/>
      <c r="AGJ20" s="82"/>
      <c r="AGK20" s="82"/>
      <c r="AGL20" s="82"/>
      <c r="AGM20" s="82"/>
      <c r="AGN20" s="82"/>
      <c r="AGO20" s="82"/>
      <c r="AGP20" s="82"/>
      <c r="AGQ20" s="82"/>
      <c r="AGR20" s="82"/>
      <c r="AGS20" s="82"/>
      <c r="AGT20" s="82"/>
      <c r="AGU20" s="82"/>
      <c r="AGV20" s="82"/>
      <c r="AGW20" s="82"/>
      <c r="AGX20" s="82"/>
      <c r="AGY20" s="82"/>
      <c r="AGZ20" s="82"/>
      <c r="AHA20" s="82"/>
      <c r="AHB20" s="82"/>
      <c r="AHC20" s="82"/>
      <c r="AHD20" s="82"/>
      <c r="AHE20" s="82"/>
      <c r="AHF20" s="82"/>
      <c r="AHG20" s="82"/>
      <c r="AHH20" s="82"/>
      <c r="AHI20" s="82"/>
      <c r="AHJ20" s="82"/>
      <c r="AHK20" s="82"/>
      <c r="AHL20" s="82"/>
      <c r="AHM20" s="82"/>
      <c r="AHN20" s="82"/>
      <c r="AHO20" s="82"/>
      <c r="AHP20" s="82"/>
      <c r="AHQ20" s="82"/>
      <c r="AHR20" s="82"/>
      <c r="AHS20" s="82"/>
      <c r="AHT20" s="82"/>
      <c r="AHU20" s="82"/>
      <c r="AHV20" s="82"/>
      <c r="AHW20" s="82"/>
      <c r="AHX20" s="82"/>
      <c r="AHY20" s="82"/>
      <c r="AHZ20" s="82"/>
      <c r="AIA20" s="82"/>
      <c r="AIB20" s="82"/>
      <c r="AIC20" s="82"/>
      <c r="AID20" s="82"/>
      <c r="AIE20" s="82"/>
      <c r="AIF20" s="82"/>
      <c r="AIG20" s="82"/>
      <c r="AIH20" s="82"/>
      <c r="AII20" s="82"/>
      <c r="AIJ20" s="82"/>
      <c r="AIK20" s="82"/>
      <c r="AIL20" s="82"/>
      <c r="AIM20" s="82"/>
      <c r="AIN20" s="82"/>
      <c r="AIO20" s="82"/>
      <c r="AIP20" s="82"/>
      <c r="AIQ20" s="82"/>
      <c r="AIR20" s="82"/>
      <c r="AIS20" s="82"/>
      <c r="AIT20" s="82"/>
      <c r="AIU20" s="82"/>
      <c r="AIV20" s="82"/>
      <c r="AIW20" s="82"/>
      <c r="AIX20" s="82"/>
      <c r="AIY20" s="82"/>
      <c r="AIZ20" s="82"/>
      <c r="AJA20" s="82"/>
      <c r="AJB20" s="82"/>
      <c r="AJC20" s="82"/>
      <c r="AJD20" s="82"/>
      <c r="AJE20" s="82"/>
      <c r="AJF20" s="82"/>
      <c r="AJG20" s="82"/>
      <c r="AJH20" s="82"/>
      <c r="AJI20" s="82"/>
      <c r="AJJ20" s="82"/>
      <c r="AJK20" s="82"/>
      <c r="AJL20" s="82"/>
      <c r="AJM20" s="82"/>
      <c r="AJN20" s="82"/>
      <c r="AJO20" s="82"/>
      <c r="AJP20" s="82"/>
      <c r="AJQ20" s="82"/>
      <c r="AJR20" s="82"/>
      <c r="AJS20" s="82"/>
      <c r="AJT20" s="82"/>
      <c r="AJU20" s="82"/>
      <c r="AJV20" s="82"/>
      <c r="AJW20" s="82"/>
      <c r="AJX20" s="82"/>
      <c r="AJY20" s="82"/>
      <c r="AJZ20" s="82"/>
      <c r="AKA20" s="82"/>
      <c r="AKB20" s="82"/>
      <c r="AKC20" s="82"/>
      <c r="AKD20" s="82"/>
      <c r="AKE20" s="82"/>
      <c r="AKF20" s="82"/>
      <c r="AKG20" s="82"/>
      <c r="AKH20" s="82"/>
      <c r="AKI20" s="82"/>
      <c r="AKJ20" s="82"/>
      <c r="AKK20" s="82"/>
      <c r="AKL20" s="82"/>
      <c r="AKM20" s="82"/>
      <c r="AKN20" s="82"/>
      <c r="AKO20" s="82"/>
      <c r="AKP20" s="82"/>
      <c r="AKQ20" s="82"/>
      <c r="AKR20" s="82"/>
      <c r="AKS20" s="82"/>
      <c r="AKT20" s="82"/>
      <c r="AKU20" s="82"/>
      <c r="AKV20" s="82"/>
      <c r="AKW20" s="82"/>
      <c r="AKX20" s="82"/>
      <c r="AKY20" s="82"/>
      <c r="AKZ20" s="82"/>
    </row>
    <row r="21" spans="1:988">
      <c r="A21" s="113">
        <f t="shared" si="0"/>
        <v>17</v>
      </c>
      <c r="B21" s="104" t="s">
        <v>318</v>
      </c>
      <c r="C21" s="113">
        <f>VLOOKUP(B21,Fe2O3!$A$1:$M$102,8,0)</f>
        <v>0.41876602527139312</v>
      </c>
      <c r="D21" s="112"/>
      <c r="E21" s="104" t="s">
        <v>318</v>
      </c>
      <c r="F21" s="113">
        <f>VLOOKUP(E21,Fe2O3!$A$4:$M$102,7,0)</f>
        <v>-2.5083854422440899</v>
      </c>
      <c r="G21" s="113">
        <f t="shared" si="1"/>
        <v>15</v>
      </c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2"/>
      <c r="DE21" s="82"/>
      <c r="DF21" s="82"/>
      <c r="DG21" s="82"/>
      <c r="DH21" s="82"/>
      <c r="DI21" s="82"/>
      <c r="DJ21" s="82"/>
      <c r="DK21" s="82"/>
      <c r="DL21" s="82"/>
      <c r="DM21" s="82"/>
      <c r="DN21" s="82"/>
      <c r="DO21" s="82"/>
      <c r="DP21" s="82"/>
      <c r="DQ21" s="82"/>
      <c r="DR21" s="82"/>
      <c r="DS21" s="82"/>
      <c r="DT21" s="82"/>
      <c r="DU21" s="82"/>
      <c r="DV21" s="82"/>
      <c r="DW21" s="82"/>
      <c r="DX21" s="82"/>
      <c r="DY21" s="82"/>
      <c r="DZ21" s="82"/>
      <c r="EA21" s="82"/>
      <c r="EB21" s="82"/>
      <c r="EC21" s="82"/>
      <c r="ED21" s="82"/>
      <c r="EE21" s="82"/>
      <c r="EF21" s="82"/>
      <c r="EG21" s="82"/>
      <c r="EH21" s="82"/>
      <c r="EI21" s="82"/>
      <c r="EJ21" s="82"/>
      <c r="EK21" s="82"/>
      <c r="EL21" s="82"/>
      <c r="EM21" s="82"/>
      <c r="EN21" s="82"/>
      <c r="EO21" s="82"/>
      <c r="EP21" s="82"/>
      <c r="EQ21" s="82"/>
      <c r="ER21" s="82"/>
      <c r="ES21" s="82"/>
      <c r="ET21" s="82"/>
      <c r="EU21" s="82"/>
      <c r="EV21" s="82"/>
      <c r="EW21" s="82"/>
      <c r="EX21" s="82"/>
      <c r="EY21" s="82"/>
      <c r="EZ21" s="82"/>
      <c r="FA21" s="82"/>
      <c r="FB21" s="82"/>
      <c r="FC21" s="82"/>
      <c r="FD21" s="82"/>
      <c r="FE21" s="82"/>
      <c r="FF21" s="82"/>
      <c r="FG21" s="82"/>
      <c r="FH21" s="82"/>
      <c r="FI21" s="82"/>
      <c r="FJ21" s="82"/>
      <c r="FK21" s="82"/>
      <c r="FL21" s="82"/>
      <c r="FM21" s="82"/>
      <c r="FN21" s="82"/>
      <c r="FO21" s="82"/>
      <c r="FP21" s="82"/>
      <c r="FQ21" s="82"/>
      <c r="FR21" s="82"/>
      <c r="FS21" s="82"/>
      <c r="FT21" s="82"/>
      <c r="FU21" s="82"/>
      <c r="FV21" s="82"/>
      <c r="FW21" s="82"/>
      <c r="FX21" s="82"/>
      <c r="FY21" s="82"/>
      <c r="FZ21" s="82"/>
      <c r="GA21" s="82"/>
      <c r="GB21" s="82"/>
      <c r="GC21" s="82"/>
      <c r="GD21" s="82"/>
      <c r="GE21" s="82"/>
      <c r="GF21" s="82"/>
      <c r="GG21" s="82"/>
      <c r="GH21" s="82"/>
      <c r="GI21" s="82"/>
      <c r="GJ21" s="82"/>
      <c r="GK21" s="82"/>
      <c r="GL21" s="82"/>
      <c r="GM21" s="82"/>
      <c r="GN21" s="82"/>
      <c r="GO21" s="82"/>
      <c r="GP21" s="82"/>
      <c r="GQ21" s="82"/>
      <c r="GR21" s="82"/>
      <c r="GS21" s="82"/>
      <c r="GT21" s="82"/>
      <c r="GU21" s="82"/>
      <c r="GV21" s="82"/>
      <c r="GW21" s="82"/>
      <c r="GX21" s="82"/>
      <c r="GY21" s="82"/>
      <c r="GZ21" s="82"/>
      <c r="HA21" s="82"/>
      <c r="HB21" s="82"/>
      <c r="HC21" s="82"/>
      <c r="HD21" s="82"/>
      <c r="HE21" s="82"/>
      <c r="HF21" s="82"/>
      <c r="HG21" s="82"/>
      <c r="HH21" s="82"/>
      <c r="HI21" s="82"/>
      <c r="HJ21" s="82"/>
      <c r="HK21" s="82"/>
      <c r="HL21" s="82"/>
      <c r="HM21" s="82"/>
      <c r="HN21" s="82"/>
      <c r="HO21" s="82"/>
      <c r="HP21" s="82"/>
      <c r="HQ21" s="82"/>
      <c r="HR21" s="82"/>
      <c r="HS21" s="82"/>
      <c r="HT21" s="82"/>
      <c r="HU21" s="82"/>
      <c r="HV21" s="82"/>
      <c r="HW21" s="82"/>
      <c r="HX21" s="82"/>
      <c r="HY21" s="82"/>
      <c r="HZ21" s="82"/>
      <c r="IA21" s="82"/>
      <c r="IB21" s="82"/>
      <c r="IC21" s="82"/>
      <c r="ID21" s="82"/>
      <c r="IE21" s="82"/>
      <c r="IF21" s="82"/>
      <c r="IG21" s="82"/>
      <c r="IH21" s="82"/>
      <c r="II21" s="82"/>
      <c r="IJ21" s="82"/>
      <c r="IK21" s="82"/>
      <c r="IL21" s="82"/>
      <c r="IM21" s="82"/>
      <c r="IN21" s="82"/>
      <c r="IO21" s="82"/>
      <c r="IP21" s="82"/>
      <c r="IQ21" s="82"/>
      <c r="IR21" s="82"/>
      <c r="IS21" s="82"/>
      <c r="IT21" s="82"/>
      <c r="IU21" s="82"/>
      <c r="IV21" s="82"/>
      <c r="IW21" s="82"/>
      <c r="IX21" s="82"/>
      <c r="IY21" s="82"/>
      <c r="IZ21" s="82"/>
      <c r="JA21" s="82"/>
      <c r="JB21" s="82"/>
      <c r="JC21" s="82"/>
      <c r="JD21" s="82"/>
      <c r="JE21" s="82"/>
      <c r="JF21" s="82"/>
      <c r="JG21" s="82"/>
      <c r="JH21" s="82"/>
      <c r="JI21" s="82"/>
      <c r="JJ21" s="82"/>
      <c r="JK21" s="82"/>
      <c r="JL21" s="82"/>
      <c r="JM21" s="82"/>
      <c r="JN21" s="82"/>
      <c r="JO21" s="82"/>
      <c r="JP21" s="82"/>
      <c r="JQ21" s="82"/>
      <c r="JR21" s="82"/>
      <c r="JS21" s="82"/>
      <c r="JT21" s="82"/>
      <c r="JU21" s="82"/>
      <c r="JV21" s="82"/>
      <c r="JW21" s="82"/>
      <c r="JX21" s="82"/>
      <c r="JY21" s="82"/>
      <c r="JZ21" s="82"/>
      <c r="KA21" s="82"/>
      <c r="KB21" s="82"/>
      <c r="KC21" s="82"/>
      <c r="KD21" s="82"/>
      <c r="KE21" s="82"/>
      <c r="KF21" s="82"/>
      <c r="KG21" s="82"/>
      <c r="KH21" s="82"/>
      <c r="KI21" s="82"/>
      <c r="KJ21" s="82"/>
      <c r="KK21" s="82"/>
      <c r="KL21" s="82"/>
      <c r="KM21" s="82"/>
      <c r="KN21" s="82"/>
      <c r="KO21" s="82"/>
      <c r="KP21" s="82"/>
      <c r="KQ21" s="82"/>
      <c r="KR21" s="82"/>
      <c r="KS21" s="82"/>
      <c r="KT21" s="82"/>
      <c r="KU21" s="82"/>
      <c r="KV21" s="82"/>
      <c r="KW21" s="82"/>
      <c r="KX21" s="82"/>
      <c r="KY21" s="82"/>
      <c r="KZ21" s="82"/>
      <c r="LA21" s="82"/>
      <c r="LB21" s="82"/>
      <c r="LC21" s="82"/>
      <c r="LD21" s="82"/>
      <c r="LE21" s="82"/>
      <c r="LF21" s="82"/>
      <c r="LG21" s="82"/>
      <c r="LH21" s="82"/>
      <c r="LI21" s="82"/>
      <c r="LJ21" s="82"/>
      <c r="LK21" s="82"/>
      <c r="LL21" s="82"/>
      <c r="LM21" s="82"/>
      <c r="LN21" s="82"/>
      <c r="LO21" s="82"/>
      <c r="LP21" s="82"/>
      <c r="LQ21" s="82"/>
      <c r="LR21" s="82"/>
      <c r="LS21" s="82"/>
      <c r="LT21" s="82"/>
      <c r="LU21" s="82"/>
      <c r="LV21" s="82"/>
      <c r="LW21" s="82"/>
      <c r="LX21" s="82"/>
      <c r="LY21" s="82"/>
      <c r="LZ21" s="82"/>
      <c r="MA21" s="82"/>
      <c r="MB21" s="82"/>
      <c r="MC21" s="82"/>
      <c r="MD21" s="82"/>
      <c r="ME21" s="82"/>
      <c r="MF21" s="82"/>
      <c r="MG21" s="82"/>
      <c r="MH21" s="82"/>
      <c r="MI21" s="82"/>
      <c r="MJ21" s="82"/>
      <c r="MK21" s="82"/>
      <c r="ML21" s="82"/>
      <c r="MM21" s="82"/>
      <c r="MN21" s="82"/>
      <c r="MO21" s="82"/>
      <c r="MP21" s="82"/>
      <c r="MQ21" s="82"/>
      <c r="MR21" s="82"/>
      <c r="MS21" s="82"/>
      <c r="MT21" s="82"/>
      <c r="MU21" s="82"/>
      <c r="MV21" s="82"/>
      <c r="MW21" s="82"/>
      <c r="MX21" s="82"/>
      <c r="MY21" s="82"/>
      <c r="MZ21" s="82"/>
      <c r="NA21" s="82"/>
      <c r="NB21" s="82"/>
      <c r="NC21" s="82"/>
      <c r="ND21" s="82"/>
      <c r="NE21" s="82"/>
      <c r="NF21" s="82"/>
      <c r="NG21" s="82"/>
      <c r="NH21" s="82"/>
      <c r="NI21" s="82"/>
      <c r="NJ21" s="82"/>
      <c r="NK21" s="82"/>
      <c r="NL21" s="82"/>
      <c r="NM21" s="82"/>
      <c r="NN21" s="82"/>
      <c r="NO21" s="82"/>
      <c r="NP21" s="82"/>
      <c r="NQ21" s="82"/>
      <c r="NR21" s="82"/>
      <c r="NS21" s="82"/>
      <c r="NT21" s="82"/>
      <c r="NU21" s="82"/>
      <c r="NV21" s="82"/>
      <c r="NW21" s="82"/>
      <c r="NX21" s="82"/>
      <c r="NY21" s="82"/>
      <c r="NZ21" s="82"/>
      <c r="OA21" s="82"/>
      <c r="OB21" s="82"/>
      <c r="OC21" s="82"/>
      <c r="OD21" s="82"/>
      <c r="OE21" s="82"/>
      <c r="OF21" s="82"/>
      <c r="OG21" s="82"/>
      <c r="OH21" s="82"/>
      <c r="OI21" s="82"/>
      <c r="OJ21" s="82"/>
      <c r="OK21" s="82"/>
      <c r="OL21" s="82"/>
      <c r="OM21" s="82"/>
      <c r="ON21" s="82"/>
      <c r="OO21" s="82"/>
      <c r="OP21" s="82"/>
      <c r="OQ21" s="82"/>
      <c r="OR21" s="82"/>
      <c r="OS21" s="82"/>
      <c r="OT21" s="82"/>
      <c r="OU21" s="82"/>
      <c r="OV21" s="82"/>
      <c r="OW21" s="82"/>
      <c r="OX21" s="82"/>
      <c r="OY21" s="82"/>
      <c r="OZ21" s="82"/>
      <c r="PA21" s="82"/>
      <c r="PB21" s="82"/>
      <c r="PC21" s="82"/>
      <c r="PD21" s="82"/>
      <c r="PE21" s="82"/>
      <c r="PF21" s="82"/>
      <c r="PG21" s="82"/>
      <c r="PH21" s="82"/>
      <c r="PI21" s="82"/>
      <c r="PJ21" s="82"/>
      <c r="PK21" s="82"/>
      <c r="PL21" s="82"/>
      <c r="PM21" s="82"/>
      <c r="PN21" s="82"/>
      <c r="PO21" s="82"/>
      <c r="PP21" s="82"/>
      <c r="PQ21" s="82"/>
      <c r="PR21" s="82"/>
      <c r="PS21" s="82"/>
      <c r="PT21" s="82"/>
      <c r="PU21" s="82"/>
      <c r="PV21" s="82"/>
      <c r="PW21" s="82"/>
      <c r="PX21" s="82"/>
      <c r="PY21" s="82"/>
      <c r="PZ21" s="82"/>
      <c r="QA21" s="82"/>
      <c r="QB21" s="82"/>
      <c r="QC21" s="82"/>
      <c r="QD21" s="82"/>
      <c r="QE21" s="82"/>
      <c r="QF21" s="82"/>
      <c r="QG21" s="82"/>
      <c r="QH21" s="82"/>
      <c r="QI21" s="82"/>
      <c r="QJ21" s="82"/>
      <c r="QK21" s="82"/>
      <c r="QL21" s="82"/>
      <c r="QM21" s="82"/>
      <c r="QN21" s="82"/>
      <c r="QO21" s="82"/>
      <c r="QP21" s="82"/>
      <c r="QQ21" s="82"/>
      <c r="QR21" s="82"/>
      <c r="QS21" s="82"/>
      <c r="QT21" s="82"/>
      <c r="QU21" s="82"/>
      <c r="QV21" s="82"/>
      <c r="QW21" s="82"/>
      <c r="QX21" s="82"/>
      <c r="QY21" s="82"/>
      <c r="QZ21" s="82"/>
      <c r="RA21" s="82"/>
      <c r="RB21" s="82"/>
      <c r="RC21" s="82"/>
      <c r="RD21" s="82"/>
      <c r="RE21" s="82"/>
      <c r="RF21" s="82"/>
      <c r="RG21" s="82"/>
      <c r="RH21" s="82"/>
      <c r="RI21" s="82"/>
      <c r="RJ21" s="82"/>
      <c r="RK21" s="82"/>
      <c r="RL21" s="82"/>
      <c r="RM21" s="82"/>
      <c r="RN21" s="82"/>
      <c r="RO21" s="82"/>
      <c r="RP21" s="82"/>
      <c r="RQ21" s="82"/>
      <c r="RR21" s="82"/>
      <c r="RS21" s="82"/>
      <c r="RT21" s="82"/>
      <c r="RU21" s="82"/>
      <c r="RV21" s="82"/>
      <c r="RW21" s="82"/>
      <c r="RX21" s="82"/>
      <c r="RY21" s="82"/>
      <c r="RZ21" s="82"/>
      <c r="SA21" s="82"/>
      <c r="SB21" s="82"/>
      <c r="SC21" s="82"/>
      <c r="SD21" s="82"/>
      <c r="SE21" s="82"/>
      <c r="SF21" s="82"/>
      <c r="SG21" s="82"/>
      <c r="SH21" s="82"/>
      <c r="SI21" s="82"/>
      <c r="SJ21" s="82"/>
      <c r="SK21" s="82"/>
      <c r="SL21" s="82"/>
      <c r="SM21" s="82"/>
      <c r="SN21" s="82"/>
      <c r="SO21" s="82"/>
      <c r="SP21" s="82"/>
      <c r="SQ21" s="82"/>
      <c r="SR21" s="82"/>
      <c r="SS21" s="82"/>
      <c r="ST21" s="82"/>
      <c r="SU21" s="82"/>
      <c r="SV21" s="82"/>
      <c r="SW21" s="82"/>
      <c r="SX21" s="82"/>
      <c r="SY21" s="82"/>
      <c r="SZ21" s="82"/>
      <c r="TA21" s="82"/>
      <c r="TB21" s="82"/>
      <c r="TC21" s="82"/>
      <c r="TD21" s="82"/>
      <c r="TE21" s="82"/>
      <c r="TF21" s="82"/>
      <c r="TG21" s="82"/>
      <c r="TH21" s="82"/>
      <c r="TI21" s="82"/>
      <c r="TJ21" s="82"/>
      <c r="TK21" s="82"/>
      <c r="TL21" s="82"/>
      <c r="TM21" s="82"/>
      <c r="TN21" s="82"/>
      <c r="TO21" s="82"/>
      <c r="TP21" s="82"/>
      <c r="TQ21" s="82"/>
      <c r="TR21" s="82"/>
      <c r="TS21" s="82"/>
      <c r="TT21" s="82"/>
      <c r="TU21" s="82"/>
      <c r="TV21" s="82"/>
      <c r="TW21" s="82"/>
      <c r="TX21" s="82"/>
      <c r="TY21" s="82"/>
      <c r="TZ21" s="82"/>
      <c r="UA21" s="82"/>
      <c r="UB21" s="82"/>
      <c r="UC21" s="82"/>
      <c r="UD21" s="82"/>
      <c r="UE21" s="82"/>
      <c r="UF21" s="82"/>
      <c r="UG21" s="82"/>
      <c r="UH21" s="82"/>
      <c r="UI21" s="82"/>
      <c r="UJ21" s="82"/>
      <c r="UK21" s="82"/>
      <c r="UL21" s="82"/>
      <c r="UM21" s="82"/>
      <c r="UN21" s="82"/>
      <c r="UO21" s="82"/>
      <c r="UP21" s="82"/>
      <c r="UQ21" s="82"/>
      <c r="UR21" s="82"/>
      <c r="US21" s="82"/>
      <c r="UT21" s="82"/>
      <c r="UU21" s="82"/>
      <c r="UV21" s="82"/>
      <c r="UW21" s="82"/>
      <c r="UX21" s="82"/>
      <c r="UY21" s="82"/>
      <c r="UZ21" s="82"/>
      <c r="VA21" s="82"/>
      <c r="VB21" s="82"/>
      <c r="VC21" s="82"/>
      <c r="VD21" s="82"/>
      <c r="VE21" s="82"/>
      <c r="VF21" s="82"/>
      <c r="VG21" s="82"/>
      <c r="VH21" s="82"/>
      <c r="VI21" s="82"/>
      <c r="VJ21" s="82"/>
      <c r="VK21" s="82"/>
      <c r="VL21" s="82"/>
      <c r="VM21" s="82"/>
      <c r="VN21" s="82"/>
      <c r="VO21" s="82"/>
      <c r="VP21" s="82"/>
      <c r="VQ21" s="82"/>
      <c r="VR21" s="82"/>
      <c r="VS21" s="82"/>
      <c r="VT21" s="82"/>
      <c r="VU21" s="82"/>
      <c r="VV21" s="82"/>
      <c r="VW21" s="82"/>
      <c r="VX21" s="82"/>
      <c r="VY21" s="82"/>
      <c r="VZ21" s="82"/>
      <c r="WA21" s="82"/>
      <c r="WB21" s="82"/>
      <c r="WC21" s="82"/>
      <c r="WD21" s="82"/>
      <c r="WE21" s="82"/>
      <c r="WF21" s="82"/>
      <c r="WG21" s="82"/>
      <c r="WH21" s="82"/>
      <c r="WI21" s="82"/>
      <c r="WJ21" s="82"/>
      <c r="WK21" s="82"/>
      <c r="WL21" s="82"/>
      <c r="WM21" s="82"/>
      <c r="WN21" s="82"/>
      <c r="WO21" s="82"/>
      <c r="WP21" s="82"/>
      <c r="WQ21" s="82"/>
      <c r="WR21" s="82"/>
      <c r="WS21" s="82"/>
      <c r="WT21" s="82"/>
      <c r="WU21" s="82"/>
      <c r="WV21" s="82"/>
      <c r="WW21" s="82"/>
      <c r="WX21" s="82"/>
      <c r="WY21" s="82"/>
      <c r="WZ21" s="82"/>
      <c r="XA21" s="82"/>
      <c r="XB21" s="82"/>
      <c r="XC21" s="82"/>
      <c r="XD21" s="82"/>
      <c r="XE21" s="82"/>
      <c r="XF21" s="82"/>
      <c r="XG21" s="82"/>
      <c r="XH21" s="82"/>
      <c r="XI21" s="82"/>
      <c r="XJ21" s="82"/>
      <c r="XK21" s="82"/>
      <c r="XL21" s="82"/>
      <c r="XM21" s="82"/>
      <c r="XN21" s="82"/>
      <c r="XO21" s="82"/>
      <c r="XP21" s="82"/>
      <c r="XQ21" s="82"/>
      <c r="XR21" s="82"/>
      <c r="XS21" s="82"/>
      <c r="XT21" s="82"/>
      <c r="XU21" s="82"/>
      <c r="XV21" s="82"/>
      <c r="XW21" s="82"/>
      <c r="XX21" s="82"/>
      <c r="XY21" s="82"/>
      <c r="XZ21" s="82"/>
      <c r="YA21" s="82"/>
      <c r="YB21" s="82"/>
      <c r="YC21" s="82"/>
      <c r="YD21" s="82"/>
      <c r="YE21" s="82"/>
      <c r="YF21" s="82"/>
      <c r="YG21" s="82"/>
      <c r="YH21" s="82"/>
      <c r="YI21" s="82"/>
      <c r="YJ21" s="82"/>
      <c r="YK21" s="82"/>
      <c r="YL21" s="82"/>
      <c r="YM21" s="82"/>
      <c r="YN21" s="82"/>
      <c r="YO21" s="82"/>
      <c r="YP21" s="82"/>
      <c r="YQ21" s="82"/>
      <c r="YR21" s="82"/>
      <c r="YS21" s="82"/>
      <c r="YT21" s="82"/>
      <c r="YU21" s="82"/>
      <c r="YV21" s="82"/>
      <c r="YW21" s="82"/>
      <c r="YX21" s="82"/>
      <c r="YY21" s="82"/>
      <c r="YZ21" s="82"/>
      <c r="ZA21" s="82"/>
      <c r="ZB21" s="82"/>
      <c r="ZC21" s="82"/>
      <c r="ZD21" s="82"/>
      <c r="ZE21" s="82"/>
      <c r="ZF21" s="82"/>
      <c r="ZG21" s="82"/>
      <c r="ZH21" s="82"/>
      <c r="ZI21" s="82"/>
      <c r="ZJ21" s="82"/>
      <c r="ZK21" s="82"/>
      <c r="ZL21" s="82"/>
      <c r="ZM21" s="82"/>
      <c r="ZN21" s="82"/>
      <c r="ZO21" s="82"/>
      <c r="ZP21" s="82"/>
      <c r="ZQ21" s="82"/>
      <c r="ZR21" s="82"/>
      <c r="ZS21" s="82"/>
      <c r="ZT21" s="82"/>
      <c r="ZU21" s="82"/>
      <c r="ZV21" s="82"/>
      <c r="ZW21" s="82"/>
      <c r="ZX21" s="82"/>
      <c r="ZY21" s="82"/>
      <c r="ZZ21" s="82"/>
      <c r="AAA21" s="82"/>
      <c r="AAB21" s="82"/>
      <c r="AAC21" s="82"/>
      <c r="AAD21" s="82"/>
      <c r="AAE21" s="82"/>
      <c r="AAF21" s="82"/>
      <c r="AAG21" s="82"/>
      <c r="AAH21" s="82"/>
      <c r="AAI21" s="82"/>
      <c r="AAJ21" s="82"/>
      <c r="AAK21" s="82"/>
      <c r="AAL21" s="82"/>
      <c r="AAM21" s="82"/>
      <c r="AAN21" s="82"/>
      <c r="AAO21" s="82"/>
      <c r="AAP21" s="82"/>
      <c r="AAQ21" s="82"/>
      <c r="AAR21" s="82"/>
      <c r="AAS21" s="82"/>
      <c r="AAT21" s="82"/>
      <c r="AAU21" s="82"/>
      <c r="AAV21" s="82"/>
      <c r="AAW21" s="82"/>
      <c r="AAX21" s="82"/>
      <c r="AAY21" s="82"/>
      <c r="AAZ21" s="82"/>
      <c r="ABA21" s="82"/>
      <c r="ABB21" s="82"/>
      <c r="ABC21" s="82"/>
      <c r="ABD21" s="82"/>
      <c r="ABE21" s="82"/>
      <c r="ABF21" s="82"/>
      <c r="ABG21" s="82"/>
      <c r="ABH21" s="82"/>
      <c r="ABI21" s="82"/>
      <c r="ABJ21" s="82"/>
      <c r="ABK21" s="82"/>
      <c r="ABL21" s="82"/>
      <c r="ABM21" s="82"/>
      <c r="ABN21" s="82"/>
      <c r="ABO21" s="82"/>
      <c r="ABP21" s="82"/>
      <c r="ABQ21" s="82"/>
      <c r="ABR21" s="82"/>
      <c r="ABS21" s="82"/>
      <c r="ABT21" s="82"/>
      <c r="ABU21" s="82"/>
      <c r="ABV21" s="82"/>
      <c r="ABW21" s="82"/>
      <c r="ABX21" s="82"/>
      <c r="ABY21" s="82"/>
      <c r="ABZ21" s="82"/>
      <c r="ACA21" s="82"/>
      <c r="ACB21" s="82"/>
      <c r="ACC21" s="82"/>
      <c r="ACD21" s="82"/>
      <c r="ACE21" s="82"/>
      <c r="ACF21" s="82"/>
      <c r="ACG21" s="82"/>
      <c r="ACH21" s="82"/>
      <c r="ACI21" s="82"/>
      <c r="ACJ21" s="82"/>
      <c r="ACK21" s="82"/>
      <c r="ACL21" s="82"/>
      <c r="ACM21" s="82"/>
      <c r="ACN21" s="82"/>
      <c r="ACO21" s="82"/>
      <c r="ACP21" s="82"/>
      <c r="ACQ21" s="82"/>
      <c r="ACR21" s="82"/>
      <c r="ACS21" s="82"/>
      <c r="ACT21" s="82"/>
      <c r="ACU21" s="82"/>
      <c r="ACV21" s="82"/>
      <c r="ACW21" s="82"/>
      <c r="ACX21" s="82"/>
      <c r="ACY21" s="82"/>
      <c r="ACZ21" s="82"/>
      <c r="ADA21" s="82"/>
      <c r="ADB21" s="82"/>
      <c r="ADC21" s="82"/>
      <c r="ADD21" s="82"/>
      <c r="ADE21" s="82"/>
      <c r="ADF21" s="82"/>
      <c r="ADG21" s="82"/>
      <c r="ADH21" s="82"/>
      <c r="ADI21" s="82"/>
      <c r="ADJ21" s="82"/>
      <c r="ADK21" s="82"/>
      <c r="ADL21" s="82"/>
      <c r="ADM21" s="82"/>
      <c r="ADN21" s="82"/>
      <c r="ADO21" s="82"/>
      <c r="ADP21" s="82"/>
      <c r="ADQ21" s="82"/>
      <c r="ADR21" s="82"/>
      <c r="ADS21" s="82"/>
      <c r="ADT21" s="82"/>
      <c r="ADU21" s="82"/>
      <c r="ADV21" s="82"/>
      <c r="ADW21" s="82"/>
      <c r="ADX21" s="82"/>
      <c r="ADY21" s="82"/>
      <c r="ADZ21" s="82"/>
      <c r="AEA21" s="82"/>
      <c r="AEB21" s="82"/>
      <c r="AEC21" s="82"/>
      <c r="AED21" s="82"/>
      <c r="AEE21" s="82"/>
      <c r="AEF21" s="82"/>
      <c r="AEG21" s="82"/>
      <c r="AEH21" s="82"/>
      <c r="AEI21" s="82"/>
      <c r="AEJ21" s="82"/>
      <c r="AEK21" s="82"/>
      <c r="AEL21" s="82"/>
      <c r="AEM21" s="82"/>
      <c r="AEN21" s="82"/>
      <c r="AEO21" s="82"/>
      <c r="AEP21" s="82"/>
      <c r="AEQ21" s="82"/>
      <c r="AER21" s="82"/>
      <c r="AES21" s="82"/>
      <c r="AET21" s="82"/>
      <c r="AEU21" s="82"/>
      <c r="AEV21" s="82"/>
      <c r="AEW21" s="82"/>
      <c r="AEX21" s="82"/>
      <c r="AEY21" s="82"/>
      <c r="AEZ21" s="82"/>
      <c r="AFA21" s="82"/>
      <c r="AFB21" s="82"/>
      <c r="AFC21" s="82"/>
      <c r="AFD21" s="82"/>
      <c r="AFE21" s="82"/>
      <c r="AFF21" s="82"/>
      <c r="AFG21" s="82"/>
      <c r="AFH21" s="82"/>
      <c r="AFI21" s="82"/>
      <c r="AFJ21" s="82"/>
      <c r="AFK21" s="82"/>
      <c r="AFL21" s="82"/>
      <c r="AFM21" s="82"/>
      <c r="AFN21" s="82"/>
      <c r="AFO21" s="82"/>
      <c r="AFP21" s="82"/>
      <c r="AFQ21" s="82"/>
      <c r="AFR21" s="82"/>
      <c r="AFS21" s="82"/>
      <c r="AFT21" s="82"/>
      <c r="AFU21" s="82"/>
      <c r="AFV21" s="82"/>
      <c r="AFW21" s="82"/>
      <c r="AFX21" s="82"/>
      <c r="AFY21" s="82"/>
      <c r="AFZ21" s="82"/>
      <c r="AGA21" s="82"/>
      <c r="AGB21" s="82"/>
      <c r="AGC21" s="82"/>
      <c r="AGD21" s="82"/>
      <c r="AGE21" s="82"/>
      <c r="AGF21" s="82"/>
      <c r="AGG21" s="82"/>
      <c r="AGH21" s="82"/>
      <c r="AGI21" s="82"/>
      <c r="AGJ21" s="82"/>
      <c r="AGK21" s="82"/>
      <c r="AGL21" s="82"/>
      <c r="AGM21" s="82"/>
      <c r="AGN21" s="82"/>
      <c r="AGO21" s="82"/>
      <c r="AGP21" s="82"/>
      <c r="AGQ21" s="82"/>
      <c r="AGR21" s="82"/>
      <c r="AGS21" s="82"/>
      <c r="AGT21" s="82"/>
      <c r="AGU21" s="82"/>
      <c r="AGV21" s="82"/>
      <c r="AGW21" s="82"/>
      <c r="AGX21" s="82"/>
      <c r="AGY21" s="82"/>
      <c r="AGZ21" s="82"/>
      <c r="AHA21" s="82"/>
      <c r="AHB21" s="82"/>
      <c r="AHC21" s="82"/>
      <c r="AHD21" s="82"/>
      <c r="AHE21" s="82"/>
      <c r="AHF21" s="82"/>
      <c r="AHG21" s="82"/>
      <c r="AHH21" s="82"/>
      <c r="AHI21" s="82"/>
      <c r="AHJ21" s="82"/>
      <c r="AHK21" s="82"/>
      <c r="AHL21" s="82"/>
      <c r="AHM21" s="82"/>
      <c r="AHN21" s="82"/>
      <c r="AHO21" s="82"/>
      <c r="AHP21" s="82"/>
      <c r="AHQ21" s="82"/>
      <c r="AHR21" s="82"/>
      <c r="AHS21" s="82"/>
      <c r="AHT21" s="82"/>
      <c r="AHU21" s="82"/>
      <c r="AHV21" s="82"/>
      <c r="AHW21" s="82"/>
      <c r="AHX21" s="82"/>
      <c r="AHY21" s="82"/>
      <c r="AHZ21" s="82"/>
      <c r="AIA21" s="82"/>
      <c r="AIB21" s="82"/>
      <c r="AIC21" s="82"/>
      <c r="AID21" s="82"/>
      <c r="AIE21" s="82"/>
      <c r="AIF21" s="82"/>
      <c r="AIG21" s="82"/>
      <c r="AIH21" s="82"/>
      <c r="AII21" s="82"/>
      <c r="AIJ21" s="82"/>
      <c r="AIK21" s="82"/>
      <c r="AIL21" s="82"/>
      <c r="AIM21" s="82"/>
      <c r="AIN21" s="82"/>
      <c r="AIO21" s="82"/>
      <c r="AIP21" s="82"/>
      <c r="AIQ21" s="82"/>
      <c r="AIR21" s="82"/>
      <c r="AIS21" s="82"/>
      <c r="AIT21" s="82"/>
      <c r="AIU21" s="82"/>
      <c r="AIV21" s="82"/>
      <c r="AIW21" s="82"/>
      <c r="AIX21" s="82"/>
      <c r="AIY21" s="82"/>
      <c r="AIZ21" s="82"/>
      <c r="AJA21" s="82"/>
      <c r="AJB21" s="82"/>
      <c r="AJC21" s="82"/>
      <c r="AJD21" s="82"/>
      <c r="AJE21" s="82"/>
      <c r="AJF21" s="82"/>
      <c r="AJG21" s="82"/>
      <c r="AJH21" s="82"/>
      <c r="AJI21" s="82"/>
      <c r="AJJ21" s="82"/>
      <c r="AJK21" s="82"/>
      <c r="AJL21" s="82"/>
      <c r="AJM21" s="82"/>
      <c r="AJN21" s="82"/>
      <c r="AJO21" s="82"/>
      <c r="AJP21" s="82"/>
      <c r="AJQ21" s="82"/>
      <c r="AJR21" s="82"/>
      <c r="AJS21" s="82"/>
      <c r="AJT21" s="82"/>
      <c r="AJU21" s="82"/>
      <c r="AJV21" s="82"/>
      <c r="AJW21" s="82"/>
      <c r="AJX21" s="82"/>
      <c r="AJY21" s="82"/>
      <c r="AJZ21" s="82"/>
      <c r="AKA21" s="82"/>
      <c r="AKB21" s="82"/>
      <c r="AKC21" s="82"/>
      <c r="AKD21" s="82"/>
      <c r="AKE21" s="82"/>
      <c r="AKF21" s="82"/>
      <c r="AKG21" s="82"/>
      <c r="AKH21" s="82"/>
      <c r="AKI21" s="82"/>
      <c r="AKJ21" s="82"/>
      <c r="AKK21" s="82"/>
      <c r="AKL21" s="82"/>
      <c r="AKM21" s="82"/>
      <c r="AKN21" s="82"/>
      <c r="AKO21" s="82"/>
      <c r="AKP21" s="82"/>
      <c r="AKQ21" s="82"/>
      <c r="AKR21" s="82"/>
      <c r="AKS21" s="82"/>
      <c r="AKT21" s="82"/>
      <c r="AKU21" s="82"/>
      <c r="AKV21" s="82"/>
      <c r="AKW21" s="82"/>
      <c r="AKX21" s="82"/>
      <c r="AKY21" s="82"/>
      <c r="AKZ21" s="82"/>
    </row>
    <row r="22" spans="1:988" s="82" customFormat="1">
      <c r="A22" s="113">
        <f t="shared" si="0"/>
        <v>24</v>
      </c>
      <c r="B22" s="115" t="s">
        <v>1486</v>
      </c>
      <c r="C22" s="113">
        <f>VLOOKUP(B22,Fe2O3!$A$1:$M$102,8,0)</f>
        <v>8.2292734174914506E-2</v>
      </c>
      <c r="D22" s="112"/>
      <c r="E22" s="115" t="s">
        <v>1486</v>
      </c>
      <c r="F22" s="113">
        <f>VLOOKUP(E22,Fe2O3!$A$4:$M$102,7,0)</f>
        <v>-5.2763506588485702</v>
      </c>
      <c r="G22" s="113">
        <f t="shared" si="1"/>
        <v>69</v>
      </c>
    </row>
    <row r="23" spans="1:988">
      <c r="A23" s="113">
        <f t="shared" si="0"/>
        <v>64</v>
      </c>
      <c r="B23" s="115" t="s">
        <v>1488</v>
      </c>
      <c r="C23" s="113">
        <f>VLOOKUP(B23,Fe2O3!$A$1:$M$102,8,0)</f>
        <v>-0.39042112416689512</v>
      </c>
      <c r="D23" s="112"/>
      <c r="E23" s="115" t="s">
        <v>1488</v>
      </c>
      <c r="F23" s="113">
        <f>VLOOKUP(E23,Fe2O3!$A$4:$M$102,7,0)</f>
        <v>-5.5358377308643396</v>
      </c>
      <c r="G23" s="113">
        <f t="shared" si="1"/>
        <v>74</v>
      </c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2"/>
      <c r="BU23" s="82"/>
      <c r="BV23" s="82"/>
      <c r="BW23" s="82"/>
      <c r="BX23" s="82"/>
      <c r="BY23" s="82"/>
      <c r="BZ23" s="82"/>
      <c r="CA23" s="82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  <c r="DI23" s="82"/>
      <c r="DJ23" s="82"/>
      <c r="DK23" s="82"/>
      <c r="DL23" s="82"/>
      <c r="DM23" s="82"/>
      <c r="DN23" s="82"/>
      <c r="DO23" s="82"/>
      <c r="DP23" s="82"/>
      <c r="DQ23" s="82"/>
      <c r="DR23" s="82"/>
      <c r="DS23" s="82"/>
      <c r="DT23" s="82"/>
      <c r="DU23" s="82"/>
      <c r="DV23" s="82"/>
      <c r="DW23" s="82"/>
      <c r="DX23" s="82"/>
      <c r="DY23" s="82"/>
      <c r="DZ23" s="82"/>
      <c r="EA23" s="82"/>
      <c r="EB23" s="82"/>
      <c r="EC23" s="82"/>
      <c r="ED23" s="82"/>
      <c r="EE23" s="82"/>
      <c r="EF23" s="82"/>
      <c r="EG23" s="82"/>
      <c r="EH23" s="82"/>
      <c r="EI23" s="82"/>
      <c r="EJ23" s="82"/>
      <c r="EK23" s="82"/>
      <c r="EL23" s="82"/>
      <c r="EM23" s="82"/>
      <c r="EN23" s="82"/>
      <c r="EO23" s="82"/>
      <c r="EP23" s="82"/>
      <c r="EQ23" s="82"/>
      <c r="ER23" s="82"/>
      <c r="ES23" s="82"/>
      <c r="ET23" s="82"/>
      <c r="EU23" s="82"/>
      <c r="EV23" s="82"/>
      <c r="EW23" s="82"/>
      <c r="EX23" s="82"/>
      <c r="EY23" s="82"/>
      <c r="EZ23" s="82"/>
      <c r="FA23" s="82"/>
      <c r="FB23" s="82"/>
      <c r="FC23" s="82"/>
      <c r="FD23" s="82"/>
      <c r="FE23" s="82"/>
      <c r="FF23" s="82"/>
      <c r="FG23" s="82"/>
      <c r="FH23" s="82"/>
      <c r="FI23" s="82"/>
      <c r="FJ23" s="82"/>
      <c r="FK23" s="82"/>
      <c r="FL23" s="82"/>
      <c r="FM23" s="82"/>
      <c r="FN23" s="82"/>
      <c r="FO23" s="82"/>
      <c r="FP23" s="82"/>
      <c r="FQ23" s="82"/>
      <c r="FR23" s="82"/>
      <c r="FS23" s="82"/>
      <c r="FT23" s="82"/>
      <c r="FU23" s="82"/>
      <c r="FV23" s="82"/>
      <c r="FW23" s="82"/>
      <c r="FX23" s="82"/>
      <c r="FY23" s="82"/>
      <c r="FZ23" s="82"/>
      <c r="GA23" s="82"/>
      <c r="GB23" s="82"/>
      <c r="GC23" s="82"/>
      <c r="GD23" s="82"/>
      <c r="GE23" s="82"/>
      <c r="GF23" s="82"/>
      <c r="GG23" s="82"/>
      <c r="GH23" s="82"/>
      <c r="GI23" s="82"/>
      <c r="GJ23" s="82"/>
      <c r="GK23" s="82"/>
      <c r="GL23" s="82"/>
      <c r="GM23" s="82"/>
      <c r="GN23" s="82"/>
      <c r="GO23" s="82"/>
      <c r="GP23" s="82"/>
      <c r="GQ23" s="82"/>
      <c r="GR23" s="82"/>
      <c r="GS23" s="82"/>
      <c r="GT23" s="82"/>
      <c r="GU23" s="82"/>
      <c r="GV23" s="82"/>
      <c r="GW23" s="82"/>
      <c r="GX23" s="82"/>
      <c r="GY23" s="82"/>
      <c r="GZ23" s="82"/>
      <c r="HA23" s="82"/>
      <c r="HB23" s="82"/>
      <c r="HC23" s="82"/>
      <c r="HD23" s="82"/>
      <c r="HE23" s="82"/>
      <c r="HF23" s="82"/>
      <c r="HG23" s="82"/>
      <c r="HH23" s="82"/>
      <c r="HI23" s="82"/>
      <c r="HJ23" s="82"/>
      <c r="HK23" s="82"/>
      <c r="HL23" s="82"/>
      <c r="HM23" s="82"/>
      <c r="HN23" s="82"/>
      <c r="HO23" s="82"/>
      <c r="HP23" s="82"/>
      <c r="HQ23" s="82"/>
      <c r="HR23" s="82"/>
      <c r="HS23" s="82"/>
      <c r="HT23" s="82"/>
      <c r="HU23" s="82"/>
      <c r="HV23" s="82"/>
      <c r="HW23" s="82"/>
      <c r="HX23" s="82"/>
      <c r="HY23" s="82"/>
      <c r="HZ23" s="82"/>
      <c r="IA23" s="82"/>
      <c r="IB23" s="82"/>
      <c r="IC23" s="82"/>
      <c r="ID23" s="82"/>
      <c r="IE23" s="82"/>
      <c r="IF23" s="82"/>
      <c r="IG23" s="82"/>
      <c r="IH23" s="82"/>
      <c r="II23" s="82"/>
      <c r="IJ23" s="82"/>
      <c r="IK23" s="82"/>
      <c r="IL23" s="82"/>
      <c r="IM23" s="82"/>
      <c r="IN23" s="82"/>
      <c r="IO23" s="82"/>
      <c r="IP23" s="82"/>
      <c r="IQ23" s="82"/>
      <c r="IR23" s="82"/>
      <c r="IS23" s="82"/>
      <c r="IT23" s="82"/>
      <c r="IU23" s="82"/>
      <c r="IV23" s="82"/>
      <c r="IW23" s="82"/>
      <c r="IX23" s="82"/>
      <c r="IY23" s="82"/>
      <c r="IZ23" s="82"/>
      <c r="JA23" s="82"/>
      <c r="JB23" s="82"/>
      <c r="JC23" s="82"/>
      <c r="JD23" s="82"/>
      <c r="JE23" s="82"/>
      <c r="JF23" s="82"/>
      <c r="JG23" s="82"/>
      <c r="JH23" s="82"/>
      <c r="JI23" s="82"/>
      <c r="JJ23" s="82"/>
      <c r="JK23" s="82"/>
      <c r="JL23" s="82"/>
      <c r="JM23" s="82"/>
      <c r="JN23" s="82"/>
      <c r="JO23" s="82"/>
      <c r="JP23" s="82"/>
      <c r="JQ23" s="82"/>
      <c r="JR23" s="82"/>
      <c r="JS23" s="82"/>
      <c r="JT23" s="82"/>
      <c r="JU23" s="82"/>
      <c r="JV23" s="82"/>
      <c r="JW23" s="82"/>
      <c r="JX23" s="82"/>
      <c r="JY23" s="82"/>
      <c r="JZ23" s="82"/>
      <c r="KA23" s="82"/>
      <c r="KB23" s="82"/>
      <c r="KC23" s="82"/>
      <c r="KD23" s="82"/>
      <c r="KE23" s="82"/>
      <c r="KF23" s="82"/>
      <c r="KG23" s="82"/>
      <c r="KH23" s="82"/>
      <c r="KI23" s="82"/>
      <c r="KJ23" s="82"/>
      <c r="KK23" s="82"/>
      <c r="KL23" s="82"/>
      <c r="KM23" s="82"/>
      <c r="KN23" s="82"/>
      <c r="KO23" s="82"/>
      <c r="KP23" s="82"/>
      <c r="KQ23" s="82"/>
      <c r="KR23" s="82"/>
      <c r="KS23" s="82"/>
      <c r="KT23" s="82"/>
      <c r="KU23" s="82"/>
      <c r="KV23" s="82"/>
      <c r="KW23" s="82"/>
      <c r="KX23" s="82"/>
      <c r="KY23" s="82"/>
      <c r="KZ23" s="82"/>
      <c r="LA23" s="82"/>
      <c r="LB23" s="82"/>
      <c r="LC23" s="82"/>
      <c r="LD23" s="82"/>
      <c r="LE23" s="82"/>
      <c r="LF23" s="82"/>
      <c r="LG23" s="82"/>
      <c r="LH23" s="82"/>
      <c r="LI23" s="82"/>
      <c r="LJ23" s="82"/>
      <c r="LK23" s="82"/>
      <c r="LL23" s="82"/>
      <c r="LM23" s="82"/>
      <c r="LN23" s="82"/>
      <c r="LO23" s="82"/>
      <c r="LP23" s="82"/>
      <c r="LQ23" s="82"/>
      <c r="LR23" s="82"/>
      <c r="LS23" s="82"/>
      <c r="LT23" s="82"/>
      <c r="LU23" s="82"/>
      <c r="LV23" s="82"/>
      <c r="LW23" s="82"/>
      <c r="LX23" s="82"/>
      <c r="LY23" s="82"/>
      <c r="LZ23" s="82"/>
      <c r="MA23" s="82"/>
      <c r="MB23" s="82"/>
      <c r="MC23" s="82"/>
      <c r="MD23" s="82"/>
      <c r="ME23" s="82"/>
      <c r="MF23" s="82"/>
      <c r="MG23" s="82"/>
      <c r="MH23" s="82"/>
      <c r="MI23" s="82"/>
      <c r="MJ23" s="82"/>
      <c r="MK23" s="82"/>
      <c r="ML23" s="82"/>
      <c r="MM23" s="82"/>
      <c r="MN23" s="82"/>
      <c r="MO23" s="82"/>
      <c r="MP23" s="82"/>
      <c r="MQ23" s="82"/>
      <c r="MR23" s="82"/>
      <c r="MS23" s="82"/>
      <c r="MT23" s="82"/>
      <c r="MU23" s="82"/>
      <c r="MV23" s="82"/>
      <c r="MW23" s="82"/>
      <c r="MX23" s="82"/>
      <c r="MY23" s="82"/>
      <c r="MZ23" s="82"/>
      <c r="NA23" s="82"/>
      <c r="NB23" s="82"/>
      <c r="NC23" s="82"/>
      <c r="ND23" s="82"/>
      <c r="NE23" s="82"/>
      <c r="NF23" s="82"/>
      <c r="NG23" s="82"/>
      <c r="NH23" s="82"/>
      <c r="NI23" s="82"/>
      <c r="NJ23" s="82"/>
      <c r="NK23" s="82"/>
      <c r="NL23" s="82"/>
      <c r="NM23" s="82"/>
      <c r="NN23" s="82"/>
      <c r="NO23" s="82"/>
      <c r="NP23" s="82"/>
      <c r="NQ23" s="82"/>
      <c r="NR23" s="82"/>
      <c r="NS23" s="82"/>
      <c r="NT23" s="82"/>
      <c r="NU23" s="82"/>
      <c r="NV23" s="82"/>
      <c r="NW23" s="82"/>
      <c r="NX23" s="82"/>
      <c r="NY23" s="82"/>
      <c r="NZ23" s="82"/>
      <c r="OA23" s="82"/>
      <c r="OB23" s="82"/>
      <c r="OC23" s="82"/>
      <c r="OD23" s="82"/>
      <c r="OE23" s="82"/>
      <c r="OF23" s="82"/>
      <c r="OG23" s="82"/>
      <c r="OH23" s="82"/>
      <c r="OI23" s="82"/>
      <c r="OJ23" s="82"/>
      <c r="OK23" s="82"/>
      <c r="OL23" s="82"/>
      <c r="OM23" s="82"/>
      <c r="ON23" s="82"/>
      <c r="OO23" s="82"/>
      <c r="OP23" s="82"/>
      <c r="OQ23" s="82"/>
      <c r="OR23" s="82"/>
      <c r="OS23" s="82"/>
      <c r="OT23" s="82"/>
      <c r="OU23" s="82"/>
      <c r="OV23" s="82"/>
      <c r="OW23" s="82"/>
      <c r="OX23" s="82"/>
      <c r="OY23" s="82"/>
      <c r="OZ23" s="82"/>
      <c r="PA23" s="82"/>
      <c r="PB23" s="82"/>
      <c r="PC23" s="82"/>
      <c r="PD23" s="82"/>
      <c r="PE23" s="82"/>
      <c r="PF23" s="82"/>
      <c r="PG23" s="82"/>
      <c r="PH23" s="82"/>
      <c r="PI23" s="82"/>
      <c r="PJ23" s="82"/>
      <c r="PK23" s="82"/>
      <c r="PL23" s="82"/>
      <c r="PM23" s="82"/>
      <c r="PN23" s="82"/>
      <c r="PO23" s="82"/>
      <c r="PP23" s="82"/>
      <c r="PQ23" s="82"/>
      <c r="PR23" s="82"/>
      <c r="PS23" s="82"/>
      <c r="PT23" s="82"/>
      <c r="PU23" s="82"/>
      <c r="PV23" s="82"/>
      <c r="PW23" s="82"/>
      <c r="PX23" s="82"/>
      <c r="PY23" s="82"/>
      <c r="PZ23" s="82"/>
      <c r="QA23" s="82"/>
      <c r="QB23" s="82"/>
      <c r="QC23" s="82"/>
      <c r="QD23" s="82"/>
      <c r="QE23" s="82"/>
      <c r="QF23" s="82"/>
      <c r="QG23" s="82"/>
      <c r="QH23" s="82"/>
      <c r="QI23" s="82"/>
      <c r="QJ23" s="82"/>
      <c r="QK23" s="82"/>
      <c r="QL23" s="82"/>
      <c r="QM23" s="82"/>
      <c r="QN23" s="82"/>
      <c r="QO23" s="82"/>
      <c r="QP23" s="82"/>
      <c r="QQ23" s="82"/>
      <c r="QR23" s="82"/>
      <c r="QS23" s="82"/>
      <c r="QT23" s="82"/>
      <c r="QU23" s="82"/>
      <c r="QV23" s="82"/>
      <c r="QW23" s="82"/>
      <c r="QX23" s="82"/>
      <c r="QY23" s="82"/>
      <c r="QZ23" s="82"/>
      <c r="RA23" s="82"/>
      <c r="RB23" s="82"/>
      <c r="RC23" s="82"/>
      <c r="RD23" s="82"/>
      <c r="RE23" s="82"/>
      <c r="RF23" s="82"/>
      <c r="RG23" s="82"/>
      <c r="RH23" s="82"/>
      <c r="RI23" s="82"/>
      <c r="RJ23" s="82"/>
      <c r="RK23" s="82"/>
      <c r="RL23" s="82"/>
      <c r="RM23" s="82"/>
      <c r="RN23" s="82"/>
      <c r="RO23" s="82"/>
      <c r="RP23" s="82"/>
      <c r="RQ23" s="82"/>
      <c r="RR23" s="82"/>
      <c r="RS23" s="82"/>
      <c r="RT23" s="82"/>
      <c r="RU23" s="82"/>
      <c r="RV23" s="82"/>
      <c r="RW23" s="82"/>
      <c r="RX23" s="82"/>
      <c r="RY23" s="82"/>
      <c r="RZ23" s="82"/>
      <c r="SA23" s="82"/>
      <c r="SB23" s="82"/>
      <c r="SC23" s="82"/>
      <c r="SD23" s="82"/>
      <c r="SE23" s="82"/>
      <c r="SF23" s="82"/>
      <c r="SG23" s="82"/>
      <c r="SH23" s="82"/>
      <c r="SI23" s="82"/>
      <c r="SJ23" s="82"/>
      <c r="SK23" s="82"/>
      <c r="SL23" s="82"/>
      <c r="SM23" s="82"/>
      <c r="SN23" s="82"/>
      <c r="SO23" s="82"/>
      <c r="SP23" s="82"/>
      <c r="SQ23" s="82"/>
      <c r="SR23" s="82"/>
      <c r="SS23" s="82"/>
      <c r="ST23" s="82"/>
      <c r="SU23" s="82"/>
      <c r="SV23" s="82"/>
      <c r="SW23" s="82"/>
      <c r="SX23" s="82"/>
      <c r="SY23" s="82"/>
      <c r="SZ23" s="82"/>
      <c r="TA23" s="82"/>
      <c r="TB23" s="82"/>
      <c r="TC23" s="82"/>
      <c r="TD23" s="82"/>
      <c r="TE23" s="82"/>
      <c r="TF23" s="82"/>
      <c r="TG23" s="82"/>
      <c r="TH23" s="82"/>
      <c r="TI23" s="82"/>
      <c r="TJ23" s="82"/>
      <c r="TK23" s="82"/>
      <c r="TL23" s="82"/>
      <c r="TM23" s="82"/>
      <c r="TN23" s="82"/>
      <c r="TO23" s="82"/>
      <c r="TP23" s="82"/>
      <c r="TQ23" s="82"/>
      <c r="TR23" s="82"/>
      <c r="TS23" s="82"/>
      <c r="TT23" s="82"/>
      <c r="TU23" s="82"/>
      <c r="TV23" s="82"/>
      <c r="TW23" s="82"/>
      <c r="TX23" s="82"/>
      <c r="TY23" s="82"/>
      <c r="TZ23" s="82"/>
      <c r="UA23" s="82"/>
      <c r="UB23" s="82"/>
      <c r="UC23" s="82"/>
      <c r="UD23" s="82"/>
      <c r="UE23" s="82"/>
      <c r="UF23" s="82"/>
      <c r="UG23" s="82"/>
      <c r="UH23" s="82"/>
      <c r="UI23" s="82"/>
      <c r="UJ23" s="82"/>
      <c r="UK23" s="82"/>
      <c r="UL23" s="82"/>
      <c r="UM23" s="82"/>
      <c r="UN23" s="82"/>
      <c r="UO23" s="82"/>
      <c r="UP23" s="82"/>
      <c r="UQ23" s="82"/>
      <c r="UR23" s="82"/>
      <c r="US23" s="82"/>
      <c r="UT23" s="82"/>
      <c r="UU23" s="82"/>
      <c r="UV23" s="82"/>
      <c r="UW23" s="82"/>
      <c r="UX23" s="82"/>
      <c r="UY23" s="82"/>
      <c r="UZ23" s="82"/>
      <c r="VA23" s="82"/>
      <c r="VB23" s="82"/>
      <c r="VC23" s="82"/>
      <c r="VD23" s="82"/>
      <c r="VE23" s="82"/>
      <c r="VF23" s="82"/>
      <c r="VG23" s="82"/>
      <c r="VH23" s="82"/>
      <c r="VI23" s="82"/>
      <c r="VJ23" s="82"/>
      <c r="VK23" s="82"/>
      <c r="VL23" s="82"/>
      <c r="VM23" s="82"/>
      <c r="VN23" s="82"/>
      <c r="VO23" s="82"/>
      <c r="VP23" s="82"/>
      <c r="VQ23" s="82"/>
      <c r="VR23" s="82"/>
      <c r="VS23" s="82"/>
      <c r="VT23" s="82"/>
      <c r="VU23" s="82"/>
      <c r="VV23" s="82"/>
      <c r="VW23" s="82"/>
      <c r="VX23" s="82"/>
      <c r="VY23" s="82"/>
      <c r="VZ23" s="82"/>
      <c r="WA23" s="82"/>
      <c r="WB23" s="82"/>
      <c r="WC23" s="82"/>
      <c r="WD23" s="82"/>
      <c r="WE23" s="82"/>
      <c r="WF23" s="82"/>
      <c r="WG23" s="82"/>
      <c r="WH23" s="82"/>
      <c r="WI23" s="82"/>
      <c r="WJ23" s="82"/>
      <c r="WK23" s="82"/>
      <c r="WL23" s="82"/>
      <c r="WM23" s="82"/>
      <c r="WN23" s="82"/>
      <c r="WO23" s="82"/>
      <c r="WP23" s="82"/>
      <c r="WQ23" s="82"/>
      <c r="WR23" s="82"/>
      <c r="WS23" s="82"/>
      <c r="WT23" s="82"/>
      <c r="WU23" s="82"/>
      <c r="WV23" s="82"/>
      <c r="WW23" s="82"/>
      <c r="WX23" s="82"/>
      <c r="WY23" s="82"/>
      <c r="WZ23" s="82"/>
      <c r="XA23" s="82"/>
      <c r="XB23" s="82"/>
      <c r="XC23" s="82"/>
      <c r="XD23" s="82"/>
      <c r="XE23" s="82"/>
      <c r="XF23" s="82"/>
      <c r="XG23" s="82"/>
      <c r="XH23" s="82"/>
      <c r="XI23" s="82"/>
      <c r="XJ23" s="82"/>
      <c r="XK23" s="82"/>
      <c r="XL23" s="82"/>
      <c r="XM23" s="82"/>
      <c r="XN23" s="82"/>
      <c r="XO23" s="82"/>
      <c r="XP23" s="82"/>
      <c r="XQ23" s="82"/>
      <c r="XR23" s="82"/>
      <c r="XS23" s="82"/>
      <c r="XT23" s="82"/>
      <c r="XU23" s="82"/>
      <c r="XV23" s="82"/>
      <c r="XW23" s="82"/>
      <c r="XX23" s="82"/>
      <c r="XY23" s="82"/>
      <c r="XZ23" s="82"/>
      <c r="YA23" s="82"/>
      <c r="YB23" s="82"/>
      <c r="YC23" s="82"/>
      <c r="YD23" s="82"/>
      <c r="YE23" s="82"/>
      <c r="YF23" s="82"/>
      <c r="YG23" s="82"/>
      <c r="YH23" s="82"/>
      <c r="YI23" s="82"/>
      <c r="YJ23" s="82"/>
      <c r="YK23" s="82"/>
      <c r="YL23" s="82"/>
      <c r="YM23" s="82"/>
      <c r="YN23" s="82"/>
      <c r="YO23" s="82"/>
      <c r="YP23" s="82"/>
      <c r="YQ23" s="82"/>
      <c r="YR23" s="82"/>
      <c r="YS23" s="82"/>
      <c r="YT23" s="82"/>
      <c r="YU23" s="82"/>
      <c r="YV23" s="82"/>
      <c r="YW23" s="82"/>
      <c r="YX23" s="82"/>
      <c r="YY23" s="82"/>
      <c r="YZ23" s="82"/>
      <c r="ZA23" s="82"/>
      <c r="ZB23" s="82"/>
      <c r="ZC23" s="82"/>
      <c r="ZD23" s="82"/>
      <c r="ZE23" s="82"/>
      <c r="ZF23" s="82"/>
      <c r="ZG23" s="82"/>
      <c r="ZH23" s="82"/>
      <c r="ZI23" s="82"/>
      <c r="ZJ23" s="82"/>
      <c r="ZK23" s="82"/>
      <c r="ZL23" s="82"/>
      <c r="ZM23" s="82"/>
      <c r="ZN23" s="82"/>
      <c r="ZO23" s="82"/>
      <c r="ZP23" s="82"/>
      <c r="ZQ23" s="82"/>
      <c r="ZR23" s="82"/>
      <c r="ZS23" s="82"/>
      <c r="ZT23" s="82"/>
      <c r="ZU23" s="82"/>
      <c r="ZV23" s="82"/>
      <c r="ZW23" s="82"/>
      <c r="ZX23" s="82"/>
      <c r="ZY23" s="82"/>
      <c r="ZZ23" s="82"/>
      <c r="AAA23" s="82"/>
      <c r="AAB23" s="82"/>
      <c r="AAC23" s="82"/>
      <c r="AAD23" s="82"/>
      <c r="AAE23" s="82"/>
      <c r="AAF23" s="82"/>
      <c r="AAG23" s="82"/>
      <c r="AAH23" s="82"/>
      <c r="AAI23" s="82"/>
      <c r="AAJ23" s="82"/>
      <c r="AAK23" s="82"/>
      <c r="AAL23" s="82"/>
      <c r="AAM23" s="82"/>
      <c r="AAN23" s="82"/>
      <c r="AAO23" s="82"/>
      <c r="AAP23" s="82"/>
      <c r="AAQ23" s="82"/>
      <c r="AAR23" s="82"/>
      <c r="AAS23" s="82"/>
      <c r="AAT23" s="82"/>
      <c r="AAU23" s="82"/>
      <c r="AAV23" s="82"/>
      <c r="AAW23" s="82"/>
      <c r="AAX23" s="82"/>
      <c r="AAY23" s="82"/>
      <c r="AAZ23" s="82"/>
      <c r="ABA23" s="82"/>
      <c r="ABB23" s="82"/>
      <c r="ABC23" s="82"/>
      <c r="ABD23" s="82"/>
      <c r="ABE23" s="82"/>
      <c r="ABF23" s="82"/>
      <c r="ABG23" s="82"/>
      <c r="ABH23" s="82"/>
      <c r="ABI23" s="82"/>
      <c r="ABJ23" s="82"/>
      <c r="ABK23" s="82"/>
      <c r="ABL23" s="82"/>
      <c r="ABM23" s="82"/>
      <c r="ABN23" s="82"/>
      <c r="ABO23" s="82"/>
      <c r="ABP23" s="82"/>
      <c r="ABQ23" s="82"/>
      <c r="ABR23" s="82"/>
      <c r="ABS23" s="82"/>
      <c r="ABT23" s="82"/>
      <c r="ABU23" s="82"/>
      <c r="ABV23" s="82"/>
      <c r="ABW23" s="82"/>
      <c r="ABX23" s="82"/>
      <c r="ABY23" s="82"/>
      <c r="ABZ23" s="82"/>
      <c r="ACA23" s="82"/>
      <c r="ACB23" s="82"/>
      <c r="ACC23" s="82"/>
      <c r="ACD23" s="82"/>
      <c r="ACE23" s="82"/>
      <c r="ACF23" s="82"/>
      <c r="ACG23" s="82"/>
      <c r="ACH23" s="82"/>
      <c r="ACI23" s="82"/>
      <c r="ACJ23" s="82"/>
      <c r="ACK23" s="82"/>
      <c r="ACL23" s="82"/>
      <c r="ACM23" s="82"/>
      <c r="ACN23" s="82"/>
      <c r="ACO23" s="82"/>
      <c r="ACP23" s="82"/>
      <c r="ACQ23" s="82"/>
      <c r="ACR23" s="82"/>
      <c r="ACS23" s="82"/>
      <c r="ACT23" s="82"/>
      <c r="ACU23" s="82"/>
      <c r="ACV23" s="82"/>
      <c r="ACW23" s="82"/>
      <c r="ACX23" s="82"/>
      <c r="ACY23" s="82"/>
      <c r="ACZ23" s="82"/>
      <c r="ADA23" s="82"/>
      <c r="ADB23" s="82"/>
      <c r="ADC23" s="82"/>
      <c r="ADD23" s="82"/>
      <c r="ADE23" s="82"/>
      <c r="ADF23" s="82"/>
      <c r="ADG23" s="82"/>
      <c r="ADH23" s="82"/>
      <c r="ADI23" s="82"/>
      <c r="ADJ23" s="82"/>
      <c r="ADK23" s="82"/>
      <c r="ADL23" s="82"/>
      <c r="ADM23" s="82"/>
      <c r="ADN23" s="82"/>
      <c r="ADO23" s="82"/>
      <c r="ADP23" s="82"/>
      <c r="ADQ23" s="82"/>
      <c r="ADR23" s="82"/>
      <c r="ADS23" s="82"/>
      <c r="ADT23" s="82"/>
      <c r="ADU23" s="82"/>
      <c r="ADV23" s="82"/>
      <c r="ADW23" s="82"/>
      <c r="ADX23" s="82"/>
      <c r="ADY23" s="82"/>
      <c r="ADZ23" s="82"/>
      <c r="AEA23" s="82"/>
      <c r="AEB23" s="82"/>
      <c r="AEC23" s="82"/>
      <c r="AED23" s="82"/>
      <c r="AEE23" s="82"/>
      <c r="AEF23" s="82"/>
      <c r="AEG23" s="82"/>
      <c r="AEH23" s="82"/>
      <c r="AEI23" s="82"/>
      <c r="AEJ23" s="82"/>
      <c r="AEK23" s="82"/>
      <c r="AEL23" s="82"/>
      <c r="AEM23" s="82"/>
      <c r="AEN23" s="82"/>
      <c r="AEO23" s="82"/>
      <c r="AEP23" s="82"/>
      <c r="AEQ23" s="82"/>
      <c r="AER23" s="82"/>
      <c r="AES23" s="82"/>
      <c r="AET23" s="82"/>
      <c r="AEU23" s="82"/>
      <c r="AEV23" s="82"/>
      <c r="AEW23" s="82"/>
      <c r="AEX23" s="82"/>
      <c r="AEY23" s="82"/>
      <c r="AEZ23" s="82"/>
      <c r="AFA23" s="82"/>
      <c r="AFB23" s="82"/>
      <c r="AFC23" s="82"/>
      <c r="AFD23" s="82"/>
      <c r="AFE23" s="82"/>
      <c r="AFF23" s="82"/>
      <c r="AFG23" s="82"/>
      <c r="AFH23" s="82"/>
      <c r="AFI23" s="82"/>
      <c r="AFJ23" s="82"/>
      <c r="AFK23" s="82"/>
      <c r="AFL23" s="82"/>
      <c r="AFM23" s="82"/>
      <c r="AFN23" s="82"/>
      <c r="AFO23" s="82"/>
      <c r="AFP23" s="82"/>
      <c r="AFQ23" s="82"/>
      <c r="AFR23" s="82"/>
      <c r="AFS23" s="82"/>
      <c r="AFT23" s="82"/>
      <c r="AFU23" s="82"/>
      <c r="AFV23" s="82"/>
      <c r="AFW23" s="82"/>
      <c r="AFX23" s="82"/>
      <c r="AFY23" s="82"/>
      <c r="AFZ23" s="82"/>
      <c r="AGA23" s="82"/>
      <c r="AGB23" s="82"/>
      <c r="AGC23" s="82"/>
      <c r="AGD23" s="82"/>
      <c r="AGE23" s="82"/>
      <c r="AGF23" s="82"/>
      <c r="AGG23" s="82"/>
      <c r="AGH23" s="82"/>
      <c r="AGI23" s="82"/>
      <c r="AGJ23" s="82"/>
      <c r="AGK23" s="82"/>
      <c r="AGL23" s="82"/>
      <c r="AGM23" s="82"/>
      <c r="AGN23" s="82"/>
      <c r="AGO23" s="82"/>
      <c r="AGP23" s="82"/>
      <c r="AGQ23" s="82"/>
      <c r="AGR23" s="82"/>
      <c r="AGS23" s="82"/>
      <c r="AGT23" s="82"/>
      <c r="AGU23" s="82"/>
      <c r="AGV23" s="82"/>
      <c r="AGW23" s="82"/>
      <c r="AGX23" s="82"/>
      <c r="AGY23" s="82"/>
      <c r="AGZ23" s="82"/>
      <c r="AHA23" s="82"/>
      <c r="AHB23" s="82"/>
      <c r="AHC23" s="82"/>
      <c r="AHD23" s="82"/>
      <c r="AHE23" s="82"/>
      <c r="AHF23" s="82"/>
      <c r="AHG23" s="82"/>
      <c r="AHH23" s="82"/>
      <c r="AHI23" s="82"/>
      <c r="AHJ23" s="82"/>
      <c r="AHK23" s="82"/>
      <c r="AHL23" s="82"/>
      <c r="AHM23" s="82"/>
      <c r="AHN23" s="82"/>
      <c r="AHO23" s="82"/>
      <c r="AHP23" s="82"/>
      <c r="AHQ23" s="82"/>
      <c r="AHR23" s="82"/>
      <c r="AHS23" s="82"/>
      <c r="AHT23" s="82"/>
      <c r="AHU23" s="82"/>
      <c r="AHV23" s="82"/>
      <c r="AHW23" s="82"/>
      <c r="AHX23" s="82"/>
      <c r="AHY23" s="82"/>
      <c r="AHZ23" s="82"/>
      <c r="AIA23" s="82"/>
      <c r="AIB23" s="82"/>
      <c r="AIC23" s="82"/>
      <c r="AID23" s="82"/>
      <c r="AIE23" s="82"/>
      <c r="AIF23" s="82"/>
      <c r="AIG23" s="82"/>
      <c r="AIH23" s="82"/>
      <c r="AII23" s="82"/>
      <c r="AIJ23" s="82"/>
      <c r="AIK23" s="82"/>
      <c r="AIL23" s="82"/>
      <c r="AIM23" s="82"/>
      <c r="AIN23" s="82"/>
      <c r="AIO23" s="82"/>
      <c r="AIP23" s="82"/>
      <c r="AIQ23" s="82"/>
      <c r="AIR23" s="82"/>
      <c r="AIS23" s="82"/>
      <c r="AIT23" s="82"/>
      <c r="AIU23" s="82"/>
      <c r="AIV23" s="82"/>
      <c r="AIW23" s="82"/>
      <c r="AIX23" s="82"/>
      <c r="AIY23" s="82"/>
      <c r="AIZ23" s="82"/>
      <c r="AJA23" s="82"/>
      <c r="AJB23" s="82"/>
      <c r="AJC23" s="82"/>
      <c r="AJD23" s="82"/>
      <c r="AJE23" s="82"/>
      <c r="AJF23" s="82"/>
      <c r="AJG23" s="82"/>
      <c r="AJH23" s="82"/>
      <c r="AJI23" s="82"/>
      <c r="AJJ23" s="82"/>
      <c r="AJK23" s="82"/>
      <c r="AJL23" s="82"/>
      <c r="AJM23" s="82"/>
      <c r="AJN23" s="82"/>
      <c r="AJO23" s="82"/>
      <c r="AJP23" s="82"/>
      <c r="AJQ23" s="82"/>
      <c r="AJR23" s="82"/>
      <c r="AJS23" s="82"/>
      <c r="AJT23" s="82"/>
      <c r="AJU23" s="82"/>
      <c r="AJV23" s="82"/>
      <c r="AJW23" s="82"/>
      <c r="AJX23" s="82"/>
      <c r="AJY23" s="82"/>
      <c r="AJZ23" s="82"/>
      <c r="AKA23" s="82"/>
      <c r="AKB23" s="82"/>
      <c r="AKC23" s="82"/>
      <c r="AKD23" s="82"/>
      <c r="AKE23" s="82"/>
      <c r="AKF23" s="82"/>
      <c r="AKG23" s="82"/>
      <c r="AKH23" s="82"/>
      <c r="AKI23" s="82"/>
      <c r="AKJ23" s="82"/>
      <c r="AKK23" s="82"/>
      <c r="AKL23" s="82"/>
      <c r="AKM23" s="82"/>
      <c r="AKN23" s="82"/>
      <c r="AKO23" s="82"/>
      <c r="AKP23" s="82"/>
      <c r="AKQ23" s="82"/>
      <c r="AKR23" s="82"/>
      <c r="AKS23" s="82"/>
      <c r="AKT23" s="82"/>
      <c r="AKU23" s="82"/>
      <c r="AKV23" s="82"/>
      <c r="AKW23" s="82"/>
      <c r="AKX23" s="82"/>
      <c r="AKY23" s="82"/>
      <c r="AKZ23" s="82"/>
    </row>
    <row r="24" spans="1:988">
      <c r="A24" s="113">
        <f t="shared" si="0"/>
        <v>88</v>
      </c>
      <c r="B24" s="115" t="s">
        <v>1490</v>
      </c>
      <c r="C24" s="113">
        <f>VLOOKUP(B24,Fe2O3!$A$1:$M$102,8,0)</f>
        <v>-1.0314550953039439</v>
      </c>
      <c r="D24" s="112"/>
      <c r="E24" s="115" t="s">
        <v>1490</v>
      </c>
      <c r="F24" s="113">
        <f>VLOOKUP(E24,Fe2O3!$A$4:$M$102,7,0)</f>
        <v>-3.4585486929243001</v>
      </c>
      <c r="G24" s="113">
        <f t="shared" si="1"/>
        <v>26</v>
      </c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BZ24" s="82"/>
      <c r="CA24" s="82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82"/>
      <c r="CR24" s="82"/>
      <c r="CS24" s="82"/>
      <c r="CT24" s="82"/>
      <c r="CU24" s="82"/>
      <c r="CV24" s="82"/>
      <c r="CW24" s="82"/>
      <c r="CX24" s="82"/>
      <c r="CY24" s="82"/>
      <c r="CZ24" s="82"/>
      <c r="DA24" s="82"/>
      <c r="DB24" s="82"/>
      <c r="DC24" s="82"/>
      <c r="DD24" s="82"/>
      <c r="DE24" s="82"/>
      <c r="DF24" s="82"/>
      <c r="DG24" s="82"/>
      <c r="DH24" s="82"/>
      <c r="DI24" s="82"/>
      <c r="DJ24" s="82"/>
      <c r="DK24" s="82"/>
      <c r="DL24" s="82"/>
      <c r="DM24" s="82"/>
      <c r="DN24" s="82"/>
      <c r="DO24" s="82"/>
      <c r="DP24" s="82"/>
      <c r="DQ24" s="82"/>
      <c r="DR24" s="82"/>
      <c r="DS24" s="82"/>
      <c r="DT24" s="82"/>
      <c r="DU24" s="82"/>
      <c r="DV24" s="82"/>
      <c r="DW24" s="82"/>
      <c r="DX24" s="82"/>
      <c r="DY24" s="82"/>
      <c r="DZ24" s="82"/>
      <c r="EA24" s="82"/>
      <c r="EB24" s="82"/>
      <c r="EC24" s="82"/>
      <c r="ED24" s="82"/>
      <c r="EE24" s="82"/>
      <c r="EF24" s="82"/>
      <c r="EG24" s="82"/>
      <c r="EH24" s="82"/>
      <c r="EI24" s="82"/>
      <c r="EJ24" s="82"/>
      <c r="EK24" s="82"/>
      <c r="EL24" s="82"/>
      <c r="EM24" s="82"/>
      <c r="EN24" s="82"/>
      <c r="EO24" s="82"/>
      <c r="EP24" s="82"/>
      <c r="EQ24" s="82"/>
      <c r="ER24" s="82"/>
      <c r="ES24" s="82"/>
      <c r="ET24" s="82"/>
      <c r="EU24" s="82"/>
      <c r="EV24" s="82"/>
      <c r="EW24" s="82"/>
      <c r="EX24" s="82"/>
      <c r="EY24" s="82"/>
      <c r="EZ24" s="82"/>
      <c r="FA24" s="82"/>
      <c r="FB24" s="82"/>
      <c r="FC24" s="82"/>
      <c r="FD24" s="82"/>
      <c r="FE24" s="82"/>
      <c r="FF24" s="82"/>
      <c r="FG24" s="82"/>
      <c r="FH24" s="82"/>
      <c r="FI24" s="82"/>
      <c r="FJ24" s="82"/>
      <c r="FK24" s="82"/>
      <c r="FL24" s="82"/>
      <c r="FM24" s="82"/>
      <c r="FN24" s="82"/>
      <c r="FO24" s="82"/>
      <c r="FP24" s="82"/>
      <c r="FQ24" s="82"/>
      <c r="FR24" s="82"/>
      <c r="FS24" s="82"/>
      <c r="FT24" s="82"/>
      <c r="FU24" s="82"/>
      <c r="FV24" s="82"/>
      <c r="FW24" s="82"/>
      <c r="FX24" s="82"/>
      <c r="FY24" s="82"/>
      <c r="FZ24" s="82"/>
      <c r="GA24" s="82"/>
      <c r="GB24" s="82"/>
      <c r="GC24" s="82"/>
      <c r="GD24" s="82"/>
      <c r="GE24" s="82"/>
      <c r="GF24" s="82"/>
      <c r="GG24" s="82"/>
      <c r="GH24" s="82"/>
      <c r="GI24" s="82"/>
      <c r="GJ24" s="82"/>
      <c r="GK24" s="82"/>
      <c r="GL24" s="82"/>
      <c r="GM24" s="82"/>
      <c r="GN24" s="82"/>
      <c r="GO24" s="82"/>
      <c r="GP24" s="82"/>
      <c r="GQ24" s="82"/>
      <c r="GR24" s="82"/>
      <c r="GS24" s="82"/>
      <c r="GT24" s="82"/>
      <c r="GU24" s="82"/>
      <c r="GV24" s="82"/>
      <c r="GW24" s="82"/>
      <c r="GX24" s="82"/>
      <c r="GY24" s="82"/>
      <c r="GZ24" s="82"/>
      <c r="HA24" s="82"/>
      <c r="HB24" s="82"/>
      <c r="HC24" s="82"/>
      <c r="HD24" s="82"/>
      <c r="HE24" s="82"/>
      <c r="HF24" s="82"/>
      <c r="HG24" s="82"/>
      <c r="HH24" s="82"/>
      <c r="HI24" s="82"/>
      <c r="HJ24" s="82"/>
      <c r="HK24" s="82"/>
      <c r="HL24" s="82"/>
      <c r="HM24" s="82"/>
      <c r="HN24" s="82"/>
      <c r="HO24" s="82"/>
      <c r="HP24" s="82"/>
      <c r="HQ24" s="82"/>
      <c r="HR24" s="82"/>
      <c r="HS24" s="82"/>
      <c r="HT24" s="82"/>
      <c r="HU24" s="82"/>
      <c r="HV24" s="82"/>
      <c r="HW24" s="82"/>
      <c r="HX24" s="82"/>
      <c r="HY24" s="82"/>
      <c r="HZ24" s="82"/>
      <c r="IA24" s="82"/>
      <c r="IB24" s="82"/>
      <c r="IC24" s="82"/>
      <c r="ID24" s="82"/>
      <c r="IE24" s="82"/>
      <c r="IF24" s="82"/>
      <c r="IG24" s="82"/>
      <c r="IH24" s="82"/>
      <c r="II24" s="82"/>
      <c r="IJ24" s="82"/>
      <c r="IK24" s="82"/>
      <c r="IL24" s="82"/>
      <c r="IM24" s="82"/>
      <c r="IN24" s="82"/>
      <c r="IO24" s="82"/>
      <c r="IP24" s="82"/>
      <c r="IQ24" s="82"/>
      <c r="IR24" s="82"/>
      <c r="IS24" s="82"/>
      <c r="IT24" s="82"/>
      <c r="IU24" s="82"/>
      <c r="IV24" s="82"/>
      <c r="IW24" s="82"/>
      <c r="IX24" s="82"/>
      <c r="IY24" s="82"/>
      <c r="IZ24" s="82"/>
      <c r="JA24" s="82"/>
      <c r="JB24" s="82"/>
      <c r="JC24" s="82"/>
      <c r="JD24" s="82"/>
      <c r="JE24" s="82"/>
      <c r="JF24" s="82"/>
      <c r="JG24" s="82"/>
      <c r="JH24" s="82"/>
      <c r="JI24" s="82"/>
      <c r="JJ24" s="82"/>
      <c r="JK24" s="82"/>
      <c r="JL24" s="82"/>
      <c r="JM24" s="82"/>
      <c r="JN24" s="82"/>
      <c r="JO24" s="82"/>
      <c r="JP24" s="82"/>
      <c r="JQ24" s="82"/>
      <c r="JR24" s="82"/>
      <c r="JS24" s="82"/>
      <c r="JT24" s="82"/>
      <c r="JU24" s="82"/>
      <c r="JV24" s="82"/>
      <c r="JW24" s="82"/>
      <c r="JX24" s="82"/>
      <c r="JY24" s="82"/>
      <c r="JZ24" s="82"/>
      <c r="KA24" s="82"/>
      <c r="KB24" s="82"/>
      <c r="KC24" s="82"/>
      <c r="KD24" s="82"/>
      <c r="KE24" s="82"/>
      <c r="KF24" s="82"/>
      <c r="KG24" s="82"/>
      <c r="KH24" s="82"/>
      <c r="KI24" s="82"/>
      <c r="KJ24" s="82"/>
      <c r="KK24" s="82"/>
      <c r="KL24" s="82"/>
      <c r="KM24" s="82"/>
      <c r="KN24" s="82"/>
      <c r="KO24" s="82"/>
      <c r="KP24" s="82"/>
      <c r="KQ24" s="82"/>
      <c r="KR24" s="82"/>
      <c r="KS24" s="82"/>
      <c r="KT24" s="82"/>
      <c r="KU24" s="82"/>
      <c r="KV24" s="82"/>
      <c r="KW24" s="82"/>
      <c r="KX24" s="82"/>
      <c r="KY24" s="82"/>
      <c r="KZ24" s="82"/>
      <c r="LA24" s="82"/>
      <c r="LB24" s="82"/>
      <c r="LC24" s="82"/>
      <c r="LD24" s="82"/>
      <c r="LE24" s="82"/>
      <c r="LF24" s="82"/>
      <c r="LG24" s="82"/>
      <c r="LH24" s="82"/>
      <c r="LI24" s="82"/>
      <c r="LJ24" s="82"/>
      <c r="LK24" s="82"/>
      <c r="LL24" s="82"/>
      <c r="LM24" s="82"/>
      <c r="LN24" s="82"/>
      <c r="LO24" s="82"/>
      <c r="LP24" s="82"/>
      <c r="LQ24" s="82"/>
      <c r="LR24" s="82"/>
      <c r="LS24" s="82"/>
      <c r="LT24" s="82"/>
      <c r="LU24" s="82"/>
      <c r="LV24" s="82"/>
      <c r="LW24" s="82"/>
      <c r="LX24" s="82"/>
      <c r="LY24" s="82"/>
      <c r="LZ24" s="82"/>
      <c r="MA24" s="82"/>
      <c r="MB24" s="82"/>
      <c r="MC24" s="82"/>
      <c r="MD24" s="82"/>
      <c r="ME24" s="82"/>
      <c r="MF24" s="82"/>
      <c r="MG24" s="82"/>
      <c r="MH24" s="82"/>
      <c r="MI24" s="82"/>
      <c r="MJ24" s="82"/>
      <c r="MK24" s="82"/>
      <c r="ML24" s="82"/>
      <c r="MM24" s="82"/>
      <c r="MN24" s="82"/>
      <c r="MO24" s="82"/>
      <c r="MP24" s="82"/>
      <c r="MQ24" s="82"/>
      <c r="MR24" s="82"/>
      <c r="MS24" s="82"/>
      <c r="MT24" s="82"/>
      <c r="MU24" s="82"/>
      <c r="MV24" s="82"/>
      <c r="MW24" s="82"/>
      <c r="MX24" s="82"/>
      <c r="MY24" s="82"/>
      <c r="MZ24" s="82"/>
      <c r="NA24" s="82"/>
      <c r="NB24" s="82"/>
      <c r="NC24" s="82"/>
      <c r="ND24" s="82"/>
      <c r="NE24" s="82"/>
      <c r="NF24" s="82"/>
      <c r="NG24" s="82"/>
      <c r="NH24" s="82"/>
      <c r="NI24" s="82"/>
      <c r="NJ24" s="82"/>
      <c r="NK24" s="82"/>
      <c r="NL24" s="82"/>
      <c r="NM24" s="82"/>
      <c r="NN24" s="82"/>
      <c r="NO24" s="82"/>
      <c r="NP24" s="82"/>
      <c r="NQ24" s="82"/>
      <c r="NR24" s="82"/>
      <c r="NS24" s="82"/>
      <c r="NT24" s="82"/>
      <c r="NU24" s="82"/>
      <c r="NV24" s="82"/>
      <c r="NW24" s="82"/>
      <c r="NX24" s="82"/>
      <c r="NY24" s="82"/>
      <c r="NZ24" s="82"/>
      <c r="OA24" s="82"/>
      <c r="OB24" s="82"/>
      <c r="OC24" s="82"/>
      <c r="OD24" s="82"/>
      <c r="OE24" s="82"/>
      <c r="OF24" s="82"/>
      <c r="OG24" s="82"/>
      <c r="OH24" s="82"/>
      <c r="OI24" s="82"/>
      <c r="OJ24" s="82"/>
      <c r="OK24" s="82"/>
      <c r="OL24" s="82"/>
      <c r="OM24" s="82"/>
      <c r="ON24" s="82"/>
      <c r="OO24" s="82"/>
      <c r="OP24" s="82"/>
      <c r="OQ24" s="82"/>
      <c r="OR24" s="82"/>
      <c r="OS24" s="82"/>
      <c r="OT24" s="82"/>
      <c r="OU24" s="82"/>
      <c r="OV24" s="82"/>
      <c r="OW24" s="82"/>
      <c r="OX24" s="82"/>
      <c r="OY24" s="82"/>
      <c r="OZ24" s="82"/>
      <c r="PA24" s="82"/>
      <c r="PB24" s="82"/>
      <c r="PC24" s="82"/>
      <c r="PD24" s="82"/>
      <c r="PE24" s="82"/>
      <c r="PF24" s="82"/>
      <c r="PG24" s="82"/>
      <c r="PH24" s="82"/>
      <c r="PI24" s="82"/>
      <c r="PJ24" s="82"/>
      <c r="PK24" s="82"/>
      <c r="PL24" s="82"/>
      <c r="PM24" s="82"/>
      <c r="PN24" s="82"/>
      <c r="PO24" s="82"/>
      <c r="PP24" s="82"/>
      <c r="PQ24" s="82"/>
      <c r="PR24" s="82"/>
      <c r="PS24" s="82"/>
      <c r="PT24" s="82"/>
      <c r="PU24" s="82"/>
      <c r="PV24" s="82"/>
      <c r="PW24" s="82"/>
      <c r="PX24" s="82"/>
      <c r="PY24" s="82"/>
      <c r="PZ24" s="82"/>
      <c r="QA24" s="82"/>
      <c r="QB24" s="82"/>
      <c r="QC24" s="82"/>
      <c r="QD24" s="82"/>
      <c r="QE24" s="82"/>
      <c r="QF24" s="82"/>
      <c r="QG24" s="82"/>
      <c r="QH24" s="82"/>
      <c r="QI24" s="82"/>
      <c r="QJ24" s="82"/>
      <c r="QK24" s="82"/>
      <c r="QL24" s="82"/>
      <c r="QM24" s="82"/>
      <c r="QN24" s="82"/>
      <c r="QO24" s="82"/>
      <c r="QP24" s="82"/>
      <c r="QQ24" s="82"/>
      <c r="QR24" s="82"/>
      <c r="QS24" s="82"/>
      <c r="QT24" s="82"/>
      <c r="QU24" s="82"/>
      <c r="QV24" s="82"/>
      <c r="QW24" s="82"/>
      <c r="QX24" s="82"/>
      <c r="QY24" s="82"/>
      <c r="QZ24" s="82"/>
      <c r="RA24" s="82"/>
      <c r="RB24" s="82"/>
      <c r="RC24" s="82"/>
      <c r="RD24" s="82"/>
      <c r="RE24" s="82"/>
      <c r="RF24" s="82"/>
      <c r="RG24" s="82"/>
      <c r="RH24" s="82"/>
      <c r="RI24" s="82"/>
      <c r="RJ24" s="82"/>
      <c r="RK24" s="82"/>
      <c r="RL24" s="82"/>
      <c r="RM24" s="82"/>
      <c r="RN24" s="82"/>
      <c r="RO24" s="82"/>
      <c r="RP24" s="82"/>
      <c r="RQ24" s="82"/>
      <c r="RR24" s="82"/>
      <c r="RS24" s="82"/>
      <c r="RT24" s="82"/>
      <c r="RU24" s="82"/>
      <c r="RV24" s="82"/>
      <c r="RW24" s="82"/>
      <c r="RX24" s="82"/>
      <c r="RY24" s="82"/>
      <c r="RZ24" s="82"/>
      <c r="SA24" s="82"/>
      <c r="SB24" s="82"/>
      <c r="SC24" s="82"/>
      <c r="SD24" s="82"/>
      <c r="SE24" s="82"/>
      <c r="SF24" s="82"/>
      <c r="SG24" s="82"/>
      <c r="SH24" s="82"/>
      <c r="SI24" s="82"/>
      <c r="SJ24" s="82"/>
      <c r="SK24" s="82"/>
      <c r="SL24" s="82"/>
      <c r="SM24" s="82"/>
      <c r="SN24" s="82"/>
      <c r="SO24" s="82"/>
      <c r="SP24" s="82"/>
      <c r="SQ24" s="82"/>
      <c r="SR24" s="82"/>
      <c r="SS24" s="82"/>
      <c r="ST24" s="82"/>
      <c r="SU24" s="82"/>
      <c r="SV24" s="82"/>
      <c r="SW24" s="82"/>
      <c r="SX24" s="82"/>
      <c r="SY24" s="82"/>
      <c r="SZ24" s="82"/>
      <c r="TA24" s="82"/>
      <c r="TB24" s="82"/>
      <c r="TC24" s="82"/>
      <c r="TD24" s="82"/>
      <c r="TE24" s="82"/>
      <c r="TF24" s="82"/>
      <c r="TG24" s="82"/>
      <c r="TH24" s="82"/>
      <c r="TI24" s="82"/>
      <c r="TJ24" s="82"/>
      <c r="TK24" s="82"/>
      <c r="TL24" s="82"/>
      <c r="TM24" s="82"/>
      <c r="TN24" s="82"/>
      <c r="TO24" s="82"/>
      <c r="TP24" s="82"/>
      <c r="TQ24" s="82"/>
      <c r="TR24" s="82"/>
      <c r="TS24" s="82"/>
      <c r="TT24" s="82"/>
      <c r="TU24" s="82"/>
      <c r="TV24" s="82"/>
      <c r="TW24" s="82"/>
      <c r="TX24" s="82"/>
      <c r="TY24" s="82"/>
      <c r="TZ24" s="82"/>
      <c r="UA24" s="82"/>
      <c r="UB24" s="82"/>
      <c r="UC24" s="82"/>
      <c r="UD24" s="82"/>
      <c r="UE24" s="82"/>
      <c r="UF24" s="82"/>
      <c r="UG24" s="82"/>
      <c r="UH24" s="82"/>
      <c r="UI24" s="82"/>
      <c r="UJ24" s="82"/>
      <c r="UK24" s="82"/>
      <c r="UL24" s="82"/>
      <c r="UM24" s="82"/>
      <c r="UN24" s="82"/>
      <c r="UO24" s="82"/>
      <c r="UP24" s="82"/>
      <c r="UQ24" s="82"/>
      <c r="UR24" s="82"/>
      <c r="US24" s="82"/>
      <c r="UT24" s="82"/>
      <c r="UU24" s="82"/>
      <c r="UV24" s="82"/>
      <c r="UW24" s="82"/>
      <c r="UX24" s="82"/>
      <c r="UY24" s="82"/>
      <c r="UZ24" s="82"/>
      <c r="VA24" s="82"/>
      <c r="VB24" s="82"/>
      <c r="VC24" s="82"/>
      <c r="VD24" s="82"/>
      <c r="VE24" s="82"/>
      <c r="VF24" s="82"/>
      <c r="VG24" s="82"/>
      <c r="VH24" s="82"/>
      <c r="VI24" s="82"/>
      <c r="VJ24" s="82"/>
      <c r="VK24" s="82"/>
      <c r="VL24" s="82"/>
      <c r="VM24" s="82"/>
      <c r="VN24" s="82"/>
      <c r="VO24" s="82"/>
      <c r="VP24" s="82"/>
      <c r="VQ24" s="82"/>
      <c r="VR24" s="82"/>
      <c r="VS24" s="82"/>
      <c r="VT24" s="82"/>
      <c r="VU24" s="82"/>
      <c r="VV24" s="82"/>
      <c r="VW24" s="82"/>
      <c r="VX24" s="82"/>
      <c r="VY24" s="82"/>
      <c r="VZ24" s="82"/>
      <c r="WA24" s="82"/>
      <c r="WB24" s="82"/>
      <c r="WC24" s="82"/>
      <c r="WD24" s="82"/>
      <c r="WE24" s="82"/>
      <c r="WF24" s="82"/>
      <c r="WG24" s="82"/>
      <c r="WH24" s="82"/>
      <c r="WI24" s="82"/>
      <c r="WJ24" s="82"/>
      <c r="WK24" s="82"/>
      <c r="WL24" s="82"/>
      <c r="WM24" s="82"/>
      <c r="WN24" s="82"/>
      <c r="WO24" s="82"/>
      <c r="WP24" s="82"/>
      <c r="WQ24" s="82"/>
      <c r="WR24" s="82"/>
      <c r="WS24" s="82"/>
      <c r="WT24" s="82"/>
      <c r="WU24" s="82"/>
      <c r="WV24" s="82"/>
      <c r="WW24" s="82"/>
      <c r="WX24" s="82"/>
      <c r="WY24" s="82"/>
      <c r="WZ24" s="82"/>
      <c r="XA24" s="82"/>
      <c r="XB24" s="82"/>
      <c r="XC24" s="82"/>
      <c r="XD24" s="82"/>
      <c r="XE24" s="82"/>
      <c r="XF24" s="82"/>
      <c r="XG24" s="82"/>
      <c r="XH24" s="82"/>
      <c r="XI24" s="82"/>
      <c r="XJ24" s="82"/>
      <c r="XK24" s="82"/>
      <c r="XL24" s="82"/>
      <c r="XM24" s="82"/>
      <c r="XN24" s="82"/>
      <c r="XO24" s="82"/>
      <c r="XP24" s="82"/>
      <c r="XQ24" s="82"/>
      <c r="XR24" s="82"/>
      <c r="XS24" s="82"/>
      <c r="XT24" s="82"/>
      <c r="XU24" s="82"/>
      <c r="XV24" s="82"/>
      <c r="XW24" s="82"/>
      <c r="XX24" s="82"/>
      <c r="XY24" s="82"/>
      <c r="XZ24" s="82"/>
      <c r="YA24" s="82"/>
      <c r="YB24" s="82"/>
      <c r="YC24" s="82"/>
      <c r="YD24" s="82"/>
      <c r="YE24" s="82"/>
      <c r="YF24" s="82"/>
      <c r="YG24" s="82"/>
      <c r="YH24" s="82"/>
      <c r="YI24" s="82"/>
      <c r="YJ24" s="82"/>
      <c r="YK24" s="82"/>
      <c r="YL24" s="82"/>
      <c r="YM24" s="82"/>
      <c r="YN24" s="82"/>
      <c r="YO24" s="82"/>
      <c r="YP24" s="82"/>
      <c r="YQ24" s="82"/>
      <c r="YR24" s="82"/>
      <c r="YS24" s="82"/>
      <c r="YT24" s="82"/>
      <c r="YU24" s="82"/>
      <c r="YV24" s="82"/>
      <c r="YW24" s="82"/>
      <c r="YX24" s="82"/>
      <c r="YY24" s="82"/>
      <c r="YZ24" s="82"/>
      <c r="ZA24" s="82"/>
      <c r="ZB24" s="82"/>
      <c r="ZC24" s="82"/>
      <c r="ZD24" s="82"/>
      <c r="ZE24" s="82"/>
      <c r="ZF24" s="82"/>
      <c r="ZG24" s="82"/>
      <c r="ZH24" s="82"/>
      <c r="ZI24" s="82"/>
      <c r="ZJ24" s="82"/>
      <c r="ZK24" s="82"/>
      <c r="ZL24" s="82"/>
      <c r="ZM24" s="82"/>
      <c r="ZN24" s="82"/>
      <c r="ZO24" s="82"/>
      <c r="ZP24" s="82"/>
      <c r="ZQ24" s="82"/>
      <c r="ZR24" s="82"/>
      <c r="ZS24" s="82"/>
      <c r="ZT24" s="82"/>
      <c r="ZU24" s="82"/>
      <c r="ZV24" s="82"/>
      <c r="ZW24" s="82"/>
      <c r="ZX24" s="82"/>
      <c r="ZY24" s="82"/>
      <c r="ZZ24" s="82"/>
      <c r="AAA24" s="82"/>
      <c r="AAB24" s="82"/>
      <c r="AAC24" s="82"/>
      <c r="AAD24" s="82"/>
      <c r="AAE24" s="82"/>
      <c r="AAF24" s="82"/>
      <c r="AAG24" s="82"/>
      <c r="AAH24" s="82"/>
      <c r="AAI24" s="82"/>
      <c r="AAJ24" s="82"/>
      <c r="AAK24" s="82"/>
      <c r="AAL24" s="82"/>
      <c r="AAM24" s="82"/>
      <c r="AAN24" s="82"/>
      <c r="AAO24" s="82"/>
      <c r="AAP24" s="82"/>
      <c r="AAQ24" s="82"/>
      <c r="AAR24" s="82"/>
      <c r="AAS24" s="82"/>
      <c r="AAT24" s="82"/>
      <c r="AAU24" s="82"/>
      <c r="AAV24" s="82"/>
      <c r="AAW24" s="82"/>
      <c r="AAX24" s="82"/>
      <c r="AAY24" s="82"/>
      <c r="AAZ24" s="82"/>
      <c r="ABA24" s="82"/>
      <c r="ABB24" s="82"/>
      <c r="ABC24" s="82"/>
      <c r="ABD24" s="82"/>
      <c r="ABE24" s="82"/>
      <c r="ABF24" s="82"/>
      <c r="ABG24" s="82"/>
      <c r="ABH24" s="82"/>
      <c r="ABI24" s="82"/>
      <c r="ABJ24" s="82"/>
      <c r="ABK24" s="82"/>
      <c r="ABL24" s="82"/>
      <c r="ABM24" s="82"/>
      <c r="ABN24" s="82"/>
      <c r="ABO24" s="82"/>
      <c r="ABP24" s="82"/>
      <c r="ABQ24" s="82"/>
      <c r="ABR24" s="82"/>
      <c r="ABS24" s="82"/>
      <c r="ABT24" s="82"/>
      <c r="ABU24" s="82"/>
      <c r="ABV24" s="82"/>
      <c r="ABW24" s="82"/>
      <c r="ABX24" s="82"/>
      <c r="ABY24" s="82"/>
      <c r="ABZ24" s="82"/>
      <c r="ACA24" s="82"/>
      <c r="ACB24" s="82"/>
      <c r="ACC24" s="82"/>
      <c r="ACD24" s="82"/>
      <c r="ACE24" s="82"/>
      <c r="ACF24" s="82"/>
      <c r="ACG24" s="82"/>
      <c r="ACH24" s="82"/>
      <c r="ACI24" s="82"/>
      <c r="ACJ24" s="82"/>
      <c r="ACK24" s="82"/>
      <c r="ACL24" s="82"/>
      <c r="ACM24" s="82"/>
      <c r="ACN24" s="82"/>
      <c r="ACO24" s="82"/>
      <c r="ACP24" s="82"/>
      <c r="ACQ24" s="82"/>
      <c r="ACR24" s="82"/>
      <c r="ACS24" s="82"/>
      <c r="ACT24" s="82"/>
      <c r="ACU24" s="82"/>
      <c r="ACV24" s="82"/>
      <c r="ACW24" s="82"/>
      <c r="ACX24" s="82"/>
      <c r="ACY24" s="82"/>
      <c r="ACZ24" s="82"/>
      <c r="ADA24" s="82"/>
      <c r="ADB24" s="82"/>
      <c r="ADC24" s="82"/>
      <c r="ADD24" s="82"/>
      <c r="ADE24" s="82"/>
      <c r="ADF24" s="82"/>
      <c r="ADG24" s="82"/>
      <c r="ADH24" s="82"/>
      <c r="ADI24" s="82"/>
      <c r="ADJ24" s="82"/>
      <c r="ADK24" s="82"/>
      <c r="ADL24" s="82"/>
      <c r="ADM24" s="82"/>
      <c r="ADN24" s="82"/>
      <c r="ADO24" s="82"/>
      <c r="ADP24" s="82"/>
      <c r="ADQ24" s="82"/>
      <c r="ADR24" s="82"/>
      <c r="ADS24" s="82"/>
      <c r="ADT24" s="82"/>
      <c r="ADU24" s="82"/>
      <c r="ADV24" s="82"/>
      <c r="ADW24" s="82"/>
      <c r="ADX24" s="82"/>
      <c r="ADY24" s="82"/>
      <c r="ADZ24" s="82"/>
      <c r="AEA24" s="82"/>
      <c r="AEB24" s="82"/>
      <c r="AEC24" s="82"/>
      <c r="AED24" s="82"/>
      <c r="AEE24" s="82"/>
      <c r="AEF24" s="82"/>
      <c r="AEG24" s="82"/>
      <c r="AEH24" s="82"/>
      <c r="AEI24" s="82"/>
      <c r="AEJ24" s="82"/>
      <c r="AEK24" s="82"/>
      <c r="AEL24" s="82"/>
      <c r="AEM24" s="82"/>
      <c r="AEN24" s="82"/>
      <c r="AEO24" s="82"/>
      <c r="AEP24" s="82"/>
      <c r="AEQ24" s="82"/>
      <c r="AER24" s="82"/>
      <c r="AES24" s="82"/>
      <c r="AET24" s="82"/>
      <c r="AEU24" s="82"/>
      <c r="AEV24" s="82"/>
      <c r="AEW24" s="82"/>
      <c r="AEX24" s="82"/>
      <c r="AEY24" s="82"/>
      <c r="AEZ24" s="82"/>
      <c r="AFA24" s="82"/>
      <c r="AFB24" s="82"/>
      <c r="AFC24" s="82"/>
      <c r="AFD24" s="82"/>
      <c r="AFE24" s="82"/>
      <c r="AFF24" s="82"/>
      <c r="AFG24" s="82"/>
      <c r="AFH24" s="82"/>
      <c r="AFI24" s="82"/>
      <c r="AFJ24" s="82"/>
      <c r="AFK24" s="82"/>
      <c r="AFL24" s="82"/>
      <c r="AFM24" s="82"/>
      <c r="AFN24" s="82"/>
      <c r="AFO24" s="82"/>
      <c r="AFP24" s="82"/>
      <c r="AFQ24" s="82"/>
      <c r="AFR24" s="82"/>
      <c r="AFS24" s="82"/>
      <c r="AFT24" s="82"/>
      <c r="AFU24" s="82"/>
      <c r="AFV24" s="82"/>
      <c r="AFW24" s="82"/>
      <c r="AFX24" s="82"/>
      <c r="AFY24" s="82"/>
      <c r="AFZ24" s="82"/>
      <c r="AGA24" s="82"/>
      <c r="AGB24" s="82"/>
      <c r="AGC24" s="82"/>
      <c r="AGD24" s="82"/>
      <c r="AGE24" s="82"/>
      <c r="AGF24" s="82"/>
      <c r="AGG24" s="82"/>
      <c r="AGH24" s="82"/>
      <c r="AGI24" s="82"/>
      <c r="AGJ24" s="82"/>
      <c r="AGK24" s="82"/>
      <c r="AGL24" s="82"/>
      <c r="AGM24" s="82"/>
      <c r="AGN24" s="82"/>
      <c r="AGO24" s="82"/>
      <c r="AGP24" s="82"/>
      <c r="AGQ24" s="82"/>
      <c r="AGR24" s="82"/>
      <c r="AGS24" s="82"/>
      <c r="AGT24" s="82"/>
      <c r="AGU24" s="82"/>
      <c r="AGV24" s="82"/>
      <c r="AGW24" s="82"/>
      <c r="AGX24" s="82"/>
      <c r="AGY24" s="82"/>
      <c r="AGZ24" s="82"/>
      <c r="AHA24" s="82"/>
      <c r="AHB24" s="82"/>
      <c r="AHC24" s="82"/>
      <c r="AHD24" s="82"/>
      <c r="AHE24" s="82"/>
      <c r="AHF24" s="82"/>
      <c r="AHG24" s="82"/>
      <c r="AHH24" s="82"/>
      <c r="AHI24" s="82"/>
      <c r="AHJ24" s="82"/>
      <c r="AHK24" s="82"/>
      <c r="AHL24" s="82"/>
      <c r="AHM24" s="82"/>
      <c r="AHN24" s="82"/>
      <c r="AHO24" s="82"/>
      <c r="AHP24" s="82"/>
      <c r="AHQ24" s="82"/>
      <c r="AHR24" s="82"/>
      <c r="AHS24" s="82"/>
      <c r="AHT24" s="82"/>
      <c r="AHU24" s="82"/>
      <c r="AHV24" s="82"/>
      <c r="AHW24" s="82"/>
      <c r="AHX24" s="82"/>
      <c r="AHY24" s="82"/>
      <c r="AHZ24" s="82"/>
      <c r="AIA24" s="82"/>
      <c r="AIB24" s="82"/>
      <c r="AIC24" s="82"/>
      <c r="AID24" s="82"/>
      <c r="AIE24" s="82"/>
      <c r="AIF24" s="82"/>
      <c r="AIG24" s="82"/>
      <c r="AIH24" s="82"/>
      <c r="AII24" s="82"/>
      <c r="AIJ24" s="82"/>
      <c r="AIK24" s="82"/>
      <c r="AIL24" s="82"/>
      <c r="AIM24" s="82"/>
      <c r="AIN24" s="82"/>
      <c r="AIO24" s="82"/>
      <c r="AIP24" s="82"/>
      <c r="AIQ24" s="82"/>
      <c r="AIR24" s="82"/>
      <c r="AIS24" s="82"/>
      <c r="AIT24" s="82"/>
      <c r="AIU24" s="82"/>
      <c r="AIV24" s="82"/>
      <c r="AIW24" s="82"/>
      <c r="AIX24" s="82"/>
      <c r="AIY24" s="82"/>
      <c r="AIZ24" s="82"/>
      <c r="AJA24" s="82"/>
      <c r="AJB24" s="82"/>
      <c r="AJC24" s="82"/>
      <c r="AJD24" s="82"/>
      <c r="AJE24" s="82"/>
      <c r="AJF24" s="82"/>
      <c r="AJG24" s="82"/>
      <c r="AJH24" s="82"/>
      <c r="AJI24" s="82"/>
      <c r="AJJ24" s="82"/>
      <c r="AJK24" s="82"/>
      <c r="AJL24" s="82"/>
      <c r="AJM24" s="82"/>
      <c r="AJN24" s="82"/>
      <c r="AJO24" s="82"/>
      <c r="AJP24" s="82"/>
      <c r="AJQ24" s="82"/>
      <c r="AJR24" s="82"/>
      <c r="AJS24" s="82"/>
      <c r="AJT24" s="82"/>
      <c r="AJU24" s="82"/>
      <c r="AJV24" s="82"/>
      <c r="AJW24" s="82"/>
      <c r="AJX24" s="82"/>
      <c r="AJY24" s="82"/>
      <c r="AJZ24" s="82"/>
      <c r="AKA24" s="82"/>
      <c r="AKB24" s="82"/>
      <c r="AKC24" s="82"/>
      <c r="AKD24" s="82"/>
      <c r="AKE24" s="82"/>
      <c r="AKF24" s="82"/>
      <c r="AKG24" s="82"/>
      <c r="AKH24" s="82"/>
      <c r="AKI24" s="82"/>
      <c r="AKJ24" s="82"/>
      <c r="AKK24" s="82"/>
      <c r="AKL24" s="82"/>
      <c r="AKM24" s="82"/>
      <c r="AKN24" s="82"/>
      <c r="AKO24" s="82"/>
      <c r="AKP24" s="82"/>
      <c r="AKQ24" s="82"/>
      <c r="AKR24" s="82"/>
      <c r="AKS24" s="82"/>
      <c r="AKT24" s="82"/>
      <c r="AKU24" s="82"/>
      <c r="AKV24" s="82"/>
      <c r="AKW24" s="82"/>
      <c r="AKX24" s="82"/>
      <c r="AKY24" s="82"/>
      <c r="AKZ24" s="82"/>
    </row>
    <row r="25" spans="1:988">
      <c r="A25" s="113">
        <f t="shared" si="0"/>
        <v>53</v>
      </c>
      <c r="B25" s="113" t="s">
        <v>540</v>
      </c>
      <c r="C25" s="113">
        <f>VLOOKUP(B25,Fe2O3!$A$1:$M$102,8,0)</f>
        <v>-0.2818536287970943</v>
      </c>
      <c r="D25" s="112"/>
      <c r="E25" s="113" t="s">
        <v>540</v>
      </c>
      <c r="F25" s="113">
        <f>VLOOKUP(E25,Fe2O3!$A$4:$M$102,7,0)</f>
        <v>-3.4816542477755799</v>
      </c>
      <c r="G25" s="113">
        <f t="shared" si="1"/>
        <v>27</v>
      </c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  <c r="CT25" s="82"/>
      <c r="CU25" s="82"/>
      <c r="CV25" s="82"/>
      <c r="CW25" s="82"/>
      <c r="CX25" s="82"/>
      <c r="CY25" s="82"/>
      <c r="CZ25" s="82"/>
      <c r="DA25" s="82"/>
      <c r="DB25" s="82"/>
      <c r="DC25" s="82"/>
      <c r="DD25" s="82"/>
      <c r="DE25" s="82"/>
      <c r="DF25" s="82"/>
      <c r="DG25" s="82"/>
      <c r="DH25" s="82"/>
      <c r="DI25" s="82"/>
      <c r="DJ25" s="82"/>
      <c r="DK25" s="82"/>
      <c r="DL25" s="82"/>
      <c r="DM25" s="82"/>
      <c r="DN25" s="82"/>
      <c r="DO25" s="82"/>
      <c r="DP25" s="82"/>
      <c r="DQ25" s="82"/>
      <c r="DR25" s="82"/>
      <c r="DS25" s="82"/>
      <c r="DT25" s="82"/>
      <c r="DU25" s="82"/>
      <c r="DV25" s="82"/>
      <c r="DW25" s="82"/>
      <c r="DX25" s="82"/>
      <c r="DY25" s="82"/>
      <c r="DZ25" s="82"/>
      <c r="EA25" s="82"/>
      <c r="EB25" s="82"/>
      <c r="EC25" s="82"/>
      <c r="ED25" s="82"/>
      <c r="EE25" s="82"/>
      <c r="EF25" s="82"/>
      <c r="EG25" s="82"/>
      <c r="EH25" s="82"/>
      <c r="EI25" s="82"/>
      <c r="EJ25" s="82"/>
      <c r="EK25" s="82"/>
      <c r="EL25" s="82"/>
      <c r="EM25" s="82"/>
      <c r="EN25" s="82"/>
      <c r="EO25" s="82"/>
      <c r="EP25" s="82"/>
      <c r="EQ25" s="82"/>
      <c r="ER25" s="82"/>
      <c r="ES25" s="82"/>
      <c r="ET25" s="82"/>
      <c r="EU25" s="82"/>
      <c r="EV25" s="82"/>
      <c r="EW25" s="82"/>
      <c r="EX25" s="82"/>
      <c r="EY25" s="82"/>
      <c r="EZ25" s="82"/>
      <c r="FA25" s="82"/>
      <c r="FB25" s="82"/>
      <c r="FC25" s="82"/>
      <c r="FD25" s="82"/>
      <c r="FE25" s="82"/>
      <c r="FF25" s="82"/>
      <c r="FG25" s="82"/>
      <c r="FH25" s="82"/>
      <c r="FI25" s="82"/>
      <c r="FJ25" s="82"/>
      <c r="FK25" s="82"/>
      <c r="FL25" s="82"/>
      <c r="FM25" s="82"/>
      <c r="FN25" s="82"/>
      <c r="FO25" s="82"/>
      <c r="FP25" s="82"/>
      <c r="FQ25" s="82"/>
      <c r="FR25" s="82"/>
      <c r="FS25" s="82"/>
      <c r="FT25" s="82"/>
      <c r="FU25" s="82"/>
      <c r="FV25" s="82"/>
      <c r="FW25" s="82"/>
      <c r="FX25" s="82"/>
      <c r="FY25" s="82"/>
      <c r="FZ25" s="82"/>
      <c r="GA25" s="82"/>
      <c r="GB25" s="82"/>
      <c r="GC25" s="82"/>
      <c r="GD25" s="82"/>
      <c r="GE25" s="82"/>
      <c r="GF25" s="82"/>
      <c r="GG25" s="82"/>
      <c r="GH25" s="82"/>
      <c r="GI25" s="82"/>
      <c r="GJ25" s="82"/>
      <c r="GK25" s="82"/>
      <c r="GL25" s="82"/>
      <c r="GM25" s="82"/>
      <c r="GN25" s="82"/>
      <c r="GO25" s="82"/>
      <c r="GP25" s="82"/>
      <c r="GQ25" s="82"/>
      <c r="GR25" s="82"/>
      <c r="GS25" s="82"/>
      <c r="GT25" s="82"/>
      <c r="GU25" s="82"/>
      <c r="GV25" s="82"/>
      <c r="GW25" s="82"/>
      <c r="GX25" s="82"/>
      <c r="GY25" s="82"/>
      <c r="GZ25" s="82"/>
      <c r="HA25" s="82"/>
      <c r="HB25" s="82"/>
      <c r="HC25" s="82"/>
      <c r="HD25" s="82"/>
      <c r="HE25" s="82"/>
      <c r="HF25" s="82"/>
      <c r="HG25" s="82"/>
      <c r="HH25" s="82"/>
      <c r="HI25" s="82"/>
      <c r="HJ25" s="82"/>
      <c r="HK25" s="82"/>
      <c r="HL25" s="82"/>
      <c r="HM25" s="82"/>
      <c r="HN25" s="82"/>
      <c r="HO25" s="82"/>
      <c r="HP25" s="82"/>
      <c r="HQ25" s="82"/>
      <c r="HR25" s="82"/>
      <c r="HS25" s="82"/>
      <c r="HT25" s="82"/>
      <c r="HU25" s="82"/>
      <c r="HV25" s="82"/>
      <c r="HW25" s="82"/>
      <c r="HX25" s="82"/>
      <c r="HY25" s="82"/>
      <c r="HZ25" s="82"/>
      <c r="IA25" s="82"/>
      <c r="IB25" s="82"/>
      <c r="IC25" s="82"/>
      <c r="ID25" s="82"/>
      <c r="IE25" s="82"/>
      <c r="IF25" s="82"/>
      <c r="IG25" s="82"/>
      <c r="IH25" s="82"/>
      <c r="II25" s="82"/>
      <c r="IJ25" s="82"/>
      <c r="IK25" s="82"/>
      <c r="IL25" s="82"/>
      <c r="IM25" s="82"/>
      <c r="IN25" s="82"/>
      <c r="IO25" s="82"/>
      <c r="IP25" s="82"/>
      <c r="IQ25" s="82"/>
      <c r="IR25" s="82"/>
      <c r="IS25" s="82"/>
      <c r="IT25" s="82"/>
      <c r="IU25" s="82"/>
      <c r="IV25" s="82"/>
      <c r="IW25" s="82"/>
      <c r="IX25" s="82"/>
      <c r="IY25" s="82"/>
      <c r="IZ25" s="82"/>
      <c r="JA25" s="82"/>
      <c r="JB25" s="82"/>
      <c r="JC25" s="82"/>
      <c r="JD25" s="82"/>
      <c r="JE25" s="82"/>
      <c r="JF25" s="82"/>
      <c r="JG25" s="82"/>
      <c r="JH25" s="82"/>
      <c r="JI25" s="82"/>
      <c r="JJ25" s="82"/>
      <c r="JK25" s="82"/>
      <c r="JL25" s="82"/>
      <c r="JM25" s="82"/>
      <c r="JN25" s="82"/>
      <c r="JO25" s="82"/>
      <c r="JP25" s="82"/>
      <c r="JQ25" s="82"/>
      <c r="JR25" s="82"/>
      <c r="JS25" s="82"/>
      <c r="JT25" s="82"/>
      <c r="JU25" s="82"/>
      <c r="JV25" s="82"/>
      <c r="JW25" s="82"/>
      <c r="JX25" s="82"/>
      <c r="JY25" s="82"/>
      <c r="JZ25" s="82"/>
      <c r="KA25" s="82"/>
      <c r="KB25" s="82"/>
      <c r="KC25" s="82"/>
      <c r="KD25" s="82"/>
      <c r="KE25" s="82"/>
      <c r="KF25" s="82"/>
      <c r="KG25" s="82"/>
      <c r="KH25" s="82"/>
      <c r="KI25" s="82"/>
      <c r="KJ25" s="82"/>
      <c r="KK25" s="82"/>
      <c r="KL25" s="82"/>
      <c r="KM25" s="82"/>
      <c r="KN25" s="82"/>
      <c r="KO25" s="82"/>
      <c r="KP25" s="82"/>
      <c r="KQ25" s="82"/>
      <c r="KR25" s="82"/>
      <c r="KS25" s="82"/>
      <c r="KT25" s="82"/>
      <c r="KU25" s="82"/>
      <c r="KV25" s="82"/>
      <c r="KW25" s="82"/>
      <c r="KX25" s="82"/>
      <c r="KY25" s="82"/>
      <c r="KZ25" s="82"/>
      <c r="LA25" s="82"/>
      <c r="LB25" s="82"/>
      <c r="LC25" s="82"/>
      <c r="LD25" s="82"/>
      <c r="LE25" s="82"/>
      <c r="LF25" s="82"/>
      <c r="LG25" s="82"/>
      <c r="LH25" s="82"/>
      <c r="LI25" s="82"/>
      <c r="LJ25" s="82"/>
      <c r="LK25" s="82"/>
      <c r="LL25" s="82"/>
      <c r="LM25" s="82"/>
      <c r="LN25" s="82"/>
      <c r="LO25" s="82"/>
      <c r="LP25" s="82"/>
      <c r="LQ25" s="82"/>
      <c r="LR25" s="82"/>
      <c r="LS25" s="82"/>
      <c r="LT25" s="82"/>
      <c r="LU25" s="82"/>
      <c r="LV25" s="82"/>
      <c r="LW25" s="82"/>
      <c r="LX25" s="82"/>
      <c r="LY25" s="82"/>
      <c r="LZ25" s="82"/>
      <c r="MA25" s="82"/>
      <c r="MB25" s="82"/>
      <c r="MC25" s="82"/>
      <c r="MD25" s="82"/>
      <c r="ME25" s="82"/>
      <c r="MF25" s="82"/>
      <c r="MG25" s="82"/>
      <c r="MH25" s="82"/>
      <c r="MI25" s="82"/>
      <c r="MJ25" s="82"/>
      <c r="MK25" s="82"/>
      <c r="ML25" s="82"/>
      <c r="MM25" s="82"/>
      <c r="MN25" s="82"/>
      <c r="MO25" s="82"/>
      <c r="MP25" s="82"/>
      <c r="MQ25" s="82"/>
      <c r="MR25" s="82"/>
      <c r="MS25" s="82"/>
      <c r="MT25" s="82"/>
      <c r="MU25" s="82"/>
      <c r="MV25" s="82"/>
      <c r="MW25" s="82"/>
      <c r="MX25" s="82"/>
      <c r="MY25" s="82"/>
      <c r="MZ25" s="82"/>
      <c r="NA25" s="82"/>
      <c r="NB25" s="82"/>
      <c r="NC25" s="82"/>
      <c r="ND25" s="82"/>
      <c r="NE25" s="82"/>
      <c r="NF25" s="82"/>
      <c r="NG25" s="82"/>
      <c r="NH25" s="82"/>
      <c r="NI25" s="82"/>
      <c r="NJ25" s="82"/>
      <c r="NK25" s="82"/>
      <c r="NL25" s="82"/>
      <c r="NM25" s="82"/>
      <c r="NN25" s="82"/>
      <c r="NO25" s="82"/>
      <c r="NP25" s="82"/>
      <c r="NQ25" s="82"/>
      <c r="NR25" s="82"/>
      <c r="NS25" s="82"/>
      <c r="NT25" s="82"/>
      <c r="NU25" s="82"/>
      <c r="NV25" s="82"/>
      <c r="NW25" s="82"/>
      <c r="NX25" s="82"/>
      <c r="NY25" s="82"/>
      <c r="NZ25" s="82"/>
      <c r="OA25" s="82"/>
      <c r="OB25" s="82"/>
      <c r="OC25" s="82"/>
      <c r="OD25" s="82"/>
      <c r="OE25" s="82"/>
      <c r="OF25" s="82"/>
      <c r="OG25" s="82"/>
      <c r="OH25" s="82"/>
      <c r="OI25" s="82"/>
      <c r="OJ25" s="82"/>
      <c r="OK25" s="82"/>
      <c r="OL25" s="82"/>
      <c r="OM25" s="82"/>
      <c r="ON25" s="82"/>
      <c r="OO25" s="82"/>
      <c r="OP25" s="82"/>
      <c r="OQ25" s="82"/>
      <c r="OR25" s="82"/>
      <c r="OS25" s="82"/>
      <c r="OT25" s="82"/>
      <c r="OU25" s="82"/>
      <c r="OV25" s="82"/>
      <c r="OW25" s="82"/>
      <c r="OX25" s="82"/>
      <c r="OY25" s="82"/>
      <c r="OZ25" s="82"/>
      <c r="PA25" s="82"/>
      <c r="PB25" s="82"/>
      <c r="PC25" s="82"/>
      <c r="PD25" s="82"/>
      <c r="PE25" s="82"/>
      <c r="PF25" s="82"/>
      <c r="PG25" s="82"/>
      <c r="PH25" s="82"/>
      <c r="PI25" s="82"/>
      <c r="PJ25" s="82"/>
      <c r="PK25" s="82"/>
      <c r="PL25" s="82"/>
      <c r="PM25" s="82"/>
      <c r="PN25" s="82"/>
      <c r="PO25" s="82"/>
      <c r="PP25" s="82"/>
      <c r="PQ25" s="82"/>
      <c r="PR25" s="82"/>
      <c r="PS25" s="82"/>
      <c r="PT25" s="82"/>
      <c r="PU25" s="82"/>
      <c r="PV25" s="82"/>
      <c r="PW25" s="82"/>
      <c r="PX25" s="82"/>
      <c r="PY25" s="82"/>
      <c r="PZ25" s="82"/>
      <c r="QA25" s="82"/>
      <c r="QB25" s="82"/>
      <c r="QC25" s="82"/>
      <c r="QD25" s="82"/>
      <c r="QE25" s="82"/>
      <c r="QF25" s="82"/>
      <c r="QG25" s="82"/>
      <c r="QH25" s="82"/>
      <c r="QI25" s="82"/>
      <c r="QJ25" s="82"/>
      <c r="QK25" s="82"/>
      <c r="QL25" s="82"/>
      <c r="QM25" s="82"/>
      <c r="QN25" s="82"/>
      <c r="QO25" s="82"/>
      <c r="QP25" s="82"/>
      <c r="QQ25" s="82"/>
      <c r="QR25" s="82"/>
      <c r="QS25" s="82"/>
      <c r="QT25" s="82"/>
      <c r="QU25" s="82"/>
      <c r="QV25" s="82"/>
      <c r="QW25" s="82"/>
      <c r="QX25" s="82"/>
      <c r="QY25" s="82"/>
      <c r="QZ25" s="82"/>
      <c r="RA25" s="82"/>
      <c r="RB25" s="82"/>
      <c r="RC25" s="82"/>
      <c r="RD25" s="82"/>
      <c r="RE25" s="82"/>
      <c r="RF25" s="82"/>
      <c r="RG25" s="82"/>
      <c r="RH25" s="82"/>
      <c r="RI25" s="82"/>
      <c r="RJ25" s="82"/>
      <c r="RK25" s="82"/>
      <c r="RL25" s="82"/>
      <c r="RM25" s="82"/>
      <c r="RN25" s="82"/>
      <c r="RO25" s="82"/>
      <c r="RP25" s="82"/>
      <c r="RQ25" s="82"/>
      <c r="RR25" s="82"/>
      <c r="RS25" s="82"/>
      <c r="RT25" s="82"/>
      <c r="RU25" s="82"/>
      <c r="RV25" s="82"/>
      <c r="RW25" s="82"/>
      <c r="RX25" s="82"/>
      <c r="RY25" s="82"/>
      <c r="RZ25" s="82"/>
      <c r="SA25" s="82"/>
      <c r="SB25" s="82"/>
      <c r="SC25" s="82"/>
      <c r="SD25" s="82"/>
      <c r="SE25" s="82"/>
      <c r="SF25" s="82"/>
      <c r="SG25" s="82"/>
      <c r="SH25" s="82"/>
      <c r="SI25" s="82"/>
      <c r="SJ25" s="82"/>
      <c r="SK25" s="82"/>
      <c r="SL25" s="82"/>
      <c r="SM25" s="82"/>
      <c r="SN25" s="82"/>
      <c r="SO25" s="82"/>
      <c r="SP25" s="82"/>
      <c r="SQ25" s="82"/>
      <c r="SR25" s="82"/>
      <c r="SS25" s="82"/>
      <c r="ST25" s="82"/>
      <c r="SU25" s="82"/>
      <c r="SV25" s="82"/>
      <c r="SW25" s="82"/>
      <c r="SX25" s="82"/>
      <c r="SY25" s="82"/>
      <c r="SZ25" s="82"/>
      <c r="TA25" s="82"/>
      <c r="TB25" s="82"/>
      <c r="TC25" s="82"/>
      <c r="TD25" s="82"/>
      <c r="TE25" s="82"/>
      <c r="TF25" s="82"/>
      <c r="TG25" s="82"/>
      <c r="TH25" s="82"/>
      <c r="TI25" s="82"/>
      <c r="TJ25" s="82"/>
      <c r="TK25" s="82"/>
      <c r="TL25" s="82"/>
      <c r="TM25" s="82"/>
      <c r="TN25" s="82"/>
      <c r="TO25" s="82"/>
      <c r="TP25" s="82"/>
      <c r="TQ25" s="82"/>
      <c r="TR25" s="82"/>
      <c r="TS25" s="82"/>
      <c r="TT25" s="82"/>
      <c r="TU25" s="82"/>
      <c r="TV25" s="82"/>
      <c r="TW25" s="82"/>
      <c r="TX25" s="82"/>
      <c r="TY25" s="82"/>
      <c r="TZ25" s="82"/>
      <c r="UA25" s="82"/>
      <c r="UB25" s="82"/>
      <c r="UC25" s="82"/>
      <c r="UD25" s="82"/>
      <c r="UE25" s="82"/>
      <c r="UF25" s="82"/>
      <c r="UG25" s="82"/>
      <c r="UH25" s="82"/>
      <c r="UI25" s="82"/>
      <c r="UJ25" s="82"/>
      <c r="UK25" s="82"/>
      <c r="UL25" s="82"/>
      <c r="UM25" s="82"/>
      <c r="UN25" s="82"/>
      <c r="UO25" s="82"/>
      <c r="UP25" s="82"/>
      <c r="UQ25" s="82"/>
      <c r="UR25" s="82"/>
      <c r="US25" s="82"/>
      <c r="UT25" s="82"/>
      <c r="UU25" s="82"/>
      <c r="UV25" s="82"/>
      <c r="UW25" s="82"/>
      <c r="UX25" s="82"/>
      <c r="UY25" s="82"/>
      <c r="UZ25" s="82"/>
      <c r="VA25" s="82"/>
      <c r="VB25" s="82"/>
      <c r="VC25" s="82"/>
      <c r="VD25" s="82"/>
      <c r="VE25" s="82"/>
      <c r="VF25" s="82"/>
      <c r="VG25" s="82"/>
      <c r="VH25" s="82"/>
      <c r="VI25" s="82"/>
      <c r="VJ25" s="82"/>
      <c r="VK25" s="82"/>
      <c r="VL25" s="82"/>
      <c r="VM25" s="82"/>
      <c r="VN25" s="82"/>
      <c r="VO25" s="82"/>
      <c r="VP25" s="82"/>
      <c r="VQ25" s="82"/>
      <c r="VR25" s="82"/>
      <c r="VS25" s="82"/>
      <c r="VT25" s="82"/>
      <c r="VU25" s="82"/>
      <c r="VV25" s="82"/>
      <c r="VW25" s="82"/>
      <c r="VX25" s="82"/>
      <c r="VY25" s="82"/>
      <c r="VZ25" s="82"/>
      <c r="WA25" s="82"/>
      <c r="WB25" s="82"/>
      <c r="WC25" s="82"/>
      <c r="WD25" s="82"/>
      <c r="WE25" s="82"/>
      <c r="WF25" s="82"/>
      <c r="WG25" s="82"/>
      <c r="WH25" s="82"/>
      <c r="WI25" s="82"/>
      <c r="WJ25" s="82"/>
      <c r="WK25" s="82"/>
      <c r="WL25" s="82"/>
      <c r="WM25" s="82"/>
      <c r="WN25" s="82"/>
      <c r="WO25" s="82"/>
      <c r="WP25" s="82"/>
      <c r="WQ25" s="82"/>
      <c r="WR25" s="82"/>
      <c r="WS25" s="82"/>
      <c r="WT25" s="82"/>
      <c r="WU25" s="82"/>
      <c r="WV25" s="82"/>
      <c r="WW25" s="82"/>
      <c r="WX25" s="82"/>
      <c r="WY25" s="82"/>
      <c r="WZ25" s="82"/>
      <c r="XA25" s="82"/>
      <c r="XB25" s="82"/>
      <c r="XC25" s="82"/>
      <c r="XD25" s="82"/>
      <c r="XE25" s="82"/>
      <c r="XF25" s="82"/>
      <c r="XG25" s="82"/>
      <c r="XH25" s="82"/>
      <c r="XI25" s="82"/>
      <c r="XJ25" s="82"/>
      <c r="XK25" s="82"/>
      <c r="XL25" s="82"/>
      <c r="XM25" s="82"/>
      <c r="XN25" s="82"/>
      <c r="XO25" s="82"/>
      <c r="XP25" s="82"/>
      <c r="XQ25" s="82"/>
      <c r="XR25" s="82"/>
      <c r="XS25" s="82"/>
      <c r="XT25" s="82"/>
      <c r="XU25" s="82"/>
      <c r="XV25" s="82"/>
      <c r="XW25" s="82"/>
      <c r="XX25" s="82"/>
      <c r="XY25" s="82"/>
      <c r="XZ25" s="82"/>
      <c r="YA25" s="82"/>
      <c r="YB25" s="82"/>
      <c r="YC25" s="82"/>
      <c r="YD25" s="82"/>
      <c r="YE25" s="82"/>
      <c r="YF25" s="82"/>
      <c r="YG25" s="82"/>
      <c r="YH25" s="82"/>
      <c r="YI25" s="82"/>
      <c r="YJ25" s="82"/>
      <c r="YK25" s="82"/>
      <c r="YL25" s="82"/>
      <c r="YM25" s="82"/>
      <c r="YN25" s="82"/>
      <c r="YO25" s="82"/>
      <c r="YP25" s="82"/>
      <c r="YQ25" s="82"/>
      <c r="YR25" s="82"/>
      <c r="YS25" s="82"/>
      <c r="YT25" s="82"/>
      <c r="YU25" s="82"/>
      <c r="YV25" s="82"/>
      <c r="YW25" s="82"/>
      <c r="YX25" s="82"/>
      <c r="YY25" s="82"/>
      <c r="YZ25" s="82"/>
      <c r="ZA25" s="82"/>
      <c r="ZB25" s="82"/>
      <c r="ZC25" s="82"/>
      <c r="ZD25" s="82"/>
      <c r="ZE25" s="82"/>
      <c r="ZF25" s="82"/>
      <c r="ZG25" s="82"/>
      <c r="ZH25" s="82"/>
      <c r="ZI25" s="82"/>
      <c r="ZJ25" s="82"/>
      <c r="ZK25" s="82"/>
      <c r="ZL25" s="82"/>
      <c r="ZM25" s="82"/>
      <c r="ZN25" s="82"/>
      <c r="ZO25" s="82"/>
      <c r="ZP25" s="82"/>
      <c r="ZQ25" s="82"/>
      <c r="ZR25" s="82"/>
      <c r="ZS25" s="82"/>
      <c r="ZT25" s="82"/>
      <c r="ZU25" s="82"/>
      <c r="ZV25" s="82"/>
      <c r="ZW25" s="82"/>
      <c r="ZX25" s="82"/>
      <c r="ZY25" s="82"/>
      <c r="ZZ25" s="82"/>
      <c r="AAA25" s="82"/>
      <c r="AAB25" s="82"/>
      <c r="AAC25" s="82"/>
      <c r="AAD25" s="82"/>
      <c r="AAE25" s="82"/>
      <c r="AAF25" s="82"/>
      <c r="AAG25" s="82"/>
      <c r="AAH25" s="82"/>
      <c r="AAI25" s="82"/>
      <c r="AAJ25" s="82"/>
      <c r="AAK25" s="82"/>
      <c r="AAL25" s="82"/>
      <c r="AAM25" s="82"/>
      <c r="AAN25" s="82"/>
      <c r="AAO25" s="82"/>
      <c r="AAP25" s="82"/>
      <c r="AAQ25" s="82"/>
      <c r="AAR25" s="82"/>
      <c r="AAS25" s="82"/>
      <c r="AAT25" s="82"/>
      <c r="AAU25" s="82"/>
      <c r="AAV25" s="82"/>
      <c r="AAW25" s="82"/>
      <c r="AAX25" s="82"/>
      <c r="AAY25" s="82"/>
      <c r="AAZ25" s="82"/>
      <c r="ABA25" s="82"/>
      <c r="ABB25" s="82"/>
      <c r="ABC25" s="82"/>
      <c r="ABD25" s="82"/>
      <c r="ABE25" s="82"/>
      <c r="ABF25" s="82"/>
      <c r="ABG25" s="82"/>
      <c r="ABH25" s="82"/>
      <c r="ABI25" s="82"/>
      <c r="ABJ25" s="82"/>
      <c r="ABK25" s="82"/>
      <c r="ABL25" s="82"/>
      <c r="ABM25" s="82"/>
      <c r="ABN25" s="82"/>
      <c r="ABO25" s="82"/>
      <c r="ABP25" s="82"/>
      <c r="ABQ25" s="82"/>
      <c r="ABR25" s="82"/>
      <c r="ABS25" s="82"/>
      <c r="ABT25" s="82"/>
      <c r="ABU25" s="82"/>
      <c r="ABV25" s="82"/>
      <c r="ABW25" s="82"/>
      <c r="ABX25" s="82"/>
      <c r="ABY25" s="82"/>
      <c r="ABZ25" s="82"/>
      <c r="ACA25" s="82"/>
      <c r="ACB25" s="82"/>
      <c r="ACC25" s="82"/>
      <c r="ACD25" s="82"/>
      <c r="ACE25" s="82"/>
      <c r="ACF25" s="82"/>
      <c r="ACG25" s="82"/>
      <c r="ACH25" s="82"/>
      <c r="ACI25" s="82"/>
      <c r="ACJ25" s="82"/>
      <c r="ACK25" s="82"/>
      <c r="ACL25" s="82"/>
      <c r="ACM25" s="82"/>
      <c r="ACN25" s="82"/>
      <c r="ACO25" s="82"/>
      <c r="ACP25" s="82"/>
      <c r="ACQ25" s="82"/>
      <c r="ACR25" s="82"/>
      <c r="ACS25" s="82"/>
      <c r="ACT25" s="82"/>
      <c r="ACU25" s="82"/>
      <c r="ACV25" s="82"/>
      <c r="ACW25" s="82"/>
      <c r="ACX25" s="82"/>
      <c r="ACY25" s="82"/>
      <c r="ACZ25" s="82"/>
      <c r="ADA25" s="82"/>
      <c r="ADB25" s="82"/>
      <c r="ADC25" s="82"/>
      <c r="ADD25" s="82"/>
      <c r="ADE25" s="82"/>
      <c r="ADF25" s="82"/>
      <c r="ADG25" s="82"/>
      <c r="ADH25" s="82"/>
      <c r="ADI25" s="82"/>
      <c r="ADJ25" s="82"/>
      <c r="ADK25" s="82"/>
      <c r="ADL25" s="82"/>
      <c r="ADM25" s="82"/>
      <c r="ADN25" s="82"/>
      <c r="ADO25" s="82"/>
      <c r="ADP25" s="82"/>
      <c r="ADQ25" s="82"/>
      <c r="ADR25" s="82"/>
      <c r="ADS25" s="82"/>
      <c r="ADT25" s="82"/>
      <c r="ADU25" s="82"/>
      <c r="ADV25" s="82"/>
      <c r="ADW25" s="82"/>
      <c r="ADX25" s="82"/>
      <c r="ADY25" s="82"/>
      <c r="ADZ25" s="82"/>
      <c r="AEA25" s="82"/>
      <c r="AEB25" s="82"/>
      <c r="AEC25" s="82"/>
      <c r="AED25" s="82"/>
      <c r="AEE25" s="82"/>
      <c r="AEF25" s="82"/>
      <c r="AEG25" s="82"/>
      <c r="AEH25" s="82"/>
      <c r="AEI25" s="82"/>
      <c r="AEJ25" s="82"/>
      <c r="AEK25" s="82"/>
      <c r="AEL25" s="82"/>
      <c r="AEM25" s="82"/>
      <c r="AEN25" s="82"/>
      <c r="AEO25" s="82"/>
      <c r="AEP25" s="82"/>
      <c r="AEQ25" s="82"/>
      <c r="AER25" s="82"/>
      <c r="AES25" s="82"/>
      <c r="AET25" s="82"/>
      <c r="AEU25" s="82"/>
      <c r="AEV25" s="82"/>
      <c r="AEW25" s="82"/>
      <c r="AEX25" s="82"/>
      <c r="AEY25" s="82"/>
      <c r="AEZ25" s="82"/>
      <c r="AFA25" s="82"/>
      <c r="AFB25" s="82"/>
      <c r="AFC25" s="82"/>
      <c r="AFD25" s="82"/>
      <c r="AFE25" s="82"/>
      <c r="AFF25" s="82"/>
      <c r="AFG25" s="82"/>
      <c r="AFH25" s="82"/>
      <c r="AFI25" s="82"/>
      <c r="AFJ25" s="82"/>
      <c r="AFK25" s="82"/>
      <c r="AFL25" s="82"/>
      <c r="AFM25" s="82"/>
      <c r="AFN25" s="82"/>
      <c r="AFO25" s="82"/>
      <c r="AFP25" s="82"/>
      <c r="AFQ25" s="82"/>
      <c r="AFR25" s="82"/>
      <c r="AFS25" s="82"/>
      <c r="AFT25" s="82"/>
      <c r="AFU25" s="82"/>
      <c r="AFV25" s="82"/>
      <c r="AFW25" s="82"/>
      <c r="AFX25" s="82"/>
      <c r="AFY25" s="82"/>
      <c r="AFZ25" s="82"/>
      <c r="AGA25" s="82"/>
      <c r="AGB25" s="82"/>
      <c r="AGC25" s="82"/>
      <c r="AGD25" s="82"/>
      <c r="AGE25" s="82"/>
      <c r="AGF25" s="82"/>
      <c r="AGG25" s="82"/>
      <c r="AGH25" s="82"/>
      <c r="AGI25" s="82"/>
      <c r="AGJ25" s="82"/>
      <c r="AGK25" s="82"/>
      <c r="AGL25" s="82"/>
      <c r="AGM25" s="82"/>
      <c r="AGN25" s="82"/>
      <c r="AGO25" s="82"/>
      <c r="AGP25" s="82"/>
      <c r="AGQ25" s="82"/>
      <c r="AGR25" s="82"/>
      <c r="AGS25" s="82"/>
      <c r="AGT25" s="82"/>
      <c r="AGU25" s="82"/>
      <c r="AGV25" s="82"/>
      <c r="AGW25" s="82"/>
      <c r="AGX25" s="82"/>
      <c r="AGY25" s="82"/>
      <c r="AGZ25" s="82"/>
      <c r="AHA25" s="82"/>
      <c r="AHB25" s="82"/>
      <c r="AHC25" s="82"/>
      <c r="AHD25" s="82"/>
      <c r="AHE25" s="82"/>
      <c r="AHF25" s="82"/>
      <c r="AHG25" s="82"/>
      <c r="AHH25" s="82"/>
      <c r="AHI25" s="82"/>
      <c r="AHJ25" s="82"/>
      <c r="AHK25" s="82"/>
      <c r="AHL25" s="82"/>
      <c r="AHM25" s="82"/>
      <c r="AHN25" s="82"/>
      <c r="AHO25" s="82"/>
      <c r="AHP25" s="82"/>
      <c r="AHQ25" s="82"/>
      <c r="AHR25" s="82"/>
      <c r="AHS25" s="82"/>
      <c r="AHT25" s="82"/>
      <c r="AHU25" s="82"/>
      <c r="AHV25" s="82"/>
      <c r="AHW25" s="82"/>
      <c r="AHX25" s="82"/>
      <c r="AHY25" s="82"/>
      <c r="AHZ25" s="82"/>
      <c r="AIA25" s="82"/>
      <c r="AIB25" s="82"/>
      <c r="AIC25" s="82"/>
      <c r="AID25" s="82"/>
      <c r="AIE25" s="82"/>
      <c r="AIF25" s="82"/>
      <c r="AIG25" s="82"/>
      <c r="AIH25" s="82"/>
      <c r="AII25" s="82"/>
      <c r="AIJ25" s="82"/>
      <c r="AIK25" s="82"/>
      <c r="AIL25" s="82"/>
      <c r="AIM25" s="82"/>
      <c r="AIN25" s="82"/>
      <c r="AIO25" s="82"/>
      <c r="AIP25" s="82"/>
      <c r="AIQ25" s="82"/>
      <c r="AIR25" s="82"/>
      <c r="AIS25" s="82"/>
      <c r="AIT25" s="82"/>
      <c r="AIU25" s="82"/>
      <c r="AIV25" s="82"/>
      <c r="AIW25" s="82"/>
      <c r="AIX25" s="82"/>
      <c r="AIY25" s="82"/>
      <c r="AIZ25" s="82"/>
      <c r="AJA25" s="82"/>
      <c r="AJB25" s="82"/>
      <c r="AJC25" s="82"/>
      <c r="AJD25" s="82"/>
      <c r="AJE25" s="82"/>
      <c r="AJF25" s="82"/>
      <c r="AJG25" s="82"/>
      <c r="AJH25" s="82"/>
      <c r="AJI25" s="82"/>
      <c r="AJJ25" s="82"/>
      <c r="AJK25" s="82"/>
      <c r="AJL25" s="82"/>
      <c r="AJM25" s="82"/>
      <c r="AJN25" s="82"/>
      <c r="AJO25" s="82"/>
      <c r="AJP25" s="82"/>
      <c r="AJQ25" s="82"/>
      <c r="AJR25" s="82"/>
      <c r="AJS25" s="82"/>
      <c r="AJT25" s="82"/>
      <c r="AJU25" s="82"/>
      <c r="AJV25" s="82"/>
      <c r="AJW25" s="82"/>
      <c r="AJX25" s="82"/>
      <c r="AJY25" s="82"/>
      <c r="AJZ25" s="82"/>
      <c r="AKA25" s="82"/>
      <c r="AKB25" s="82"/>
      <c r="AKC25" s="82"/>
      <c r="AKD25" s="82"/>
      <c r="AKE25" s="82"/>
      <c r="AKF25" s="82"/>
      <c r="AKG25" s="82"/>
      <c r="AKH25" s="82"/>
      <c r="AKI25" s="82"/>
      <c r="AKJ25" s="82"/>
      <c r="AKK25" s="82"/>
      <c r="AKL25" s="82"/>
      <c r="AKM25" s="82"/>
      <c r="AKN25" s="82"/>
      <c r="AKO25" s="82"/>
      <c r="AKP25" s="82"/>
      <c r="AKQ25" s="82"/>
      <c r="AKR25" s="82"/>
      <c r="AKS25" s="82"/>
      <c r="AKT25" s="82"/>
      <c r="AKU25" s="82"/>
      <c r="AKV25" s="82"/>
      <c r="AKW25" s="82"/>
      <c r="AKX25" s="82"/>
      <c r="AKY25" s="82"/>
      <c r="AKZ25" s="82"/>
    </row>
    <row r="26" spans="1:988">
      <c r="A26" s="113">
        <f t="shared" si="0"/>
        <v>59</v>
      </c>
      <c r="B26" s="104" t="s">
        <v>283</v>
      </c>
      <c r="C26" s="113">
        <f>VLOOKUP(B26,Fe2O3!$A$1:$M$102,8,0)</f>
        <v>-0.34415851210486148</v>
      </c>
      <c r="D26" s="112"/>
      <c r="E26" s="104" t="s">
        <v>283</v>
      </c>
      <c r="F26" s="113">
        <f>VLOOKUP(E26,Fe2O3!$A$4:$M$102,7,0)</f>
        <v>-2.1374543478830201</v>
      </c>
      <c r="G26" s="113">
        <f t="shared" si="1"/>
        <v>11</v>
      </c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  <c r="CE26" s="82"/>
      <c r="CF26" s="82"/>
      <c r="CG26" s="82"/>
      <c r="CH26" s="82"/>
      <c r="CI26" s="82"/>
      <c r="CJ26" s="82"/>
      <c r="CK26" s="82"/>
      <c r="CL26" s="82"/>
      <c r="CM26" s="82"/>
      <c r="CN26" s="82"/>
      <c r="CO26" s="82"/>
      <c r="CP26" s="82"/>
      <c r="CQ26" s="82"/>
      <c r="CR26" s="82"/>
      <c r="CS26" s="82"/>
      <c r="CT26" s="82"/>
      <c r="CU26" s="82"/>
      <c r="CV26" s="82"/>
      <c r="CW26" s="82"/>
      <c r="CX26" s="82"/>
      <c r="CY26" s="82"/>
      <c r="CZ26" s="82"/>
      <c r="DA26" s="82"/>
      <c r="DB26" s="82"/>
      <c r="DC26" s="82"/>
      <c r="DD26" s="82"/>
      <c r="DE26" s="82"/>
      <c r="DF26" s="82"/>
      <c r="DG26" s="82"/>
      <c r="DH26" s="82"/>
      <c r="DI26" s="82"/>
      <c r="DJ26" s="82"/>
      <c r="DK26" s="82"/>
      <c r="DL26" s="82"/>
      <c r="DM26" s="82"/>
      <c r="DN26" s="82"/>
      <c r="DO26" s="82"/>
      <c r="DP26" s="82"/>
      <c r="DQ26" s="82"/>
      <c r="DR26" s="82"/>
      <c r="DS26" s="82"/>
      <c r="DT26" s="82"/>
      <c r="DU26" s="82"/>
      <c r="DV26" s="82"/>
      <c r="DW26" s="82"/>
      <c r="DX26" s="82"/>
      <c r="DY26" s="82"/>
      <c r="DZ26" s="82"/>
      <c r="EA26" s="82"/>
      <c r="EB26" s="82"/>
      <c r="EC26" s="82"/>
      <c r="ED26" s="82"/>
      <c r="EE26" s="82"/>
      <c r="EF26" s="82"/>
      <c r="EG26" s="82"/>
      <c r="EH26" s="82"/>
      <c r="EI26" s="82"/>
      <c r="EJ26" s="82"/>
      <c r="EK26" s="82"/>
      <c r="EL26" s="82"/>
      <c r="EM26" s="82"/>
      <c r="EN26" s="82"/>
      <c r="EO26" s="82"/>
      <c r="EP26" s="82"/>
      <c r="EQ26" s="82"/>
      <c r="ER26" s="82"/>
      <c r="ES26" s="82"/>
      <c r="ET26" s="82"/>
      <c r="EU26" s="82"/>
      <c r="EV26" s="82"/>
      <c r="EW26" s="82"/>
      <c r="EX26" s="82"/>
      <c r="EY26" s="82"/>
      <c r="EZ26" s="82"/>
      <c r="FA26" s="82"/>
      <c r="FB26" s="82"/>
      <c r="FC26" s="82"/>
      <c r="FD26" s="82"/>
      <c r="FE26" s="82"/>
      <c r="FF26" s="82"/>
      <c r="FG26" s="82"/>
      <c r="FH26" s="82"/>
      <c r="FI26" s="82"/>
      <c r="FJ26" s="82"/>
      <c r="FK26" s="82"/>
      <c r="FL26" s="82"/>
      <c r="FM26" s="82"/>
      <c r="FN26" s="82"/>
      <c r="FO26" s="82"/>
      <c r="FP26" s="82"/>
      <c r="FQ26" s="82"/>
      <c r="FR26" s="82"/>
      <c r="FS26" s="82"/>
      <c r="FT26" s="82"/>
      <c r="FU26" s="82"/>
      <c r="FV26" s="82"/>
      <c r="FW26" s="82"/>
      <c r="FX26" s="82"/>
      <c r="FY26" s="82"/>
      <c r="FZ26" s="82"/>
      <c r="GA26" s="82"/>
      <c r="GB26" s="82"/>
      <c r="GC26" s="82"/>
      <c r="GD26" s="82"/>
      <c r="GE26" s="82"/>
      <c r="GF26" s="82"/>
      <c r="GG26" s="82"/>
      <c r="GH26" s="82"/>
      <c r="GI26" s="82"/>
      <c r="GJ26" s="82"/>
      <c r="GK26" s="82"/>
      <c r="GL26" s="82"/>
      <c r="GM26" s="82"/>
      <c r="GN26" s="82"/>
      <c r="GO26" s="82"/>
      <c r="GP26" s="82"/>
      <c r="GQ26" s="82"/>
      <c r="GR26" s="82"/>
      <c r="GS26" s="82"/>
      <c r="GT26" s="82"/>
      <c r="GU26" s="82"/>
      <c r="GV26" s="82"/>
      <c r="GW26" s="82"/>
      <c r="GX26" s="82"/>
      <c r="GY26" s="82"/>
      <c r="GZ26" s="82"/>
      <c r="HA26" s="82"/>
      <c r="HB26" s="82"/>
      <c r="HC26" s="82"/>
      <c r="HD26" s="82"/>
      <c r="HE26" s="82"/>
      <c r="HF26" s="82"/>
      <c r="HG26" s="82"/>
      <c r="HH26" s="82"/>
      <c r="HI26" s="82"/>
      <c r="HJ26" s="82"/>
      <c r="HK26" s="82"/>
      <c r="HL26" s="82"/>
      <c r="HM26" s="82"/>
      <c r="HN26" s="82"/>
      <c r="HO26" s="82"/>
      <c r="HP26" s="82"/>
      <c r="HQ26" s="82"/>
      <c r="HR26" s="82"/>
      <c r="HS26" s="82"/>
      <c r="HT26" s="82"/>
      <c r="HU26" s="82"/>
      <c r="HV26" s="82"/>
      <c r="HW26" s="82"/>
      <c r="HX26" s="82"/>
      <c r="HY26" s="82"/>
      <c r="HZ26" s="82"/>
      <c r="IA26" s="82"/>
      <c r="IB26" s="82"/>
      <c r="IC26" s="82"/>
      <c r="ID26" s="82"/>
      <c r="IE26" s="82"/>
      <c r="IF26" s="82"/>
      <c r="IG26" s="82"/>
      <c r="IH26" s="82"/>
      <c r="II26" s="82"/>
      <c r="IJ26" s="82"/>
      <c r="IK26" s="82"/>
      <c r="IL26" s="82"/>
      <c r="IM26" s="82"/>
      <c r="IN26" s="82"/>
      <c r="IO26" s="82"/>
      <c r="IP26" s="82"/>
      <c r="IQ26" s="82"/>
      <c r="IR26" s="82"/>
      <c r="IS26" s="82"/>
      <c r="IT26" s="82"/>
      <c r="IU26" s="82"/>
      <c r="IV26" s="82"/>
      <c r="IW26" s="82"/>
      <c r="IX26" s="82"/>
      <c r="IY26" s="82"/>
      <c r="IZ26" s="82"/>
      <c r="JA26" s="82"/>
      <c r="JB26" s="82"/>
      <c r="JC26" s="82"/>
      <c r="JD26" s="82"/>
      <c r="JE26" s="82"/>
      <c r="JF26" s="82"/>
      <c r="JG26" s="82"/>
      <c r="JH26" s="82"/>
      <c r="JI26" s="82"/>
      <c r="JJ26" s="82"/>
      <c r="JK26" s="82"/>
      <c r="JL26" s="82"/>
      <c r="JM26" s="82"/>
      <c r="JN26" s="82"/>
      <c r="JO26" s="82"/>
      <c r="JP26" s="82"/>
      <c r="JQ26" s="82"/>
      <c r="JR26" s="82"/>
      <c r="JS26" s="82"/>
      <c r="JT26" s="82"/>
      <c r="JU26" s="82"/>
      <c r="JV26" s="82"/>
      <c r="JW26" s="82"/>
      <c r="JX26" s="82"/>
      <c r="JY26" s="82"/>
      <c r="JZ26" s="82"/>
      <c r="KA26" s="82"/>
      <c r="KB26" s="82"/>
      <c r="KC26" s="82"/>
      <c r="KD26" s="82"/>
      <c r="KE26" s="82"/>
      <c r="KF26" s="82"/>
      <c r="KG26" s="82"/>
      <c r="KH26" s="82"/>
      <c r="KI26" s="82"/>
      <c r="KJ26" s="82"/>
      <c r="KK26" s="82"/>
      <c r="KL26" s="82"/>
      <c r="KM26" s="82"/>
      <c r="KN26" s="82"/>
      <c r="KO26" s="82"/>
      <c r="KP26" s="82"/>
      <c r="KQ26" s="82"/>
      <c r="KR26" s="82"/>
      <c r="KS26" s="82"/>
      <c r="KT26" s="82"/>
      <c r="KU26" s="82"/>
      <c r="KV26" s="82"/>
      <c r="KW26" s="82"/>
      <c r="KX26" s="82"/>
      <c r="KY26" s="82"/>
      <c r="KZ26" s="82"/>
      <c r="LA26" s="82"/>
      <c r="LB26" s="82"/>
      <c r="LC26" s="82"/>
      <c r="LD26" s="82"/>
      <c r="LE26" s="82"/>
      <c r="LF26" s="82"/>
      <c r="LG26" s="82"/>
      <c r="LH26" s="82"/>
      <c r="LI26" s="82"/>
      <c r="LJ26" s="82"/>
      <c r="LK26" s="82"/>
      <c r="LL26" s="82"/>
      <c r="LM26" s="82"/>
      <c r="LN26" s="82"/>
      <c r="LO26" s="82"/>
      <c r="LP26" s="82"/>
      <c r="LQ26" s="82"/>
      <c r="LR26" s="82"/>
      <c r="LS26" s="82"/>
      <c r="LT26" s="82"/>
      <c r="LU26" s="82"/>
      <c r="LV26" s="82"/>
      <c r="LW26" s="82"/>
      <c r="LX26" s="82"/>
      <c r="LY26" s="82"/>
      <c r="LZ26" s="82"/>
      <c r="MA26" s="82"/>
      <c r="MB26" s="82"/>
      <c r="MC26" s="82"/>
      <c r="MD26" s="82"/>
      <c r="ME26" s="82"/>
      <c r="MF26" s="82"/>
      <c r="MG26" s="82"/>
      <c r="MH26" s="82"/>
      <c r="MI26" s="82"/>
      <c r="MJ26" s="82"/>
      <c r="MK26" s="82"/>
      <c r="ML26" s="82"/>
      <c r="MM26" s="82"/>
      <c r="MN26" s="82"/>
      <c r="MO26" s="82"/>
      <c r="MP26" s="82"/>
      <c r="MQ26" s="82"/>
      <c r="MR26" s="82"/>
      <c r="MS26" s="82"/>
      <c r="MT26" s="82"/>
      <c r="MU26" s="82"/>
      <c r="MV26" s="82"/>
      <c r="MW26" s="82"/>
      <c r="MX26" s="82"/>
      <c r="MY26" s="82"/>
      <c r="MZ26" s="82"/>
      <c r="NA26" s="82"/>
      <c r="NB26" s="82"/>
      <c r="NC26" s="82"/>
      <c r="ND26" s="82"/>
      <c r="NE26" s="82"/>
      <c r="NF26" s="82"/>
      <c r="NG26" s="82"/>
      <c r="NH26" s="82"/>
      <c r="NI26" s="82"/>
      <c r="NJ26" s="82"/>
      <c r="NK26" s="82"/>
      <c r="NL26" s="82"/>
      <c r="NM26" s="82"/>
      <c r="NN26" s="82"/>
      <c r="NO26" s="82"/>
      <c r="NP26" s="82"/>
      <c r="NQ26" s="82"/>
      <c r="NR26" s="82"/>
      <c r="NS26" s="82"/>
      <c r="NT26" s="82"/>
      <c r="NU26" s="82"/>
      <c r="NV26" s="82"/>
      <c r="NW26" s="82"/>
      <c r="NX26" s="82"/>
      <c r="NY26" s="82"/>
      <c r="NZ26" s="82"/>
      <c r="OA26" s="82"/>
      <c r="OB26" s="82"/>
      <c r="OC26" s="82"/>
      <c r="OD26" s="82"/>
      <c r="OE26" s="82"/>
      <c r="OF26" s="82"/>
      <c r="OG26" s="82"/>
      <c r="OH26" s="82"/>
      <c r="OI26" s="82"/>
      <c r="OJ26" s="82"/>
      <c r="OK26" s="82"/>
      <c r="OL26" s="82"/>
      <c r="OM26" s="82"/>
      <c r="ON26" s="82"/>
      <c r="OO26" s="82"/>
      <c r="OP26" s="82"/>
      <c r="OQ26" s="82"/>
      <c r="OR26" s="82"/>
      <c r="OS26" s="82"/>
      <c r="OT26" s="82"/>
      <c r="OU26" s="82"/>
      <c r="OV26" s="82"/>
      <c r="OW26" s="82"/>
      <c r="OX26" s="82"/>
      <c r="OY26" s="82"/>
      <c r="OZ26" s="82"/>
      <c r="PA26" s="82"/>
      <c r="PB26" s="82"/>
      <c r="PC26" s="82"/>
      <c r="PD26" s="82"/>
      <c r="PE26" s="82"/>
      <c r="PF26" s="82"/>
      <c r="PG26" s="82"/>
      <c r="PH26" s="82"/>
      <c r="PI26" s="82"/>
      <c r="PJ26" s="82"/>
      <c r="PK26" s="82"/>
      <c r="PL26" s="82"/>
      <c r="PM26" s="82"/>
      <c r="PN26" s="82"/>
      <c r="PO26" s="82"/>
      <c r="PP26" s="82"/>
      <c r="PQ26" s="82"/>
      <c r="PR26" s="82"/>
      <c r="PS26" s="82"/>
      <c r="PT26" s="82"/>
      <c r="PU26" s="82"/>
      <c r="PV26" s="82"/>
      <c r="PW26" s="82"/>
      <c r="PX26" s="82"/>
      <c r="PY26" s="82"/>
      <c r="PZ26" s="82"/>
      <c r="QA26" s="82"/>
      <c r="QB26" s="82"/>
      <c r="QC26" s="82"/>
      <c r="QD26" s="82"/>
      <c r="QE26" s="82"/>
      <c r="QF26" s="82"/>
      <c r="QG26" s="82"/>
      <c r="QH26" s="82"/>
      <c r="QI26" s="82"/>
      <c r="QJ26" s="82"/>
      <c r="QK26" s="82"/>
      <c r="QL26" s="82"/>
      <c r="QM26" s="82"/>
      <c r="QN26" s="82"/>
      <c r="QO26" s="82"/>
      <c r="QP26" s="82"/>
      <c r="QQ26" s="82"/>
      <c r="QR26" s="82"/>
      <c r="QS26" s="82"/>
      <c r="QT26" s="82"/>
      <c r="QU26" s="82"/>
      <c r="QV26" s="82"/>
      <c r="QW26" s="82"/>
      <c r="QX26" s="82"/>
      <c r="QY26" s="82"/>
      <c r="QZ26" s="82"/>
      <c r="RA26" s="82"/>
      <c r="RB26" s="82"/>
      <c r="RC26" s="82"/>
      <c r="RD26" s="82"/>
      <c r="RE26" s="82"/>
      <c r="RF26" s="82"/>
      <c r="RG26" s="82"/>
      <c r="RH26" s="82"/>
      <c r="RI26" s="82"/>
      <c r="RJ26" s="82"/>
      <c r="RK26" s="82"/>
      <c r="RL26" s="82"/>
      <c r="RM26" s="82"/>
      <c r="RN26" s="82"/>
      <c r="RO26" s="82"/>
      <c r="RP26" s="82"/>
      <c r="RQ26" s="82"/>
      <c r="RR26" s="82"/>
      <c r="RS26" s="82"/>
      <c r="RT26" s="82"/>
      <c r="RU26" s="82"/>
      <c r="RV26" s="82"/>
      <c r="RW26" s="82"/>
      <c r="RX26" s="82"/>
      <c r="RY26" s="82"/>
      <c r="RZ26" s="82"/>
      <c r="SA26" s="82"/>
      <c r="SB26" s="82"/>
      <c r="SC26" s="82"/>
      <c r="SD26" s="82"/>
      <c r="SE26" s="82"/>
      <c r="SF26" s="82"/>
      <c r="SG26" s="82"/>
      <c r="SH26" s="82"/>
      <c r="SI26" s="82"/>
      <c r="SJ26" s="82"/>
      <c r="SK26" s="82"/>
      <c r="SL26" s="82"/>
      <c r="SM26" s="82"/>
      <c r="SN26" s="82"/>
      <c r="SO26" s="82"/>
      <c r="SP26" s="82"/>
      <c r="SQ26" s="82"/>
      <c r="SR26" s="82"/>
      <c r="SS26" s="82"/>
      <c r="ST26" s="82"/>
      <c r="SU26" s="82"/>
      <c r="SV26" s="82"/>
      <c r="SW26" s="82"/>
      <c r="SX26" s="82"/>
      <c r="SY26" s="82"/>
      <c r="SZ26" s="82"/>
      <c r="TA26" s="82"/>
      <c r="TB26" s="82"/>
      <c r="TC26" s="82"/>
      <c r="TD26" s="82"/>
      <c r="TE26" s="82"/>
      <c r="TF26" s="82"/>
      <c r="TG26" s="82"/>
      <c r="TH26" s="82"/>
      <c r="TI26" s="82"/>
      <c r="TJ26" s="82"/>
      <c r="TK26" s="82"/>
      <c r="TL26" s="82"/>
      <c r="TM26" s="82"/>
      <c r="TN26" s="82"/>
      <c r="TO26" s="82"/>
      <c r="TP26" s="82"/>
      <c r="TQ26" s="82"/>
      <c r="TR26" s="82"/>
      <c r="TS26" s="82"/>
      <c r="TT26" s="82"/>
      <c r="TU26" s="82"/>
      <c r="TV26" s="82"/>
      <c r="TW26" s="82"/>
      <c r="TX26" s="82"/>
      <c r="TY26" s="82"/>
      <c r="TZ26" s="82"/>
      <c r="UA26" s="82"/>
      <c r="UB26" s="82"/>
      <c r="UC26" s="82"/>
      <c r="UD26" s="82"/>
      <c r="UE26" s="82"/>
      <c r="UF26" s="82"/>
      <c r="UG26" s="82"/>
      <c r="UH26" s="82"/>
      <c r="UI26" s="82"/>
      <c r="UJ26" s="82"/>
      <c r="UK26" s="82"/>
      <c r="UL26" s="82"/>
      <c r="UM26" s="82"/>
      <c r="UN26" s="82"/>
      <c r="UO26" s="82"/>
      <c r="UP26" s="82"/>
      <c r="UQ26" s="82"/>
      <c r="UR26" s="82"/>
      <c r="US26" s="82"/>
      <c r="UT26" s="82"/>
      <c r="UU26" s="82"/>
      <c r="UV26" s="82"/>
      <c r="UW26" s="82"/>
      <c r="UX26" s="82"/>
      <c r="UY26" s="82"/>
      <c r="UZ26" s="82"/>
      <c r="VA26" s="82"/>
      <c r="VB26" s="82"/>
      <c r="VC26" s="82"/>
      <c r="VD26" s="82"/>
      <c r="VE26" s="82"/>
      <c r="VF26" s="82"/>
      <c r="VG26" s="82"/>
      <c r="VH26" s="82"/>
      <c r="VI26" s="82"/>
      <c r="VJ26" s="82"/>
      <c r="VK26" s="82"/>
      <c r="VL26" s="82"/>
      <c r="VM26" s="82"/>
      <c r="VN26" s="82"/>
      <c r="VO26" s="82"/>
      <c r="VP26" s="82"/>
      <c r="VQ26" s="82"/>
      <c r="VR26" s="82"/>
      <c r="VS26" s="82"/>
      <c r="VT26" s="82"/>
      <c r="VU26" s="82"/>
      <c r="VV26" s="82"/>
      <c r="VW26" s="82"/>
      <c r="VX26" s="82"/>
      <c r="VY26" s="82"/>
      <c r="VZ26" s="82"/>
      <c r="WA26" s="82"/>
      <c r="WB26" s="82"/>
      <c r="WC26" s="82"/>
      <c r="WD26" s="82"/>
      <c r="WE26" s="82"/>
      <c r="WF26" s="82"/>
      <c r="WG26" s="82"/>
      <c r="WH26" s="82"/>
      <c r="WI26" s="82"/>
      <c r="WJ26" s="82"/>
      <c r="WK26" s="82"/>
      <c r="WL26" s="82"/>
      <c r="WM26" s="82"/>
      <c r="WN26" s="82"/>
      <c r="WO26" s="82"/>
      <c r="WP26" s="82"/>
      <c r="WQ26" s="82"/>
      <c r="WR26" s="82"/>
      <c r="WS26" s="82"/>
      <c r="WT26" s="82"/>
      <c r="WU26" s="82"/>
      <c r="WV26" s="82"/>
      <c r="WW26" s="82"/>
      <c r="WX26" s="82"/>
      <c r="WY26" s="82"/>
      <c r="WZ26" s="82"/>
      <c r="XA26" s="82"/>
      <c r="XB26" s="82"/>
      <c r="XC26" s="82"/>
      <c r="XD26" s="82"/>
      <c r="XE26" s="82"/>
      <c r="XF26" s="82"/>
      <c r="XG26" s="82"/>
      <c r="XH26" s="82"/>
      <c r="XI26" s="82"/>
      <c r="XJ26" s="82"/>
      <c r="XK26" s="82"/>
      <c r="XL26" s="82"/>
      <c r="XM26" s="82"/>
      <c r="XN26" s="82"/>
      <c r="XO26" s="82"/>
      <c r="XP26" s="82"/>
      <c r="XQ26" s="82"/>
      <c r="XR26" s="82"/>
      <c r="XS26" s="82"/>
      <c r="XT26" s="82"/>
      <c r="XU26" s="82"/>
      <c r="XV26" s="82"/>
      <c r="XW26" s="82"/>
      <c r="XX26" s="82"/>
      <c r="XY26" s="82"/>
      <c r="XZ26" s="82"/>
      <c r="YA26" s="82"/>
      <c r="YB26" s="82"/>
      <c r="YC26" s="82"/>
      <c r="YD26" s="82"/>
      <c r="YE26" s="82"/>
      <c r="YF26" s="82"/>
      <c r="YG26" s="82"/>
      <c r="YH26" s="82"/>
      <c r="YI26" s="82"/>
      <c r="YJ26" s="82"/>
      <c r="YK26" s="82"/>
      <c r="YL26" s="82"/>
      <c r="YM26" s="82"/>
      <c r="YN26" s="82"/>
      <c r="YO26" s="82"/>
      <c r="YP26" s="82"/>
      <c r="YQ26" s="82"/>
      <c r="YR26" s="82"/>
      <c r="YS26" s="82"/>
      <c r="YT26" s="82"/>
      <c r="YU26" s="82"/>
      <c r="YV26" s="82"/>
      <c r="YW26" s="82"/>
      <c r="YX26" s="82"/>
      <c r="YY26" s="82"/>
      <c r="YZ26" s="82"/>
      <c r="ZA26" s="82"/>
      <c r="ZB26" s="82"/>
      <c r="ZC26" s="82"/>
      <c r="ZD26" s="82"/>
      <c r="ZE26" s="82"/>
      <c r="ZF26" s="82"/>
      <c r="ZG26" s="82"/>
      <c r="ZH26" s="82"/>
      <c r="ZI26" s="82"/>
      <c r="ZJ26" s="82"/>
      <c r="ZK26" s="82"/>
      <c r="ZL26" s="82"/>
      <c r="ZM26" s="82"/>
      <c r="ZN26" s="82"/>
      <c r="ZO26" s="82"/>
      <c r="ZP26" s="82"/>
      <c r="ZQ26" s="82"/>
      <c r="ZR26" s="82"/>
      <c r="ZS26" s="82"/>
      <c r="ZT26" s="82"/>
      <c r="ZU26" s="82"/>
      <c r="ZV26" s="82"/>
      <c r="ZW26" s="82"/>
      <c r="ZX26" s="82"/>
      <c r="ZY26" s="82"/>
      <c r="ZZ26" s="82"/>
      <c r="AAA26" s="82"/>
      <c r="AAB26" s="82"/>
      <c r="AAC26" s="82"/>
      <c r="AAD26" s="82"/>
      <c r="AAE26" s="82"/>
      <c r="AAF26" s="82"/>
      <c r="AAG26" s="82"/>
      <c r="AAH26" s="82"/>
      <c r="AAI26" s="82"/>
      <c r="AAJ26" s="82"/>
      <c r="AAK26" s="82"/>
      <c r="AAL26" s="82"/>
      <c r="AAM26" s="82"/>
      <c r="AAN26" s="82"/>
      <c r="AAO26" s="82"/>
      <c r="AAP26" s="82"/>
      <c r="AAQ26" s="82"/>
      <c r="AAR26" s="82"/>
      <c r="AAS26" s="82"/>
      <c r="AAT26" s="82"/>
      <c r="AAU26" s="82"/>
      <c r="AAV26" s="82"/>
      <c r="AAW26" s="82"/>
      <c r="AAX26" s="82"/>
      <c r="AAY26" s="82"/>
      <c r="AAZ26" s="82"/>
      <c r="ABA26" s="82"/>
      <c r="ABB26" s="82"/>
      <c r="ABC26" s="82"/>
      <c r="ABD26" s="82"/>
      <c r="ABE26" s="82"/>
      <c r="ABF26" s="82"/>
      <c r="ABG26" s="82"/>
      <c r="ABH26" s="82"/>
      <c r="ABI26" s="82"/>
      <c r="ABJ26" s="82"/>
      <c r="ABK26" s="82"/>
      <c r="ABL26" s="82"/>
      <c r="ABM26" s="82"/>
      <c r="ABN26" s="82"/>
      <c r="ABO26" s="82"/>
      <c r="ABP26" s="82"/>
      <c r="ABQ26" s="82"/>
      <c r="ABR26" s="82"/>
      <c r="ABS26" s="82"/>
      <c r="ABT26" s="82"/>
      <c r="ABU26" s="82"/>
      <c r="ABV26" s="82"/>
      <c r="ABW26" s="82"/>
      <c r="ABX26" s="82"/>
      <c r="ABY26" s="82"/>
      <c r="ABZ26" s="82"/>
      <c r="ACA26" s="82"/>
      <c r="ACB26" s="82"/>
      <c r="ACC26" s="82"/>
      <c r="ACD26" s="82"/>
      <c r="ACE26" s="82"/>
      <c r="ACF26" s="82"/>
      <c r="ACG26" s="82"/>
      <c r="ACH26" s="82"/>
      <c r="ACI26" s="82"/>
      <c r="ACJ26" s="82"/>
      <c r="ACK26" s="82"/>
      <c r="ACL26" s="82"/>
      <c r="ACM26" s="82"/>
      <c r="ACN26" s="82"/>
      <c r="ACO26" s="82"/>
      <c r="ACP26" s="82"/>
      <c r="ACQ26" s="82"/>
      <c r="ACR26" s="82"/>
      <c r="ACS26" s="82"/>
      <c r="ACT26" s="82"/>
      <c r="ACU26" s="82"/>
      <c r="ACV26" s="82"/>
      <c r="ACW26" s="82"/>
      <c r="ACX26" s="82"/>
      <c r="ACY26" s="82"/>
      <c r="ACZ26" s="82"/>
      <c r="ADA26" s="82"/>
      <c r="ADB26" s="82"/>
      <c r="ADC26" s="82"/>
      <c r="ADD26" s="82"/>
      <c r="ADE26" s="82"/>
      <c r="ADF26" s="82"/>
      <c r="ADG26" s="82"/>
      <c r="ADH26" s="82"/>
      <c r="ADI26" s="82"/>
      <c r="ADJ26" s="82"/>
      <c r="ADK26" s="82"/>
      <c r="ADL26" s="82"/>
      <c r="ADM26" s="82"/>
      <c r="ADN26" s="82"/>
      <c r="ADO26" s="82"/>
      <c r="ADP26" s="82"/>
      <c r="ADQ26" s="82"/>
      <c r="ADR26" s="82"/>
      <c r="ADS26" s="82"/>
      <c r="ADT26" s="82"/>
      <c r="ADU26" s="82"/>
      <c r="ADV26" s="82"/>
      <c r="ADW26" s="82"/>
      <c r="ADX26" s="82"/>
      <c r="ADY26" s="82"/>
      <c r="ADZ26" s="82"/>
      <c r="AEA26" s="82"/>
      <c r="AEB26" s="82"/>
      <c r="AEC26" s="82"/>
      <c r="AED26" s="82"/>
      <c r="AEE26" s="82"/>
      <c r="AEF26" s="82"/>
      <c r="AEG26" s="82"/>
      <c r="AEH26" s="82"/>
      <c r="AEI26" s="82"/>
      <c r="AEJ26" s="82"/>
      <c r="AEK26" s="82"/>
      <c r="AEL26" s="82"/>
      <c r="AEM26" s="82"/>
      <c r="AEN26" s="82"/>
      <c r="AEO26" s="82"/>
      <c r="AEP26" s="82"/>
      <c r="AEQ26" s="82"/>
      <c r="AER26" s="82"/>
      <c r="AES26" s="82"/>
      <c r="AET26" s="82"/>
      <c r="AEU26" s="82"/>
      <c r="AEV26" s="82"/>
      <c r="AEW26" s="82"/>
      <c r="AEX26" s="82"/>
      <c r="AEY26" s="82"/>
      <c r="AEZ26" s="82"/>
      <c r="AFA26" s="82"/>
      <c r="AFB26" s="82"/>
      <c r="AFC26" s="82"/>
      <c r="AFD26" s="82"/>
      <c r="AFE26" s="82"/>
      <c r="AFF26" s="82"/>
      <c r="AFG26" s="82"/>
      <c r="AFH26" s="82"/>
      <c r="AFI26" s="82"/>
      <c r="AFJ26" s="82"/>
      <c r="AFK26" s="82"/>
      <c r="AFL26" s="82"/>
      <c r="AFM26" s="82"/>
      <c r="AFN26" s="82"/>
      <c r="AFO26" s="82"/>
      <c r="AFP26" s="82"/>
      <c r="AFQ26" s="82"/>
      <c r="AFR26" s="82"/>
      <c r="AFS26" s="82"/>
      <c r="AFT26" s="82"/>
      <c r="AFU26" s="82"/>
      <c r="AFV26" s="82"/>
      <c r="AFW26" s="82"/>
      <c r="AFX26" s="82"/>
      <c r="AFY26" s="82"/>
      <c r="AFZ26" s="82"/>
      <c r="AGA26" s="82"/>
      <c r="AGB26" s="82"/>
      <c r="AGC26" s="82"/>
      <c r="AGD26" s="82"/>
      <c r="AGE26" s="82"/>
      <c r="AGF26" s="82"/>
      <c r="AGG26" s="82"/>
      <c r="AGH26" s="82"/>
      <c r="AGI26" s="82"/>
      <c r="AGJ26" s="82"/>
      <c r="AGK26" s="82"/>
      <c r="AGL26" s="82"/>
      <c r="AGM26" s="82"/>
      <c r="AGN26" s="82"/>
      <c r="AGO26" s="82"/>
      <c r="AGP26" s="82"/>
      <c r="AGQ26" s="82"/>
      <c r="AGR26" s="82"/>
      <c r="AGS26" s="82"/>
      <c r="AGT26" s="82"/>
      <c r="AGU26" s="82"/>
      <c r="AGV26" s="82"/>
      <c r="AGW26" s="82"/>
      <c r="AGX26" s="82"/>
      <c r="AGY26" s="82"/>
      <c r="AGZ26" s="82"/>
      <c r="AHA26" s="82"/>
      <c r="AHB26" s="82"/>
      <c r="AHC26" s="82"/>
      <c r="AHD26" s="82"/>
      <c r="AHE26" s="82"/>
      <c r="AHF26" s="82"/>
      <c r="AHG26" s="82"/>
      <c r="AHH26" s="82"/>
      <c r="AHI26" s="82"/>
      <c r="AHJ26" s="82"/>
      <c r="AHK26" s="82"/>
      <c r="AHL26" s="82"/>
      <c r="AHM26" s="82"/>
      <c r="AHN26" s="82"/>
      <c r="AHO26" s="82"/>
      <c r="AHP26" s="82"/>
      <c r="AHQ26" s="82"/>
      <c r="AHR26" s="82"/>
      <c r="AHS26" s="82"/>
      <c r="AHT26" s="82"/>
      <c r="AHU26" s="82"/>
      <c r="AHV26" s="82"/>
      <c r="AHW26" s="82"/>
      <c r="AHX26" s="82"/>
      <c r="AHY26" s="82"/>
      <c r="AHZ26" s="82"/>
      <c r="AIA26" s="82"/>
      <c r="AIB26" s="82"/>
      <c r="AIC26" s="82"/>
      <c r="AID26" s="82"/>
      <c r="AIE26" s="82"/>
      <c r="AIF26" s="82"/>
      <c r="AIG26" s="82"/>
      <c r="AIH26" s="82"/>
      <c r="AII26" s="82"/>
      <c r="AIJ26" s="82"/>
      <c r="AIK26" s="82"/>
      <c r="AIL26" s="82"/>
      <c r="AIM26" s="82"/>
      <c r="AIN26" s="82"/>
      <c r="AIO26" s="82"/>
      <c r="AIP26" s="82"/>
      <c r="AIQ26" s="82"/>
      <c r="AIR26" s="82"/>
      <c r="AIS26" s="82"/>
      <c r="AIT26" s="82"/>
      <c r="AIU26" s="82"/>
      <c r="AIV26" s="82"/>
      <c r="AIW26" s="82"/>
      <c r="AIX26" s="82"/>
      <c r="AIY26" s="82"/>
      <c r="AIZ26" s="82"/>
      <c r="AJA26" s="82"/>
      <c r="AJB26" s="82"/>
      <c r="AJC26" s="82"/>
      <c r="AJD26" s="82"/>
      <c r="AJE26" s="82"/>
      <c r="AJF26" s="82"/>
      <c r="AJG26" s="82"/>
      <c r="AJH26" s="82"/>
      <c r="AJI26" s="82"/>
      <c r="AJJ26" s="82"/>
      <c r="AJK26" s="82"/>
      <c r="AJL26" s="82"/>
      <c r="AJM26" s="82"/>
      <c r="AJN26" s="82"/>
      <c r="AJO26" s="82"/>
      <c r="AJP26" s="82"/>
      <c r="AJQ26" s="82"/>
      <c r="AJR26" s="82"/>
      <c r="AJS26" s="82"/>
      <c r="AJT26" s="82"/>
      <c r="AJU26" s="82"/>
      <c r="AJV26" s="82"/>
      <c r="AJW26" s="82"/>
      <c r="AJX26" s="82"/>
      <c r="AJY26" s="82"/>
      <c r="AJZ26" s="82"/>
      <c r="AKA26" s="82"/>
      <c r="AKB26" s="82"/>
      <c r="AKC26" s="82"/>
      <c r="AKD26" s="82"/>
      <c r="AKE26" s="82"/>
      <c r="AKF26" s="82"/>
      <c r="AKG26" s="82"/>
      <c r="AKH26" s="82"/>
      <c r="AKI26" s="82"/>
      <c r="AKJ26" s="82"/>
      <c r="AKK26" s="82"/>
      <c r="AKL26" s="82"/>
      <c r="AKM26" s="82"/>
      <c r="AKN26" s="82"/>
      <c r="AKO26" s="82"/>
      <c r="AKP26" s="82"/>
      <c r="AKQ26" s="82"/>
      <c r="AKR26" s="82"/>
      <c r="AKS26" s="82"/>
      <c r="AKT26" s="82"/>
      <c r="AKU26" s="82"/>
      <c r="AKV26" s="82"/>
      <c r="AKW26" s="82"/>
      <c r="AKX26" s="82"/>
      <c r="AKY26" s="82"/>
      <c r="AKZ26" s="82"/>
    </row>
    <row r="27" spans="1:988">
      <c r="A27" s="113">
        <f t="shared" si="0"/>
        <v>97</v>
      </c>
      <c r="B27" s="115" t="s">
        <v>1390</v>
      </c>
      <c r="C27" s="113">
        <f>VLOOKUP(B27,Fe2O3!$A$1:$M$102,8,0)</f>
        <v>-1.6577030977244436</v>
      </c>
      <c r="D27" s="112"/>
      <c r="E27" s="115" t="s">
        <v>1390</v>
      </c>
      <c r="F27" s="113">
        <f>VLOOKUP(E27,Fe2O3!$A$4:$M$102,7,0)</f>
        <v>-2.8214434631144898</v>
      </c>
      <c r="G27" s="113">
        <f t="shared" si="1"/>
        <v>21</v>
      </c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  <c r="BU27" s="82"/>
      <c r="BV27" s="82"/>
      <c r="BW27" s="82"/>
      <c r="BX27" s="82"/>
      <c r="BY27" s="82"/>
      <c r="BZ27" s="82"/>
      <c r="CA27" s="82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  <c r="CT27" s="82"/>
      <c r="CU27" s="82"/>
      <c r="CV27" s="82"/>
      <c r="CW27" s="82"/>
      <c r="CX27" s="82"/>
      <c r="CY27" s="82"/>
      <c r="CZ27" s="82"/>
      <c r="DA27" s="82"/>
      <c r="DB27" s="82"/>
      <c r="DC27" s="82"/>
      <c r="DD27" s="82"/>
      <c r="DE27" s="82"/>
      <c r="DF27" s="82"/>
      <c r="DG27" s="82"/>
      <c r="DH27" s="82"/>
      <c r="DI27" s="82"/>
      <c r="DJ27" s="82"/>
      <c r="DK27" s="82"/>
      <c r="DL27" s="82"/>
      <c r="DM27" s="82"/>
      <c r="DN27" s="82"/>
      <c r="DO27" s="82"/>
      <c r="DP27" s="82"/>
      <c r="DQ27" s="82"/>
      <c r="DR27" s="82"/>
      <c r="DS27" s="82"/>
      <c r="DT27" s="82"/>
      <c r="DU27" s="82"/>
      <c r="DV27" s="82"/>
      <c r="DW27" s="82"/>
      <c r="DX27" s="82"/>
      <c r="DY27" s="82"/>
      <c r="DZ27" s="82"/>
      <c r="EA27" s="82"/>
      <c r="EB27" s="82"/>
      <c r="EC27" s="82"/>
      <c r="ED27" s="82"/>
      <c r="EE27" s="82"/>
      <c r="EF27" s="82"/>
      <c r="EG27" s="82"/>
      <c r="EH27" s="82"/>
      <c r="EI27" s="82"/>
      <c r="EJ27" s="82"/>
      <c r="EK27" s="82"/>
      <c r="EL27" s="82"/>
      <c r="EM27" s="82"/>
      <c r="EN27" s="82"/>
      <c r="EO27" s="82"/>
      <c r="EP27" s="82"/>
      <c r="EQ27" s="82"/>
      <c r="ER27" s="82"/>
      <c r="ES27" s="82"/>
      <c r="ET27" s="82"/>
      <c r="EU27" s="82"/>
      <c r="EV27" s="82"/>
      <c r="EW27" s="82"/>
      <c r="EX27" s="82"/>
      <c r="EY27" s="82"/>
      <c r="EZ27" s="82"/>
      <c r="FA27" s="82"/>
      <c r="FB27" s="82"/>
      <c r="FC27" s="82"/>
      <c r="FD27" s="82"/>
      <c r="FE27" s="82"/>
      <c r="FF27" s="82"/>
      <c r="FG27" s="82"/>
      <c r="FH27" s="82"/>
      <c r="FI27" s="82"/>
      <c r="FJ27" s="82"/>
      <c r="FK27" s="82"/>
      <c r="FL27" s="82"/>
      <c r="FM27" s="82"/>
      <c r="FN27" s="82"/>
      <c r="FO27" s="82"/>
      <c r="FP27" s="82"/>
      <c r="FQ27" s="82"/>
      <c r="FR27" s="82"/>
      <c r="FS27" s="82"/>
      <c r="FT27" s="82"/>
      <c r="FU27" s="82"/>
      <c r="FV27" s="82"/>
      <c r="FW27" s="82"/>
      <c r="FX27" s="82"/>
      <c r="FY27" s="82"/>
      <c r="FZ27" s="82"/>
      <c r="GA27" s="82"/>
      <c r="GB27" s="82"/>
      <c r="GC27" s="82"/>
      <c r="GD27" s="82"/>
      <c r="GE27" s="82"/>
      <c r="GF27" s="82"/>
      <c r="GG27" s="82"/>
      <c r="GH27" s="82"/>
      <c r="GI27" s="82"/>
      <c r="GJ27" s="82"/>
      <c r="GK27" s="82"/>
      <c r="GL27" s="82"/>
      <c r="GM27" s="82"/>
      <c r="GN27" s="82"/>
      <c r="GO27" s="82"/>
      <c r="GP27" s="82"/>
      <c r="GQ27" s="82"/>
      <c r="GR27" s="82"/>
      <c r="GS27" s="82"/>
      <c r="GT27" s="82"/>
      <c r="GU27" s="82"/>
      <c r="GV27" s="82"/>
      <c r="GW27" s="82"/>
      <c r="GX27" s="82"/>
      <c r="GY27" s="82"/>
      <c r="GZ27" s="82"/>
      <c r="HA27" s="82"/>
      <c r="HB27" s="82"/>
      <c r="HC27" s="82"/>
      <c r="HD27" s="82"/>
      <c r="HE27" s="82"/>
      <c r="HF27" s="82"/>
      <c r="HG27" s="82"/>
      <c r="HH27" s="82"/>
      <c r="HI27" s="82"/>
      <c r="HJ27" s="82"/>
      <c r="HK27" s="82"/>
      <c r="HL27" s="82"/>
      <c r="HM27" s="82"/>
      <c r="HN27" s="82"/>
      <c r="HO27" s="82"/>
      <c r="HP27" s="82"/>
      <c r="HQ27" s="82"/>
      <c r="HR27" s="82"/>
      <c r="HS27" s="82"/>
      <c r="HT27" s="82"/>
      <c r="HU27" s="82"/>
      <c r="HV27" s="82"/>
      <c r="HW27" s="82"/>
      <c r="HX27" s="82"/>
      <c r="HY27" s="82"/>
      <c r="HZ27" s="82"/>
      <c r="IA27" s="82"/>
      <c r="IB27" s="82"/>
      <c r="IC27" s="82"/>
      <c r="ID27" s="82"/>
      <c r="IE27" s="82"/>
      <c r="IF27" s="82"/>
      <c r="IG27" s="82"/>
      <c r="IH27" s="82"/>
      <c r="II27" s="82"/>
      <c r="IJ27" s="82"/>
      <c r="IK27" s="82"/>
      <c r="IL27" s="82"/>
      <c r="IM27" s="82"/>
      <c r="IN27" s="82"/>
      <c r="IO27" s="82"/>
      <c r="IP27" s="82"/>
      <c r="IQ27" s="82"/>
      <c r="IR27" s="82"/>
      <c r="IS27" s="82"/>
      <c r="IT27" s="82"/>
      <c r="IU27" s="82"/>
      <c r="IV27" s="82"/>
      <c r="IW27" s="82"/>
      <c r="IX27" s="82"/>
      <c r="IY27" s="82"/>
      <c r="IZ27" s="82"/>
      <c r="JA27" s="82"/>
      <c r="JB27" s="82"/>
      <c r="JC27" s="82"/>
      <c r="JD27" s="82"/>
      <c r="JE27" s="82"/>
      <c r="JF27" s="82"/>
      <c r="JG27" s="82"/>
      <c r="JH27" s="82"/>
      <c r="JI27" s="82"/>
      <c r="JJ27" s="82"/>
      <c r="JK27" s="82"/>
      <c r="JL27" s="82"/>
      <c r="JM27" s="82"/>
      <c r="JN27" s="82"/>
      <c r="JO27" s="82"/>
      <c r="JP27" s="82"/>
      <c r="JQ27" s="82"/>
      <c r="JR27" s="82"/>
      <c r="JS27" s="82"/>
      <c r="JT27" s="82"/>
      <c r="JU27" s="82"/>
      <c r="JV27" s="82"/>
      <c r="JW27" s="82"/>
      <c r="JX27" s="82"/>
      <c r="JY27" s="82"/>
      <c r="JZ27" s="82"/>
      <c r="KA27" s="82"/>
      <c r="KB27" s="82"/>
      <c r="KC27" s="82"/>
      <c r="KD27" s="82"/>
      <c r="KE27" s="82"/>
      <c r="KF27" s="82"/>
      <c r="KG27" s="82"/>
      <c r="KH27" s="82"/>
      <c r="KI27" s="82"/>
      <c r="KJ27" s="82"/>
      <c r="KK27" s="82"/>
      <c r="KL27" s="82"/>
      <c r="KM27" s="82"/>
      <c r="KN27" s="82"/>
      <c r="KO27" s="82"/>
      <c r="KP27" s="82"/>
      <c r="KQ27" s="82"/>
      <c r="KR27" s="82"/>
      <c r="KS27" s="82"/>
      <c r="KT27" s="82"/>
      <c r="KU27" s="82"/>
      <c r="KV27" s="82"/>
      <c r="KW27" s="82"/>
      <c r="KX27" s="82"/>
      <c r="KY27" s="82"/>
      <c r="KZ27" s="82"/>
      <c r="LA27" s="82"/>
      <c r="LB27" s="82"/>
      <c r="LC27" s="82"/>
      <c r="LD27" s="82"/>
      <c r="LE27" s="82"/>
      <c r="LF27" s="82"/>
      <c r="LG27" s="82"/>
      <c r="LH27" s="82"/>
      <c r="LI27" s="82"/>
      <c r="LJ27" s="82"/>
      <c r="LK27" s="82"/>
      <c r="LL27" s="82"/>
      <c r="LM27" s="82"/>
      <c r="LN27" s="82"/>
      <c r="LO27" s="82"/>
      <c r="LP27" s="82"/>
      <c r="LQ27" s="82"/>
      <c r="LR27" s="82"/>
      <c r="LS27" s="82"/>
      <c r="LT27" s="82"/>
      <c r="LU27" s="82"/>
      <c r="LV27" s="82"/>
      <c r="LW27" s="82"/>
      <c r="LX27" s="82"/>
      <c r="LY27" s="82"/>
      <c r="LZ27" s="82"/>
      <c r="MA27" s="82"/>
      <c r="MB27" s="82"/>
      <c r="MC27" s="82"/>
      <c r="MD27" s="82"/>
      <c r="ME27" s="82"/>
      <c r="MF27" s="82"/>
      <c r="MG27" s="82"/>
      <c r="MH27" s="82"/>
      <c r="MI27" s="82"/>
      <c r="MJ27" s="82"/>
      <c r="MK27" s="82"/>
      <c r="ML27" s="82"/>
      <c r="MM27" s="82"/>
      <c r="MN27" s="82"/>
      <c r="MO27" s="82"/>
      <c r="MP27" s="82"/>
      <c r="MQ27" s="82"/>
      <c r="MR27" s="82"/>
      <c r="MS27" s="82"/>
      <c r="MT27" s="82"/>
      <c r="MU27" s="82"/>
      <c r="MV27" s="82"/>
      <c r="MW27" s="82"/>
      <c r="MX27" s="82"/>
      <c r="MY27" s="82"/>
      <c r="MZ27" s="82"/>
      <c r="NA27" s="82"/>
      <c r="NB27" s="82"/>
      <c r="NC27" s="82"/>
      <c r="ND27" s="82"/>
      <c r="NE27" s="82"/>
      <c r="NF27" s="82"/>
      <c r="NG27" s="82"/>
      <c r="NH27" s="82"/>
      <c r="NI27" s="82"/>
      <c r="NJ27" s="82"/>
      <c r="NK27" s="82"/>
      <c r="NL27" s="82"/>
      <c r="NM27" s="82"/>
      <c r="NN27" s="82"/>
      <c r="NO27" s="82"/>
      <c r="NP27" s="82"/>
      <c r="NQ27" s="82"/>
      <c r="NR27" s="82"/>
      <c r="NS27" s="82"/>
      <c r="NT27" s="82"/>
      <c r="NU27" s="82"/>
      <c r="NV27" s="82"/>
      <c r="NW27" s="82"/>
      <c r="NX27" s="82"/>
      <c r="NY27" s="82"/>
      <c r="NZ27" s="82"/>
      <c r="OA27" s="82"/>
      <c r="OB27" s="82"/>
      <c r="OC27" s="82"/>
      <c r="OD27" s="82"/>
      <c r="OE27" s="82"/>
      <c r="OF27" s="82"/>
      <c r="OG27" s="82"/>
      <c r="OH27" s="82"/>
      <c r="OI27" s="82"/>
      <c r="OJ27" s="82"/>
      <c r="OK27" s="82"/>
      <c r="OL27" s="82"/>
      <c r="OM27" s="82"/>
      <c r="ON27" s="82"/>
      <c r="OO27" s="82"/>
      <c r="OP27" s="82"/>
      <c r="OQ27" s="82"/>
      <c r="OR27" s="82"/>
      <c r="OS27" s="82"/>
      <c r="OT27" s="82"/>
      <c r="OU27" s="82"/>
      <c r="OV27" s="82"/>
      <c r="OW27" s="82"/>
      <c r="OX27" s="82"/>
      <c r="OY27" s="82"/>
      <c r="OZ27" s="82"/>
      <c r="PA27" s="82"/>
      <c r="PB27" s="82"/>
      <c r="PC27" s="82"/>
      <c r="PD27" s="82"/>
      <c r="PE27" s="82"/>
      <c r="PF27" s="82"/>
      <c r="PG27" s="82"/>
      <c r="PH27" s="82"/>
      <c r="PI27" s="82"/>
      <c r="PJ27" s="82"/>
      <c r="PK27" s="82"/>
      <c r="PL27" s="82"/>
      <c r="PM27" s="82"/>
      <c r="PN27" s="82"/>
      <c r="PO27" s="82"/>
      <c r="PP27" s="82"/>
      <c r="PQ27" s="82"/>
      <c r="PR27" s="82"/>
      <c r="PS27" s="82"/>
      <c r="PT27" s="82"/>
      <c r="PU27" s="82"/>
      <c r="PV27" s="82"/>
      <c r="PW27" s="82"/>
      <c r="PX27" s="82"/>
      <c r="PY27" s="82"/>
      <c r="PZ27" s="82"/>
      <c r="QA27" s="82"/>
      <c r="QB27" s="82"/>
      <c r="QC27" s="82"/>
      <c r="QD27" s="82"/>
      <c r="QE27" s="82"/>
      <c r="QF27" s="82"/>
      <c r="QG27" s="82"/>
      <c r="QH27" s="82"/>
      <c r="QI27" s="82"/>
      <c r="QJ27" s="82"/>
      <c r="QK27" s="82"/>
      <c r="QL27" s="82"/>
      <c r="QM27" s="82"/>
      <c r="QN27" s="82"/>
      <c r="QO27" s="82"/>
      <c r="QP27" s="82"/>
      <c r="QQ27" s="82"/>
      <c r="QR27" s="82"/>
      <c r="QS27" s="82"/>
      <c r="QT27" s="82"/>
      <c r="QU27" s="82"/>
      <c r="QV27" s="82"/>
      <c r="QW27" s="82"/>
      <c r="QX27" s="82"/>
      <c r="QY27" s="82"/>
      <c r="QZ27" s="82"/>
      <c r="RA27" s="82"/>
      <c r="RB27" s="82"/>
      <c r="RC27" s="82"/>
      <c r="RD27" s="82"/>
      <c r="RE27" s="82"/>
      <c r="RF27" s="82"/>
      <c r="RG27" s="82"/>
      <c r="RH27" s="82"/>
      <c r="RI27" s="82"/>
      <c r="RJ27" s="82"/>
      <c r="RK27" s="82"/>
      <c r="RL27" s="82"/>
      <c r="RM27" s="82"/>
      <c r="RN27" s="82"/>
      <c r="RO27" s="82"/>
      <c r="RP27" s="82"/>
      <c r="RQ27" s="82"/>
      <c r="RR27" s="82"/>
      <c r="RS27" s="82"/>
      <c r="RT27" s="82"/>
      <c r="RU27" s="82"/>
      <c r="RV27" s="82"/>
      <c r="RW27" s="82"/>
      <c r="RX27" s="82"/>
      <c r="RY27" s="82"/>
      <c r="RZ27" s="82"/>
      <c r="SA27" s="82"/>
      <c r="SB27" s="82"/>
      <c r="SC27" s="82"/>
      <c r="SD27" s="82"/>
      <c r="SE27" s="82"/>
      <c r="SF27" s="82"/>
      <c r="SG27" s="82"/>
      <c r="SH27" s="82"/>
      <c r="SI27" s="82"/>
      <c r="SJ27" s="82"/>
      <c r="SK27" s="82"/>
      <c r="SL27" s="82"/>
      <c r="SM27" s="82"/>
      <c r="SN27" s="82"/>
      <c r="SO27" s="82"/>
      <c r="SP27" s="82"/>
      <c r="SQ27" s="82"/>
      <c r="SR27" s="82"/>
      <c r="SS27" s="82"/>
      <c r="ST27" s="82"/>
      <c r="SU27" s="82"/>
      <c r="SV27" s="82"/>
      <c r="SW27" s="82"/>
      <c r="SX27" s="82"/>
      <c r="SY27" s="82"/>
      <c r="SZ27" s="82"/>
      <c r="TA27" s="82"/>
      <c r="TB27" s="82"/>
      <c r="TC27" s="82"/>
      <c r="TD27" s="82"/>
      <c r="TE27" s="82"/>
      <c r="TF27" s="82"/>
      <c r="TG27" s="82"/>
      <c r="TH27" s="82"/>
      <c r="TI27" s="82"/>
      <c r="TJ27" s="82"/>
      <c r="TK27" s="82"/>
      <c r="TL27" s="82"/>
      <c r="TM27" s="82"/>
      <c r="TN27" s="82"/>
      <c r="TO27" s="82"/>
      <c r="TP27" s="82"/>
      <c r="TQ27" s="82"/>
      <c r="TR27" s="82"/>
      <c r="TS27" s="82"/>
      <c r="TT27" s="82"/>
      <c r="TU27" s="82"/>
      <c r="TV27" s="82"/>
      <c r="TW27" s="82"/>
      <c r="TX27" s="82"/>
      <c r="TY27" s="82"/>
      <c r="TZ27" s="82"/>
      <c r="UA27" s="82"/>
      <c r="UB27" s="82"/>
      <c r="UC27" s="82"/>
      <c r="UD27" s="82"/>
      <c r="UE27" s="82"/>
      <c r="UF27" s="82"/>
      <c r="UG27" s="82"/>
      <c r="UH27" s="82"/>
      <c r="UI27" s="82"/>
      <c r="UJ27" s="82"/>
      <c r="UK27" s="82"/>
      <c r="UL27" s="82"/>
      <c r="UM27" s="82"/>
      <c r="UN27" s="82"/>
      <c r="UO27" s="82"/>
      <c r="UP27" s="82"/>
      <c r="UQ27" s="82"/>
      <c r="UR27" s="82"/>
      <c r="US27" s="82"/>
      <c r="UT27" s="82"/>
      <c r="UU27" s="82"/>
      <c r="UV27" s="82"/>
      <c r="UW27" s="82"/>
      <c r="UX27" s="82"/>
      <c r="UY27" s="82"/>
      <c r="UZ27" s="82"/>
      <c r="VA27" s="82"/>
      <c r="VB27" s="82"/>
      <c r="VC27" s="82"/>
      <c r="VD27" s="82"/>
      <c r="VE27" s="82"/>
      <c r="VF27" s="82"/>
      <c r="VG27" s="82"/>
      <c r="VH27" s="82"/>
      <c r="VI27" s="82"/>
      <c r="VJ27" s="82"/>
      <c r="VK27" s="82"/>
      <c r="VL27" s="82"/>
      <c r="VM27" s="82"/>
      <c r="VN27" s="82"/>
      <c r="VO27" s="82"/>
      <c r="VP27" s="82"/>
      <c r="VQ27" s="82"/>
      <c r="VR27" s="82"/>
      <c r="VS27" s="82"/>
      <c r="VT27" s="82"/>
      <c r="VU27" s="82"/>
      <c r="VV27" s="82"/>
      <c r="VW27" s="82"/>
      <c r="VX27" s="82"/>
      <c r="VY27" s="82"/>
      <c r="VZ27" s="82"/>
      <c r="WA27" s="82"/>
      <c r="WB27" s="82"/>
      <c r="WC27" s="82"/>
      <c r="WD27" s="82"/>
      <c r="WE27" s="82"/>
      <c r="WF27" s="82"/>
      <c r="WG27" s="82"/>
      <c r="WH27" s="82"/>
      <c r="WI27" s="82"/>
      <c r="WJ27" s="82"/>
      <c r="WK27" s="82"/>
      <c r="WL27" s="82"/>
      <c r="WM27" s="82"/>
      <c r="WN27" s="82"/>
      <c r="WO27" s="82"/>
      <c r="WP27" s="82"/>
      <c r="WQ27" s="82"/>
      <c r="WR27" s="82"/>
      <c r="WS27" s="82"/>
      <c r="WT27" s="82"/>
      <c r="WU27" s="82"/>
      <c r="WV27" s="82"/>
      <c r="WW27" s="82"/>
      <c r="WX27" s="82"/>
      <c r="WY27" s="82"/>
      <c r="WZ27" s="82"/>
      <c r="XA27" s="82"/>
      <c r="XB27" s="82"/>
      <c r="XC27" s="82"/>
      <c r="XD27" s="82"/>
      <c r="XE27" s="82"/>
      <c r="XF27" s="82"/>
      <c r="XG27" s="82"/>
      <c r="XH27" s="82"/>
      <c r="XI27" s="82"/>
      <c r="XJ27" s="82"/>
      <c r="XK27" s="82"/>
      <c r="XL27" s="82"/>
      <c r="XM27" s="82"/>
      <c r="XN27" s="82"/>
      <c r="XO27" s="82"/>
      <c r="XP27" s="82"/>
      <c r="XQ27" s="82"/>
      <c r="XR27" s="82"/>
      <c r="XS27" s="82"/>
      <c r="XT27" s="82"/>
      <c r="XU27" s="82"/>
      <c r="XV27" s="82"/>
      <c r="XW27" s="82"/>
      <c r="XX27" s="82"/>
      <c r="XY27" s="82"/>
      <c r="XZ27" s="82"/>
      <c r="YA27" s="82"/>
      <c r="YB27" s="82"/>
      <c r="YC27" s="82"/>
      <c r="YD27" s="82"/>
      <c r="YE27" s="82"/>
      <c r="YF27" s="82"/>
      <c r="YG27" s="82"/>
      <c r="YH27" s="82"/>
      <c r="YI27" s="82"/>
      <c r="YJ27" s="82"/>
      <c r="YK27" s="82"/>
      <c r="YL27" s="82"/>
      <c r="YM27" s="82"/>
      <c r="YN27" s="82"/>
      <c r="YO27" s="82"/>
      <c r="YP27" s="82"/>
      <c r="YQ27" s="82"/>
      <c r="YR27" s="82"/>
      <c r="YS27" s="82"/>
      <c r="YT27" s="82"/>
      <c r="YU27" s="82"/>
      <c r="YV27" s="82"/>
      <c r="YW27" s="82"/>
      <c r="YX27" s="82"/>
      <c r="YY27" s="82"/>
      <c r="YZ27" s="82"/>
      <c r="ZA27" s="82"/>
      <c r="ZB27" s="82"/>
      <c r="ZC27" s="82"/>
      <c r="ZD27" s="82"/>
      <c r="ZE27" s="82"/>
      <c r="ZF27" s="82"/>
      <c r="ZG27" s="82"/>
      <c r="ZH27" s="82"/>
      <c r="ZI27" s="82"/>
      <c r="ZJ27" s="82"/>
      <c r="ZK27" s="82"/>
      <c r="ZL27" s="82"/>
      <c r="ZM27" s="82"/>
      <c r="ZN27" s="82"/>
      <c r="ZO27" s="82"/>
      <c r="ZP27" s="82"/>
      <c r="ZQ27" s="82"/>
      <c r="ZR27" s="82"/>
      <c r="ZS27" s="82"/>
      <c r="ZT27" s="82"/>
      <c r="ZU27" s="82"/>
      <c r="ZV27" s="82"/>
      <c r="ZW27" s="82"/>
      <c r="ZX27" s="82"/>
      <c r="ZY27" s="82"/>
      <c r="ZZ27" s="82"/>
      <c r="AAA27" s="82"/>
      <c r="AAB27" s="82"/>
      <c r="AAC27" s="82"/>
      <c r="AAD27" s="82"/>
      <c r="AAE27" s="82"/>
      <c r="AAF27" s="82"/>
      <c r="AAG27" s="82"/>
      <c r="AAH27" s="82"/>
      <c r="AAI27" s="82"/>
      <c r="AAJ27" s="82"/>
      <c r="AAK27" s="82"/>
      <c r="AAL27" s="82"/>
      <c r="AAM27" s="82"/>
      <c r="AAN27" s="82"/>
      <c r="AAO27" s="82"/>
      <c r="AAP27" s="82"/>
      <c r="AAQ27" s="82"/>
      <c r="AAR27" s="82"/>
      <c r="AAS27" s="82"/>
      <c r="AAT27" s="82"/>
      <c r="AAU27" s="82"/>
      <c r="AAV27" s="82"/>
      <c r="AAW27" s="82"/>
      <c r="AAX27" s="82"/>
      <c r="AAY27" s="82"/>
      <c r="AAZ27" s="82"/>
      <c r="ABA27" s="82"/>
      <c r="ABB27" s="82"/>
      <c r="ABC27" s="82"/>
      <c r="ABD27" s="82"/>
      <c r="ABE27" s="82"/>
      <c r="ABF27" s="82"/>
      <c r="ABG27" s="82"/>
      <c r="ABH27" s="82"/>
      <c r="ABI27" s="82"/>
      <c r="ABJ27" s="82"/>
      <c r="ABK27" s="82"/>
      <c r="ABL27" s="82"/>
      <c r="ABM27" s="82"/>
      <c r="ABN27" s="82"/>
      <c r="ABO27" s="82"/>
      <c r="ABP27" s="82"/>
      <c r="ABQ27" s="82"/>
      <c r="ABR27" s="82"/>
      <c r="ABS27" s="82"/>
      <c r="ABT27" s="82"/>
      <c r="ABU27" s="82"/>
      <c r="ABV27" s="82"/>
      <c r="ABW27" s="82"/>
      <c r="ABX27" s="82"/>
      <c r="ABY27" s="82"/>
      <c r="ABZ27" s="82"/>
      <c r="ACA27" s="82"/>
      <c r="ACB27" s="82"/>
      <c r="ACC27" s="82"/>
      <c r="ACD27" s="82"/>
      <c r="ACE27" s="82"/>
      <c r="ACF27" s="82"/>
      <c r="ACG27" s="82"/>
      <c r="ACH27" s="82"/>
      <c r="ACI27" s="82"/>
      <c r="ACJ27" s="82"/>
      <c r="ACK27" s="82"/>
      <c r="ACL27" s="82"/>
      <c r="ACM27" s="82"/>
      <c r="ACN27" s="82"/>
      <c r="ACO27" s="82"/>
      <c r="ACP27" s="82"/>
      <c r="ACQ27" s="82"/>
      <c r="ACR27" s="82"/>
      <c r="ACS27" s="82"/>
      <c r="ACT27" s="82"/>
      <c r="ACU27" s="82"/>
      <c r="ACV27" s="82"/>
      <c r="ACW27" s="82"/>
      <c r="ACX27" s="82"/>
      <c r="ACY27" s="82"/>
      <c r="ACZ27" s="82"/>
      <c r="ADA27" s="82"/>
      <c r="ADB27" s="82"/>
      <c r="ADC27" s="82"/>
      <c r="ADD27" s="82"/>
      <c r="ADE27" s="82"/>
      <c r="ADF27" s="82"/>
      <c r="ADG27" s="82"/>
      <c r="ADH27" s="82"/>
      <c r="ADI27" s="82"/>
      <c r="ADJ27" s="82"/>
      <c r="ADK27" s="82"/>
      <c r="ADL27" s="82"/>
      <c r="ADM27" s="82"/>
      <c r="ADN27" s="82"/>
      <c r="ADO27" s="82"/>
      <c r="ADP27" s="82"/>
      <c r="ADQ27" s="82"/>
      <c r="ADR27" s="82"/>
      <c r="ADS27" s="82"/>
      <c r="ADT27" s="82"/>
      <c r="ADU27" s="82"/>
      <c r="ADV27" s="82"/>
      <c r="ADW27" s="82"/>
      <c r="ADX27" s="82"/>
      <c r="ADY27" s="82"/>
      <c r="ADZ27" s="82"/>
      <c r="AEA27" s="82"/>
      <c r="AEB27" s="82"/>
      <c r="AEC27" s="82"/>
      <c r="AED27" s="82"/>
      <c r="AEE27" s="82"/>
      <c r="AEF27" s="82"/>
      <c r="AEG27" s="82"/>
      <c r="AEH27" s="82"/>
      <c r="AEI27" s="82"/>
      <c r="AEJ27" s="82"/>
      <c r="AEK27" s="82"/>
      <c r="AEL27" s="82"/>
      <c r="AEM27" s="82"/>
      <c r="AEN27" s="82"/>
      <c r="AEO27" s="82"/>
      <c r="AEP27" s="82"/>
      <c r="AEQ27" s="82"/>
      <c r="AER27" s="82"/>
      <c r="AES27" s="82"/>
      <c r="AET27" s="82"/>
      <c r="AEU27" s="82"/>
      <c r="AEV27" s="82"/>
      <c r="AEW27" s="82"/>
      <c r="AEX27" s="82"/>
      <c r="AEY27" s="82"/>
      <c r="AEZ27" s="82"/>
      <c r="AFA27" s="82"/>
      <c r="AFB27" s="82"/>
      <c r="AFC27" s="82"/>
      <c r="AFD27" s="82"/>
      <c r="AFE27" s="82"/>
      <c r="AFF27" s="82"/>
      <c r="AFG27" s="82"/>
      <c r="AFH27" s="82"/>
      <c r="AFI27" s="82"/>
      <c r="AFJ27" s="82"/>
      <c r="AFK27" s="82"/>
      <c r="AFL27" s="82"/>
      <c r="AFM27" s="82"/>
      <c r="AFN27" s="82"/>
      <c r="AFO27" s="82"/>
      <c r="AFP27" s="82"/>
      <c r="AFQ27" s="82"/>
      <c r="AFR27" s="82"/>
      <c r="AFS27" s="82"/>
      <c r="AFT27" s="82"/>
      <c r="AFU27" s="82"/>
      <c r="AFV27" s="82"/>
      <c r="AFW27" s="82"/>
      <c r="AFX27" s="82"/>
      <c r="AFY27" s="82"/>
      <c r="AFZ27" s="82"/>
      <c r="AGA27" s="82"/>
      <c r="AGB27" s="82"/>
      <c r="AGC27" s="82"/>
      <c r="AGD27" s="82"/>
      <c r="AGE27" s="82"/>
      <c r="AGF27" s="82"/>
      <c r="AGG27" s="82"/>
      <c r="AGH27" s="82"/>
      <c r="AGI27" s="82"/>
      <c r="AGJ27" s="82"/>
      <c r="AGK27" s="82"/>
      <c r="AGL27" s="82"/>
      <c r="AGM27" s="82"/>
      <c r="AGN27" s="82"/>
      <c r="AGO27" s="82"/>
      <c r="AGP27" s="82"/>
      <c r="AGQ27" s="82"/>
      <c r="AGR27" s="82"/>
      <c r="AGS27" s="82"/>
      <c r="AGT27" s="82"/>
      <c r="AGU27" s="82"/>
      <c r="AGV27" s="82"/>
      <c r="AGW27" s="82"/>
      <c r="AGX27" s="82"/>
      <c r="AGY27" s="82"/>
      <c r="AGZ27" s="82"/>
      <c r="AHA27" s="82"/>
      <c r="AHB27" s="82"/>
      <c r="AHC27" s="82"/>
      <c r="AHD27" s="82"/>
      <c r="AHE27" s="82"/>
      <c r="AHF27" s="82"/>
      <c r="AHG27" s="82"/>
      <c r="AHH27" s="82"/>
      <c r="AHI27" s="82"/>
      <c r="AHJ27" s="82"/>
      <c r="AHK27" s="82"/>
      <c r="AHL27" s="82"/>
      <c r="AHM27" s="82"/>
      <c r="AHN27" s="82"/>
      <c r="AHO27" s="82"/>
      <c r="AHP27" s="82"/>
      <c r="AHQ27" s="82"/>
      <c r="AHR27" s="82"/>
      <c r="AHS27" s="82"/>
      <c r="AHT27" s="82"/>
      <c r="AHU27" s="82"/>
      <c r="AHV27" s="82"/>
      <c r="AHW27" s="82"/>
      <c r="AHX27" s="82"/>
      <c r="AHY27" s="82"/>
      <c r="AHZ27" s="82"/>
      <c r="AIA27" s="82"/>
      <c r="AIB27" s="82"/>
      <c r="AIC27" s="82"/>
      <c r="AID27" s="82"/>
      <c r="AIE27" s="82"/>
      <c r="AIF27" s="82"/>
      <c r="AIG27" s="82"/>
      <c r="AIH27" s="82"/>
      <c r="AII27" s="82"/>
      <c r="AIJ27" s="82"/>
      <c r="AIK27" s="82"/>
      <c r="AIL27" s="82"/>
      <c r="AIM27" s="82"/>
      <c r="AIN27" s="82"/>
      <c r="AIO27" s="82"/>
      <c r="AIP27" s="82"/>
      <c r="AIQ27" s="82"/>
      <c r="AIR27" s="82"/>
      <c r="AIS27" s="82"/>
      <c r="AIT27" s="82"/>
      <c r="AIU27" s="82"/>
      <c r="AIV27" s="82"/>
      <c r="AIW27" s="82"/>
      <c r="AIX27" s="82"/>
      <c r="AIY27" s="82"/>
      <c r="AIZ27" s="82"/>
      <c r="AJA27" s="82"/>
      <c r="AJB27" s="82"/>
      <c r="AJC27" s="82"/>
      <c r="AJD27" s="82"/>
      <c r="AJE27" s="82"/>
      <c r="AJF27" s="82"/>
      <c r="AJG27" s="82"/>
      <c r="AJH27" s="82"/>
      <c r="AJI27" s="82"/>
      <c r="AJJ27" s="82"/>
      <c r="AJK27" s="82"/>
      <c r="AJL27" s="82"/>
      <c r="AJM27" s="82"/>
      <c r="AJN27" s="82"/>
      <c r="AJO27" s="82"/>
      <c r="AJP27" s="82"/>
      <c r="AJQ27" s="82"/>
      <c r="AJR27" s="82"/>
      <c r="AJS27" s="82"/>
      <c r="AJT27" s="82"/>
      <c r="AJU27" s="82"/>
      <c r="AJV27" s="82"/>
      <c r="AJW27" s="82"/>
      <c r="AJX27" s="82"/>
      <c r="AJY27" s="82"/>
      <c r="AJZ27" s="82"/>
      <c r="AKA27" s="82"/>
      <c r="AKB27" s="82"/>
      <c r="AKC27" s="82"/>
      <c r="AKD27" s="82"/>
      <c r="AKE27" s="82"/>
      <c r="AKF27" s="82"/>
      <c r="AKG27" s="82"/>
      <c r="AKH27" s="82"/>
      <c r="AKI27" s="82"/>
      <c r="AKJ27" s="82"/>
      <c r="AKK27" s="82"/>
      <c r="AKL27" s="82"/>
      <c r="AKM27" s="82"/>
      <c r="AKN27" s="82"/>
      <c r="AKO27" s="82"/>
      <c r="AKP27" s="82"/>
      <c r="AKQ27" s="82"/>
      <c r="AKR27" s="82"/>
      <c r="AKS27" s="82"/>
      <c r="AKT27" s="82"/>
      <c r="AKU27" s="82"/>
      <c r="AKV27" s="82"/>
      <c r="AKW27" s="82"/>
      <c r="AKX27" s="82"/>
      <c r="AKY27" s="82"/>
      <c r="AKZ27" s="82"/>
    </row>
    <row r="28" spans="1:988">
      <c r="A28" s="113">
        <f t="shared" si="0"/>
        <v>26</v>
      </c>
      <c r="B28" s="115" t="s">
        <v>1394</v>
      </c>
      <c r="C28" s="113">
        <f>VLOOKUP(B28,Fe2O3!$A$1:$M$102,8,0)</f>
        <v>6.9582081398964074E-2</v>
      </c>
      <c r="D28" s="112"/>
      <c r="E28" s="115" t="s">
        <v>1394</v>
      </c>
      <c r="F28" s="113">
        <f>VLOOKUP(E28,Fe2O3!$A$4:$M$102,7,0)</f>
        <v>-4.4198131507552301</v>
      </c>
      <c r="G28" s="113">
        <f t="shared" si="1"/>
        <v>50</v>
      </c>
    </row>
    <row r="29" spans="1:988">
      <c r="A29" s="113">
        <f t="shared" si="0"/>
        <v>31</v>
      </c>
      <c r="B29" s="115" t="s">
        <v>548</v>
      </c>
      <c r="C29" s="113">
        <f>VLOOKUP(B29,Fe2O3!$A$1:$M$102,8,0)</f>
        <v>-6.5582587951839244E-2</v>
      </c>
      <c r="D29" s="112"/>
      <c r="E29" s="115" t="s">
        <v>548</v>
      </c>
      <c r="F29" s="113">
        <f>VLOOKUP(E29,Fe2O3!$A$4:$M$102,7,0)</f>
        <v>-4.7523994718577702</v>
      </c>
      <c r="G29" s="113">
        <f t="shared" si="1"/>
        <v>59</v>
      </c>
    </row>
    <row r="30" spans="1:988">
      <c r="A30" s="113">
        <f t="shared" si="0"/>
        <v>82</v>
      </c>
      <c r="B30" s="104" t="s">
        <v>386</v>
      </c>
      <c r="C30" s="113">
        <f>VLOOKUP(B30,Fe2O3!$A$1:$M$102,8,0)</f>
        <v>-0.72201234120619373</v>
      </c>
      <c r="D30" s="112"/>
      <c r="E30" s="104" t="s">
        <v>386</v>
      </c>
      <c r="F30" s="113">
        <f>VLOOKUP(E30,Fe2O3!$A$4:$M$102,7,0)</f>
        <v>-3.8863549753611801</v>
      </c>
      <c r="G30" s="113">
        <f t="shared" si="1"/>
        <v>38</v>
      </c>
    </row>
    <row r="31" spans="1:988">
      <c r="A31" s="113">
        <f t="shared" si="0"/>
        <v>33</v>
      </c>
      <c r="B31" s="106" t="s">
        <v>449</v>
      </c>
      <c r="C31" s="113">
        <f>VLOOKUP(B31,Fe2O3!$A$1:$M$102,8,0)</f>
        <v>-0.1264765127601796</v>
      </c>
      <c r="D31" s="112"/>
      <c r="E31" s="106" t="s">
        <v>449</v>
      </c>
      <c r="F31" s="113">
        <f>VLOOKUP(E31,Fe2O3!$A$4:$M$102,7,0)</f>
        <v>-4.14139417706195</v>
      </c>
      <c r="G31" s="113">
        <f t="shared" si="1"/>
        <v>43</v>
      </c>
    </row>
    <row r="32" spans="1:988">
      <c r="A32" s="113">
        <f t="shared" si="0"/>
        <v>99</v>
      </c>
      <c r="B32" s="106" t="s">
        <v>402</v>
      </c>
      <c r="C32" s="113">
        <f>VLOOKUP(B32,Fe2O3!$A$1:$M$102,8,0)</f>
        <v>-2.0653278494482921</v>
      </c>
      <c r="D32" s="112"/>
      <c r="E32" s="106" t="s">
        <v>402</v>
      </c>
      <c r="F32" s="113">
        <f>VLOOKUP(E32,Fe2O3!$A$4:$M$102,7,0)</f>
        <v>-6.26630708201274</v>
      </c>
      <c r="G32" s="113">
        <f t="shared" si="1"/>
        <v>86</v>
      </c>
    </row>
    <row r="33" spans="1:7">
      <c r="A33" s="113">
        <f t="shared" si="0"/>
        <v>43</v>
      </c>
      <c r="B33" s="115" t="s">
        <v>552</v>
      </c>
      <c r="C33" s="113">
        <f>VLOOKUP(B33,Fe2O3!$A$1:$M$102,8,0)</f>
        <v>-0.21398370447754128</v>
      </c>
      <c r="D33" s="112"/>
      <c r="E33" s="115" t="s">
        <v>552</v>
      </c>
      <c r="F33" s="113">
        <f>VLOOKUP(E33,Fe2O3!$A$4:$M$102,7,0)</f>
        <v>-5.8789767318913704</v>
      </c>
      <c r="G33" s="113">
        <f t="shared" si="1"/>
        <v>77</v>
      </c>
    </row>
    <row r="34" spans="1:7">
      <c r="A34" s="113">
        <f t="shared" si="0"/>
        <v>44</v>
      </c>
      <c r="B34" s="115" t="s">
        <v>1359</v>
      </c>
      <c r="C34" s="113">
        <f>VLOOKUP(B34,Fe2O3!$A$1:$M$102,8,0)</f>
        <v>-0.22862344010680016</v>
      </c>
      <c r="D34" s="112"/>
      <c r="E34" s="115" t="s">
        <v>1359</v>
      </c>
      <c r="F34" s="113">
        <f>VLOOKUP(E34,Fe2O3!$A$4:$M$102,7,0)</f>
        <v>-5.9725187168035596</v>
      </c>
      <c r="G34" s="113">
        <f t="shared" si="1"/>
        <v>80</v>
      </c>
    </row>
    <row r="35" spans="1:7">
      <c r="A35" s="113">
        <f t="shared" ref="A35:A66" si="2">RANK(C35,$C$3:$C$101,0)</f>
        <v>81</v>
      </c>
      <c r="B35" s="104" t="s">
        <v>495</v>
      </c>
      <c r="C35" s="113">
        <f>VLOOKUP(B35,Fe2O3!$A$1:$M$102,8,0)</f>
        <v>-0.69755321472382659</v>
      </c>
      <c r="D35" s="112"/>
      <c r="E35" s="104" t="s">
        <v>495</v>
      </c>
      <c r="F35" s="113">
        <f>VLOOKUP(E35,Fe2O3!$A$4:$M$102,7,0)</f>
        <v>-6.2325534056445901</v>
      </c>
      <c r="G35" s="113">
        <f t="shared" ref="G35:G66" si="3">RANK(F35,F$3:F$101,0)</f>
        <v>85</v>
      </c>
    </row>
    <row r="36" spans="1:7">
      <c r="A36" s="113">
        <f t="shared" si="2"/>
        <v>13</v>
      </c>
      <c r="B36" s="107" t="s">
        <v>271</v>
      </c>
      <c r="C36" s="113">
        <f>VLOOKUP(B36,Fe2O3!$A$1:$M$102,8,0)</f>
        <v>0.68111887510181812</v>
      </c>
      <c r="D36" s="112"/>
      <c r="E36" s="107" t="s">
        <v>271</v>
      </c>
      <c r="F36" s="113">
        <f>VLOOKUP(E36,Fe2O3!$A$4:$M$102,7,0)</f>
        <v>-3.8229093066918098</v>
      </c>
      <c r="G36" s="113">
        <f t="shared" si="3"/>
        <v>36</v>
      </c>
    </row>
    <row r="37" spans="1:7">
      <c r="A37" s="113">
        <f t="shared" si="2"/>
        <v>2</v>
      </c>
      <c r="B37" s="115" t="s">
        <v>815</v>
      </c>
      <c r="C37" s="113">
        <f>VLOOKUP(B37,Fe2O3!$A$1:$M$102,8,0)</f>
        <v>3.2314225577936342</v>
      </c>
      <c r="D37" s="112"/>
      <c r="E37" s="115" t="s">
        <v>815</v>
      </c>
      <c r="F37" s="113">
        <f>VLOOKUP(E37,Fe2O3!$A$4:$M$102,7,0)</f>
        <v>-4.0496270152662097</v>
      </c>
      <c r="G37" s="113">
        <f t="shared" si="3"/>
        <v>40</v>
      </c>
    </row>
    <row r="38" spans="1:7">
      <c r="A38" s="113">
        <f t="shared" si="2"/>
        <v>52</v>
      </c>
      <c r="B38" s="115" t="s">
        <v>1275</v>
      </c>
      <c r="C38" s="113">
        <f>VLOOKUP(B38,Fe2O3!$A$1:$M$102,8,0)</f>
        <v>-0.27831366126008622</v>
      </c>
      <c r="D38" s="112"/>
      <c r="E38" s="115" t="s">
        <v>1275</v>
      </c>
      <c r="F38" s="113">
        <f>VLOOKUP(E38,Fe2O3!$A$4:$M$102,7,0)</f>
        <v>-4.7430071714812296</v>
      </c>
      <c r="G38" s="113">
        <f t="shared" si="3"/>
        <v>57</v>
      </c>
    </row>
    <row r="39" spans="1:7">
      <c r="A39" s="113">
        <f t="shared" si="2"/>
        <v>23</v>
      </c>
      <c r="B39" s="115" t="s">
        <v>787</v>
      </c>
      <c r="C39" s="113">
        <f>VLOOKUP(B39,Fe2O3!$A$1:$M$102,8,0)</f>
        <v>8.9769037613262437E-2</v>
      </c>
      <c r="D39" s="112"/>
      <c r="E39" s="115" t="s">
        <v>787</v>
      </c>
      <c r="F39" s="113">
        <f>VLOOKUP(E39,Fe2O3!$A$4:$M$102,7,0)</f>
        <v>-2.1093131208616298</v>
      </c>
      <c r="G39" s="113">
        <f t="shared" si="3"/>
        <v>10</v>
      </c>
    </row>
    <row r="40" spans="1:7">
      <c r="A40" s="113">
        <f t="shared" si="2"/>
        <v>42</v>
      </c>
      <c r="B40" s="104" t="s">
        <v>275</v>
      </c>
      <c r="C40" s="113">
        <f>VLOOKUP(B40,Fe2O3!$A$1:$M$102,8,0)</f>
        <v>-0.20506225798651434</v>
      </c>
      <c r="D40" s="112"/>
      <c r="E40" s="104" t="s">
        <v>275</v>
      </c>
      <c r="F40" s="113">
        <f>VLOOKUP(E40,Fe2O3!$A$4:$M$102,7,0)</f>
        <v>-4.0603775017875297</v>
      </c>
      <c r="G40" s="113">
        <f t="shared" si="3"/>
        <v>42</v>
      </c>
    </row>
    <row r="41" spans="1:7">
      <c r="A41" s="113">
        <f t="shared" si="2"/>
        <v>92</v>
      </c>
      <c r="B41" s="115" t="s">
        <v>1282</v>
      </c>
      <c r="C41" s="113">
        <f>VLOOKUP(B41,Fe2O3!$A$1:$M$102,8,0)</f>
        <v>-1.3380210796723107</v>
      </c>
      <c r="D41" s="112"/>
      <c r="E41" s="115" t="s">
        <v>1282</v>
      </c>
      <c r="F41" s="113">
        <f>VLOOKUP(E41,Fe2O3!$A$4:$M$102,7,0)</f>
        <v>-2.70343709637732</v>
      </c>
      <c r="G41" s="113">
        <f t="shared" si="3"/>
        <v>17</v>
      </c>
    </row>
    <row r="42" spans="1:7">
      <c r="A42" s="113">
        <f t="shared" si="2"/>
        <v>37</v>
      </c>
      <c r="B42" s="104" t="s">
        <v>287</v>
      </c>
      <c r="C42" s="113">
        <f>VLOOKUP(B42,Fe2O3!$A$1:$M$102,8,0)</f>
        <v>-0.15476000295668005</v>
      </c>
      <c r="D42" s="112"/>
      <c r="E42" s="104" t="s">
        <v>287</v>
      </c>
      <c r="F42" s="113">
        <f>VLOOKUP(E42,Fe2O3!$A$4:$M$102,7,0)</f>
        <v>-5.4489193402937097</v>
      </c>
      <c r="G42" s="113">
        <f t="shared" si="3"/>
        <v>73</v>
      </c>
    </row>
    <row r="43" spans="1:7">
      <c r="A43" s="113">
        <f t="shared" si="2"/>
        <v>86</v>
      </c>
      <c r="B43" s="104" t="s">
        <v>291</v>
      </c>
      <c r="C43" s="113">
        <f>VLOOKUP(B43,Fe2O3!$A$1:$M$102,8,0)</f>
        <v>-0.89908916865449073</v>
      </c>
      <c r="D43" s="112"/>
      <c r="E43" s="104" t="s">
        <v>291</v>
      </c>
      <c r="F43" s="113">
        <f>VLOOKUP(E43,Fe2O3!$A$4:$M$102,7,0)</f>
        <v>-5.3607964646628803</v>
      </c>
      <c r="G43" s="113">
        <f t="shared" si="3"/>
        <v>71</v>
      </c>
    </row>
    <row r="44" spans="1:7">
      <c r="A44" s="113">
        <f t="shared" si="2"/>
        <v>16</v>
      </c>
      <c r="B44" s="115" t="s">
        <v>1289</v>
      </c>
      <c r="C44" s="113">
        <f>VLOOKUP(B44,Fe2O3!$A$1:$M$102,8,0)</f>
        <v>0.47446732163812705</v>
      </c>
      <c r="D44" s="112"/>
      <c r="E44" s="115" t="s">
        <v>1289</v>
      </c>
      <c r="F44" s="113">
        <f>VLOOKUP(E44,Fe2O3!$A$4:$M$102,7,0)</f>
        <v>-4.1504020289841197</v>
      </c>
      <c r="G44" s="113">
        <f t="shared" si="3"/>
        <v>45</v>
      </c>
    </row>
    <row r="45" spans="1:7">
      <c r="A45" s="113">
        <f t="shared" si="2"/>
        <v>30</v>
      </c>
      <c r="B45" s="104" t="s">
        <v>295</v>
      </c>
      <c r="C45" s="113">
        <f>VLOOKUP(B45,Fe2O3!$A$1:$M$102,8,0)</f>
        <v>-3.1219812101980847E-2</v>
      </c>
      <c r="D45" s="112"/>
      <c r="E45" s="104" t="s">
        <v>295</v>
      </c>
      <c r="F45" s="113">
        <f>VLOOKUP(E45,Fe2O3!$A$4:$M$102,7,0)</f>
        <v>-2.7458518947365298</v>
      </c>
      <c r="G45" s="113">
        <f t="shared" si="3"/>
        <v>20</v>
      </c>
    </row>
    <row r="46" spans="1:7">
      <c r="A46" s="113">
        <f t="shared" si="2"/>
        <v>84</v>
      </c>
      <c r="B46" s="104" t="s">
        <v>299</v>
      </c>
      <c r="C46" s="113">
        <f>VLOOKUP(B46,Fe2O3!$A$1:$M$102,8,0)</f>
        <v>-0.76798480517834555</v>
      </c>
      <c r="D46" s="116"/>
      <c r="E46" s="104" t="s">
        <v>299</v>
      </c>
      <c r="F46" s="113">
        <f>VLOOKUP(E46,Fe2O3!$A$4:$M$102,7,0)</f>
        <v>-3.5966696785791399</v>
      </c>
      <c r="G46" s="113">
        <f t="shared" si="3"/>
        <v>29</v>
      </c>
    </row>
    <row r="47" spans="1:7">
      <c r="A47" s="113">
        <f t="shared" si="2"/>
        <v>38</v>
      </c>
      <c r="B47" s="104" t="s">
        <v>503</v>
      </c>
      <c r="C47" s="113">
        <f>VLOOKUP(B47,Fe2O3!$A$1:$M$102,8,0)</f>
        <v>-0.1563545448532542</v>
      </c>
      <c r="D47" s="112"/>
      <c r="E47" s="104" t="s">
        <v>503</v>
      </c>
      <c r="F47" s="113">
        <f>VLOOKUP(E47,Fe2O3!$A$4:$M$102,7,0)</f>
        <v>-3.8843112549386101</v>
      </c>
      <c r="G47" s="113">
        <f t="shared" si="3"/>
        <v>37</v>
      </c>
    </row>
    <row r="48" spans="1:7">
      <c r="A48" s="113">
        <f t="shared" si="2"/>
        <v>11</v>
      </c>
      <c r="B48" s="115" t="s">
        <v>914</v>
      </c>
      <c r="C48" s="113">
        <f>VLOOKUP(B48,Fe2O3!$A$1:$M$102,8,0)</f>
        <v>0.77086547227299029</v>
      </c>
      <c r="D48" s="112"/>
      <c r="E48" s="115" t="s">
        <v>914</v>
      </c>
      <c r="F48" s="113">
        <f>VLOOKUP(E48,Fe2O3!$A$4:$M$102,7,0)</f>
        <v>-4.91699424730575</v>
      </c>
      <c r="G48" s="113">
        <f t="shared" si="3"/>
        <v>63</v>
      </c>
    </row>
    <row r="49" spans="1:7">
      <c r="A49" s="113">
        <f t="shared" si="2"/>
        <v>29</v>
      </c>
      <c r="B49" s="104" t="s">
        <v>322</v>
      </c>
      <c r="C49" s="113">
        <f>VLOOKUP(B49,Fe2O3!$A$1:$M$102,8,0)</f>
        <v>-2.8680862789239196E-2</v>
      </c>
      <c r="D49" s="112"/>
      <c r="E49" s="104" t="s">
        <v>322</v>
      </c>
      <c r="F49" s="113">
        <f>VLOOKUP(E49,Fe2O3!$A$4:$M$102,7,0)</f>
        <v>-4.0513558599950503</v>
      </c>
      <c r="G49" s="113">
        <f t="shared" si="3"/>
        <v>41</v>
      </c>
    </row>
    <row r="50" spans="1:7">
      <c r="A50" s="113">
        <f t="shared" si="2"/>
        <v>27</v>
      </c>
      <c r="B50" s="115" t="s">
        <v>938</v>
      </c>
      <c r="C50" s="113">
        <f>VLOOKUP(B50,Fe2O3!$A$1:$M$102,8,0)</f>
        <v>2.2836018886172506E-2</v>
      </c>
      <c r="D50" s="112"/>
      <c r="E50" s="115" t="s">
        <v>938</v>
      </c>
      <c r="F50" s="113">
        <f>VLOOKUP(E50,Fe2O3!$A$4:$M$102,7,0)</f>
        <v>-4.2780844223301404</v>
      </c>
      <c r="G50" s="113">
        <f t="shared" si="3"/>
        <v>47</v>
      </c>
    </row>
    <row r="51" spans="1:7">
      <c r="A51" s="113">
        <f t="shared" si="2"/>
        <v>3</v>
      </c>
      <c r="B51" s="115" t="s">
        <v>958</v>
      </c>
      <c r="C51" s="113">
        <f>VLOOKUP(B51,Fe2O3!$A$1:$M$102,8,0)</f>
        <v>2.9637420760842401</v>
      </c>
      <c r="D51" s="112"/>
      <c r="E51" s="115" t="s">
        <v>958</v>
      </c>
      <c r="F51" s="113">
        <f>VLOOKUP(E51,Fe2O3!$A$4:$M$102,7,0)</f>
        <v>-4.1491005537899301</v>
      </c>
      <c r="G51" s="113">
        <f t="shared" si="3"/>
        <v>44</v>
      </c>
    </row>
    <row r="52" spans="1:7">
      <c r="A52" s="113">
        <f t="shared" si="2"/>
        <v>85</v>
      </c>
      <c r="B52" s="115" t="s">
        <v>1315</v>
      </c>
      <c r="C52" s="113">
        <f>VLOOKUP(B52,Fe2O3!$A$1:$M$102,8,0)</f>
        <v>-0.81233629545470332</v>
      </c>
      <c r="D52" s="112"/>
      <c r="E52" s="115" t="s">
        <v>1315</v>
      </c>
      <c r="F52" s="113">
        <f>VLOOKUP(E52,Fe2O3!$A$4:$M$102,7,0)</f>
        <v>-3.0239773807463699</v>
      </c>
      <c r="G52" s="113">
        <f t="shared" si="3"/>
        <v>23</v>
      </c>
    </row>
    <row r="53" spans="1:7">
      <c r="A53" s="113">
        <f t="shared" si="2"/>
        <v>32</v>
      </c>
      <c r="B53" s="104" t="s">
        <v>338</v>
      </c>
      <c r="C53" s="113">
        <f>VLOOKUP(B53,Fe2O3!$A$1:$M$102,8,0)</f>
        <v>-9.916672618104963E-2</v>
      </c>
      <c r="D53" s="112"/>
      <c r="E53" s="104" t="s">
        <v>338</v>
      </c>
      <c r="F53" s="113">
        <f>VLOOKUP(E53,Fe2O3!$A$4:$M$102,7,0)</f>
        <v>-4.9927300125018999</v>
      </c>
      <c r="G53" s="113">
        <f t="shared" si="3"/>
        <v>65</v>
      </c>
    </row>
    <row r="54" spans="1:7">
      <c r="A54" s="113">
        <f t="shared" si="2"/>
        <v>18</v>
      </c>
      <c r="B54" s="115" t="s">
        <v>1322</v>
      </c>
      <c r="C54" s="113">
        <f>VLOOKUP(B54,Fe2O3!$A$1:$M$102,8,0)</f>
        <v>0.31347308197626489</v>
      </c>
      <c r="D54" s="112"/>
      <c r="E54" s="115" t="s">
        <v>1322</v>
      </c>
      <c r="F54" s="113">
        <f>VLOOKUP(E54,Fe2O3!$A$4:$M$102,7,0)</f>
        <v>-2.7357309317535399</v>
      </c>
      <c r="G54" s="113">
        <f t="shared" si="3"/>
        <v>19</v>
      </c>
    </row>
    <row r="55" spans="1:7">
      <c r="A55" s="113">
        <f t="shared" si="2"/>
        <v>40</v>
      </c>
      <c r="B55" s="104" t="s">
        <v>350</v>
      </c>
      <c r="C55" s="113">
        <f>VLOOKUP(B55,Fe2O3!$A$1:$M$102,8,0)</f>
        <v>-0.1725901422069287</v>
      </c>
      <c r="D55" s="112"/>
      <c r="E55" s="104" t="s">
        <v>350</v>
      </c>
      <c r="F55" s="113">
        <f>VLOOKUP(E55,Fe2O3!$A$4:$M$102,7,0)</f>
        <v>-8.0064215676278003</v>
      </c>
      <c r="G55" s="113">
        <f t="shared" si="3"/>
        <v>94</v>
      </c>
    </row>
    <row r="56" spans="1:7">
      <c r="A56" s="113">
        <f t="shared" si="2"/>
        <v>54</v>
      </c>
      <c r="B56" s="104" t="s">
        <v>354</v>
      </c>
      <c r="C56" s="113">
        <f>VLOOKUP(B56,Fe2O3!$A$1:$M$102,8,0)</f>
        <v>-0.29217714845576731</v>
      </c>
      <c r="D56" s="112"/>
      <c r="E56" s="104" t="s">
        <v>354</v>
      </c>
      <c r="F56" s="113">
        <f>VLOOKUP(E56,Fe2O3!$A$4:$M$102,7,0)</f>
        <v>-5.9127550148418599</v>
      </c>
      <c r="G56" s="113">
        <f t="shared" si="3"/>
        <v>79</v>
      </c>
    </row>
    <row r="57" spans="1:7">
      <c r="A57" s="113">
        <f t="shared" si="2"/>
        <v>51</v>
      </c>
      <c r="B57" s="115" t="s">
        <v>1326</v>
      </c>
      <c r="C57" s="113">
        <f>VLOOKUP(B57,Fe2O3!$A$1:$M$102,8,0)</f>
        <v>-0.27455597626055211</v>
      </c>
      <c r="D57" s="112"/>
      <c r="E57" s="115" t="s">
        <v>1326</v>
      </c>
      <c r="F57" s="113">
        <f>VLOOKUP(E57,Fe2O3!$A$4:$M$102,7,0)</f>
        <v>-3.5451715470235001</v>
      </c>
      <c r="G57" s="113">
        <f t="shared" si="3"/>
        <v>28</v>
      </c>
    </row>
    <row r="58" spans="1:7">
      <c r="A58" s="113">
        <f t="shared" si="2"/>
        <v>25</v>
      </c>
      <c r="B58" s="115" t="s">
        <v>1330</v>
      </c>
      <c r="C58" s="113">
        <f>VLOOKUP(B58,Fe2O3!$A$1:$M$102,8,0)</f>
        <v>7.0909612582837497E-2</v>
      </c>
      <c r="D58" s="112"/>
      <c r="E58" s="115" t="s">
        <v>1330</v>
      </c>
      <c r="F58" s="113">
        <f>VLOOKUP(E58,Fe2O3!$A$4:$M$102,7,0)</f>
        <v>-2.2511859913949701</v>
      </c>
      <c r="G58" s="113">
        <f t="shared" si="3"/>
        <v>12</v>
      </c>
    </row>
    <row r="59" spans="1:7">
      <c r="A59" s="113">
        <f t="shared" si="2"/>
        <v>49</v>
      </c>
      <c r="B59" s="115" t="s">
        <v>1334</v>
      </c>
      <c r="C59" s="113">
        <f>VLOOKUP(B59,Fe2O3!$A$1:$M$102,8,0)</f>
        <v>-0.24820238283683058</v>
      </c>
      <c r="D59" s="112"/>
      <c r="E59" s="115" t="s">
        <v>1334</v>
      </c>
      <c r="F59" s="113">
        <f>VLOOKUP(E59,Fe2O3!$A$4:$M$102,7,0)</f>
        <v>-2.9075727272532399</v>
      </c>
      <c r="G59" s="113">
        <f t="shared" si="3"/>
        <v>22</v>
      </c>
    </row>
    <row r="60" spans="1:7">
      <c r="A60" s="113">
        <f t="shared" si="2"/>
        <v>93</v>
      </c>
      <c r="B60" s="115" t="s">
        <v>1338</v>
      </c>
      <c r="C60" s="113">
        <f>VLOOKUP(B60,Fe2O3!$A$1:$M$102,8,0)</f>
        <v>-1.3807820487161413</v>
      </c>
      <c r="D60" s="112"/>
      <c r="E60" s="115" t="s">
        <v>1338</v>
      </c>
      <c r="F60" s="113">
        <f>VLOOKUP(E60,Fe2O3!$A$4:$M$102,7,0)</f>
        <v>-4.4275413410706399</v>
      </c>
      <c r="G60" s="113">
        <f t="shared" si="3"/>
        <v>51</v>
      </c>
    </row>
    <row r="61" spans="1:7">
      <c r="A61" s="113">
        <f t="shared" si="2"/>
        <v>5</v>
      </c>
      <c r="B61" s="115" t="s">
        <v>1000</v>
      </c>
      <c r="C61" s="113">
        <f>VLOOKUP(B61,Fe2O3!$A$1:$M$102,8,0)</f>
        <v>2.3809379918162188</v>
      </c>
      <c r="D61" s="112"/>
      <c r="E61" s="115" t="s">
        <v>1000</v>
      </c>
      <c r="F61" s="113">
        <f>VLOOKUP(E61,Fe2O3!$A$4:$M$102,7,0)</f>
        <v>-2.5016532356542398</v>
      </c>
      <c r="G61" s="113">
        <f t="shared" si="3"/>
        <v>14</v>
      </c>
    </row>
    <row r="62" spans="1:7">
      <c r="A62" s="113">
        <f t="shared" si="2"/>
        <v>91</v>
      </c>
      <c r="B62" s="115" t="s">
        <v>624</v>
      </c>
      <c r="C62" s="113">
        <f>VLOOKUP(B62,Fe2O3!$A$1:$M$102,8,0)</f>
        <v>-1.3111158991301275</v>
      </c>
      <c r="D62" s="112"/>
      <c r="E62" s="115" t="s">
        <v>624</v>
      </c>
      <c r="F62" s="113">
        <f>VLOOKUP(E62,Fe2O3!$A$4:$M$102,7,0)</f>
        <v>-3.6195006549778599</v>
      </c>
      <c r="G62" s="113">
        <f t="shared" si="3"/>
        <v>32</v>
      </c>
    </row>
    <row r="63" spans="1:7">
      <c r="A63" s="113">
        <f t="shared" si="2"/>
        <v>56</v>
      </c>
      <c r="B63" s="104" t="s">
        <v>362</v>
      </c>
      <c r="C63" s="113">
        <f>VLOOKUP(B63,Fe2O3!$A$1:$M$102,8,0)</f>
        <v>-0.29987779090271444</v>
      </c>
      <c r="D63" s="112"/>
      <c r="E63" s="104" t="s">
        <v>362</v>
      </c>
      <c r="F63" s="113">
        <f>VLOOKUP(E63,Fe2O3!$A$4:$M$102,7,0)</f>
        <v>-7.1652459687311296</v>
      </c>
      <c r="G63" s="113">
        <f t="shared" si="3"/>
        <v>89</v>
      </c>
    </row>
    <row r="64" spans="1:7">
      <c r="A64" s="113">
        <f t="shared" si="2"/>
        <v>6</v>
      </c>
      <c r="B64" s="115" t="s">
        <v>835</v>
      </c>
      <c r="C64" s="113">
        <f>VLOOKUP(B64,Fe2O3!$A$1:$M$102,8,0)</f>
        <v>2.3031008207557422</v>
      </c>
      <c r="D64" s="112"/>
      <c r="E64" s="115" t="s">
        <v>835</v>
      </c>
      <c r="F64" s="113">
        <f>VLOOKUP(E64,Fe2O3!$A$4:$M$102,7,0)</f>
        <v>-8.0110114006905793</v>
      </c>
      <c r="G64" s="113">
        <f t="shared" si="3"/>
        <v>95</v>
      </c>
    </row>
    <row r="65" spans="1:7">
      <c r="A65" s="113">
        <f t="shared" si="2"/>
        <v>50</v>
      </c>
      <c r="B65" s="104" t="s">
        <v>366</v>
      </c>
      <c r="C65" s="113">
        <f>VLOOKUP(B65,Fe2O3!$A$1:$M$102,8,0)</f>
        <v>-0.26760140693023637</v>
      </c>
      <c r="D65" s="112"/>
      <c r="E65" s="104" t="s">
        <v>366</v>
      </c>
      <c r="F65" s="113">
        <f>VLOOKUP(E65,Fe2O3!$A$4:$M$102,7,0)</f>
        <v>-4.7368138187908801</v>
      </c>
      <c r="G65" s="113">
        <f t="shared" si="3"/>
        <v>56</v>
      </c>
    </row>
    <row r="66" spans="1:7">
      <c r="A66" s="113">
        <f t="shared" si="2"/>
        <v>65</v>
      </c>
      <c r="B66" s="115" t="s">
        <v>510</v>
      </c>
      <c r="C66" s="113">
        <f>VLOOKUP(B66,Fe2O3!$A$1:$M$102,8,0)</f>
        <v>-0.42377696510374596</v>
      </c>
      <c r="D66" s="112"/>
      <c r="E66" s="115" t="s">
        <v>510</v>
      </c>
      <c r="F66" s="113">
        <f>VLOOKUP(E66,Fe2O3!$A$4:$M$102,7,0)</f>
        <v>-3.9200308744547998</v>
      </c>
      <c r="G66" s="113">
        <f t="shared" si="3"/>
        <v>39</v>
      </c>
    </row>
    <row r="67" spans="1:7">
      <c r="A67" s="113">
        <f t="shared" ref="A67:A101" si="4">RANK(C67,$C$3:$C$101,0)</f>
        <v>15</v>
      </c>
      <c r="B67" s="115" t="s">
        <v>1048</v>
      </c>
      <c r="C67" s="113">
        <f>VLOOKUP(B67,Fe2O3!$A$1:$M$102,8,0)</f>
        <v>0.56711102553975212</v>
      </c>
      <c r="D67" s="112"/>
      <c r="E67" s="115" t="s">
        <v>1048</v>
      </c>
      <c r="F67" s="113">
        <f>VLOOKUP(E67,Fe2O3!$A$4:$M$102,7,0)</f>
        <v>-4.7446150297359901</v>
      </c>
      <c r="G67" s="113">
        <f t="shared" ref="G67:G98" si="5">RANK(F67,F$3:F$101,0)</f>
        <v>58</v>
      </c>
    </row>
    <row r="68" spans="1:7">
      <c r="A68" s="113">
        <f t="shared" si="4"/>
        <v>22</v>
      </c>
      <c r="B68" s="113" t="s">
        <v>499</v>
      </c>
      <c r="C68" s="113">
        <f>VLOOKUP(B68,Fe2O3!$A$1:$M$102,8,0)</f>
        <v>0.15511348275787676</v>
      </c>
      <c r="D68" s="112"/>
      <c r="E68" s="113" t="s">
        <v>499</v>
      </c>
      <c r="F68" s="113">
        <f>VLOOKUP(E68,Fe2O3!$A$4:$M$102,7,0)</f>
        <v>-2.7095299382354399</v>
      </c>
      <c r="G68" s="113">
        <f t="shared" si="5"/>
        <v>18</v>
      </c>
    </row>
    <row r="69" spans="1:7">
      <c r="A69" s="113">
        <f t="shared" si="4"/>
        <v>9</v>
      </c>
      <c r="B69" s="115" t="s">
        <v>851</v>
      </c>
      <c r="C69" s="113">
        <f>VLOOKUP(B69,Fe2O3!$A$1:$M$102,8,0)</f>
        <v>1.8397919828497324</v>
      </c>
      <c r="D69" s="112"/>
      <c r="E69" s="115" t="s">
        <v>851</v>
      </c>
      <c r="F69" s="113">
        <f>VLOOKUP(E69,Fe2O3!$A$4:$M$102,7,0)</f>
        <v>-5.4291019920024901</v>
      </c>
      <c r="G69" s="113">
        <f t="shared" si="5"/>
        <v>72</v>
      </c>
    </row>
    <row r="70" spans="1:7">
      <c r="A70" s="113">
        <f t="shared" si="4"/>
        <v>71</v>
      </c>
      <c r="B70" s="115" t="s">
        <v>1363</v>
      </c>
      <c r="C70" s="113">
        <f>VLOOKUP(B70,Fe2O3!$A$1:$M$102,8,0)</f>
        <v>-0.48695508157125922</v>
      </c>
      <c r="D70" s="112"/>
      <c r="E70" s="115" t="s">
        <v>1363</v>
      </c>
      <c r="F70" s="113">
        <f>VLOOKUP(E70,Fe2O3!$A$4:$M$102,7,0)</f>
        <v>-3.1043744983307202</v>
      </c>
      <c r="G70" s="113">
        <f t="shared" si="5"/>
        <v>24</v>
      </c>
    </row>
    <row r="71" spans="1:7">
      <c r="A71" s="113">
        <f t="shared" si="4"/>
        <v>95</v>
      </c>
      <c r="B71" s="115" t="s">
        <v>1370</v>
      </c>
      <c r="C71" s="113">
        <f>VLOOKUP(B71,Fe2O3!$A$1:$M$102,8,0)</f>
        <v>-1.4835870060584584</v>
      </c>
      <c r="D71" s="112"/>
      <c r="E71" s="115" t="s">
        <v>1370</v>
      </c>
      <c r="F71" s="113">
        <f>VLOOKUP(E71,Fe2O3!$A$4:$M$102,7,0)</f>
        <v>-2.4059777972214098</v>
      </c>
      <c r="G71" s="113">
        <f t="shared" si="5"/>
        <v>13</v>
      </c>
    </row>
    <row r="72" spans="1:7">
      <c r="A72" s="113">
        <f t="shared" si="4"/>
        <v>28</v>
      </c>
      <c r="B72" s="104" t="s">
        <v>381</v>
      </c>
      <c r="C72" s="113">
        <f>VLOOKUP(B72,Fe2O3!$A$1:$M$102,8,0)</f>
        <v>2.0268313164678541E-2</v>
      </c>
      <c r="D72" s="112"/>
      <c r="E72" s="104" t="s">
        <v>381</v>
      </c>
      <c r="F72" s="113">
        <f>VLOOKUP(E72,Fe2O3!$A$4:$M$102,7,0)</f>
        <v>-1.94129576276362</v>
      </c>
      <c r="G72" s="113">
        <f t="shared" si="5"/>
        <v>8</v>
      </c>
    </row>
    <row r="73" spans="1:7">
      <c r="A73" s="113">
        <f t="shared" si="4"/>
        <v>79</v>
      </c>
      <c r="B73" s="104" t="s">
        <v>383</v>
      </c>
      <c r="C73" s="113">
        <f>VLOOKUP(B73,Fe2O3!$A$1:$M$102,8,0)</f>
        <v>-0.64977817036879915</v>
      </c>
      <c r="D73" s="112"/>
      <c r="E73" s="104" t="s">
        <v>383</v>
      </c>
      <c r="F73" s="113">
        <f>VLOOKUP(E73,Fe2O3!$A$4:$M$102,7,0)</f>
        <v>-8.4146440763701502</v>
      </c>
      <c r="G73" s="113">
        <f t="shared" si="5"/>
        <v>96</v>
      </c>
    </row>
    <row r="74" spans="1:7">
      <c r="A74" s="113">
        <f t="shared" si="4"/>
        <v>94</v>
      </c>
      <c r="B74" s="115" t="s">
        <v>1120</v>
      </c>
      <c r="C74" s="113">
        <f>VLOOKUP(B74,Fe2O3!$A$1:$M$102,8,0)</f>
        <v>-1.4467654618507071</v>
      </c>
      <c r="D74" s="112"/>
      <c r="E74" s="115" t="s">
        <v>1120</v>
      </c>
      <c r="F74" s="113">
        <f>VLOOKUP(E74,Fe2O3!$A$4:$M$102,7,0)</f>
        <v>-4.5872584019509102</v>
      </c>
      <c r="G74" s="113">
        <f t="shared" si="5"/>
        <v>52</v>
      </c>
    </row>
    <row r="75" spans="1:7">
      <c r="A75" s="113">
        <f t="shared" si="4"/>
        <v>14</v>
      </c>
      <c r="B75" s="115" t="s">
        <v>1128</v>
      </c>
      <c r="C75" s="113">
        <f>VLOOKUP(B75,Fe2O3!$A$1:$M$102,8,0)</f>
        <v>0.63187718208892907</v>
      </c>
      <c r="D75" s="112"/>
      <c r="E75" s="115" t="s">
        <v>1128</v>
      </c>
      <c r="F75" s="113">
        <f>VLOOKUP(E75,Fe2O3!$A$4:$M$102,7,0)</f>
        <v>-5.2996442530665702</v>
      </c>
      <c r="G75" s="113">
        <f t="shared" si="5"/>
        <v>70</v>
      </c>
    </row>
    <row r="76" spans="1:7">
      <c r="A76" s="113">
        <f t="shared" si="4"/>
        <v>90</v>
      </c>
      <c r="B76" s="104" t="s">
        <v>394</v>
      </c>
      <c r="C76" s="113">
        <f>VLOOKUP(B76,Fe2O3!$A$1:$M$102,8,0)</f>
        <v>-1.2923173390644178</v>
      </c>
      <c r="D76" s="112"/>
      <c r="E76" s="104" t="s">
        <v>394</v>
      </c>
      <c r="F76" s="113">
        <f>VLOOKUP(E76,Fe2O3!$A$4:$M$102,7,0)</f>
        <v>-0.56123747557993897</v>
      </c>
      <c r="G76" s="113">
        <f t="shared" si="5"/>
        <v>4</v>
      </c>
    </row>
    <row r="77" spans="1:7">
      <c r="A77" s="113">
        <f t="shared" si="4"/>
        <v>98</v>
      </c>
      <c r="B77" s="104" t="s">
        <v>398</v>
      </c>
      <c r="C77" s="113">
        <f>VLOOKUP(B77,Fe2O3!$A$1:$M$102,8,0)</f>
        <v>-1.8417747155493154</v>
      </c>
      <c r="D77" s="112"/>
      <c r="E77" s="104" t="s">
        <v>398</v>
      </c>
      <c r="F77" s="113">
        <f>VLOOKUP(E77,Fe2O3!$A$4:$M$102,7,0)</f>
        <v>-0.28824141220220401</v>
      </c>
      <c r="G77" s="113">
        <f t="shared" si="5"/>
        <v>2</v>
      </c>
    </row>
    <row r="78" spans="1:7">
      <c r="A78" s="113">
        <f t="shared" si="4"/>
        <v>20</v>
      </c>
      <c r="B78" s="104" t="s">
        <v>409</v>
      </c>
      <c r="C78" s="113">
        <f>VLOOKUP(B78,Fe2O3!$A$1:$M$102,8,0)</f>
        <v>0.20223317004407099</v>
      </c>
      <c r="D78" s="112"/>
      <c r="E78" s="104" t="s">
        <v>409</v>
      </c>
      <c r="F78" s="113">
        <f>VLOOKUP(E78,Fe2O3!$A$4:$M$102,7,0)</f>
        <v>-6.0779095728285499</v>
      </c>
      <c r="G78" s="113">
        <f t="shared" si="5"/>
        <v>82</v>
      </c>
    </row>
    <row r="79" spans="1:7">
      <c r="A79" s="113">
        <f t="shared" si="4"/>
        <v>57</v>
      </c>
      <c r="B79" s="104" t="s">
        <v>413</v>
      </c>
      <c r="C79" s="113">
        <f>VLOOKUP(B79,Fe2O3!$A$1:$M$102,8,0)</f>
        <v>-0.31290912568612339</v>
      </c>
      <c r="D79" s="112"/>
      <c r="E79" s="104" t="s">
        <v>413</v>
      </c>
      <c r="F79" s="113">
        <f>VLOOKUP(E79,Fe2O3!$A$4:$M$102,7,0)</f>
        <v>-3.6845925010862302</v>
      </c>
      <c r="G79" s="113">
        <f t="shared" si="5"/>
        <v>34</v>
      </c>
    </row>
    <row r="80" spans="1:7">
      <c r="A80" s="113">
        <f t="shared" si="4"/>
        <v>78</v>
      </c>
      <c r="B80" s="106" t="s">
        <v>421</v>
      </c>
      <c r="C80" s="113">
        <f>VLOOKUP(B80,Fe2O3!$A$1:$M$102,8,0)</f>
        <v>-0.64493876048106269</v>
      </c>
      <c r="D80" s="112"/>
      <c r="E80" s="106" t="s">
        <v>421</v>
      </c>
      <c r="F80" s="113">
        <f>VLOOKUP(E80,Fe2O3!$A$4:$M$102,7,0)</f>
        <v>-4.5956383828983096</v>
      </c>
      <c r="G80" s="113">
        <f t="shared" si="5"/>
        <v>53</v>
      </c>
    </row>
    <row r="81" spans="1:7">
      <c r="A81" s="113">
        <f t="shared" si="4"/>
        <v>8</v>
      </c>
      <c r="B81" s="115" t="s">
        <v>1100</v>
      </c>
      <c r="C81" s="113">
        <f>VLOOKUP(B81,Fe2O3!$A$1:$M$102,8,0)</f>
        <v>2.0735960556179891</v>
      </c>
      <c r="D81" s="112"/>
      <c r="E81" s="115" t="s">
        <v>1100</v>
      </c>
      <c r="F81" s="113">
        <f>VLOOKUP(E81,Fe2O3!$A$4:$M$102,7,0)</f>
        <v>-5.9801219537532599</v>
      </c>
      <c r="G81" s="113">
        <f t="shared" si="5"/>
        <v>81</v>
      </c>
    </row>
    <row r="82" spans="1:7">
      <c r="A82" s="113">
        <f t="shared" si="4"/>
        <v>69</v>
      </c>
      <c r="B82" s="106" t="s">
        <v>425</v>
      </c>
      <c r="C82" s="113">
        <f>VLOOKUP(B82,Fe2O3!$A$1:$M$102,8,0)</f>
        <v>-0.46741543959424814</v>
      </c>
      <c r="D82" s="112"/>
      <c r="E82" s="106" t="s">
        <v>425</v>
      </c>
      <c r="F82" s="113">
        <f>VLOOKUP(E82,Fe2O3!$A$4:$M$102,7,0)</f>
        <v>-0.32033491964098798</v>
      </c>
      <c r="G82" s="113">
        <f t="shared" si="5"/>
        <v>3</v>
      </c>
    </row>
    <row r="83" spans="1:7">
      <c r="A83" s="113">
        <f t="shared" si="4"/>
        <v>19</v>
      </c>
      <c r="B83" s="115" t="s">
        <v>1307</v>
      </c>
      <c r="C83" s="113">
        <f>VLOOKUP(B83,Fe2O3!$A$1:$M$102,8,0)</f>
        <v>0.22958237126903439</v>
      </c>
      <c r="D83" s="112"/>
      <c r="E83" s="115" t="s">
        <v>1307</v>
      </c>
      <c r="F83" s="113">
        <f>VLOOKUP(E83,Fe2O3!$A$4:$M$102,7,0)</f>
        <v>-3.2139231977791698</v>
      </c>
      <c r="G83" s="113">
        <f t="shared" si="5"/>
        <v>25</v>
      </c>
    </row>
    <row r="84" spans="1:7">
      <c r="A84" s="113">
        <f t="shared" si="4"/>
        <v>68</v>
      </c>
      <c r="B84" s="106" t="s">
        <v>429</v>
      </c>
      <c r="C84" s="113">
        <f>VLOOKUP(B84,Fe2O3!$A$1:$M$102,8,0)</f>
        <v>-0.4577273365974408</v>
      </c>
      <c r="D84" s="112"/>
      <c r="E84" s="106" t="s">
        <v>429</v>
      </c>
      <c r="F84" s="113">
        <f>VLOOKUP(E84,Fe2O3!$A$4:$M$102,7,0)</f>
        <v>-0.245807796212795</v>
      </c>
      <c r="G84" s="113">
        <f t="shared" si="5"/>
        <v>1</v>
      </c>
    </row>
    <row r="85" spans="1:7">
      <c r="A85" s="113">
        <f t="shared" si="4"/>
        <v>21</v>
      </c>
      <c r="B85" s="106" t="s">
        <v>445</v>
      </c>
      <c r="C85" s="113">
        <f>VLOOKUP(B85,Fe2O3!$A$1:$M$102,8,0)</f>
        <v>0.19409553109535788</v>
      </c>
      <c r="D85" s="112"/>
      <c r="E85" s="106" t="s">
        <v>445</v>
      </c>
      <c r="F85" s="113">
        <f>VLOOKUP(E85,Fe2O3!$A$4:$M$102,7,0)</f>
        <v>-6.2080109700873898</v>
      </c>
      <c r="G85" s="113">
        <f t="shared" si="5"/>
        <v>84</v>
      </c>
    </row>
    <row r="86" spans="1:7">
      <c r="A86" s="113">
        <f t="shared" si="4"/>
        <v>76</v>
      </c>
      <c r="B86" s="106" t="s">
        <v>487</v>
      </c>
      <c r="C86" s="113">
        <f>VLOOKUP(B86,Fe2O3!$A$1:$M$102,8,0)</f>
        <v>-0.59008187268160861</v>
      </c>
      <c r="D86" s="112"/>
      <c r="E86" s="106" t="s">
        <v>487</v>
      </c>
      <c r="F86" s="113">
        <f>VLOOKUP(E86,Fe2O3!$A$4:$M$102,7,0)</f>
        <v>-5.8765637239318904</v>
      </c>
      <c r="G86" s="113">
        <f t="shared" si="5"/>
        <v>76</v>
      </c>
    </row>
    <row r="87" spans="1:7">
      <c r="A87" s="113">
        <f t="shared" si="4"/>
        <v>47</v>
      </c>
      <c r="B87" s="106" t="s">
        <v>453</v>
      </c>
      <c r="C87" s="113">
        <f>VLOOKUP(B87,Fe2O3!$A$1:$M$102,8,0)</f>
        <v>-0.24489870886208873</v>
      </c>
      <c r="D87" s="112"/>
      <c r="E87" s="106" t="s">
        <v>453</v>
      </c>
      <c r="F87" s="113">
        <f>VLOOKUP(E87,Fe2O3!$A$4:$M$102,7,0)</f>
        <v>-5.0781720023705699</v>
      </c>
      <c r="G87" s="113">
        <f t="shared" si="5"/>
        <v>67</v>
      </c>
    </row>
    <row r="88" spans="1:7">
      <c r="A88" s="113">
        <f t="shared" si="4"/>
        <v>61</v>
      </c>
      <c r="B88" s="106" t="s">
        <v>457</v>
      </c>
      <c r="C88" s="113">
        <f>VLOOKUP(B88,Fe2O3!$A$1:$M$102,8,0)</f>
        <v>-0.36367621431585556</v>
      </c>
      <c r="D88" s="112"/>
      <c r="E88" s="106" t="s">
        <v>457</v>
      </c>
      <c r="F88" s="113">
        <f>VLOOKUP(E88,Fe2O3!$A$4:$M$102,7,0)</f>
        <v>-4.6085467711106602</v>
      </c>
      <c r="G88" s="113">
        <f t="shared" si="5"/>
        <v>54</v>
      </c>
    </row>
    <row r="89" spans="1:7">
      <c r="A89" s="113">
        <f t="shared" si="4"/>
        <v>63</v>
      </c>
      <c r="B89" s="115" t="s">
        <v>1398</v>
      </c>
      <c r="C89" s="113">
        <f>VLOOKUP(B89,Fe2O3!$A$1:$M$102,8,0)</f>
        <v>-0.38677291089942567</v>
      </c>
      <c r="D89" s="112"/>
      <c r="E89" s="115" t="s">
        <v>1398</v>
      </c>
      <c r="F89" s="113">
        <f>VLOOKUP(E89,Fe2O3!$A$4:$M$102,7,0)</f>
        <v>-9.2735063324564404</v>
      </c>
      <c r="G89" s="113">
        <f t="shared" si="5"/>
        <v>98</v>
      </c>
    </row>
    <row r="90" spans="1:7">
      <c r="A90" s="113">
        <f t="shared" si="4"/>
        <v>70</v>
      </c>
      <c r="B90" s="115" t="s">
        <v>1400</v>
      </c>
      <c r="C90" s="113">
        <f>VLOOKUP(B90,Fe2O3!$A$1:$M$102,8,0)</f>
        <v>-0.47895750210082444</v>
      </c>
      <c r="D90" s="112"/>
      <c r="E90" s="115" t="s">
        <v>1400</v>
      </c>
      <c r="F90" s="113">
        <f>VLOOKUP(E90,Fe2O3!$A$4:$M$102,7,0)</f>
        <v>-3.6045589875694102</v>
      </c>
      <c r="G90" s="113">
        <f t="shared" si="5"/>
        <v>31</v>
      </c>
    </row>
    <row r="91" spans="1:7">
      <c r="A91" s="113">
        <f t="shared" si="4"/>
        <v>41</v>
      </c>
      <c r="B91" s="106" t="s">
        <v>465</v>
      </c>
      <c r="C91" s="113">
        <f>VLOOKUP(B91,Fe2O3!$A$1:$M$102,8,0)</f>
        <v>-0.18450928507605943</v>
      </c>
      <c r="D91" s="112"/>
      <c r="E91" s="106" t="s">
        <v>465</v>
      </c>
      <c r="F91" s="113">
        <f>VLOOKUP(E91,Fe2O3!$A$4:$M$102,7,0)</f>
        <v>-5.0448207363586599</v>
      </c>
      <c r="G91" s="113">
        <f t="shared" si="5"/>
        <v>66</v>
      </c>
    </row>
    <row r="92" spans="1:7">
      <c r="A92" s="113">
        <f t="shared" si="4"/>
        <v>72</v>
      </c>
      <c r="B92" s="115" t="s">
        <v>558</v>
      </c>
      <c r="C92" s="113">
        <f>VLOOKUP(B92,Fe2O3!$A$1:$M$102,8,0)</f>
        <v>-0.49727445661030506</v>
      </c>
      <c r="D92" s="112"/>
      <c r="E92" s="115" t="s">
        <v>558</v>
      </c>
      <c r="F92" s="113">
        <f>VLOOKUP(E92,Fe2O3!$A$4:$M$102,7,0)</f>
        <v>-5.6632595668080699</v>
      </c>
      <c r="G92" s="113">
        <f t="shared" si="5"/>
        <v>75</v>
      </c>
    </row>
    <row r="93" spans="1:7">
      <c r="A93" s="113">
        <f t="shared" si="4"/>
        <v>67</v>
      </c>
      <c r="B93" s="104" t="s">
        <v>255</v>
      </c>
      <c r="C93" s="113">
        <f>VLOOKUP(B93,Fe2O3!$A$1:$M$102,8,0)</f>
        <v>-0.43934246745721206</v>
      </c>
      <c r="D93" s="112"/>
      <c r="E93" s="104" t="s">
        <v>255</v>
      </c>
      <c r="F93" s="113">
        <f>VLOOKUP(E93,Fe2O3!$A$4:$M$102,7,0)</f>
        <v>-6.8186130929567099</v>
      </c>
      <c r="G93" s="113">
        <f t="shared" si="5"/>
        <v>87</v>
      </c>
    </row>
    <row r="94" spans="1:7">
      <c r="A94" s="113">
        <f t="shared" si="4"/>
        <v>45</v>
      </c>
      <c r="B94" s="106" t="s">
        <v>469</v>
      </c>
      <c r="C94" s="113">
        <f>VLOOKUP(B94,Fe2O3!$A$1:$M$102,8,0)</f>
        <v>-0.23003107498805084</v>
      </c>
      <c r="D94" s="112"/>
      <c r="E94" s="106" t="s">
        <v>469</v>
      </c>
      <c r="F94" s="113">
        <f>VLOOKUP(E94,Fe2O3!$A$4:$M$102,7,0)</f>
        <v>-5.26286914067067</v>
      </c>
      <c r="G94" s="113">
        <f t="shared" si="5"/>
        <v>68</v>
      </c>
    </row>
    <row r="95" spans="1:7">
      <c r="A95" s="113">
        <f t="shared" si="4"/>
        <v>48</v>
      </c>
      <c r="B95" s="106" t="s">
        <v>461</v>
      </c>
      <c r="C95" s="113">
        <f>VLOOKUP(B95,Fe2O3!$A$1:$M$102,8,0)</f>
        <v>-0.24733975903137304</v>
      </c>
      <c r="D95" s="112"/>
      <c r="E95" s="106" t="s">
        <v>461</v>
      </c>
      <c r="F95" s="113">
        <f>VLOOKUP(E95,Fe2O3!$A$4:$M$102,7,0)</f>
        <v>-3.6021499805072801</v>
      </c>
      <c r="G95" s="113">
        <f t="shared" si="5"/>
        <v>30</v>
      </c>
    </row>
    <row r="96" spans="1:7">
      <c r="A96" s="113">
        <f t="shared" si="4"/>
        <v>80</v>
      </c>
      <c r="B96" s="115" t="s">
        <v>1155</v>
      </c>
      <c r="C96" s="113">
        <f>VLOOKUP(B96,Fe2O3!$A$1:$M$102,8,0)</f>
        <v>-0.65638331955315343</v>
      </c>
      <c r="D96" s="112"/>
      <c r="E96" s="115" t="s">
        <v>1155</v>
      </c>
      <c r="F96" s="113">
        <f>VLOOKUP(E96,Fe2O3!$A$4:$M$102,7,0)</f>
        <v>-10.7583584960888</v>
      </c>
      <c r="G96" s="113">
        <f t="shared" si="5"/>
        <v>99</v>
      </c>
    </row>
    <row r="97" spans="1:7">
      <c r="A97" s="113">
        <f t="shared" si="4"/>
        <v>10</v>
      </c>
      <c r="B97" s="115" t="s">
        <v>996</v>
      </c>
      <c r="C97" s="113">
        <f>VLOOKUP(B97,Fe2O3!$A$1:$M$102,8,0)</f>
        <v>1.7185410537556398</v>
      </c>
      <c r="D97" s="112"/>
      <c r="E97" s="115" t="s">
        <v>996</v>
      </c>
      <c r="F97" s="113">
        <f>VLOOKUP(E97,Fe2O3!$A$4:$M$102,7,0)</f>
        <v>-4.76500562568296</v>
      </c>
      <c r="G97" s="113">
        <f t="shared" si="5"/>
        <v>60</v>
      </c>
    </row>
    <row r="98" spans="1:7">
      <c r="A98" s="113">
        <f t="shared" si="4"/>
        <v>12</v>
      </c>
      <c r="B98" s="115" t="s">
        <v>1230</v>
      </c>
      <c r="C98" s="113">
        <f>VLOOKUP(B98,Fe2O3!$A$1:$M$102,8,0)</f>
        <v>0.69470946710376613</v>
      </c>
      <c r="D98" s="112"/>
      <c r="E98" s="115" t="s">
        <v>1230</v>
      </c>
      <c r="F98" s="113">
        <f>VLOOKUP(E98,Fe2O3!$A$4:$M$102,7,0)</f>
        <v>-4.3633486932503702</v>
      </c>
      <c r="G98" s="113">
        <f t="shared" si="5"/>
        <v>48</v>
      </c>
    </row>
    <row r="99" spans="1:7">
      <c r="A99" s="113">
        <f t="shared" si="4"/>
        <v>60</v>
      </c>
      <c r="B99" s="106" t="s">
        <v>477</v>
      </c>
      <c r="C99" s="113">
        <f>VLOOKUP(B99,Fe2O3!$A$1:$M$102,8,0)</f>
        <v>-0.35091185577567841</v>
      </c>
      <c r="D99" s="112"/>
      <c r="E99" s="106" t="s">
        <v>477</v>
      </c>
      <c r="F99" s="113">
        <f>VLOOKUP(E99,Fe2O3!$A$4:$M$102,7,0)</f>
        <v>-4.8667969986207904</v>
      </c>
      <c r="G99" s="113">
        <f t="shared" ref="G99:G130" si="6">RANK(F99,F$3:F$101,0)</f>
        <v>61</v>
      </c>
    </row>
    <row r="100" spans="1:7">
      <c r="A100" s="113">
        <f t="shared" si="4"/>
        <v>96</v>
      </c>
      <c r="B100" s="106" t="s">
        <v>481</v>
      </c>
      <c r="C100" s="113">
        <f>VLOOKUP(B100,Fe2O3!$A$1:$M$102,8,0)</f>
        <v>-1.5641317975716207</v>
      </c>
      <c r="D100" s="112"/>
      <c r="E100" s="106" t="s">
        <v>481</v>
      </c>
      <c r="F100" s="113">
        <f>VLOOKUP(E100,Fe2O3!$A$4:$M$102,7,0)</f>
        <v>-8.8216342642823502</v>
      </c>
      <c r="G100" s="113">
        <f t="shared" si="6"/>
        <v>97</v>
      </c>
    </row>
    <row r="101" spans="1:7">
      <c r="A101" s="113">
        <f t="shared" si="4"/>
        <v>66</v>
      </c>
      <c r="B101" s="115" t="s">
        <v>491</v>
      </c>
      <c r="C101" s="113">
        <f>VLOOKUP(B101,Fe2O3!$A$1:$M$102,8,0)</f>
        <v>-0.42717869420471472</v>
      </c>
      <c r="D101" s="112"/>
      <c r="E101" s="115" t="s">
        <v>491</v>
      </c>
      <c r="F101" s="113">
        <f>VLOOKUP(E101,Fe2O3!$A$4:$M$102,7,0)</f>
        <v>-7.9482016349717899</v>
      </c>
      <c r="G101" s="113">
        <f t="shared" si="6"/>
        <v>93</v>
      </c>
    </row>
  </sheetData>
  <sortState xmlns:xlrd2="http://schemas.microsoft.com/office/spreadsheetml/2017/richdata2" ref="E3:G69">
    <sortCondition ref="E3"/>
  </sortState>
  <mergeCells count="3">
    <mergeCell ref="I2:K2"/>
    <mergeCell ref="A1:C1"/>
    <mergeCell ref="E1:G1"/>
  </mergeCells>
  <conditionalFormatting sqref="E102:E1048576 E1:E2">
    <cfRule type="duplicateValues" dxfId="280" priority="132"/>
    <cfRule type="duplicateValues" dxfId="279" priority="133"/>
  </conditionalFormatting>
  <conditionalFormatting sqref="B102:B1048576">
    <cfRule type="duplicateValues" dxfId="278" priority="124"/>
    <cfRule type="duplicateValues" dxfId="277" priority="125"/>
  </conditionalFormatting>
  <conditionalFormatting sqref="I3">
    <cfRule type="duplicateValues" dxfId="276" priority="87"/>
    <cfRule type="duplicateValues" dxfId="275" priority="88"/>
  </conditionalFormatting>
  <conditionalFormatting sqref="I2">
    <cfRule type="duplicateValues" dxfId="274" priority="85"/>
    <cfRule type="duplicateValues" dxfId="273" priority="86"/>
  </conditionalFormatting>
  <conditionalFormatting sqref="B2">
    <cfRule type="duplicateValues" dxfId="272" priority="83"/>
    <cfRule type="duplicateValues" dxfId="271" priority="84"/>
  </conditionalFormatting>
  <conditionalFormatting sqref="A1">
    <cfRule type="duplicateValues" dxfId="270" priority="81"/>
    <cfRule type="duplicateValues" dxfId="269" priority="82"/>
  </conditionalFormatting>
  <conditionalFormatting sqref="B42:B65 B3:B40">
    <cfRule type="duplicateValues" dxfId="268" priority="19"/>
    <cfRule type="duplicateValues" dxfId="267" priority="20"/>
    <cfRule type="duplicateValues" dxfId="266" priority="21"/>
  </conditionalFormatting>
  <conditionalFormatting sqref="B41">
    <cfRule type="duplicateValues" dxfId="265" priority="22"/>
  </conditionalFormatting>
  <conditionalFormatting sqref="B87:B92">
    <cfRule type="duplicateValues" dxfId="264" priority="28"/>
    <cfRule type="duplicateValues" dxfId="263" priority="29"/>
    <cfRule type="duplicateValues" dxfId="262" priority="30"/>
  </conditionalFormatting>
  <conditionalFormatting sqref="B87:B92">
    <cfRule type="duplicateValues" dxfId="261" priority="31"/>
  </conditionalFormatting>
  <conditionalFormatting sqref="B93:B101">
    <cfRule type="duplicateValues" dxfId="260" priority="32"/>
    <cfRule type="duplicateValues" dxfId="259" priority="33"/>
    <cfRule type="duplicateValues" dxfId="258" priority="34"/>
  </conditionalFormatting>
  <conditionalFormatting sqref="E42:E65 E3:E40">
    <cfRule type="duplicateValues" dxfId="257" priority="2"/>
    <cfRule type="duplicateValues" dxfId="256" priority="3"/>
    <cfRule type="duplicateValues" dxfId="255" priority="4"/>
  </conditionalFormatting>
  <conditionalFormatting sqref="E41">
    <cfRule type="duplicateValues" dxfId="254" priority="5"/>
  </conditionalFormatting>
  <conditionalFormatting sqref="E87:E92">
    <cfRule type="duplicateValues" dxfId="253" priority="11"/>
    <cfRule type="duplicateValues" dxfId="252" priority="12"/>
    <cfRule type="duplicateValues" dxfId="251" priority="13"/>
  </conditionalFormatting>
  <conditionalFormatting sqref="E87:E92">
    <cfRule type="duplicateValues" dxfId="250" priority="14"/>
  </conditionalFormatting>
  <conditionalFormatting sqref="E93:E101">
    <cfRule type="duplicateValues" dxfId="249" priority="15"/>
    <cfRule type="duplicateValues" dxfId="248" priority="16"/>
    <cfRule type="duplicateValues" dxfId="247" priority="17"/>
  </conditionalFormatting>
  <conditionalFormatting sqref="B66:B86">
    <cfRule type="duplicateValues" dxfId="246" priority="4077"/>
    <cfRule type="duplicateValues" dxfId="245" priority="4078"/>
    <cfRule type="duplicateValues" dxfId="244" priority="4079"/>
  </conditionalFormatting>
  <conditionalFormatting sqref="E66:E86">
    <cfRule type="duplicateValues" dxfId="243" priority="4083"/>
    <cfRule type="duplicateValues" dxfId="242" priority="4084"/>
    <cfRule type="duplicateValues" dxfId="241" priority="4085"/>
  </conditionalFormatting>
  <conditionalFormatting sqref="C3:C101">
    <cfRule type="duplicateValues" dxfId="240" priority="4089"/>
    <cfRule type="duplicateValues" dxfId="239" priority="4090"/>
  </conditionalFormatting>
  <conditionalFormatting sqref="C3:C101">
    <cfRule type="duplicateValues" dxfId="238" priority="4093"/>
  </conditionalFormatting>
  <conditionalFormatting sqref="F3:F101">
    <cfRule type="duplicateValues" dxfId="237" priority="4095"/>
    <cfRule type="duplicateValues" dxfId="236" priority="4096"/>
    <cfRule type="duplicateValues" dxfId="235" priority="4097"/>
  </conditionalFormatting>
  <conditionalFormatting sqref="B3:B101">
    <cfRule type="duplicateValues" dxfId="234" priority="4101"/>
  </conditionalFormatting>
  <conditionalFormatting sqref="B3:B86">
    <cfRule type="duplicateValues" dxfId="233" priority="4103"/>
  </conditionalFormatting>
  <conditionalFormatting sqref="E3:E101">
    <cfRule type="duplicateValues" dxfId="232" priority="4105"/>
  </conditionalFormatting>
  <conditionalFormatting sqref="E3:E86">
    <cfRule type="duplicateValues" dxfId="231" priority="4107"/>
  </conditionalFormatting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K96"/>
  <sheetViews>
    <sheetView workbookViewId="0">
      <selection activeCell="A2" sqref="A2:XFD2"/>
    </sheetView>
  </sheetViews>
  <sheetFormatPr baseColWidth="10" defaultColWidth="8.83203125" defaultRowHeight="18"/>
  <cols>
    <col min="1" max="3" width="16.83203125" style="115" customWidth="1"/>
    <col min="4" max="4" width="5" style="112" customWidth="1"/>
    <col min="5" max="6" width="16.83203125" style="113" customWidth="1"/>
    <col min="7" max="7" width="16.83203125" style="124" customWidth="1"/>
    <col min="8" max="8" width="16.83203125" style="123" customWidth="1"/>
    <col min="9" max="9" width="19.33203125" style="81" customWidth="1"/>
    <col min="10" max="10" width="14.6640625" style="81" customWidth="1"/>
    <col min="11" max="107" width="10.6640625" style="81" customWidth="1"/>
    <col min="108" max="1000" width="10.6640625" style="71" customWidth="1"/>
    <col min="1001" max="16384" width="8.83203125" style="71"/>
  </cols>
  <sheetData>
    <row r="1" spans="1:999" s="126" customFormat="1">
      <c r="A1" s="133" t="s">
        <v>2474</v>
      </c>
      <c r="B1" s="133"/>
      <c r="C1" s="133"/>
      <c r="D1" s="112"/>
      <c r="E1" s="134" t="s">
        <v>2475</v>
      </c>
      <c r="F1" s="134"/>
      <c r="G1" s="134"/>
      <c r="H1" s="123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25"/>
      <c r="CL1" s="125"/>
      <c r="CM1" s="125"/>
      <c r="CN1" s="125"/>
      <c r="CO1" s="125"/>
      <c r="CP1" s="125"/>
      <c r="CQ1" s="125"/>
      <c r="CR1" s="125"/>
      <c r="CS1" s="125"/>
      <c r="CT1" s="125"/>
      <c r="CU1" s="125"/>
      <c r="CV1" s="125"/>
      <c r="CW1" s="125"/>
      <c r="CX1" s="125"/>
      <c r="CY1" s="125"/>
      <c r="CZ1" s="125"/>
      <c r="DA1" s="125"/>
      <c r="DB1" s="125"/>
      <c r="DC1" s="125"/>
    </row>
    <row r="2" spans="1:999" s="128" customFormat="1">
      <c r="A2" s="113" t="s">
        <v>1525</v>
      </c>
      <c r="B2" s="114" t="s">
        <v>2477</v>
      </c>
      <c r="C2" s="113" t="s">
        <v>2476</v>
      </c>
      <c r="D2" s="112"/>
      <c r="E2" s="113" t="s">
        <v>2477</v>
      </c>
      <c r="F2" s="113" t="s">
        <v>2473</v>
      </c>
      <c r="G2" s="113" t="s">
        <v>1525</v>
      </c>
      <c r="H2" s="123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7"/>
      <c r="DD2" s="127"/>
      <c r="DE2" s="127"/>
      <c r="DF2" s="127"/>
      <c r="DG2" s="127"/>
      <c r="DH2" s="127"/>
      <c r="DI2" s="127"/>
      <c r="DJ2" s="127"/>
      <c r="DK2" s="127"/>
      <c r="DL2" s="127"/>
      <c r="DM2" s="127"/>
      <c r="DN2" s="127"/>
      <c r="DO2" s="127"/>
      <c r="DP2" s="127"/>
      <c r="DQ2" s="127"/>
      <c r="DR2" s="127"/>
      <c r="DS2" s="127"/>
      <c r="DT2" s="127"/>
      <c r="DU2" s="127"/>
      <c r="DV2" s="127"/>
      <c r="DW2" s="127"/>
      <c r="DX2" s="127"/>
      <c r="DY2" s="127"/>
      <c r="DZ2" s="127"/>
      <c r="EA2" s="127"/>
      <c r="EB2" s="127"/>
      <c r="EC2" s="127"/>
      <c r="ED2" s="127"/>
      <c r="EE2" s="127"/>
      <c r="EF2" s="127"/>
      <c r="EG2" s="127"/>
      <c r="EH2" s="127"/>
      <c r="EI2" s="127"/>
      <c r="EJ2" s="127"/>
      <c r="EK2" s="127"/>
      <c r="EL2" s="127"/>
      <c r="EM2" s="127"/>
      <c r="EN2" s="127"/>
      <c r="EO2" s="127"/>
      <c r="EP2" s="127"/>
      <c r="EQ2" s="127"/>
      <c r="ER2" s="127"/>
      <c r="ES2" s="127"/>
      <c r="ET2" s="127"/>
      <c r="EU2" s="127"/>
      <c r="EV2" s="127"/>
      <c r="EW2" s="127"/>
      <c r="EX2" s="127"/>
      <c r="EY2" s="127"/>
      <c r="EZ2" s="127"/>
      <c r="FA2" s="127"/>
      <c r="FB2" s="127"/>
      <c r="FC2" s="127"/>
      <c r="FD2" s="127"/>
      <c r="FE2" s="127"/>
      <c r="FF2" s="127"/>
      <c r="FG2" s="127"/>
      <c r="FH2" s="127"/>
      <c r="FI2" s="127"/>
      <c r="FJ2" s="127"/>
      <c r="FK2" s="127"/>
      <c r="FL2" s="127"/>
      <c r="FM2" s="127"/>
      <c r="FN2" s="127"/>
      <c r="FO2" s="127"/>
      <c r="FP2" s="127"/>
      <c r="FQ2" s="127"/>
      <c r="FR2" s="127"/>
      <c r="FS2" s="127"/>
      <c r="FT2" s="127"/>
      <c r="FU2" s="127"/>
      <c r="FV2" s="127"/>
      <c r="FW2" s="127"/>
      <c r="FX2" s="127"/>
      <c r="FY2" s="127"/>
      <c r="FZ2" s="127"/>
      <c r="GA2" s="127"/>
      <c r="GB2" s="127"/>
      <c r="GC2" s="127"/>
      <c r="GD2" s="127"/>
      <c r="GE2" s="127"/>
      <c r="GF2" s="127"/>
      <c r="GG2" s="127"/>
      <c r="GH2" s="127"/>
      <c r="GI2" s="127"/>
      <c r="GJ2" s="127"/>
      <c r="GK2" s="127"/>
      <c r="GL2" s="127"/>
      <c r="GM2" s="127"/>
      <c r="GN2" s="127"/>
      <c r="GO2" s="127"/>
      <c r="GP2" s="127"/>
      <c r="GQ2" s="127"/>
      <c r="GR2" s="127"/>
      <c r="GS2" s="127"/>
      <c r="GT2" s="127"/>
      <c r="GU2" s="127"/>
      <c r="GV2" s="127"/>
      <c r="GW2" s="127"/>
      <c r="GX2" s="127"/>
      <c r="GY2" s="127"/>
      <c r="GZ2" s="127"/>
      <c r="HA2" s="127"/>
      <c r="HB2" s="127"/>
      <c r="HC2" s="127"/>
      <c r="HD2" s="127"/>
      <c r="HE2" s="127"/>
      <c r="HF2" s="127"/>
      <c r="HG2" s="127"/>
      <c r="HH2" s="127"/>
      <c r="HI2" s="127"/>
      <c r="HJ2" s="127"/>
      <c r="HK2" s="127"/>
      <c r="HL2" s="127"/>
      <c r="HM2" s="127"/>
      <c r="HN2" s="127"/>
      <c r="HO2" s="127"/>
      <c r="HP2" s="127"/>
      <c r="HQ2" s="127"/>
      <c r="HR2" s="127"/>
      <c r="HS2" s="127"/>
      <c r="HT2" s="127"/>
      <c r="HU2" s="127"/>
      <c r="HV2" s="127"/>
      <c r="HW2" s="127"/>
      <c r="HX2" s="127"/>
      <c r="HY2" s="127"/>
      <c r="HZ2" s="127"/>
      <c r="IA2" s="127"/>
      <c r="IB2" s="127"/>
      <c r="IC2" s="127"/>
      <c r="ID2" s="127"/>
      <c r="IE2" s="127"/>
      <c r="IF2" s="127"/>
      <c r="IG2" s="127"/>
      <c r="IH2" s="127"/>
      <c r="II2" s="127"/>
      <c r="IJ2" s="127"/>
      <c r="IK2" s="127"/>
      <c r="IL2" s="127"/>
      <c r="IM2" s="127"/>
      <c r="IN2" s="127"/>
      <c r="IO2" s="127"/>
      <c r="IP2" s="127"/>
      <c r="IQ2" s="127"/>
      <c r="IR2" s="127"/>
      <c r="IS2" s="127"/>
      <c r="IT2" s="127"/>
      <c r="IU2" s="127"/>
      <c r="IV2" s="127"/>
      <c r="IW2" s="127"/>
      <c r="IX2" s="127"/>
      <c r="IY2" s="127"/>
      <c r="IZ2" s="127"/>
      <c r="JA2" s="127"/>
      <c r="JB2" s="127"/>
      <c r="JC2" s="127"/>
      <c r="JD2" s="127"/>
      <c r="JE2" s="127"/>
      <c r="JF2" s="127"/>
      <c r="JG2" s="127"/>
      <c r="JH2" s="127"/>
      <c r="JI2" s="127"/>
      <c r="JJ2" s="127"/>
      <c r="JK2" s="127"/>
      <c r="JL2" s="127"/>
      <c r="JM2" s="127"/>
      <c r="JN2" s="127"/>
      <c r="JO2" s="127"/>
      <c r="JP2" s="127"/>
      <c r="JQ2" s="127"/>
      <c r="JR2" s="127"/>
      <c r="JS2" s="127"/>
      <c r="JT2" s="127"/>
      <c r="JU2" s="127"/>
      <c r="JV2" s="127"/>
      <c r="JW2" s="127"/>
      <c r="JX2" s="127"/>
      <c r="JY2" s="127"/>
      <c r="JZ2" s="127"/>
      <c r="KA2" s="127"/>
      <c r="KB2" s="127"/>
      <c r="KC2" s="127"/>
      <c r="KD2" s="127"/>
      <c r="KE2" s="127"/>
      <c r="KF2" s="127"/>
      <c r="KG2" s="127"/>
      <c r="KH2" s="127"/>
      <c r="KI2" s="127"/>
      <c r="KJ2" s="127"/>
      <c r="KK2" s="127"/>
      <c r="KL2" s="127"/>
      <c r="KM2" s="127"/>
      <c r="KN2" s="127"/>
      <c r="KO2" s="127"/>
      <c r="KP2" s="127"/>
      <c r="KQ2" s="127"/>
      <c r="KR2" s="127"/>
      <c r="KS2" s="127"/>
      <c r="KT2" s="127"/>
      <c r="KU2" s="127"/>
      <c r="KV2" s="127"/>
      <c r="KW2" s="127"/>
      <c r="KX2" s="127"/>
      <c r="KY2" s="127"/>
      <c r="KZ2" s="127"/>
      <c r="LA2" s="127"/>
      <c r="LB2" s="127"/>
      <c r="LC2" s="127"/>
      <c r="LD2" s="127"/>
      <c r="LE2" s="127"/>
      <c r="LF2" s="127"/>
      <c r="LG2" s="127"/>
      <c r="LH2" s="127"/>
      <c r="LI2" s="127"/>
      <c r="LJ2" s="127"/>
      <c r="LK2" s="127"/>
      <c r="LL2" s="127"/>
      <c r="LM2" s="127"/>
      <c r="LN2" s="127"/>
      <c r="LO2" s="127"/>
      <c r="LP2" s="127"/>
      <c r="LQ2" s="127"/>
      <c r="LR2" s="127"/>
      <c r="LS2" s="127"/>
      <c r="LT2" s="127"/>
      <c r="LU2" s="127"/>
      <c r="LV2" s="127"/>
      <c r="LW2" s="127"/>
      <c r="LX2" s="127"/>
      <c r="LY2" s="127"/>
      <c r="LZ2" s="127"/>
      <c r="MA2" s="127"/>
      <c r="MB2" s="127"/>
      <c r="MC2" s="127"/>
      <c r="MD2" s="127"/>
      <c r="ME2" s="127"/>
      <c r="MF2" s="127"/>
      <c r="MG2" s="127"/>
      <c r="MH2" s="127"/>
      <c r="MI2" s="127"/>
      <c r="MJ2" s="127"/>
      <c r="MK2" s="127"/>
      <c r="ML2" s="127"/>
      <c r="MM2" s="127"/>
      <c r="MN2" s="127"/>
      <c r="MO2" s="127"/>
      <c r="MP2" s="127"/>
      <c r="MQ2" s="127"/>
      <c r="MR2" s="127"/>
      <c r="MS2" s="127"/>
      <c r="MT2" s="127"/>
      <c r="MU2" s="127"/>
      <c r="MV2" s="127"/>
      <c r="MW2" s="127"/>
      <c r="MX2" s="127"/>
      <c r="MY2" s="127"/>
      <c r="MZ2" s="127"/>
      <c r="NA2" s="127"/>
      <c r="NB2" s="127"/>
      <c r="NC2" s="127"/>
      <c r="ND2" s="127"/>
      <c r="NE2" s="127"/>
      <c r="NF2" s="127"/>
      <c r="NG2" s="127"/>
      <c r="NH2" s="127"/>
      <c r="NI2" s="127"/>
      <c r="NJ2" s="127"/>
      <c r="NK2" s="127"/>
      <c r="NL2" s="127"/>
      <c r="NM2" s="127"/>
      <c r="NN2" s="127"/>
      <c r="NO2" s="127"/>
      <c r="NP2" s="127"/>
      <c r="NQ2" s="127"/>
      <c r="NR2" s="127"/>
      <c r="NS2" s="127"/>
      <c r="NT2" s="127"/>
      <c r="NU2" s="127"/>
      <c r="NV2" s="127"/>
      <c r="NW2" s="127"/>
      <c r="NX2" s="127"/>
      <c r="NY2" s="127"/>
      <c r="NZ2" s="127"/>
      <c r="OA2" s="127"/>
      <c r="OB2" s="127"/>
      <c r="OC2" s="127"/>
      <c r="OD2" s="127"/>
      <c r="OE2" s="127"/>
      <c r="OF2" s="127"/>
      <c r="OG2" s="127"/>
      <c r="OH2" s="127"/>
      <c r="OI2" s="127"/>
      <c r="OJ2" s="127"/>
      <c r="OK2" s="127"/>
      <c r="OL2" s="127"/>
      <c r="OM2" s="127"/>
      <c r="ON2" s="127"/>
      <c r="OO2" s="127"/>
      <c r="OP2" s="127"/>
      <c r="OQ2" s="127"/>
      <c r="OR2" s="127"/>
      <c r="OS2" s="127"/>
      <c r="OT2" s="127"/>
      <c r="OU2" s="127"/>
      <c r="OV2" s="127"/>
      <c r="OW2" s="127"/>
      <c r="OX2" s="127"/>
      <c r="OY2" s="127"/>
      <c r="OZ2" s="127"/>
      <c r="PA2" s="127"/>
      <c r="PB2" s="127"/>
      <c r="PC2" s="127"/>
      <c r="PD2" s="127"/>
      <c r="PE2" s="127"/>
      <c r="PF2" s="127"/>
      <c r="PG2" s="127"/>
      <c r="PH2" s="127"/>
      <c r="PI2" s="127"/>
      <c r="PJ2" s="127"/>
      <c r="PK2" s="127"/>
      <c r="PL2" s="127"/>
      <c r="PM2" s="127"/>
      <c r="PN2" s="127"/>
      <c r="PO2" s="127"/>
      <c r="PP2" s="127"/>
      <c r="PQ2" s="127"/>
      <c r="PR2" s="127"/>
      <c r="PS2" s="127"/>
      <c r="PT2" s="127"/>
      <c r="PU2" s="127"/>
      <c r="PV2" s="127"/>
      <c r="PW2" s="127"/>
      <c r="PX2" s="127"/>
      <c r="PY2" s="127"/>
      <c r="PZ2" s="127"/>
      <c r="QA2" s="127"/>
      <c r="QB2" s="127"/>
      <c r="QC2" s="127"/>
      <c r="QD2" s="127"/>
      <c r="QE2" s="127"/>
      <c r="QF2" s="127"/>
      <c r="QG2" s="127"/>
      <c r="QH2" s="127"/>
      <c r="QI2" s="127"/>
      <c r="QJ2" s="127"/>
      <c r="QK2" s="127"/>
      <c r="QL2" s="127"/>
      <c r="QM2" s="127"/>
      <c r="QN2" s="127"/>
      <c r="QO2" s="127"/>
      <c r="QP2" s="127"/>
      <c r="QQ2" s="127"/>
      <c r="QR2" s="127"/>
      <c r="QS2" s="127"/>
      <c r="QT2" s="127"/>
      <c r="QU2" s="127"/>
      <c r="QV2" s="127"/>
      <c r="QW2" s="127"/>
      <c r="QX2" s="127"/>
      <c r="QY2" s="127"/>
      <c r="QZ2" s="127"/>
      <c r="RA2" s="127"/>
      <c r="RB2" s="127"/>
      <c r="RC2" s="127"/>
      <c r="RD2" s="127"/>
      <c r="RE2" s="127"/>
      <c r="RF2" s="127"/>
      <c r="RG2" s="127"/>
      <c r="RH2" s="127"/>
      <c r="RI2" s="127"/>
      <c r="RJ2" s="127"/>
      <c r="RK2" s="127"/>
      <c r="RL2" s="127"/>
      <c r="RM2" s="127"/>
      <c r="RN2" s="127"/>
      <c r="RO2" s="127"/>
      <c r="RP2" s="127"/>
      <c r="RQ2" s="127"/>
      <c r="RR2" s="127"/>
      <c r="RS2" s="127"/>
      <c r="RT2" s="127"/>
      <c r="RU2" s="127"/>
      <c r="RV2" s="127"/>
      <c r="RW2" s="127"/>
      <c r="RX2" s="127"/>
      <c r="RY2" s="127"/>
      <c r="RZ2" s="127"/>
      <c r="SA2" s="127"/>
      <c r="SB2" s="127"/>
      <c r="SC2" s="127"/>
      <c r="SD2" s="127"/>
      <c r="SE2" s="127"/>
      <c r="SF2" s="127"/>
      <c r="SG2" s="127"/>
      <c r="SH2" s="127"/>
      <c r="SI2" s="127"/>
      <c r="SJ2" s="127"/>
      <c r="SK2" s="127"/>
      <c r="SL2" s="127"/>
      <c r="SM2" s="127"/>
      <c r="SN2" s="127"/>
      <c r="SO2" s="127"/>
      <c r="SP2" s="127"/>
      <c r="SQ2" s="127"/>
      <c r="SR2" s="127"/>
      <c r="SS2" s="127"/>
      <c r="ST2" s="127"/>
      <c r="SU2" s="127"/>
      <c r="SV2" s="127"/>
      <c r="SW2" s="127"/>
      <c r="SX2" s="127"/>
      <c r="SY2" s="127"/>
      <c r="SZ2" s="127"/>
      <c r="TA2" s="127"/>
      <c r="TB2" s="127"/>
      <c r="TC2" s="127"/>
      <c r="TD2" s="127"/>
      <c r="TE2" s="127"/>
      <c r="TF2" s="127"/>
      <c r="TG2" s="127"/>
      <c r="TH2" s="127"/>
      <c r="TI2" s="127"/>
      <c r="TJ2" s="127"/>
      <c r="TK2" s="127"/>
      <c r="TL2" s="127"/>
      <c r="TM2" s="127"/>
      <c r="TN2" s="127"/>
      <c r="TO2" s="127"/>
      <c r="TP2" s="127"/>
      <c r="TQ2" s="127"/>
      <c r="TR2" s="127"/>
      <c r="TS2" s="127"/>
      <c r="TT2" s="127"/>
      <c r="TU2" s="127"/>
      <c r="TV2" s="127"/>
      <c r="TW2" s="127"/>
      <c r="TX2" s="127"/>
      <c r="TY2" s="127"/>
      <c r="TZ2" s="127"/>
      <c r="UA2" s="127"/>
      <c r="UB2" s="127"/>
      <c r="UC2" s="127"/>
      <c r="UD2" s="127"/>
      <c r="UE2" s="127"/>
      <c r="UF2" s="127"/>
      <c r="UG2" s="127"/>
      <c r="UH2" s="127"/>
      <c r="UI2" s="127"/>
      <c r="UJ2" s="127"/>
      <c r="UK2" s="127"/>
      <c r="UL2" s="127"/>
      <c r="UM2" s="127"/>
      <c r="UN2" s="127"/>
      <c r="UO2" s="127"/>
      <c r="UP2" s="127"/>
      <c r="UQ2" s="127"/>
      <c r="UR2" s="127"/>
      <c r="US2" s="127"/>
      <c r="UT2" s="127"/>
      <c r="UU2" s="127"/>
      <c r="UV2" s="127"/>
      <c r="UW2" s="127"/>
      <c r="UX2" s="127"/>
      <c r="UY2" s="127"/>
      <c r="UZ2" s="127"/>
      <c r="VA2" s="127"/>
      <c r="VB2" s="127"/>
      <c r="VC2" s="127"/>
      <c r="VD2" s="127"/>
      <c r="VE2" s="127"/>
      <c r="VF2" s="127"/>
      <c r="VG2" s="127"/>
      <c r="VH2" s="127"/>
      <c r="VI2" s="127"/>
      <c r="VJ2" s="127"/>
      <c r="VK2" s="127"/>
      <c r="VL2" s="127"/>
      <c r="VM2" s="127"/>
      <c r="VN2" s="127"/>
      <c r="VO2" s="127"/>
      <c r="VP2" s="127"/>
      <c r="VQ2" s="127"/>
      <c r="VR2" s="127"/>
      <c r="VS2" s="127"/>
      <c r="VT2" s="127"/>
      <c r="VU2" s="127"/>
      <c r="VV2" s="127"/>
      <c r="VW2" s="127"/>
      <c r="VX2" s="127"/>
      <c r="VY2" s="127"/>
      <c r="VZ2" s="127"/>
      <c r="WA2" s="127"/>
      <c r="WB2" s="127"/>
      <c r="WC2" s="127"/>
      <c r="WD2" s="127"/>
      <c r="WE2" s="127"/>
      <c r="WF2" s="127"/>
      <c r="WG2" s="127"/>
      <c r="WH2" s="127"/>
      <c r="WI2" s="127"/>
      <c r="WJ2" s="127"/>
      <c r="WK2" s="127"/>
      <c r="WL2" s="127"/>
      <c r="WM2" s="127"/>
      <c r="WN2" s="127"/>
      <c r="WO2" s="127"/>
      <c r="WP2" s="127"/>
      <c r="WQ2" s="127"/>
      <c r="WR2" s="127"/>
      <c r="WS2" s="127"/>
      <c r="WT2" s="127"/>
      <c r="WU2" s="127"/>
      <c r="WV2" s="127"/>
      <c r="WW2" s="127"/>
      <c r="WX2" s="127"/>
      <c r="WY2" s="127"/>
      <c r="WZ2" s="127"/>
      <c r="XA2" s="127"/>
      <c r="XB2" s="127"/>
      <c r="XC2" s="127"/>
      <c r="XD2" s="127"/>
      <c r="XE2" s="127"/>
      <c r="XF2" s="127"/>
      <c r="XG2" s="127"/>
      <c r="XH2" s="127"/>
      <c r="XI2" s="127"/>
      <c r="XJ2" s="127"/>
      <c r="XK2" s="127"/>
      <c r="XL2" s="127"/>
      <c r="XM2" s="127"/>
      <c r="XN2" s="127"/>
      <c r="XO2" s="127"/>
      <c r="XP2" s="127"/>
      <c r="XQ2" s="127"/>
      <c r="XR2" s="127"/>
      <c r="XS2" s="127"/>
      <c r="XT2" s="127"/>
      <c r="XU2" s="127"/>
      <c r="XV2" s="127"/>
      <c r="XW2" s="127"/>
      <c r="XX2" s="127"/>
      <c r="XY2" s="127"/>
      <c r="XZ2" s="127"/>
      <c r="YA2" s="127"/>
      <c r="YB2" s="127"/>
      <c r="YC2" s="127"/>
      <c r="YD2" s="127"/>
      <c r="YE2" s="127"/>
      <c r="YF2" s="127"/>
      <c r="YG2" s="127"/>
      <c r="YH2" s="127"/>
      <c r="YI2" s="127"/>
      <c r="YJ2" s="127"/>
      <c r="YK2" s="127"/>
      <c r="YL2" s="127"/>
      <c r="YM2" s="127"/>
      <c r="YN2" s="127"/>
      <c r="YO2" s="127"/>
      <c r="YP2" s="127"/>
      <c r="YQ2" s="127"/>
      <c r="YR2" s="127"/>
      <c r="YS2" s="127"/>
      <c r="YT2" s="127"/>
      <c r="YU2" s="127"/>
      <c r="YV2" s="127"/>
      <c r="YW2" s="127"/>
      <c r="YX2" s="127"/>
      <c r="YY2" s="127"/>
      <c r="YZ2" s="127"/>
      <c r="ZA2" s="127"/>
      <c r="ZB2" s="127"/>
      <c r="ZC2" s="127"/>
      <c r="ZD2" s="127"/>
      <c r="ZE2" s="127"/>
      <c r="ZF2" s="127"/>
      <c r="ZG2" s="127"/>
      <c r="ZH2" s="127"/>
      <c r="ZI2" s="127"/>
      <c r="ZJ2" s="127"/>
      <c r="ZK2" s="127"/>
      <c r="ZL2" s="127"/>
      <c r="ZM2" s="127"/>
      <c r="ZN2" s="127"/>
      <c r="ZO2" s="127"/>
      <c r="ZP2" s="127"/>
      <c r="ZQ2" s="127"/>
      <c r="ZR2" s="127"/>
      <c r="ZS2" s="127"/>
      <c r="ZT2" s="127"/>
      <c r="ZU2" s="127"/>
      <c r="ZV2" s="127"/>
      <c r="ZW2" s="127"/>
      <c r="ZX2" s="127"/>
      <c r="ZY2" s="127"/>
      <c r="ZZ2" s="127"/>
      <c r="AAA2" s="127"/>
      <c r="AAB2" s="127"/>
      <c r="AAC2" s="127"/>
      <c r="AAD2" s="127"/>
      <c r="AAE2" s="127"/>
      <c r="AAF2" s="127"/>
      <c r="AAG2" s="127"/>
      <c r="AAH2" s="127"/>
      <c r="AAI2" s="127"/>
      <c r="AAJ2" s="127"/>
      <c r="AAK2" s="127"/>
      <c r="AAL2" s="127"/>
      <c r="AAM2" s="127"/>
      <c r="AAN2" s="127"/>
      <c r="AAO2" s="127"/>
      <c r="AAP2" s="127"/>
      <c r="AAQ2" s="127"/>
      <c r="AAR2" s="127"/>
      <c r="AAS2" s="127"/>
      <c r="AAT2" s="127"/>
      <c r="AAU2" s="127"/>
      <c r="AAV2" s="127"/>
      <c r="AAW2" s="127"/>
      <c r="AAX2" s="127"/>
      <c r="AAY2" s="127"/>
      <c r="AAZ2" s="127"/>
      <c r="ABA2" s="127"/>
      <c r="ABB2" s="127"/>
      <c r="ABC2" s="127"/>
      <c r="ABD2" s="127"/>
      <c r="ABE2" s="127"/>
      <c r="ABF2" s="127"/>
      <c r="ABG2" s="127"/>
      <c r="ABH2" s="127"/>
      <c r="ABI2" s="127"/>
      <c r="ABJ2" s="127"/>
      <c r="ABK2" s="127"/>
      <c r="ABL2" s="127"/>
      <c r="ABM2" s="127"/>
      <c r="ABN2" s="127"/>
      <c r="ABO2" s="127"/>
      <c r="ABP2" s="127"/>
      <c r="ABQ2" s="127"/>
      <c r="ABR2" s="127"/>
      <c r="ABS2" s="127"/>
      <c r="ABT2" s="127"/>
      <c r="ABU2" s="127"/>
      <c r="ABV2" s="127"/>
      <c r="ABW2" s="127"/>
      <c r="ABX2" s="127"/>
      <c r="ABY2" s="127"/>
      <c r="ABZ2" s="127"/>
      <c r="ACA2" s="127"/>
      <c r="ACB2" s="127"/>
      <c r="ACC2" s="127"/>
      <c r="ACD2" s="127"/>
      <c r="ACE2" s="127"/>
      <c r="ACF2" s="127"/>
      <c r="ACG2" s="127"/>
      <c r="ACH2" s="127"/>
      <c r="ACI2" s="127"/>
      <c r="ACJ2" s="127"/>
      <c r="ACK2" s="127"/>
      <c r="ACL2" s="127"/>
      <c r="ACM2" s="127"/>
      <c r="ACN2" s="127"/>
      <c r="ACO2" s="127"/>
      <c r="ACP2" s="127"/>
      <c r="ACQ2" s="127"/>
      <c r="ACR2" s="127"/>
      <c r="ACS2" s="127"/>
      <c r="ACT2" s="127"/>
      <c r="ACU2" s="127"/>
      <c r="ACV2" s="127"/>
      <c r="ACW2" s="127"/>
      <c r="ACX2" s="127"/>
      <c r="ACY2" s="127"/>
      <c r="ACZ2" s="127"/>
      <c r="ADA2" s="127"/>
      <c r="ADB2" s="127"/>
      <c r="ADC2" s="127"/>
      <c r="ADD2" s="127"/>
      <c r="ADE2" s="127"/>
      <c r="ADF2" s="127"/>
      <c r="ADG2" s="127"/>
      <c r="ADH2" s="127"/>
      <c r="ADI2" s="127"/>
      <c r="ADJ2" s="127"/>
      <c r="ADK2" s="127"/>
      <c r="ADL2" s="127"/>
      <c r="ADM2" s="127"/>
      <c r="ADN2" s="127"/>
      <c r="ADO2" s="127"/>
      <c r="ADP2" s="127"/>
      <c r="ADQ2" s="127"/>
      <c r="ADR2" s="127"/>
      <c r="ADS2" s="127"/>
      <c r="ADT2" s="127"/>
      <c r="ADU2" s="127"/>
      <c r="ADV2" s="127"/>
      <c r="ADW2" s="127"/>
      <c r="ADX2" s="127"/>
      <c r="ADY2" s="127"/>
      <c r="ADZ2" s="127"/>
      <c r="AEA2" s="127"/>
      <c r="AEB2" s="127"/>
      <c r="AEC2" s="127"/>
      <c r="AED2" s="127"/>
      <c r="AEE2" s="127"/>
      <c r="AEF2" s="127"/>
      <c r="AEG2" s="127"/>
      <c r="AEH2" s="127"/>
      <c r="AEI2" s="127"/>
      <c r="AEJ2" s="127"/>
      <c r="AEK2" s="127"/>
      <c r="AEL2" s="127"/>
      <c r="AEM2" s="127"/>
      <c r="AEN2" s="127"/>
      <c r="AEO2" s="127"/>
      <c r="AEP2" s="127"/>
      <c r="AEQ2" s="127"/>
      <c r="AER2" s="127"/>
      <c r="AES2" s="127"/>
      <c r="AET2" s="127"/>
      <c r="AEU2" s="127"/>
      <c r="AEV2" s="127"/>
      <c r="AEW2" s="127"/>
      <c r="AEX2" s="127"/>
      <c r="AEY2" s="127"/>
      <c r="AEZ2" s="127"/>
      <c r="AFA2" s="127"/>
      <c r="AFB2" s="127"/>
      <c r="AFC2" s="127"/>
      <c r="AFD2" s="127"/>
      <c r="AFE2" s="127"/>
      <c r="AFF2" s="127"/>
      <c r="AFG2" s="127"/>
      <c r="AFH2" s="127"/>
      <c r="AFI2" s="127"/>
      <c r="AFJ2" s="127"/>
      <c r="AFK2" s="127"/>
      <c r="AFL2" s="127"/>
      <c r="AFM2" s="127"/>
      <c r="AFN2" s="127"/>
      <c r="AFO2" s="127"/>
      <c r="AFP2" s="127"/>
      <c r="AFQ2" s="127"/>
      <c r="AFR2" s="127"/>
      <c r="AFS2" s="127"/>
      <c r="AFT2" s="127"/>
      <c r="AFU2" s="127"/>
      <c r="AFV2" s="127"/>
      <c r="AFW2" s="127"/>
      <c r="AFX2" s="127"/>
      <c r="AFY2" s="127"/>
      <c r="AFZ2" s="127"/>
      <c r="AGA2" s="127"/>
      <c r="AGB2" s="127"/>
      <c r="AGC2" s="127"/>
      <c r="AGD2" s="127"/>
      <c r="AGE2" s="127"/>
      <c r="AGF2" s="127"/>
      <c r="AGG2" s="127"/>
      <c r="AGH2" s="127"/>
      <c r="AGI2" s="127"/>
      <c r="AGJ2" s="127"/>
      <c r="AGK2" s="127"/>
      <c r="AGL2" s="127"/>
      <c r="AGM2" s="127"/>
      <c r="AGN2" s="127"/>
      <c r="AGO2" s="127"/>
      <c r="AGP2" s="127"/>
      <c r="AGQ2" s="127"/>
      <c r="AGR2" s="127"/>
      <c r="AGS2" s="127"/>
      <c r="AGT2" s="127"/>
      <c r="AGU2" s="127"/>
      <c r="AGV2" s="127"/>
      <c r="AGW2" s="127"/>
      <c r="AGX2" s="127"/>
      <c r="AGY2" s="127"/>
      <c r="AGZ2" s="127"/>
      <c r="AHA2" s="127"/>
      <c r="AHB2" s="127"/>
      <c r="AHC2" s="127"/>
      <c r="AHD2" s="127"/>
      <c r="AHE2" s="127"/>
      <c r="AHF2" s="127"/>
      <c r="AHG2" s="127"/>
      <c r="AHH2" s="127"/>
      <c r="AHI2" s="127"/>
      <c r="AHJ2" s="127"/>
      <c r="AHK2" s="127"/>
      <c r="AHL2" s="127"/>
      <c r="AHM2" s="127"/>
      <c r="AHN2" s="127"/>
      <c r="AHO2" s="127"/>
      <c r="AHP2" s="127"/>
      <c r="AHQ2" s="127"/>
      <c r="AHR2" s="127"/>
      <c r="AHS2" s="127"/>
      <c r="AHT2" s="127"/>
      <c r="AHU2" s="127"/>
      <c r="AHV2" s="127"/>
      <c r="AHW2" s="127"/>
      <c r="AHX2" s="127"/>
      <c r="AHY2" s="127"/>
      <c r="AHZ2" s="127"/>
      <c r="AIA2" s="127"/>
      <c r="AIB2" s="127"/>
      <c r="AIC2" s="127"/>
      <c r="AID2" s="127"/>
      <c r="AIE2" s="127"/>
      <c r="AIF2" s="127"/>
      <c r="AIG2" s="127"/>
      <c r="AIH2" s="127"/>
      <c r="AII2" s="127"/>
      <c r="AIJ2" s="127"/>
      <c r="AIK2" s="127"/>
      <c r="AIL2" s="127"/>
      <c r="AIM2" s="127"/>
      <c r="AIN2" s="127"/>
      <c r="AIO2" s="127"/>
      <c r="AIP2" s="127"/>
      <c r="AIQ2" s="127"/>
      <c r="AIR2" s="127"/>
      <c r="AIS2" s="127"/>
      <c r="AIT2" s="127"/>
      <c r="AIU2" s="127"/>
      <c r="AIV2" s="127"/>
      <c r="AIW2" s="127"/>
      <c r="AIX2" s="127"/>
      <c r="AIY2" s="127"/>
      <c r="AIZ2" s="127"/>
      <c r="AJA2" s="127"/>
      <c r="AJB2" s="127"/>
      <c r="AJC2" s="127"/>
      <c r="AJD2" s="127"/>
      <c r="AJE2" s="127"/>
      <c r="AJF2" s="127"/>
      <c r="AJG2" s="127"/>
      <c r="AJH2" s="127"/>
      <c r="AJI2" s="127"/>
      <c r="AJJ2" s="127"/>
      <c r="AJK2" s="127"/>
      <c r="AJL2" s="127"/>
      <c r="AJM2" s="127"/>
      <c r="AJN2" s="127"/>
      <c r="AJO2" s="127"/>
      <c r="AJP2" s="127"/>
      <c r="AJQ2" s="127"/>
      <c r="AJR2" s="127"/>
      <c r="AJS2" s="127"/>
      <c r="AJT2" s="127"/>
      <c r="AJU2" s="127"/>
      <c r="AJV2" s="127"/>
      <c r="AJW2" s="127"/>
      <c r="AJX2" s="127"/>
      <c r="AJY2" s="127"/>
      <c r="AJZ2" s="127"/>
      <c r="AKA2" s="127"/>
      <c r="AKB2" s="127"/>
      <c r="AKC2" s="127"/>
      <c r="AKD2" s="127"/>
      <c r="AKE2" s="127"/>
      <c r="AKF2" s="127"/>
      <c r="AKG2" s="127"/>
      <c r="AKH2" s="127"/>
      <c r="AKI2" s="127"/>
      <c r="AKJ2" s="127"/>
      <c r="AKK2" s="127"/>
      <c r="AKL2" s="127"/>
      <c r="AKM2" s="127"/>
      <c r="AKN2" s="127"/>
      <c r="AKO2" s="127"/>
      <c r="AKP2" s="127"/>
      <c r="AKQ2" s="127"/>
      <c r="AKR2" s="127"/>
      <c r="AKS2" s="127"/>
      <c r="AKT2" s="127"/>
      <c r="AKU2" s="127"/>
      <c r="AKV2" s="127"/>
      <c r="AKW2" s="127"/>
      <c r="AKX2" s="127"/>
      <c r="AKY2" s="127"/>
      <c r="AKZ2" s="127"/>
      <c r="ALA2" s="127"/>
      <c r="ALB2" s="127"/>
      <c r="ALC2" s="127"/>
      <c r="ALD2" s="127"/>
      <c r="ALE2" s="127"/>
      <c r="ALF2" s="127"/>
      <c r="ALG2" s="127"/>
      <c r="ALH2" s="127"/>
      <c r="ALI2" s="127"/>
      <c r="ALJ2" s="127"/>
      <c r="ALK2" s="127"/>
    </row>
    <row r="3" spans="1:999">
      <c r="A3" s="124">
        <f t="shared" ref="A3:A34" si="0">RANK(C3,$C$3:$C$96,0)</f>
        <v>26</v>
      </c>
      <c r="B3" s="113" t="s">
        <v>151</v>
      </c>
      <c r="C3" s="113">
        <f>VLOOKUP(B3,'TiO2'!$A$1:$M$97,8,0)</f>
        <v>0.12330661359610844</v>
      </c>
      <c r="E3" s="113" t="s">
        <v>151</v>
      </c>
      <c r="F3" s="113">
        <f>VLOOKUP(E3,'TiO2'!$A$1:$M$97,7,0)</f>
        <v>-9.9977099729999992</v>
      </c>
      <c r="G3" s="113">
        <f t="shared" ref="G3:G34" si="1">RANK(F3,$F$3:$F$96,0)</f>
        <v>68</v>
      </c>
      <c r="H3" s="130"/>
      <c r="I3" s="49"/>
      <c r="J3" s="49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1"/>
      <c r="IV3" s="81"/>
      <c r="IW3" s="81"/>
      <c r="IX3" s="81"/>
      <c r="IY3" s="81"/>
      <c r="IZ3" s="81"/>
      <c r="JA3" s="81"/>
      <c r="JB3" s="81"/>
      <c r="JC3" s="81"/>
      <c r="JD3" s="81"/>
      <c r="JE3" s="81"/>
      <c r="JF3" s="81"/>
      <c r="JG3" s="81"/>
      <c r="JH3" s="81"/>
      <c r="JI3" s="81"/>
      <c r="JJ3" s="81"/>
      <c r="JK3" s="81"/>
      <c r="JL3" s="81"/>
      <c r="JM3" s="81"/>
      <c r="JN3" s="81"/>
      <c r="JO3" s="81"/>
      <c r="JP3" s="81"/>
      <c r="JQ3" s="81"/>
      <c r="JR3" s="81"/>
      <c r="JS3" s="81"/>
      <c r="JT3" s="81"/>
      <c r="JU3" s="81"/>
      <c r="JV3" s="81"/>
      <c r="JW3" s="81"/>
      <c r="JX3" s="81"/>
      <c r="JY3" s="81"/>
      <c r="JZ3" s="81"/>
      <c r="KA3" s="81"/>
      <c r="KB3" s="81"/>
      <c r="KC3" s="81"/>
      <c r="KD3" s="81"/>
      <c r="KE3" s="81"/>
      <c r="KF3" s="81"/>
      <c r="KG3" s="81"/>
      <c r="KH3" s="81"/>
      <c r="KI3" s="81"/>
      <c r="KJ3" s="81"/>
      <c r="KK3" s="81"/>
      <c r="KL3" s="81"/>
      <c r="KM3" s="81"/>
      <c r="KN3" s="81"/>
      <c r="KO3" s="81"/>
      <c r="KP3" s="81"/>
      <c r="KQ3" s="81"/>
      <c r="KR3" s="81"/>
      <c r="KS3" s="81"/>
      <c r="KT3" s="81"/>
      <c r="KU3" s="81"/>
      <c r="KV3" s="81"/>
      <c r="KW3" s="81"/>
      <c r="KX3" s="81"/>
      <c r="KY3" s="81"/>
      <c r="KZ3" s="81"/>
      <c r="LA3" s="81"/>
      <c r="LB3" s="81"/>
      <c r="LC3" s="81"/>
      <c r="LD3" s="81"/>
      <c r="LE3" s="81"/>
      <c r="LF3" s="81"/>
      <c r="LG3" s="81"/>
      <c r="LH3" s="81"/>
      <c r="LI3" s="81"/>
      <c r="LJ3" s="81"/>
      <c r="LK3" s="81"/>
      <c r="LL3" s="81"/>
      <c r="LM3" s="81"/>
      <c r="LN3" s="81"/>
      <c r="LO3" s="81"/>
      <c r="LP3" s="81"/>
      <c r="LQ3" s="81"/>
      <c r="LR3" s="81"/>
      <c r="LS3" s="81"/>
      <c r="LT3" s="81"/>
      <c r="LU3" s="81"/>
      <c r="LV3" s="81"/>
      <c r="LW3" s="81"/>
      <c r="LX3" s="81"/>
      <c r="LY3" s="81"/>
      <c r="LZ3" s="81"/>
      <c r="MA3" s="81"/>
      <c r="MB3" s="81"/>
      <c r="MC3" s="81"/>
      <c r="MD3" s="81"/>
      <c r="ME3" s="81"/>
      <c r="MF3" s="81"/>
      <c r="MG3" s="81"/>
      <c r="MH3" s="81"/>
      <c r="MI3" s="81"/>
      <c r="MJ3" s="81"/>
      <c r="MK3" s="81"/>
      <c r="ML3" s="81"/>
      <c r="MM3" s="81"/>
      <c r="MN3" s="81"/>
      <c r="MO3" s="81"/>
      <c r="MP3" s="81"/>
      <c r="MQ3" s="81"/>
      <c r="MR3" s="81"/>
      <c r="MS3" s="81"/>
      <c r="MT3" s="81"/>
      <c r="MU3" s="81"/>
      <c r="MV3" s="81"/>
      <c r="MW3" s="81"/>
      <c r="MX3" s="81"/>
      <c r="MY3" s="81"/>
      <c r="MZ3" s="81"/>
      <c r="NA3" s="81"/>
      <c r="NB3" s="81"/>
      <c r="NC3" s="81"/>
      <c r="ND3" s="81"/>
      <c r="NE3" s="81"/>
      <c r="NF3" s="81"/>
      <c r="NG3" s="81"/>
      <c r="NH3" s="81"/>
      <c r="NI3" s="81"/>
      <c r="NJ3" s="81"/>
      <c r="NK3" s="81"/>
      <c r="NL3" s="81"/>
      <c r="NM3" s="81"/>
      <c r="NN3" s="81"/>
      <c r="NO3" s="81"/>
      <c r="NP3" s="81"/>
      <c r="NQ3" s="81"/>
      <c r="NR3" s="81"/>
      <c r="NS3" s="81"/>
      <c r="NT3" s="81"/>
      <c r="NU3" s="81"/>
      <c r="NV3" s="81"/>
      <c r="NW3" s="81"/>
      <c r="NX3" s="81"/>
      <c r="NY3" s="81"/>
      <c r="NZ3" s="81"/>
      <c r="OA3" s="81"/>
      <c r="OB3" s="81"/>
      <c r="OC3" s="81"/>
      <c r="OD3" s="81"/>
      <c r="OE3" s="81"/>
      <c r="OF3" s="81"/>
      <c r="OG3" s="81"/>
      <c r="OH3" s="81"/>
      <c r="OI3" s="81"/>
      <c r="OJ3" s="81"/>
      <c r="OK3" s="81"/>
      <c r="OL3" s="81"/>
      <c r="OM3" s="81"/>
      <c r="ON3" s="81"/>
      <c r="OO3" s="81"/>
      <c r="OP3" s="81"/>
      <c r="OQ3" s="81"/>
      <c r="OR3" s="81"/>
      <c r="OS3" s="81"/>
      <c r="OT3" s="81"/>
      <c r="OU3" s="81"/>
      <c r="OV3" s="81"/>
      <c r="OW3" s="81"/>
      <c r="OX3" s="81"/>
      <c r="OY3" s="81"/>
      <c r="OZ3" s="81"/>
      <c r="PA3" s="81"/>
      <c r="PB3" s="81"/>
      <c r="PC3" s="81"/>
      <c r="PD3" s="81"/>
      <c r="PE3" s="81"/>
      <c r="PF3" s="81"/>
      <c r="PG3" s="81"/>
      <c r="PH3" s="81"/>
      <c r="PI3" s="81"/>
      <c r="PJ3" s="81"/>
      <c r="PK3" s="81"/>
      <c r="PL3" s="81"/>
      <c r="PM3" s="81"/>
      <c r="PN3" s="81"/>
      <c r="PO3" s="81"/>
      <c r="PP3" s="81"/>
      <c r="PQ3" s="81"/>
      <c r="PR3" s="81"/>
      <c r="PS3" s="81"/>
      <c r="PT3" s="81"/>
      <c r="PU3" s="81"/>
      <c r="PV3" s="81"/>
      <c r="PW3" s="81"/>
      <c r="PX3" s="81"/>
      <c r="PY3" s="81"/>
      <c r="PZ3" s="81"/>
      <c r="QA3" s="81"/>
      <c r="QB3" s="81"/>
      <c r="QC3" s="81"/>
      <c r="QD3" s="81"/>
      <c r="QE3" s="81"/>
      <c r="QF3" s="81"/>
      <c r="QG3" s="81"/>
      <c r="QH3" s="81"/>
      <c r="QI3" s="81"/>
      <c r="QJ3" s="81"/>
      <c r="QK3" s="81"/>
      <c r="QL3" s="81"/>
      <c r="QM3" s="81"/>
      <c r="QN3" s="81"/>
      <c r="QO3" s="81"/>
      <c r="QP3" s="81"/>
      <c r="QQ3" s="81"/>
      <c r="QR3" s="81"/>
      <c r="QS3" s="81"/>
      <c r="QT3" s="81"/>
      <c r="QU3" s="81"/>
      <c r="QV3" s="81"/>
      <c r="QW3" s="81"/>
      <c r="QX3" s="81"/>
      <c r="QY3" s="81"/>
      <c r="QZ3" s="81"/>
      <c r="RA3" s="81"/>
      <c r="RB3" s="81"/>
      <c r="RC3" s="81"/>
      <c r="RD3" s="81"/>
      <c r="RE3" s="81"/>
      <c r="RF3" s="81"/>
      <c r="RG3" s="81"/>
      <c r="RH3" s="81"/>
      <c r="RI3" s="81"/>
      <c r="RJ3" s="81"/>
      <c r="RK3" s="81"/>
      <c r="RL3" s="81"/>
      <c r="RM3" s="81"/>
      <c r="RN3" s="81"/>
      <c r="RO3" s="81"/>
      <c r="RP3" s="81"/>
      <c r="RQ3" s="81"/>
      <c r="RR3" s="81"/>
      <c r="RS3" s="81"/>
      <c r="RT3" s="81"/>
      <c r="RU3" s="81"/>
      <c r="RV3" s="81"/>
      <c r="RW3" s="81"/>
      <c r="RX3" s="81"/>
      <c r="RY3" s="81"/>
      <c r="RZ3" s="81"/>
      <c r="SA3" s="81"/>
      <c r="SB3" s="81"/>
      <c r="SC3" s="81"/>
      <c r="SD3" s="81"/>
      <c r="SE3" s="81"/>
      <c r="SF3" s="81"/>
      <c r="SG3" s="81"/>
      <c r="SH3" s="81"/>
      <c r="SI3" s="81"/>
      <c r="SJ3" s="81"/>
      <c r="SK3" s="81"/>
      <c r="SL3" s="81"/>
      <c r="SM3" s="81"/>
      <c r="SN3" s="81"/>
      <c r="SO3" s="81"/>
      <c r="SP3" s="81"/>
      <c r="SQ3" s="81"/>
      <c r="SR3" s="81"/>
      <c r="SS3" s="81"/>
      <c r="ST3" s="81"/>
      <c r="SU3" s="81"/>
      <c r="SV3" s="81"/>
      <c r="SW3" s="81"/>
      <c r="SX3" s="81"/>
      <c r="SY3" s="81"/>
      <c r="SZ3" s="81"/>
      <c r="TA3" s="81"/>
      <c r="TB3" s="81"/>
      <c r="TC3" s="81"/>
      <c r="TD3" s="81"/>
      <c r="TE3" s="81"/>
      <c r="TF3" s="81"/>
      <c r="TG3" s="81"/>
      <c r="TH3" s="81"/>
      <c r="TI3" s="81"/>
      <c r="TJ3" s="81"/>
      <c r="TK3" s="81"/>
      <c r="TL3" s="81"/>
      <c r="TM3" s="81"/>
      <c r="TN3" s="81"/>
      <c r="TO3" s="81"/>
      <c r="TP3" s="81"/>
      <c r="TQ3" s="81"/>
      <c r="TR3" s="81"/>
      <c r="TS3" s="81"/>
      <c r="TT3" s="81"/>
      <c r="TU3" s="81"/>
      <c r="TV3" s="81"/>
      <c r="TW3" s="81"/>
      <c r="TX3" s="81"/>
      <c r="TY3" s="81"/>
      <c r="TZ3" s="81"/>
      <c r="UA3" s="81"/>
      <c r="UB3" s="81"/>
      <c r="UC3" s="81"/>
      <c r="UD3" s="81"/>
      <c r="UE3" s="81"/>
      <c r="UF3" s="81"/>
      <c r="UG3" s="81"/>
      <c r="UH3" s="81"/>
      <c r="UI3" s="81"/>
      <c r="UJ3" s="81"/>
      <c r="UK3" s="81"/>
      <c r="UL3" s="81"/>
      <c r="UM3" s="81"/>
      <c r="UN3" s="81"/>
      <c r="UO3" s="81"/>
      <c r="UP3" s="81"/>
      <c r="UQ3" s="81"/>
      <c r="UR3" s="81"/>
      <c r="US3" s="81"/>
      <c r="UT3" s="81"/>
      <c r="UU3" s="81"/>
      <c r="UV3" s="81"/>
      <c r="UW3" s="81"/>
      <c r="UX3" s="81"/>
      <c r="UY3" s="81"/>
      <c r="UZ3" s="81"/>
      <c r="VA3" s="81"/>
      <c r="VB3" s="81"/>
      <c r="VC3" s="81"/>
      <c r="VD3" s="81"/>
      <c r="VE3" s="81"/>
      <c r="VF3" s="81"/>
      <c r="VG3" s="81"/>
      <c r="VH3" s="81"/>
      <c r="VI3" s="81"/>
      <c r="VJ3" s="81"/>
      <c r="VK3" s="81"/>
      <c r="VL3" s="81"/>
      <c r="VM3" s="81"/>
      <c r="VN3" s="81"/>
      <c r="VO3" s="81"/>
      <c r="VP3" s="81"/>
      <c r="VQ3" s="81"/>
      <c r="VR3" s="81"/>
      <c r="VS3" s="81"/>
      <c r="VT3" s="81"/>
      <c r="VU3" s="81"/>
      <c r="VV3" s="81"/>
      <c r="VW3" s="81"/>
      <c r="VX3" s="81"/>
      <c r="VY3" s="81"/>
      <c r="VZ3" s="81"/>
      <c r="WA3" s="81"/>
      <c r="WB3" s="81"/>
      <c r="WC3" s="81"/>
      <c r="WD3" s="81"/>
      <c r="WE3" s="81"/>
      <c r="WF3" s="81"/>
      <c r="WG3" s="81"/>
      <c r="WH3" s="81"/>
      <c r="WI3" s="81"/>
      <c r="WJ3" s="81"/>
      <c r="WK3" s="81"/>
      <c r="WL3" s="81"/>
      <c r="WM3" s="81"/>
      <c r="WN3" s="81"/>
      <c r="WO3" s="81"/>
      <c r="WP3" s="81"/>
      <c r="WQ3" s="81"/>
      <c r="WR3" s="81"/>
      <c r="WS3" s="81"/>
      <c r="WT3" s="81"/>
      <c r="WU3" s="81"/>
      <c r="WV3" s="81"/>
      <c r="WW3" s="81"/>
      <c r="WX3" s="81"/>
      <c r="WY3" s="81"/>
      <c r="WZ3" s="81"/>
      <c r="XA3" s="81"/>
      <c r="XB3" s="81"/>
      <c r="XC3" s="81"/>
      <c r="XD3" s="81"/>
      <c r="XE3" s="81"/>
      <c r="XF3" s="81"/>
      <c r="XG3" s="81"/>
      <c r="XH3" s="81"/>
      <c r="XI3" s="81"/>
      <c r="XJ3" s="81"/>
      <c r="XK3" s="81"/>
      <c r="XL3" s="81"/>
      <c r="XM3" s="81"/>
      <c r="XN3" s="81"/>
      <c r="XO3" s="81"/>
      <c r="XP3" s="81"/>
      <c r="XQ3" s="81"/>
      <c r="XR3" s="81"/>
      <c r="XS3" s="81"/>
      <c r="XT3" s="81"/>
      <c r="XU3" s="81"/>
      <c r="XV3" s="81"/>
      <c r="XW3" s="81"/>
      <c r="XX3" s="81"/>
      <c r="XY3" s="81"/>
      <c r="XZ3" s="81"/>
      <c r="YA3" s="81"/>
      <c r="YB3" s="81"/>
      <c r="YC3" s="81"/>
      <c r="YD3" s="81"/>
      <c r="YE3" s="81"/>
      <c r="YF3" s="81"/>
      <c r="YG3" s="81"/>
      <c r="YH3" s="81"/>
      <c r="YI3" s="81"/>
      <c r="YJ3" s="81"/>
      <c r="YK3" s="81"/>
      <c r="YL3" s="81"/>
      <c r="YM3" s="81"/>
      <c r="YN3" s="81"/>
      <c r="YO3" s="81"/>
      <c r="YP3" s="81"/>
      <c r="YQ3" s="81"/>
      <c r="YR3" s="81"/>
      <c r="YS3" s="81"/>
      <c r="YT3" s="81"/>
      <c r="YU3" s="81"/>
      <c r="YV3" s="81"/>
      <c r="YW3" s="81"/>
      <c r="YX3" s="81"/>
      <c r="YY3" s="81"/>
      <c r="YZ3" s="81"/>
      <c r="ZA3" s="81"/>
      <c r="ZB3" s="81"/>
      <c r="ZC3" s="81"/>
      <c r="ZD3" s="81"/>
      <c r="ZE3" s="81"/>
      <c r="ZF3" s="81"/>
      <c r="ZG3" s="81"/>
      <c r="ZH3" s="81"/>
      <c r="ZI3" s="81"/>
      <c r="ZJ3" s="81"/>
      <c r="ZK3" s="81"/>
      <c r="ZL3" s="81"/>
      <c r="ZM3" s="81"/>
      <c r="ZN3" s="81"/>
      <c r="ZO3" s="81"/>
      <c r="ZP3" s="81"/>
      <c r="ZQ3" s="81"/>
      <c r="ZR3" s="81"/>
      <c r="ZS3" s="81"/>
      <c r="ZT3" s="81"/>
      <c r="ZU3" s="81"/>
      <c r="ZV3" s="81"/>
      <c r="ZW3" s="81"/>
      <c r="ZX3" s="81"/>
      <c r="ZY3" s="81"/>
      <c r="ZZ3" s="81"/>
      <c r="AAA3" s="81"/>
      <c r="AAB3" s="81"/>
      <c r="AAC3" s="81"/>
      <c r="AAD3" s="81"/>
      <c r="AAE3" s="81"/>
      <c r="AAF3" s="81"/>
      <c r="AAG3" s="81"/>
      <c r="AAH3" s="81"/>
      <c r="AAI3" s="81"/>
      <c r="AAJ3" s="81"/>
      <c r="AAK3" s="81"/>
      <c r="AAL3" s="81"/>
      <c r="AAM3" s="81"/>
      <c r="AAN3" s="81"/>
      <c r="AAO3" s="81"/>
      <c r="AAP3" s="81"/>
      <c r="AAQ3" s="81"/>
      <c r="AAR3" s="81"/>
      <c r="AAS3" s="81"/>
      <c r="AAT3" s="81"/>
      <c r="AAU3" s="81"/>
      <c r="AAV3" s="81"/>
      <c r="AAW3" s="81"/>
      <c r="AAX3" s="81"/>
      <c r="AAY3" s="81"/>
      <c r="AAZ3" s="81"/>
      <c r="ABA3" s="81"/>
      <c r="ABB3" s="81"/>
      <c r="ABC3" s="81"/>
      <c r="ABD3" s="81"/>
      <c r="ABE3" s="81"/>
      <c r="ABF3" s="81"/>
      <c r="ABG3" s="81"/>
      <c r="ABH3" s="81"/>
      <c r="ABI3" s="81"/>
      <c r="ABJ3" s="81"/>
      <c r="ABK3" s="81"/>
      <c r="ABL3" s="81"/>
      <c r="ABM3" s="81"/>
      <c r="ABN3" s="81"/>
      <c r="ABO3" s="81"/>
      <c r="ABP3" s="81"/>
      <c r="ABQ3" s="81"/>
      <c r="ABR3" s="81"/>
      <c r="ABS3" s="81"/>
      <c r="ABT3" s="81"/>
      <c r="ABU3" s="81"/>
      <c r="ABV3" s="81"/>
      <c r="ABW3" s="81"/>
      <c r="ABX3" s="81"/>
      <c r="ABY3" s="81"/>
      <c r="ABZ3" s="81"/>
      <c r="ACA3" s="81"/>
      <c r="ACB3" s="81"/>
      <c r="ACC3" s="81"/>
      <c r="ACD3" s="81"/>
      <c r="ACE3" s="81"/>
      <c r="ACF3" s="81"/>
      <c r="ACG3" s="81"/>
      <c r="ACH3" s="81"/>
      <c r="ACI3" s="81"/>
      <c r="ACJ3" s="81"/>
      <c r="ACK3" s="81"/>
      <c r="ACL3" s="81"/>
      <c r="ACM3" s="81"/>
      <c r="ACN3" s="81"/>
      <c r="ACO3" s="81"/>
      <c r="ACP3" s="81"/>
      <c r="ACQ3" s="81"/>
      <c r="ACR3" s="81"/>
      <c r="ACS3" s="81"/>
      <c r="ACT3" s="81"/>
      <c r="ACU3" s="81"/>
      <c r="ACV3" s="81"/>
      <c r="ACW3" s="81"/>
      <c r="ACX3" s="81"/>
      <c r="ACY3" s="81"/>
      <c r="ACZ3" s="81"/>
      <c r="ADA3" s="81"/>
      <c r="ADB3" s="81"/>
      <c r="ADC3" s="81"/>
      <c r="ADD3" s="81"/>
      <c r="ADE3" s="81"/>
      <c r="ADF3" s="81"/>
      <c r="ADG3" s="81"/>
      <c r="ADH3" s="81"/>
      <c r="ADI3" s="81"/>
      <c r="ADJ3" s="81"/>
      <c r="ADK3" s="81"/>
      <c r="ADL3" s="81"/>
      <c r="ADM3" s="81"/>
      <c r="ADN3" s="81"/>
      <c r="ADO3" s="81"/>
      <c r="ADP3" s="81"/>
      <c r="ADQ3" s="81"/>
      <c r="ADR3" s="81"/>
      <c r="ADS3" s="81"/>
      <c r="ADT3" s="81"/>
      <c r="ADU3" s="81"/>
      <c r="ADV3" s="81"/>
      <c r="ADW3" s="81"/>
      <c r="ADX3" s="81"/>
      <c r="ADY3" s="81"/>
      <c r="ADZ3" s="81"/>
      <c r="AEA3" s="81"/>
      <c r="AEB3" s="81"/>
      <c r="AEC3" s="81"/>
      <c r="AED3" s="81"/>
      <c r="AEE3" s="81"/>
      <c r="AEF3" s="81"/>
      <c r="AEG3" s="81"/>
      <c r="AEH3" s="81"/>
      <c r="AEI3" s="81"/>
      <c r="AEJ3" s="81"/>
      <c r="AEK3" s="81"/>
      <c r="AEL3" s="81"/>
      <c r="AEM3" s="81"/>
      <c r="AEN3" s="81"/>
      <c r="AEO3" s="81"/>
      <c r="AEP3" s="81"/>
      <c r="AEQ3" s="81"/>
      <c r="AER3" s="81"/>
      <c r="AES3" s="81"/>
      <c r="AET3" s="81"/>
      <c r="AEU3" s="81"/>
      <c r="AEV3" s="81"/>
      <c r="AEW3" s="81"/>
      <c r="AEX3" s="81"/>
      <c r="AEY3" s="81"/>
      <c r="AEZ3" s="81"/>
      <c r="AFA3" s="81"/>
      <c r="AFB3" s="81"/>
      <c r="AFC3" s="81"/>
      <c r="AFD3" s="81"/>
      <c r="AFE3" s="81"/>
      <c r="AFF3" s="81"/>
      <c r="AFG3" s="81"/>
      <c r="AFH3" s="81"/>
      <c r="AFI3" s="81"/>
      <c r="AFJ3" s="81"/>
      <c r="AFK3" s="81"/>
      <c r="AFL3" s="81"/>
      <c r="AFM3" s="81"/>
      <c r="AFN3" s="81"/>
      <c r="AFO3" s="81"/>
      <c r="AFP3" s="81"/>
      <c r="AFQ3" s="81"/>
      <c r="AFR3" s="81"/>
      <c r="AFS3" s="81"/>
      <c r="AFT3" s="81"/>
      <c r="AFU3" s="81"/>
      <c r="AFV3" s="81"/>
      <c r="AFW3" s="81"/>
      <c r="AFX3" s="81"/>
      <c r="AFY3" s="81"/>
      <c r="AFZ3" s="81"/>
      <c r="AGA3" s="81"/>
      <c r="AGB3" s="81"/>
      <c r="AGC3" s="81"/>
      <c r="AGD3" s="81"/>
      <c r="AGE3" s="81"/>
      <c r="AGF3" s="81"/>
      <c r="AGG3" s="81"/>
      <c r="AGH3" s="81"/>
      <c r="AGI3" s="81"/>
      <c r="AGJ3" s="81"/>
      <c r="AGK3" s="81"/>
      <c r="AGL3" s="81"/>
      <c r="AGM3" s="81"/>
      <c r="AGN3" s="81"/>
      <c r="AGO3" s="81"/>
      <c r="AGP3" s="81"/>
      <c r="AGQ3" s="81"/>
      <c r="AGR3" s="81"/>
      <c r="AGS3" s="81"/>
      <c r="AGT3" s="81"/>
      <c r="AGU3" s="81"/>
      <c r="AGV3" s="81"/>
      <c r="AGW3" s="81"/>
      <c r="AGX3" s="81"/>
      <c r="AGY3" s="81"/>
      <c r="AGZ3" s="81"/>
      <c r="AHA3" s="81"/>
      <c r="AHB3" s="81"/>
      <c r="AHC3" s="81"/>
      <c r="AHD3" s="81"/>
      <c r="AHE3" s="81"/>
      <c r="AHF3" s="81"/>
      <c r="AHG3" s="81"/>
      <c r="AHH3" s="81"/>
      <c r="AHI3" s="81"/>
      <c r="AHJ3" s="81"/>
      <c r="AHK3" s="81"/>
      <c r="AHL3" s="81"/>
      <c r="AHM3" s="81"/>
      <c r="AHN3" s="81"/>
      <c r="AHO3" s="81"/>
      <c r="AHP3" s="81"/>
      <c r="AHQ3" s="81"/>
      <c r="AHR3" s="81"/>
      <c r="AHS3" s="81"/>
      <c r="AHT3" s="81"/>
      <c r="AHU3" s="81"/>
      <c r="AHV3" s="81"/>
      <c r="AHW3" s="81"/>
      <c r="AHX3" s="81"/>
      <c r="AHY3" s="81"/>
      <c r="AHZ3" s="81"/>
      <c r="AIA3" s="81"/>
      <c r="AIB3" s="81"/>
      <c r="AIC3" s="81"/>
      <c r="AID3" s="81"/>
      <c r="AIE3" s="81"/>
      <c r="AIF3" s="81"/>
      <c r="AIG3" s="81"/>
      <c r="AIH3" s="81"/>
      <c r="AII3" s="81"/>
      <c r="AIJ3" s="81"/>
      <c r="AIK3" s="81"/>
      <c r="AIL3" s="81"/>
      <c r="AIM3" s="81"/>
      <c r="AIN3" s="81"/>
      <c r="AIO3" s="81"/>
      <c r="AIP3" s="81"/>
      <c r="AIQ3" s="81"/>
      <c r="AIR3" s="81"/>
      <c r="AIS3" s="81"/>
      <c r="AIT3" s="81"/>
      <c r="AIU3" s="81"/>
      <c r="AIV3" s="81"/>
      <c r="AIW3" s="81"/>
      <c r="AIX3" s="81"/>
      <c r="AIY3" s="81"/>
      <c r="AIZ3" s="81"/>
      <c r="AJA3" s="81"/>
      <c r="AJB3" s="81"/>
      <c r="AJC3" s="81"/>
      <c r="AJD3" s="81"/>
      <c r="AJE3" s="81"/>
      <c r="AJF3" s="81"/>
      <c r="AJG3" s="81"/>
      <c r="AJH3" s="81"/>
      <c r="AJI3" s="81"/>
      <c r="AJJ3" s="81"/>
      <c r="AJK3" s="81"/>
      <c r="AJL3" s="81"/>
      <c r="AJM3" s="81"/>
      <c r="AJN3" s="81"/>
      <c r="AJO3" s="81"/>
      <c r="AJP3" s="81"/>
      <c r="AJQ3" s="81"/>
      <c r="AJR3" s="81"/>
      <c r="AJS3" s="81"/>
      <c r="AJT3" s="81"/>
      <c r="AJU3" s="81"/>
      <c r="AJV3" s="81"/>
      <c r="AJW3" s="81"/>
      <c r="AJX3" s="81"/>
      <c r="AJY3" s="81"/>
      <c r="AJZ3" s="81"/>
      <c r="AKA3" s="81"/>
      <c r="AKB3" s="81"/>
      <c r="AKC3" s="81"/>
      <c r="AKD3" s="81"/>
      <c r="AKE3" s="81"/>
      <c r="AKF3" s="81"/>
      <c r="AKG3" s="81"/>
      <c r="AKH3" s="81"/>
      <c r="AKI3" s="81"/>
      <c r="AKJ3" s="81"/>
      <c r="AKK3" s="81"/>
      <c r="AKL3" s="81"/>
      <c r="AKM3" s="81"/>
      <c r="AKN3" s="81"/>
      <c r="AKO3" s="81"/>
      <c r="AKP3" s="81"/>
      <c r="AKQ3" s="81"/>
      <c r="AKR3" s="81"/>
      <c r="AKS3" s="81"/>
      <c r="AKT3" s="81"/>
      <c r="AKU3" s="81"/>
      <c r="AKV3" s="81"/>
      <c r="AKW3" s="81"/>
      <c r="AKX3" s="81"/>
      <c r="AKY3" s="81"/>
      <c r="AKZ3" s="81"/>
      <c r="ALA3" s="81"/>
      <c r="ALB3" s="81"/>
      <c r="ALC3" s="81"/>
      <c r="ALD3" s="81"/>
      <c r="ALE3" s="81"/>
      <c r="ALF3" s="81"/>
      <c r="ALG3" s="81"/>
      <c r="ALH3" s="81"/>
      <c r="ALI3" s="81"/>
      <c r="ALJ3" s="81"/>
      <c r="ALK3" s="81"/>
    </row>
    <row r="4" spans="1:999" s="81" customFormat="1">
      <c r="A4" s="124">
        <f t="shared" si="0"/>
        <v>1</v>
      </c>
      <c r="B4" s="113" t="s">
        <v>53</v>
      </c>
      <c r="C4" s="113">
        <f>VLOOKUP(B4,'TiO2'!$A$1:$M$97,8,0)</f>
        <v>3.1125992230692829</v>
      </c>
      <c r="D4" s="112"/>
      <c r="E4" s="113" t="s">
        <v>53</v>
      </c>
      <c r="F4" s="113">
        <f>VLOOKUP(E4,'TiO2'!$A$1:$M$97,7,0)</f>
        <v>-11.53565422</v>
      </c>
      <c r="G4" s="113">
        <f t="shared" si="1"/>
        <v>81</v>
      </c>
      <c r="H4" s="130"/>
      <c r="I4" s="50"/>
      <c r="J4" s="49"/>
    </row>
    <row r="5" spans="1:999">
      <c r="A5" s="124">
        <f t="shared" si="0"/>
        <v>67</v>
      </c>
      <c r="B5" s="113" t="s">
        <v>186</v>
      </c>
      <c r="C5" s="113">
        <f>VLOOKUP(B5,'TiO2'!$A$1:$M$97,8,0)</f>
        <v>-0.33513187828630858</v>
      </c>
      <c r="E5" s="113" t="s">
        <v>186</v>
      </c>
      <c r="F5" s="113">
        <f>VLOOKUP(E5,'TiO2'!$A$1:$M$97,7,0)</f>
        <v>-5.8633948910000004</v>
      </c>
      <c r="G5" s="113">
        <f t="shared" si="1"/>
        <v>17</v>
      </c>
      <c r="H5" s="130"/>
      <c r="I5" s="50"/>
      <c r="J5" s="49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1"/>
      <c r="IV5" s="81"/>
      <c r="IW5" s="81"/>
      <c r="IX5" s="81"/>
      <c r="IY5" s="81"/>
      <c r="IZ5" s="81"/>
      <c r="JA5" s="81"/>
      <c r="JB5" s="81"/>
      <c r="JC5" s="81"/>
      <c r="JD5" s="81"/>
      <c r="JE5" s="81"/>
      <c r="JF5" s="81"/>
      <c r="JG5" s="81"/>
      <c r="JH5" s="81"/>
      <c r="JI5" s="81"/>
      <c r="JJ5" s="81"/>
      <c r="JK5" s="81"/>
      <c r="JL5" s="81"/>
      <c r="JM5" s="81"/>
      <c r="JN5" s="81"/>
      <c r="JO5" s="81"/>
      <c r="JP5" s="81"/>
      <c r="JQ5" s="81"/>
      <c r="JR5" s="81"/>
      <c r="JS5" s="81"/>
      <c r="JT5" s="81"/>
      <c r="JU5" s="81"/>
      <c r="JV5" s="81"/>
      <c r="JW5" s="81"/>
      <c r="JX5" s="81"/>
      <c r="JY5" s="81"/>
      <c r="JZ5" s="81"/>
      <c r="KA5" s="81"/>
      <c r="KB5" s="81"/>
      <c r="KC5" s="81"/>
      <c r="KD5" s="81"/>
      <c r="KE5" s="81"/>
      <c r="KF5" s="81"/>
      <c r="KG5" s="81"/>
      <c r="KH5" s="81"/>
      <c r="KI5" s="81"/>
      <c r="KJ5" s="81"/>
      <c r="KK5" s="81"/>
      <c r="KL5" s="81"/>
      <c r="KM5" s="81"/>
      <c r="KN5" s="81"/>
      <c r="KO5" s="81"/>
      <c r="KP5" s="81"/>
      <c r="KQ5" s="81"/>
      <c r="KR5" s="81"/>
      <c r="KS5" s="81"/>
      <c r="KT5" s="81"/>
      <c r="KU5" s="81"/>
      <c r="KV5" s="81"/>
      <c r="KW5" s="81"/>
      <c r="KX5" s="81"/>
      <c r="KY5" s="81"/>
      <c r="KZ5" s="81"/>
      <c r="LA5" s="81"/>
      <c r="LB5" s="81"/>
      <c r="LC5" s="81"/>
      <c r="LD5" s="81"/>
      <c r="LE5" s="81"/>
      <c r="LF5" s="81"/>
      <c r="LG5" s="81"/>
      <c r="LH5" s="81"/>
      <c r="LI5" s="81"/>
      <c r="LJ5" s="81"/>
      <c r="LK5" s="81"/>
      <c r="LL5" s="81"/>
      <c r="LM5" s="81"/>
      <c r="LN5" s="81"/>
      <c r="LO5" s="81"/>
      <c r="LP5" s="81"/>
      <c r="LQ5" s="81"/>
      <c r="LR5" s="81"/>
      <c r="LS5" s="81"/>
      <c r="LT5" s="81"/>
      <c r="LU5" s="81"/>
      <c r="LV5" s="81"/>
      <c r="LW5" s="81"/>
      <c r="LX5" s="81"/>
      <c r="LY5" s="81"/>
      <c r="LZ5" s="81"/>
      <c r="MA5" s="81"/>
      <c r="MB5" s="81"/>
      <c r="MC5" s="81"/>
      <c r="MD5" s="81"/>
      <c r="ME5" s="81"/>
      <c r="MF5" s="81"/>
      <c r="MG5" s="81"/>
      <c r="MH5" s="81"/>
      <c r="MI5" s="81"/>
      <c r="MJ5" s="81"/>
      <c r="MK5" s="81"/>
      <c r="ML5" s="81"/>
      <c r="MM5" s="81"/>
      <c r="MN5" s="81"/>
      <c r="MO5" s="81"/>
      <c r="MP5" s="81"/>
      <c r="MQ5" s="81"/>
      <c r="MR5" s="81"/>
      <c r="MS5" s="81"/>
      <c r="MT5" s="81"/>
      <c r="MU5" s="81"/>
      <c r="MV5" s="81"/>
      <c r="MW5" s="81"/>
      <c r="MX5" s="81"/>
      <c r="MY5" s="81"/>
      <c r="MZ5" s="81"/>
      <c r="NA5" s="81"/>
      <c r="NB5" s="81"/>
      <c r="NC5" s="81"/>
      <c r="ND5" s="81"/>
      <c r="NE5" s="81"/>
      <c r="NF5" s="81"/>
      <c r="NG5" s="81"/>
      <c r="NH5" s="81"/>
      <c r="NI5" s="81"/>
      <c r="NJ5" s="81"/>
      <c r="NK5" s="81"/>
      <c r="NL5" s="81"/>
      <c r="NM5" s="81"/>
      <c r="NN5" s="81"/>
      <c r="NO5" s="81"/>
      <c r="NP5" s="81"/>
      <c r="NQ5" s="81"/>
      <c r="NR5" s="81"/>
      <c r="NS5" s="81"/>
      <c r="NT5" s="81"/>
      <c r="NU5" s="81"/>
      <c r="NV5" s="81"/>
      <c r="NW5" s="81"/>
      <c r="NX5" s="81"/>
      <c r="NY5" s="81"/>
      <c r="NZ5" s="81"/>
      <c r="OA5" s="81"/>
      <c r="OB5" s="81"/>
      <c r="OC5" s="81"/>
      <c r="OD5" s="81"/>
      <c r="OE5" s="81"/>
      <c r="OF5" s="81"/>
      <c r="OG5" s="81"/>
      <c r="OH5" s="81"/>
      <c r="OI5" s="81"/>
      <c r="OJ5" s="81"/>
      <c r="OK5" s="81"/>
      <c r="OL5" s="81"/>
      <c r="OM5" s="81"/>
      <c r="ON5" s="81"/>
      <c r="OO5" s="81"/>
      <c r="OP5" s="81"/>
      <c r="OQ5" s="81"/>
      <c r="OR5" s="81"/>
      <c r="OS5" s="81"/>
      <c r="OT5" s="81"/>
      <c r="OU5" s="81"/>
      <c r="OV5" s="81"/>
      <c r="OW5" s="81"/>
      <c r="OX5" s="81"/>
      <c r="OY5" s="81"/>
      <c r="OZ5" s="81"/>
      <c r="PA5" s="81"/>
      <c r="PB5" s="81"/>
      <c r="PC5" s="81"/>
      <c r="PD5" s="81"/>
      <c r="PE5" s="81"/>
      <c r="PF5" s="81"/>
      <c r="PG5" s="81"/>
      <c r="PH5" s="81"/>
      <c r="PI5" s="81"/>
      <c r="PJ5" s="81"/>
      <c r="PK5" s="81"/>
      <c r="PL5" s="81"/>
      <c r="PM5" s="81"/>
      <c r="PN5" s="81"/>
      <c r="PO5" s="81"/>
      <c r="PP5" s="81"/>
      <c r="PQ5" s="81"/>
      <c r="PR5" s="81"/>
      <c r="PS5" s="81"/>
      <c r="PT5" s="81"/>
      <c r="PU5" s="81"/>
      <c r="PV5" s="81"/>
      <c r="PW5" s="81"/>
      <c r="PX5" s="81"/>
      <c r="PY5" s="81"/>
      <c r="PZ5" s="81"/>
      <c r="QA5" s="81"/>
      <c r="QB5" s="81"/>
      <c r="QC5" s="81"/>
      <c r="QD5" s="81"/>
      <c r="QE5" s="81"/>
      <c r="QF5" s="81"/>
      <c r="QG5" s="81"/>
      <c r="QH5" s="81"/>
      <c r="QI5" s="81"/>
      <c r="QJ5" s="81"/>
      <c r="QK5" s="81"/>
      <c r="QL5" s="81"/>
      <c r="QM5" s="81"/>
      <c r="QN5" s="81"/>
      <c r="QO5" s="81"/>
      <c r="QP5" s="81"/>
      <c r="QQ5" s="81"/>
      <c r="QR5" s="81"/>
      <c r="QS5" s="81"/>
      <c r="QT5" s="81"/>
      <c r="QU5" s="81"/>
      <c r="QV5" s="81"/>
      <c r="QW5" s="81"/>
      <c r="QX5" s="81"/>
      <c r="QY5" s="81"/>
      <c r="QZ5" s="81"/>
      <c r="RA5" s="81"/>
      <c r="RB5" s="81"/>
      <c r="RC5" s="81"/>
      <c r="RD5" s="81"/>
      <c r="RE5" s="81"/>
      <c r="RF5" s="81"/>
      <c r="RG5" s="81"/>
      <c r="RH5" s="81"/>
      <c r="RI5" s="81"/>
      <c r="RJ5" s="81"/>
      <c r="RK5" s="81"/>
      <c r="RL5" s="81"/>
      <c r="RM5" s="81"/>
      <c r="RN5" s="81"/>
      <c r="RO5" s="81"/>
      <c r="RP5" s="81"/>
      <c r="RQ5" s="81"/>
      <c r="RR5" s="81"/>
      <c r="RS5" s="81"/>
      <c r="RT5" s="81"/>
      <c r="RU5" s="81"/>
      <c r="RV5" s="81"/>
      <c r="RW5" s="81"/>
      <c r="RX5" s="81"/>
      <c r="RY5" s="81"/>
      <c r="RZ5" s="81"/>
      <c r="SA5" s="81"/>
      <c r="SB5" s="81"/>
      <c r="SC5" s="81"/>
      <c r="SD5" s="81"/>
      <c r="SE5" s="81"/>
      <c r="SF5" s="81"/>
      <c r="SG5" s="81"/>
      <c r="SH5" s="81"/>
      <c r="SI5" s="81"/>
      <c r="SJ5" s="81"/>
      <c r="SK5" s="81"/>
      <c r="SL5" s="81"/>
      <c r="SM5" s="81"/>
      <c r="SN5" s="81"/>
      <c r="SO5" s="81"/>
      <c r="SP5" s="81"/>
      <c r="SQ5" s="81"/>
      <c r="SR5" s="81"/>
      <c r="SS5" s="81"/>
      <c r="ST5" s="81"/>
      <c r="SU5" s="81"/>
      <c r="SV5" s="81"/>
      <c r="SW5" s="81"/>
      <c r="SX5" s="81"/>
      <c r="SY5" s="81"/>
      <c r="SZ5" s="81"/>
      <c r="TA5" s="81"/>
      <c r="TB5" s="81"/>
      <c r="TC5" s="81"/>
      <c r="TD5" s="81"/>
      <c r="TE5" s="81"/>
      <c r="TF5" s="81"/>
      <c r="TG5" s="81"/>
      <c r="TH5" s="81"/>
      <c r="TI5" s="81"/>
      <c r="TJ5" s="81"/>
      <c r="TK5" s="81"/>
      <c r="TL5" s="81"/>
      <c r="TM5" s="81"/>
      <c r="TN5" s="81"/>
      <c r="TO5" s="81"/>
      <c r="TP5" s="81"/>
      <c r="TQ5" s="81"/>
      <c r="TR5" s="81"/>
      <c r="TS5" s="81"/>
      <c r="TT5" s="81"/>
      <c r="TU5" s="81"/>
      <c r="TV5" s="81"/>
      <c r="TW5" s="81"/>
      <c r="TX5" s="81"/>
      <c r="TY5" s="81"/>
      <c r="TZ5" s="81"/>
      <c r="UA5" s="81"/>
      <c r="UB5" s="81"/>
      <c r="UC5" s="81"/>
      <c r="UD5" s="81"/>
      <c r="UE5" s="81"/>
      <c r="UF5" s="81"/>
      <c r="UG5" s="81"/>
      <c r="UH5" s="81"/>
      <c r="UI5" s="81"/>
      <c r="UJ5" s="81"/>
      <c r="UK5" s="81"/>
      <c r="UL5" s="81"/>
      <c r="UM5" s="81"/>
      <c r="UN5" s="81"/>
      <c r="UO5" s="81"/>
      <c r="UP5" s="81"/>
      <c r="UQ5" s="81"/>
      <c r="UR5" s="81"/>
      <c r="US5" s="81"/>
      <c r="UT5" s="81"/>
      <c r="UU5" s="81"/>
      <c r="UV5" s="81"/>
      <c r="UW5" s="81"/>
      <c r="UX5" s="81"/>
      <c r="UY5" s="81"/>
      <c r="UZ5" s="81"/>
      <c r="VA5" s="81"/>
      <c r="VB5" s="81"/>
      <c r="VC5" s="81"/>
      <c r="VD5" s="81"/>
      <c r="VE5" s="81"/>
      <c r="VF5" s="81"/>
      <c r="VG5" s="81"/>
      <c r="VH5" s="81"/>
      <c r="VI5" s="81"/>
      <c r="VJ5" s="81"/>
      <c r="VK5" s="81"/>
      <c r="VL5" s="81"/>
      <c r="VM5" s="81"/>
      <c r="VN5" s="81"/>
      <c r="VO5" s="81"/>
      <c r="VP5" s="81"/>
      <c r="VQ5" s="81"/>
      <c r="VR5" s="81"/>
      <c r="VS5" s="81"/>
      <c r="VT5" s="81"/>
      <c r="VU5" s="81"/>
      <c r="VV5" s="81"/>
      <c r="VW5" s="81"/>
      <c r="VX5" s="81"/>
      <c r="VY5" s="81"/>
      <c r="VZ5" s="81"/>
      <c r="WA5" s="81"/>
      <c r="WB5" s="81"/>
      <c r="WC5" s="81"/>
      <c r="WD5" s="81"/>
      <c r="WE5" s="81"/>
      <c r="WF5" s="81"/>
      <c r="WG5" s="81"/>
      <c r="WH5" s="81"/>
      <c r="WI5" s="81"/>
      <c r="WJ5" s="81"/>
      <c r="WK5" s="81"/>
      <c r="WL5" s="81"/>
      <c r="WM5" s="81"/>
      <c r="WN5" s="81"/>
      <c r="WO5" s="81"/>
      <c r="WP5" s="81"/>
      <c r="WQ5" s="81"/>
      <c r="WR5" s="81"/>
      <c r="WS5" s="81"/>
      <c r="WT5" s="81"/>
      <c r="WU5" s="81"/>
      <c r="WV5" s="81"/>
      <c r="WW5" s="81"/>
      <c r="WX5" s="81"/>
      <c r="WY5" s="81"/>
      <c r="WZ5" s="81"/>
      <c r="XA5" s="81"/>
      <c r="XB5" s="81"/>
      <c r="XC5" s="81"/>
      <c r="XD5" s="81"/>
      <c r="XE5" s="81"/>
      <c r="XF5" s="81"/>
      <c r="XG5" s="81"/>
      <c r="XH5" s="81"/>
      <c r="XI5" s="81"/>
      <c r="XJ5" s="81"/>
      <c r="XK5" s="81"/>
      <c r="XL5" s="81"/>
      <c r="XM5" s="81"/>
      <c r="XN5" s="81"/>
      <c r="XO5" s="81"/>
      <c r="XP5" s="81"/>
      <c r="XQ5" s="81"/>
      <c r="XR5" s="81"/>
      <c r="XS5" s="81"/>
      <c r="XT5" s="81"/>
      <c r="XU5" s="81"/>
      <c r="XV5" s="81"/>
      <c r="XW5" s="81"/>
      <c r="XX5" s="81"/>
      <c r="XY5" s="81"/>
      <c r="XZ5" s="81"/>
      <c r="YA5" s="81"/>
      <c r="YB5" s="81"/>
      <c r="YC5" s="81"/>
      <c r="YD5" s="81"/>
      <c r="YE5" s="81"/>
      <c r="YF5" s="81"/>
      <c r="YG5" s="81"/>
      <c r="YH5" s="81"/>
      <c r="YI5" s="81"/>
      <c r="YJ5" s="81"/>
      <c r="YK5" s="81"/>
      <c r="YL5" s="81"/>
      <c r="YM5" s="81"/>
      <c r="YN5" s="81"/>
      <c r="YO5" s="81"/>
      <c r="YP5" s="81"/>
      <c r="YQ5" s="81"/>
      <c r="YR5" s="81"/>
      <c r="YS5" s="81"/>
      <c r="YT5" s="81"/>
      <c r="YU5" s="81"/>
      <c r="YV5" s="81"/>
      <c r="YW5" s="81"/>
      <c r="YX5" s="81"/>
      <c r="YY5" s="81"/>
      <c r="YZ5" s="81"/>
      <c r="ZA5" s="81"/>
      <c r="ZB5" s="81"/>
      <c r="ZC5" s="81"/>
      <c r="ZD5" s="81"/>
      <c r="ZE5" s="81"/>
      <c r="ZF5" s="81"/>
      <c r="ZG5" s="81"/>
      <c r="ZH5" s="81"/>
      <c r="ZI5" s="81"/>
      <c r="ZJ5" s="81"/>
      <c r="ZK5" s="81"/>
      <c r="ZL5" s="81"/>
      <c r="ZM5" s="81"/>
      <c r="ZN5" s="81"/>
      <c r="ZO5" s="81"/>
      <c r="ZP5" s="81"/>
      <c r="ZQ5" s="81"/>
      <c r="ZR5" s="81"/>
      <c r="ZS5" s="81"/>
      <c r="ZT5" s="81"/>
      <c r="ZU5" s="81"/>
      <c r="ZV5" s="81"/>
      <c r="ZW5" s="81"/>
      <c r="ZX5" s="81"/>
      <c r="ZY5" s="81"/>
      <c r="ZZ5" s="81"/>
      <c r="AAA5" s="81"/>
      <c r="AAB5" s="81"/>
      <c r="AAC5" s="81"/>
      <c r="AAD5" s="81"/>
      <c r="AAE5" s="81"/>
      <c r="AAF5" s="81"/>
      <c r="AAG5" s="81"/>
      <c r="AAH5" s="81"/>
      <c r="AAI5" s="81"/>
      <c r="AAJ5" s="81"/>
      <c r="AAK5" s="81"/>
      <c r="AAL5" s="81"/>
      <c r="AAM5" s="81"/>
      <c r="AAN5" s="81"/>
      <c r="AAO5" s="81"/>
      <c r="AAP5" s="81"/>
      <c r="AAQ5" s="81"/>
      <c r="AAR5" s="81"/>
      <c r="AAS5" s="81"/>
      <c r="AAT5" s="81"/>
      <c r="AAU5" s="81"/>
      <c r="AAV5" s="81"/>
      <c r="AAW5" s="81"/>
      <c r="AAX5" s="81"/>
      <c r="AAY5" s="81"/>
      <c r="AAZ5" s="81"/>
      <c r="ABA5" s="81"/>
      <c r="ABB5" s="81"/>
      <c r="ABC5" s="81"/>
      <c r="ABD5" s="81"/>
      <c r="ABE5" s="81"/>
      <c r="ABF5" s="81"/>
      <c r="ABG5" s="81"/>
      <c r="ABH5" s="81"/>
      <c r="ABI5" s="81"/>
      <c r="ABJ5" s="81"/>
      <c r="ABK5" s="81"/>
      <c r="ABL5" s="81"/>
      <c r="ABM5" s="81"/>
      <c r="ABN5" s="81"/>
      <c r="ABO5" s="81"/>
      <c r="ABP5" s="81"/>
      <c r="ABQ5" s="81"/>
      <c r="ABR5" s="81"/>
      <c r="ABS5" s="81"/>
      <c r="ABT5" s="81"/>
      <c r="ABU5" s="81"/>
      <c r="ABV5" s="81"/>
      <c r="ABW5" s="81"/>
      <c r="ABX5" s="81"/>
      <c r="ABY5" s="81"/>
      <c r="ABZ5" s="81"/>
      <c r="ACA5" s="81"/>
      <c r="ACB5" s="81"/>
      <c r="ACC5" s="81"/>
      <c r="ACD5" s="81"/>
      <c r="ACE5" s="81"/>
      <c r="ACF5" s="81"/>
      <c r="ACG5" s="81"/>
      <c r="ACH5" s="81"/>
      <c r="ACI5" s="81"/>
      <c r="ACJ5" s="81"/>
      <c r="ACK5" s="81"/>
      <c r="ACL5" s="81"/>
      <c r="ACM5" s="81"/>
      <c r="ACN5" s="81"/>
      <c r="ACO5" s="81"/>
      <c r="ACP5" s="81"/>
      <c r="ACQ5" s="81"/>
      <c r="ACR5" s="81"/>
      <c r="ACS5" s="81"/>
      <c r="ACT5" s="81"/>
      <c r="ACU5" s="81"/>
      <c r="ACV5" s="81"/>
      <c r="ACW5" s="81"/>
      <c r="ACX5" s="81"/>
      <c r="ACY5" s="81"/>
      <c r="ACZ5" s="81"/>
      <c r="ADA5" s="81"/>
      <c r="ADB5" s="81"/>
      <c r="ADC5" s="81"/>
      <c r="ADD5" s="81"/>
      <c r="ADE5" s="81"/>
      <c r="ADF5" s="81"/>
      <c r="ADG5" s="81"/>
      <c r="ADH5" s="81"/>
      <c r="ADI5" s="81"/>
      <c r="ADJ5" s="81"/>
      <c r="ADK5" s="81"/>
      <c r="ADL5" s="81"/>
      <c r="ADM5" s="81"/>
      <c r="ADN5" s="81"/>
      <c r="ADO5" s="81"/>
      <c r="ADP5" s="81"/>
      <c r="ADQ5" s="81"/>
      <c r="ADR5" s="81"/>
      <c r="ADS5" s="81"/>
      <c r="ADT5" s="81"/>
      <c r="ADU5" s="81"/>
      <c r="ADV5" s="81"/>
      <c r="ADW5" s="81"/>
      <c r="ADX5" s="81"/>
      <c r="ADY5" s="81"/>
      <c r="ADZ5" s="81"/>
      <c r="AEA5" s="81"/>
      <c r="AEB5" s="81"/>
      <c r="AEC5" s="81"/>
      <c r="AED5" s="81"/>
      <c r="AEE5" s="81"/>
      <c r="AEF5" s="81"/>
      <c r="AEG5" s="81"/>
      <c r="AEH5" s="81"/>
      <c r="AEI5" s="81"/>
      <c r="AEJ5" s="81"/>
      <c r="AEK5" s="81"/>
      <c r="AEL5" s="81"/>
      <c r="AEM5" s="81"/>
      <c r="AEN5" s="81"/>
      <c r="AEO5" s="81"/>
      <c r="AEP5" s="81"/>
      <c r="AEQ5" s="81"/>
      <c r="AER5" s="81"/>
      <c r="AES5" s="81"/>
      <c r="AET5" s="81"/>
      <c r="AEU5" s="81"/>
      <c r="AEV5" s="81"/>
      <c r="AEW5" s="81"/>
      <c r="AEX5" s="81"/>
      <c r="AEY5" s="81"/>
      <c r="AEZ5" s="81"/>
      <c r="AFA5" s="81"/>
      <c r="AFB5" s="81"/>
      <c r="AFC5" s="81"/>
      <c r="AFD5" s="81"/>
      <c r="AFE5" s="81"/>
      <c r="AFF5" s="81"/>
      <c r="AFG5" s="81"/>
      <c r="AFH5" s="81"/>
      <c r="AFI5" s="81"/>
      <c r="AFJ5" s="81"/>
      <c r="AFK5" s="81"/>
      <c r="AFL5" s="81"/>
      <c r="AFM5" s="81"/>
      <c r="AFN5" s="81"/>
      <c r="AFO5" s="81"/>
      <c r="AFP5" s="81"/>
      <c r="AFQ5" s="81"/>
      <c r="AFR5" s="81"/>
      <c r="AFS5" s="81"/>
      <c r="AFT5" s="81"/>
      <c r="AFU5" s="81"/>
      <c r="AFV5" s="81"/>
      <c r="AFW5" s="81"/>
      <c r="AFX5" s="81"/>
      <c r="AFY5" s="81"/>
      <c r="AFZ5" s="81"/>
      <c r="AGA5" s="81"/>
      <c r="AGB5" s="81"/>
      <c r="AGC5" s="81"/>
      <c r="AGD5" s="81"/>
      <c r="AGE5" s="81"/>
      <c r="AGF5" s="81"/>
      <c r="AGG5" s="81"/>
      <c r="AGH5" s="81"/>
      <c r="AGI5" s="81"/>
      <c r="AGJ5" s="81"/>
      <c r="AGK5" s="81"/>
      <c r="AGL5" s="81"/>
      <c r="AGM5" s="81"/>
      <c r="AGN5" s="81"/>
      <c r="AGO5" s="81"/>
      <c r="AGP5" s="81"/>
      <c r="AGQ5" s="81"/>
      <c r="AGR5" s="81"/>
      <c r="AGS5" s="81"/>
      <c r="AGT5" s="81"/>
      <c r="AGU5" s="81"/>
      <c r="AGV5" s="81"/>
      <c r="AGW5" s="81"/>
      <c r="AGX5" s="81"/>
      <c r="AGY5" s="81"/>
      <c r="AGZ5" s="81"/>
      <c r="AHA5" s="81"/>
      <c r="AHB5" s="81"/>
      <c r="AHC5" s="81"/>
      <c r="AHD5" s="81"/>
      <c r="AHE5" s="81"/>
      <c r="AHF5" s="81"/>
      <c r="AHG5" s="81"/>
      <c r="AHH5" s="81"/>
      <c r="AHI5" s="81"/>
      <c r="AHJ5" s="81"/>
      <c r="AHK5" s="81"/>
      <c r="AHL5" s="81"/>
      <c r="AHM5" s="81"/>
      <c r="AHN5" s="81"/>
      <c r="AHO5" s="81"/>
      <c r="AHP5" s="81"/>
      <c r="AHQ5" s="81"/>
      <c r="AHR5" s="81"/>
      <c r="AHS5" s="81"/>
      <c r="AHT5" s="81"/>
      <c r="AHU5" s="81"/>
      <c r="AHV5" s="81"/>
      <c r="AHW5" s="81"/>
      <c r="AHX5" s="81"/>
      <c r="AHY5" s="81"/>
      <c r="AHZ5" s="81"/>
      <c r="AIA5" s="81"/>
      <c r="AIB5" s="81"/>
      <c r="AIC5" s="81"/>
      <c r="AID5" s="81"/>
      <c r="AIE5" s="81"/>
      <c r="AIF5" s="81"/>
      <c r="AIG5" s="81"/>
      <c r="AIH5" s="81"/>
      <c r="AII5" s="81"/>
      <c r="AIJ5" s="81"/>
      <c r="AIK5" s="81"/>
      <c r="AIL5" s="81"/>
      <c r="AIM5" s="81"/>
      <c r="AIN5" s="81"/>
      <c r="AIO5" s="81"/>
      <c r="AIP5" s="81"/>
      <c r="AIQ5" s="81"/>
      <c r="AIR5" s="81"/>
      <c r="AIS5" s="81"/>
      <c r="AIT5" s="81"/>
      <c r="AIU5" s="81"/>
      <c r="AIV5" s="81"/>
      <c r="AIW5" s="81"/>
      <c r="AIX5" s="81"/>
      <c r="AIY5" s="81"/>
      <c r="AIZ5" s="81"/>
      <c r="AJA5" s="81"/>
      <c r="AJB5" s="81"/>
      <c r="AJC5" s="81"/>
      <c r="AJD5" s="81"/>
      <c r="AJE5" s="81"/>
      <c r="AJF5" s="81"/>
      <c r="AJG5" s="81"/>
      <c r="AJH5" s="81"/>
      <c r="AJI5" s="81"/>
      <c r="AJJ5" s="81"/>
      <c r="AJK5" s="81"/>
      <c r="AJL5" s="81"/>
      <c r="AJM5" s="81"/>
      <c r="AJN5" s="81"/>
      <c r="AJO5" s="81"/>
      <c r="AJP5" s="81"/>
      <c r="AJQ5" s="81"/>
      <c r="AJR5" s="81"/>
      <c r="AJS5" s="81"/>
      <c r="AJT5" s="81"/>
      <c r="AJU5" s="81"/>
      <c r="AJV5" s="81"/>
      <c r="AJW5" s="81"/>
      <c r="AJX5" s="81"/>
      <c r="AJY5" s="81"/>
      <c r="AJZ5" s="81"/>
      <c r="AKA5" s="81"/>
      <c r="AKB5" s="81"/>
      <c r="AKC5" s="81"/>
      <c r="AKD5" s="81"/>
      <c r="AKE5" s="81"/>
      <c r="AKF5" s="81"/>
      <c r="AKG5" s="81"/>
      <c r="AKH5" s="81"/>
      <c r="AKI5" s="81"/>
      <c r="AKJ5" s="81"/>
      <c r="AKK5" s="81"/>
      <c r="AKL5" s="81"/>
      <c r="AKM5" s="81"/>
      <c r="AKN5" s="81"/>
      <c r="AKO5" s="81"/>
      <c r="AKP5" s="81"/>
      <c r="AKQ5" s="81"/>
      <c r="AKR5" s="81"/>
      <c r="AKS5" s="81"/>
      <c r="AKT5" s="81"/>
      <c r="AKU5" s="81"/>
      <c r="AKV5" s="81"/>
      <c r="AKW5" s="81"/>
      <c r="AKX5" s="81"/>
      <c r="AKY5" s="81"/>
      <c r="AKZ5" s="81"/>
      <c r="ALA5" s="81"/>
      <c r="ALB5" s="81"/>
      <c r="ALC5" s="81"/>
      <c r="ALD5" s="81"/>
      <c r="ALE5" s="81"/>
      <c r="ALF5" s="81"/>
      <c r="ALG5" s="81"/>
      <c r="ALH5" s="81"/>
      <c r="ALI5" s="81"/>
      <c r="ALJ5" s="81"/>
      <c r="ALK5" s="81"/>
    </row>
    <row r="6" spans="1:999" s="81" customFormat="1">
      <c r="A6" s="124">
        <f t="shared" si="0"/>
        <v>72</v>
      </c>
      <c r="B6" s="113" t="s">
        <v>223</v>
      </c>
      <c r="C6" s="113">
        <f>VLOOKUP(B6,'TiO2'!$A$1:$M$97,8,0)</f>
        <v>-0.52970291858484153</v>
      </c>
      <c r="D6" s="112"/>
      <c r="E6" s="113" t="s">
        <v>223</v>
      </c>
      <c r="F6" s="113">
        <f>VLOOKUP(E6,'TiO2'!$A$1:$M$97,7,0)</f>
        <v>-2.9909763890000001</v>
      </c>
      <c r="G6" s="113">
        <f t="shared" si="1"/>
        <v>5</v>
      </c>
      <c r="H6" s="131"/>
      <c r="I6" s="87"/>
      <c r="J6" s="87"/>
    </row>
    <row r="7" spans="1:999">
      <c r="A7" s="124">
        <f t="shared" si="0"/>
        <v>75</v>
      </c>
      <c r="B7" s="113" t="s">
        <v>227</v>
      </c>
      <c r="C7" s="113">
        <f>VLOOKUP(B7,'TiO2'!$A$1:$M$97,8,0)</f>
        <v>-0.58622038841120094</v>
      </c>
      <c r="E7" s="113" t="s">
        <v>227</v>
      </c>
      <c r="F7" s="113">
        <f>VLOOKUP(E7,'TiO2'!$A$1:$M$97,7,0)</f>
        <v>-8.0477676349999996</v>
      </c>
      <c r="G7" s="113">
        <f t="shared" si="1"/>
        <v>41</v>
      </c>
      <c r="H7" s="130"/>
      <c r="I7" s="49"/>
      <c r="J7" s="49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  <c r="DT7" s="81"/>
      <c r="DU7" s="81"/>
      <c r="DV7" s="81"/>
      <c r="DW7" s="81"/>
      <c r="DX7" s="81"/>
      <c r="DY7" s="81"/>
      <c r="DZ7" s="81"/>
      <c r="EA7" s="81"/>
      <c r="EB7" s="81"/>
      <c r="EC7" s="81"/>
      <c r="ED7" s="81"/>
      <c r="EE7" s="81"/>
      <c r="EF7" s="81"/>
      <c r="EG7" s="81"/>
      <c r="EH7" s="81"/>
      <c r="EI7" s="81"/>
      <c r="EJ7" s="81"/>
      <c r="EK7" s="81"/>
      <c r="EL7" s="81"/>
      <c r="EM7" s="81"/>
      <c r="EN7" s="81"/>
      <c r="EO7" s="81"/>
      <c r="EP7" s="81"/>
      <c r="EQ7" s="81"/>
      <c r="ER7" s="81"/>
      <c r="ES7" s="81"/>
      <c r="ET7" s="81"/>
      <c r="EU7" s="81"/>
      <c r="EV7" s="81"/>
      <c r="EW7" s="81"/>
      <c r="EX7" s="81"/>
      <c r="EY7" s="81"/>
      <c r="EZ7" s="81"/>
      <c r="FA7" s="81"/>
      <c r="FB7" s="81"/>
      <c r="FC7" s="81"/>
      <c r="FD7" s="81"/>
      <c r="FE7" s="81"/>
      <c r="FF7" s="81"/>
      <c r="FG7" s="81"/>
      <c r="FH7" s="81"/>
      <c r="FI7" s="81"/>
      <c r="FJ7" s="81"/>
      <c r="FK7" s="81"/>
      <c r="FL7" s="81"/>
      <c r="FM7" s="81"/>
      <c r="FN7" s="81"/>
      <c r="FO7" s="81"/>
      <c r="FP7" s="81"/>
      <c r="FQ7" s="81"/>
      <c r="FR7" s="81"/>
      <c r="FS7" s="81"/>
      <c r="FT7" s="81"/>
      <c r="FU7" s="81"/>
      <c r="FV7" s="81"/>
      <c r="FW7" s="81"/>
      <c r="FX7" s="81"/>
      <c r="FY7" s="81"/>
      <c r="FZ7" s="81"/>
      <c r="GA7" s="81"/>
      <c r="GB7" s="81"/>
      <c r="GC7" s="81"/>
      <c r="GD7" s="81"/>
      <c r="GE7" s="81"/>
      <c r="GF7" s="81"/>
      <c r="GG7" s="81"/>
      <c r="GH7" s="81"/>
      <c r="GI7" s="81"/>
      <c r="GJ7" s="81"/>
      <c r="GK7" s="81"/>
      <c r="GL7" s="81"/>
      <c r="GM7" s="81"/>
      <c r="GN7" s="81"/>
      <c r="GO7" s="81"/>
      <c r="GP7" s="81"/>
      <c r="GQ7" s="81"/>
      <c r="GR7" s="81"/>
      <c r="GS7" s="81"/>
      <c r="GT7" s="81"/>
      <c r="GU7" s="81"/>
      <c r="GV7" s="81"/>
      <c r="GW7" s="81"/>
      <c r="GX7" s="81"/>
      <c r="GY7" s="81"/>
      <c r="GZ7" s="81"/>
      <c r="HA7" s="81"/>
      <c r="HB7" s="81"/>
      <c r="HC7" s="81"/>
      <c r="HD7" s="81"/>
      <c r="HE7" s="81"/>
      <c r="HF7" s="81"/>
      <c r="HG7" s="81"/>
      <c r="HH7" s="81"/>
      <c r="HI7" s="81"/>
      <c r="HJ7" s="81"/>
      <c r="HK7" s="81"/>
      <c r="HL7" s="81"/>
      <c r="HM7" s="81"/>
      <c r="HN7" s="81"/>
      <c r="HO7" s="81"/>
      <c r="HP7" s="81"/>
      <c r="HQ7" s="81"/>
      <c r="HR7" s="81"/>
      <c r="HS7" s="81"/>
      <c r="HT7" s="81"/>
      <c r="HU7" s="81"/>
      <c r="HV7" s="81"/>
      <c r="HW7" s="81"/>
      <c r="HX7" s="81"/>
      <c r="HY7" s="81"/>
      <c r="HZ7" s="81"/>
      <c r="IA7" s="81"/>
      <c r="IB7" s="81"/>
      <c r="IC7" s="81"/>
      <c r="ID7" s="81"/>
      <c r="IE7" s="81"/>
      <c r="IF7" s="81"/>
      <c r="IG7" s="81"/>
      <c r="IH7" s="81"/>
      <c r="II7" s="81"/>
      <c r="IJ7" s="81"/>
      <c r="IK7" s="81"/>
      <c r="IL7" s="81"/>
      <c r="IM7" s="81"/>
      <c r="IN7" s="81"/>
      <c r="IO7" s="81"/>
      <c r="IP7" s="81"/>
      <c r="IQ7" s="81"/>
      <c r="IR7" s="81"/>
      <c r="IS7" s="81"/>
      <c r="IT7" s="81"/>
      <c r="IU7" s="81"/>
      <c r="IV7" s="81"/>
      <c r="IW7" s="81"/>
      <c r="IX7" s="81"/>
      <c r="IY7" s="81"/>
      <c r="IZ7" s="81"/>
      <c r="JA7" s="81"/>
      <c r="JB7" s="81"/>
      <c r="JC7" s="81"/>
      <c r="JD7" s="81"/>
      <c r="JE7" s="81"/>
      <c r="JF7" s="81"/>
      <c r="JG7" s="81"/>
      <c r="JH7" s="81"/>
      <c r="JI7" s="81"/>
      <c r="JJ7" s="81"/>
      <c r="JK7" s="81"/>
      <c r="JL7" s="81"/>
      <c r="JM7" s="81"/>
      <c r="JN7" s="81"/>
      <c r="JO7" s="81"/>
      <c r="JP7" s="81"/>
      <c r="JQ7" s="81"/>
      <c r="JR7" s="81"/>
      <c r="JS7" s="81"/>
      <c r="JT7" s="81"/>
      <c r="JU7" s="81"/>
      <c r="JV7" s="81"/>
      <c r="JW7" s="81"/>
      <c r="JX7" s="81"/>
      <c r="JY7" s="81"/>
      <c r="JZ7" s="81"/>
      <c r="KA7" s="81"/>
      <c r="KB7" s="81"/>
      <c r="KC7" s="81"/>
      <c r="KD7" s="81"/>
      <c r="KE7" s="81"/>
      <c r="KF7" s="81"/>
      <c r="KG7" s="81"/>
      <c r="KH7" s="81"/>
      <c r="KI7" s="81"/>
      <c r="KJ7" s="81"/>
      <c r="KK7" s="81"/>
      <c r="KL7" s="81"/>
      <c r="KM7" s="81"/>
      <c r="KN7" s="81"/>
      <c r="KO7" s="81"/>
      <c r="KP7" s="81"/>
      <c r="KQ7" s="81"/>
      <c r="KR7" s="81"/>
      <c r="KS7" s="81"/>
      <c r="KT7" s="81"/>
      <c r="KU7" s="81"/>
      <c r="KV7" s="81"/>
      <c r="KW7" s="81"/>
      <c r="KX7" s="81"/>
      <c r="KY7" s="81"/>
      <c r="KZ7" s="81"/>
      <c r="LA7" s="81"/>
      <c r="LB7" s="81"/>
      <c r="LC7" s="81"/>
      <c r="LD7" s="81"/>
      <c r="LE7" s="81"/>
      <c r="LF7" s="81"/>
      <c r="LG7" s="81"/>
      <c r="LH7" s="81"/>
      <c r="LI7" s="81"/>
      <c r="LJ7" s="81"/>
      <c r="LK7" s="81"/>
      <c r="LL7" s="81"/>
      <c r="LM7" s="81"/>
      <c r="LN7" s="81"/>
      <c r="LO7" s="81"/>
      <c r="LP7" s="81"/>
      <c r="LQ7" s="81"/>
      <c r="LR7" s="81"/>
      <c r="LS7" s="81"/>
      <c r="LT7" s="81"/>
      <c r="LU7" s="81"/>
      <c r="LV7" s="81"/>
      <c r="LW7" s="81"/>
      <c r="LX7" s="81"/>
      <c r="LY7" s="81"/>
      <c r="LZ7" s="81"/>
      <c r="MA7" s="81"/>
      <c r="MB7" s="81"/>
      <c r="MC7" s="81"/>
      <c r="MD7" s="81"/>
      <c r="ME7" s="81"/>
      <c r="MF7" s="81"/>
      <c r="MG7" s="81"/>
      <c r="MH7" s="81"/>
      <c r="MI7" s="81"/>
      <c r="MJ7" s="81"/>
      <c r="MK7" s="81"/>
      <c r="ML7" s="81"/>
      <c r="MM7" s="81"/>
      <c r="MN7" s="81"/>
      <c r="MO7" s="81"/>
      <c r="MP7" s="81"/>
      <c r="MQ7" s="81"/>
      <c r="MR7" s="81"/>
      <c r="MS7" s="81"/>
      <c r="MT7" s="81"/>
      <c r="MU7" s="81"/>
      <c r="MV7" s="81"/>
      <c r="MW7" s="81"/>
      <c r="MX7" s="81"/>
      <c r="MY7" s="81"/>
      <c r="MZ7" s="81"/>
      <c r="NA7" s="81"/>
      <c r="NB7" s="81"/>
      <c r="NC7" s="81"/>
      <c r="ND7" s="81"/>
      <c r="NE7" s="81"/>
      <c r="NF7" s="81"/>
      <c r="NG7" s="81"/>
      <c r="NH7" s="81"/>
      <c r="NI7" s="81"/>
      <c r="NJ7" s="81"/>
      <c r="NK7" s="81"/>
      <c r="NL7" s="81"/>
      <c r="NM7" s="81"/>
      <c r="NN7" s="81"/>
      <c r="NO7" s="81"/>
      <c r="NP7" s="81"/>
      <c r="NQ7" s="81"/>
      <c r="NR7" s="81"/>
      <c r="NS7" s="81"/>
      <c r="NT7" s="81"/>
      <c r="NU7" s="81"/>
      <c r="NV7" s="81"/>
      <c r="NW7" s="81"/>
      <c r="NX7" s="81"/>
      <c r="NY7" s="81"/>
      <c r="NZ7" s="81"/>
      <c r="OA7" s="81"/>
      <c r="OB7" s="81"/>
      <c r="OC7" s="81"/>
      <c r="OD7" s="81"/>
      <c r="OE7" s="81"/>
      <c r="OF7" s="81"/>
      <c r="OG7" s="81"/>
      <c r="OH7" s="81"/>
      <c r="OI7" s="81"/>
      <c r="OJ7" s="81"/>
      <c r="OK7" s="81"/>
      <c r="OL7" s="81"/>
      <c r="OM7" s="81"/>
      <c r="ON7" s="81"/>
      <c r="OO7" s="81"/>
      <c r="OP7" s="81"/>
      <c r="OQ7" s="81"/>
      <c r="OR7" s="81"/>
      <c r="OS7" s="81"/>
      <c r="OT7" s="81"/>
      <c r="OU7" s="81"/>
      <c r="OV7" s="81"/>
      <c r="OW7" s="81"/>
      <c r="OX7" s="81"/>
      <c r="OY7" s="81"/>
      <c r="OZ7" s="81"/>
      <c r="PA7" s="81"/>
      <c r="PB7" s="81"/>
      <c r="PC7" s="81"/>
      <c r="PD7" s="81"/>
      <c r="PE7" s="81"/>
      <c r="PF7" s="81"/>
      <c r="PG7" s="81"/>
      <c r="PH7" s="81"/>
      <c r="PI7" s="81"/>
      <c r="PJ7" s="81"/>
      <c r="PK7" s="81"/>
      <c r="PL7" s="81"/>
      <c r="PM7" s="81"/>
      <c r="PN7" s="81"/>
      <c r="PO7" s="81"/>
      <c r="PP7" s="81"/>
      <c r="PQ7" s="81"/>
      <c r="PR7" s="81"/>
      <c r="PS7" s="81"/>
      <c r="PT7" s="81"/>
      <c r="PU7" s="81"/>
      <c r="PV7" s="81"/>
      <c r="PW7" s="81"/>
      <c r="PX7" s="81"/>
      <c r="PY7" s="81"/>
      <c r="PZ7" s="81"/>
      <c r="QA7" s="81"/>
      <c r="QB7" s="81"/>
      <c r="QC7" s="81"/>
      <c r="QD7" s="81"/>
      <c r="QE7" s="81"/>
      <c r="QF7" s="81"/>
      <c r="QG7" s="81"/>
      <c r="QH7" s="81"/>
      <c r="QI7" s="81"/>
      <c r="QJ7" s="81"/>
      <c r="QK7" s="81"/>
      <c r="QL7" s="81"/>
      <c r="QM7" s="81"/>
      <c r="QN7" s="81"/>
      <c r="QO7" s="81"/>
      <c r="QP7" s="81"/>
      <c r="QQ7" s="81"/>
      <c r="QR7" s="81"/>
      <c r="QS7" s="81"/>
      <c r="QT7" s="81"/>
      <c r="QU7" s="81"/>
      <c r="QV7" s="81"/>
      <c r="QW7" s="81"/>
      <c r="QX7" s="81"/>
      <c r="QY7" s="81"/>
      <c r="QZ7" s="81"/>
      <c r="RA7" s="81"/>
      <c r="RB7" s="81"/>
      <c r="RC7" s="81"/>
      <c r="RD7" s="81"/>
      <c r="RE7" s="81"/>
      <c r="RF7" s="81"/>
      <c r="RG7" s="81"/>
      <c r="RH7" s="81"/>
      <c r="RI7" s="81"/>
      <c r="RJ7" s="81"/>
      <c r="RK7" s="81"/>
      <c r="RL7" s="81"/>
      <c r="RM7" s="81"/>
      <c r="RN7" s="81"/>
      <c r="RO7" s="81"/>
      <c r="RP7" s="81"/>
      <c r="RQ7" s="81"/>
      <c r="RR7" s="81"/>
      <c r="RS7" s="81"/>
      <c r="RT7" s="81"/>
      <c r="RU7" s="81"/>
      <c r="RV7" s="81"/>
      <c r="RW7" s="81"/>
      <c r="RX7" s="81"/>
      <c r="RY7" s="81"/>
      <c r="RZ7" s="81"/>
      <c r="SA7" s="81"/>
      <c r="SB7" s="81"/>
      <c r="SC7" s="81"/>
      <c r="SD7" s="81"/>
      <c r="SE7" s="81"/>
      <c r="SF7" s="81"/>
      <c r="SG7" s="81"/>
      <c r="SH7" s="81"/>
      <c r="SI7" s="81"/>
      <c r="SJ7" s="81"/>
      <c r="SK7" s="81"/>
      <c r="SL7" s="81"/>
      <c r="SM7" s="81"/>
      <c r="SN7" s="81"/>
      <c r="SO7" s="81"/>
      <c r="SP7" s="81"/>
      <c r="SQ7" s="81"/>
      <c r="SR7" s="81"/>
      <c r="SS7" s="81"/>
      <c r="ST7" s="81"/>
      <c r="SU7" s="81"/>
      <c r="SV7" s="81"/>
      <c r="SW7" s="81"/>
      <c r="SX7" s="81"/>
      <c r="SY7" s="81"/>
      <c r="SZ7" s="81"/>
      <c r="TA7" s="81"/>
      <c r="TB7" s="81"/>
      <c r="TC7" s="81"/>
      <c r="TD7" s="81"/>
      <c r="TE7" s="81"/>
      <c r="TF7" s="81"/>
      <c r="TG7" s="81"/>
      <c r="TH7" s="81"/>
      <c r="TI7" s="81"/>
      <c r="TJ7" s="81"/>
      <c r="TK7" s="81"/>
      <c r="TL7" s="81"/>
      <c r="TM7" s="81"/>
      <c r="TN7" s="81"/>
      <c r="TO7" s="81"/>
      <c r="TP7" s="81"/>
      <c r="TQ7" s="81"/>
      <c r="TR7" s="81"/>
      <c r="TS7" s="81"/>
      <c r="TT7" s="81"/>
      <c r="TU7" s="81"/>
      <c r="TV7" s="81"/>
      <c r="TW7" s="81"/>
      <c r="TX7" s="81"/>
      <c r="TY7" s="81"/>
      <c r="TZ7" s="81"/>
      <c r="UA7" s="81"/>
      <c r="UB7" s="81"/>
      <c r="UC7" s="81"/>
      <c r="UD7" s="81"/>
      <c r="UE7" s="81"/>
      <c r="UF7" s="81"/>
      <c r="UG7" s="81"/>
      <c r="UH7" s="81"/>
      <c r="UI7" s="81"/>
      <c r="UJ7" s="81"/>
      <c r="UK7" s="81"/>
      <c r="UL7" s="81"/>
      <c r="UM7" s="81"/>
      <c r="UN7" s="81"/>
      <c r="UO7" s="81"/>
      <c r="UP7" s="81"/>
      <c r="UQ7" s="81"/>
      <c r="UR7" s="81"/>
      <c r="US7" s="81"/>
      <c r="UT7" s="81"/>
      <c r="UU7" s="81"/>
      <c r="UV7" s="81"/>
      <c r="UW7" s="81"/>
      <c r="UX7" s="81"/>
      <c r="UY7" s="81"/>
      <c r="UZ7" s="81"/>
      <c r="VA7" s="81"/>
      <c r="VB7" s="81"/>
      <c r="VC7" s="81"/>
      <c r="VD7" s="81"/>
      <c r="VE7" s="81"/>
      <c r="VF7" s="81"/>
      <c r="VG7" s="81"/>
      <c r="VH7" s="81"/>
      <c r="VI7" s="81"/>
      <c r="VJ7" s="81"/>
      <c r="VK7" s="81"/>
      <c r="VL7" s="81"/>
      <c r="VM7" s="81"/>
      <c r="VN7" s="81"/>
      <c r="VO7" s="81"/>
      <c r="VP7" s="81"/>
      <c r="VQ7" s="81"/>
      <c r="VR7" s="81"/>
      <c r="VS7" s="81"/>
      <c r="VT7" s="81"/>
      <c r="VU7" s="81"/>
      <c r="VV7" s="81"/>
      <c r="VW7" s="81"/>
      <c r="VX7" s="81"/>
      <c r="VY7" s="81"/>
      <c r="VZ7" s="81"/>
      <c r="WA7" s="81"/>
      <c r="WB7" s="81"/>
      <c r="WC7" s="81"/>
      <c r="WD7" s="81"/>
      <c r="WE7" s="81"/>
      <c r="WF7" s="81"/>
      <c r="WG7" s="81"/>
      <c r="WH7" s="81"/>
      <c r="WI7" s="81"/>
      <c r="WJ7" s="81"/>
      <c r="WK7" s="81"/>
      <c r="WL7" s="81"/>
      <c r="WM7" s="81"/>
      <c r="WN7" s="81"/>
      <c r="WO7" s="81"/>
      <c r="WP7" s="81"/>
      <c r="WQ7" s="81"/>
      <c r="WR7" s="81"/>
      <c r="WS7" s="81"/>
      <c r="WT7" s="81"/>
      <c r="WU7" s="81"/>
      <c r="WV7" s="81"/>
      <c r="WW7" s="81"/>
      <c r="WX7" s="81"/>
      <c r="WY7" s="81"/>
      <c r="WZ7" s="81"/>
      <c r="XA7" s="81"/>
      <c r="XB7" s="81"/>
      <c r="XC7" s="81"/>
      <c r="XD7" s="81"/>
      <c r="XE7" s="81"/>
      <c r="XF7" s="81"/>
      <c r="XG7" s="81"/>
      <c r="XH7" s="81"/>
      <c r="XI7" s="81"/>
      <c r="XJ7" s="81"/>
      <c r="XK7" s="81"/>
      <c r="XL7" s="81"/>
      <c r="XM7" s="81"/>
      <c r="XN7" s="81"/>
      <c r="XO7" s="81"/>
      <c r="XP7" s="81"/>
      <c r="XQ7" s="81"/>
      <c r="XR7" s="81"/>
      <c r="XS7" s="81"/>
      <c r="XT7" s="81"/>
      <c r="XU7" s="81"/>
      <c r="XV7" s="81"/>
      <c r="XW7" s="81"/>
      <c r="XX7" s="81"/>
      <c r="XY7" s="81"/>
      <c r="XZ7" s="81"/>
      <c r="YA7" s="81"/>
      <c r="YB7" s="81"/>
      <c r="YC7" s="81"/>
      <c r="YD7" s="81"/>
      <c r="YE7" s="81"/>
      <c r="YF7" s="81"/>
      <c r="YG7" s="81"/>
      <c r="YH7" s="81"/>
      <c r="YI7" s="81"/>
      <c r="YJ7" s="81"/>
      <c r="YK7" s="81"/>
      <c r="YL7" s="81"/>
      <c r="YM7" s="81"/>
      <c r="YN7" s="81"/>
      <c r="YO7" s="81"/>
      <c r="YP7" s="81"/>
      <c r="YQ7" s="81"/>
      <c r="YR7" s="81"/>
      <c r="YS7" s="81"/>
      <c r="YT7" s="81"/>
      <c r="YU7" s="81"/>
      <c r="YV7" s="81"/>
      <c r="YW7" s="81"/>
      <c r="YX7" s="81"/>
      <c r="YY7" s="81"/>
      <c r="YZ7" s="81"/>
      <c r="ZA7" s="81"/>
      <c r="ZB7" s="81"/>
      <c r="ZC7" s="81"/>
      <c r="ZD7" s="81"/>
      <c r="ZE7" s="81"/>
      <c r="ZF7" s="81"/>
      <c r="ZG7" s="81"/>
      <c r="ZH7" s="81"/>
      <c r="ZI7" s="81"/>
      <c r="ZJ7" s="81"/>
      <c r="ZK7" s="81"/>
      <c r="ZL7" s="81"/>
      <c r="ZM7" s="81"/>
      <c r="ZN7" s="81"/>
      <c r="ZO7" s="81"/>
      <c r="ZP7" s="81"/>
      <c r="ZQ7" s="81"/>
      <c r="ZR7" s="81"/>
      <c r="ZS7" s="81"/>
      <c r="ZT7" s="81"/>
      <c r="ZU7" s="81"/>
      <c r="ZV7" s="81"/>
      <c r="ZW7" s="81"/>
      <c r="ZX7" s="81"/>
      <c r="ZY7" s="81"/>
      <c r="ZZ7" s="81"/>
      <c r="AAA7" s="81"/>
      <c r="AAB7" s="81"/>
      <c r="AAC7" s="81"/>
      <c r="AAD7" s="81"/>
      <c r="AAE7" s="81"/>
      <c r="AAF7" s="81"/>
      <c r="AAG7" s="81"/>
      <c r="AAH7" s="81"/>
      <c r="AAI7" s="81"/>
      <c r="AAJ7" s="81"/>
      <c r="AAK7" s="81"/>
      <c r="AAL7" s="81"/>
      <c r="AAM7" s="81"/>
      <c r="AAN7" s="81"/>
      <c r="AAO7" s="81"/>
      <c r="AAP7" s="81"/>
      <c r="AAQ7" s="81"/>
      <c r="AAR7" s="81"/>
      <c r="AAS7" s="81"/>
      <c r="AAT7" s="81"/>
      <c r="AAU7" s="81"/>
      <c r="AAV7" s="81"/>
      <c r="AAW7" s="81"/>
      <c r="AAX7" s="81"/>
      <c r="AAY7" s="81"/>
      <c r="AAZ7" s="81"/>
      <c r="ABA7" s="81"/>
      <c r="ABB7" s="81"/>
      <c r="ABC7" s="81"/>
      <c r="ABD7" s="81"/>
      <c r="ABE7" s="81"/>
      <c r="ABF7" s="81"/>
      <c r="ABG7" s="81"/>
      <c r="ABH7" s="81"/>
      <c r="ABI7" s="81"/>
      <c r="ABJ7" s="81"/>
      <c r="ABK7" s="81"/>
      <c r="ABL7" s="81"/>
      <c r="ABM7" s="81"/>
      <c r="ABN7" s="81"/>
      <c r="ABO7" s="81"/>
      <c r="ABP7" s="81"/>
      <c r="ABQ7" s="81"/>
      <c r="ABR7" s="81"/>
      <c r="ABS7" s="81"/>
      <c r="ABT7" s="81"/>
      <c r="ABU7" s="81"/>
      <c r="ABV7" s="81"/>
      <c r="ABW7" s="81"/>
      <c r="ABX7" s="81"/>
      <c r="ABY7" s="81"/>
      <c r="ABZ7" s="81"/>
      <c r="ACA7" s="81"/>
      <c r="ACB7" s="81"/>
      <c r="ACC7" s="81"/>
      <c r="ACD7" s="81"/>
      <c r="ACE7" s="81"/>
      <c r="ACF7" s="81"/>
      <c r="ACG7" s="81"/>
      <c r="ACH7" s="81"/>
      <c r="ACI7" s="81"/>
      <c r="ACJ7" s="81"/>
      <c r="ACK7" s="81"/>
      <c r="ACL7" s="81"/>
      <c r="ACM7" s="81"/>
      <c r="ACN7" s="81"/>
      <c r="ACO7" s="81"/>
      <c r="ACP7" s="81"/>
      <c r="ACQ7" s="81"/>
      <c r="ACR7" s="81"/>
      <c r="ACS7" s="81"/>
      <c r="ACT7" s="81"/>
      <c r="ACU7" s="81"/>
      <c r="ACV7" s="81"/>
      <c r="ACW7" s="81"/>
      <c r="ACX7" s="81"/>
      <c r="ACY7" s="81"/>
      <c r="ACZ7" s="81"/>
      <c r="ADA7" s="81"/>
      <c r="ADB7" s="81"/>
      <c r="ADC7" s="81"/>
      <c r="ADD7" s="81"/>
      <c r="ADE7" s="81"/>
      <c r="ADF7" s="81"/>
      <c r="ADG7" s="81"/>
      <c r="ADH7" s="81"/>
      <c r="ADI7" s="81"/>
      <c r="ADJ7" s="81"/>
      <c r="ADK7" s="81"/>
      <c r="ADL7" s="81"/>
      <c r="ADM7" s="81"/>
      <c r="ADN7" s="81"/>
      <c r="ADO7" s="81"/>
      <c r="ADP7" s="81"/>
      <c r="ADQ7" s="81"/>
      <c r="ADR7" s="81"/>
      <c r="ADS7" s="81"/>
      <c r="ADT7" s="81"/>
      <c r="ADU7" s="81"/>
      <c r="ADV7" s="81"/>
      <c r="ADW7" s="81"/>
      <c r="ADX7" s="81"/>
      <c r="ADY7" s="81"/>
      <c r="ADZ7" s="81"/>
      <c r="AEA7" s="81"/>
      <c r="AEB7" s="81"/>
      <c r="AEC7" s="81"/>
      <c r="AED7" s="81"/>
      <c r="AEE7" s="81"/>
      <c r="AEF7" s="81"/>
      <c r="AEG7" s="81"/>
      <c r="AEH7" s="81"/>
      <c r="AEI7" s="81"/>
      <c r="AEJ7" s="81"/>
      <c r="AEK7" s="81"/>
      <c r="AEL7" s="81"/>
      <c r="AEM7" s="81"/>
      <c r="AEN7" s="81"/>
      <c r="AEO7" s="81"/>
      <c r="AEP7" s="81"/>
      <c r="AEQ7" s="81"/>
      <c r="AER7" s="81"/>
      <c r="AES7" s="81"/>
      <c r="AET7" s="81"/>
      <c r="AEU7" s="81"/>
      <c r="AEV7" s="81"/>
      <c r="AEW7" s="81"/>
      <c r="AEX7" s="81"/>
      <c r="AEY7" s="81"/>
      <c r="AEZ7" s="81"/>
      <c r="AFA7" s="81"/>
      <c r="AFB7" s="81"/>
      <c r="AFC7" s="81"/>
      <c r="AFD7" s="81"/>
      <c r="AFE7" s="81"/>
      <c r="AFF7" s="81"/>
      <c r="AFG7" s="81"/>
      <c r="AFH7" s="81"/>
      <c r="AFI7" s="81"/>
      <c r="AFJ7" s="81"/>
      <c r="AFK7" s="81"/>
      <c r="AFL7" s="81"/>
      <c r="AFM7" s="81"/>
      <c r="AFN7" s="81"/>
      <c r="AFO7" s="81"/>
      <c r="AFP7" s="81"/>
      <c r="AFQ7" s="81"/>
      <c r="AFR7" s="81"/>
      <c r="AFS7" s="81"/>
      <c r="AFT7" s="81"/>
      <c r="AFU7" s="81"/>
      <c r="AFV7" s="81"/>
      <c r="AFW7" s="81"/>
      <c r="AFX7" s="81"/>
      <c r="AFY7" s="81"/>
      <c r="AFZ7" s="81"/>
      <c r="AGA7" s="81"/>
      <c r="AGB7" s="81"/>
      <c r="AGC7" s="81"/>
      <c r="AGD7" s="81"/>
      <c r="AGE7" s="81"/>
      <c r="AGF7" s="81"/>
      <c r="AGG7" s="81"/>
      <c r="AGH7" s="81"/>
      <c r="AGI7" s="81"/>
      <c r="AGJ7" s="81"/>
      <c r="AGK7" s="81"/>
      <c r="AGL7" s="81"/>
      <c r="AGM7" s="81"/>
      <c r="AGN7" s="81"/>
      <c r="AGO7" s="81"/>
      <c r="AGP7" s="81"/>
      <c r="AGQ7" s="81"/>
      <c r="AGR7" s="81"/>
      <c r="AGS7" s="81"/>
      <c r="AGT7" s="81"/>
      <c r="AGU7" s="81"/>
      <c r="AGV7" s="81"/>
      <c r="AGW7" s="81"/>
      <c r="AGX7" s="81"/>
      <c r="AGY7" s="81"/>
      <c r="AGZ7" s="81"/>
      <c r="AHA7" s="81"/>
      <c r="AHB7" s="81"/>
      <c r="AHC7" s="81"/>
      <c r="AHD7" s="81"/>
      <c r="AHE7" s="81"/>
      <c r="AHF7" s="81"/>
      <c r="AHG7" s="81"/>
      <c r="AHH7" s="81"/>
      <c r="AHI7" s="81"/>
      <c r="AHJ7" s="81"/>
      <c r="AHK7" s="81"/>
      <c r="AHL7" s="81"/>
      <c r="AHM7" s="81"/>
      <c r="AHN7" s="81"/>
      <c r="AHO7" s="81"/>
      <c r="AHP7" s="81"/>
      <c r="AHQ7" s="81"/>
      <c r="AHR7" s="81"/>
      <c r="AHS7" s="81"/>
      <c r="AHT7" s="81"/>
      <c r="AHU7" s="81"/>
      <c r="AHV7" s="81"/>
      <c r="AHW7" s="81"/>
      <c r="AHX7" s="81"/>
      <c r="AHY7" s="81"/>
      <c r="AHZ7" s="81"/>
      <c r="AIA7" s="81"/>
      <c r="AIB7" s="81"/>
      <c r="AIC7" s="81"/>
      <c r="AID7" s="81"/>
      <c r="AIE7" s="81"/>
      <c r="AIF7" s="81"/>
      <c r="AIG7" s="81"/>
      <c r="AIH7" s="81"/>
      <c r="AII7" s="81"/>
      <c r="AIJ7" s="81"/>
      <c r="AIK7" s="81"/>
      <c r="AIL7" s="81"/>
      <c r="AIM7" s="81"/>
      <c r="AIN7" s="81"/>
      <c r="AIO7" s="81"/>
      <c r="AIP7" s="81"/>
      <c r="AIQ7" s="81"/>
      <c r="AIR7" s="81"/>
      <c r="AIS7" s="81"/>
      <c r="AIT7" s="81"/>
      <c r="AIU7" s="81"/>
      <c r="AIV7" s="81"/>
      <c r="AIW7" s="81"/>
      <c r="AIX7" s="81"/>
      <c r="AIY7" s="81"/>
      <c r="AIZ7" s="81"/>
      <c r="AJA7" s="81"/>
      <c r="AJB7" s="81"/>
      <c r="AJC7" s="81"/>
      <c r="AJD7" s="81"/>
      <c r="AJE7" s="81"/>
      <c r="AJF7" s="81"/>
      <c r="AJG7" s="81"/>
      <c r="AJH7" s="81"/>
      <c r="AJI7" s="81"/>
      <c r="AJJ7" s="81"/>
      <c r="AJK7" s="81"/>
      <c r="AJL7" s="81"/>
      <c r="AJM7" s="81"/>
      <c r="AJN7" s="81"/>
      <c r="AJO7" s="81"/>
      <c r="AJP7" s="81"/>
      <c r="AJQ7" s="81"/>
      <c r="AJR7" s="81"/>
      <c r="AJS7" s="81"/>
      <c r="AJT7" s="81"/>
      <c r="AJU7" s="81"/>
      <c r="AJV7" s="81"/>
      <c r="AJW7" s="81"/>
      <c r="AJX7" s="81"/>
      <c r="AJY7" s="81"/>
      <c r="AJZ7" s="81"/>
      <c r="AKA7" s="81"/>
      <c r="AKB7" s="81"/>
      <c r="AKC7" s="81"/>
      <c r="AKD7" s="81"/>
      <c r="AKE7" s="81"/>
      <c r="AKF7" s="81"/>
      <c r="AKG7" s="81"/>
      <c r="AKH7" s="81"/>
      <c r="AKI7" s="81"/>
      <c r="AKJ7" s="81"/>
      <c r="AKK7" s="81"/>
      <c r="AKL7" s="81"/>
      <c r="AKM7" s="81"/>
      <c r="AKN7" s="81"/>
      <c r="AKO7" s="81"/>
      <c r="AKP7" s="81"/>
      <c r="AKQ7" s="81"/>
      <c r="AKR7" s="81"/>
      <c r="AKS7" s="81"/>
      <c r="AKT7" s="81"/>
      <c r="AKU7" s="81"/>
      <c r="AKV7" s="81"/>
      <c r="AKW7" s="81"/>
      <c r="AKX7" s="81"/>
      <c r="AKY7" s="81"/>
      <c r="AKZ7" s="81"/>
      <c r="ALA7" s="81"/>
      <c r="ALB7" s="81"/>
      <c r="ALC7" s="81"/>
      <c r="ALD7" s="81"/>
      <c r="ALE7" s="81"/>
      <c r="ALF7" s="81"/>
      <c r="ALG7" s="81"/>
      <c r="ALH7" s="81"/>
      <c r="ALI7" s="81"/>
      <c r="ALJ7" s="81"/>
      <c r="ALK7" s="81"/>
    </row>
    <row r="8" spans="1:999">
      <c r="A8" s="124">
        <f t="shared" si="0"/>
        <v>13</v>
      </c>
      <c r="B8" s="113" t="s">
        <v>235</v>
      </c>
      <c r="C8" s="113">
        <f>VLOOKUP(B8,'TiO2'!$A$1:$M$97,8,0)</f>
        <v>0.58541226668191704</v>
      </c>
      <c r="E8" s="113" t="s">
        <v>235</v>
      </c>
      <c r="F8" s="113">
        <f>VLOOKUP(E8,'TiO2'!$A$1:$M$97,7,0)</f>
        <v>-8.7506321410000005</v>
      </c>
      <c r="G8" s="113">
        <f t="shared" si="1"/>
        <v>54</v>
      </c>
      <c r="H8" s="130"/>
      <c r="I8" s="49"/>
      <c r="J8" s="49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  <c r="DT8" s="81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  <c r="EY8" s="81"/>
      <c r="EZ8" s="81"/>
      <c r="FA8" s="81"/>
      <c r="FB8" s="81"/>
      <c r="FC8" s="81"/>
      <c r="FD8" s="81"/>
      <c r="FE8" s="81"/>
      <c r="FF8" s="81"/>
      <c r="FG8" s="81"/>
      <c r="FH8" s="81"/>
      <c r="FI8" s="81"/>
      <c r="FJ8" s="81"/>
      <c r="FK8" s="81"/>
      <c r="FL8" s="81"/>
      <c r="FM8" s="81"/>
      <c r="FN8" s="81"/>
      <c r="FO8" s="81"/>
      <c r="FP8" s="81"/>
      <c r="FQ8" s="81"/>
      <c r="FR8" s="81"/>
      <c r="FS8" s="81"/>
      <c r="FT8" s="81"/>
      <c r="FU8" s="81"/>
      <c r="FV8" s="81"/>
      <c r="FW8" s="81"/>
      <c r="FX8" s="81"/>
      <c r="FY8" s="81"/>
      <c r="FZ8" s="81"/>
      <c r="GA8" s="81"/>
      <c r="GB8" s="81"/>
      <c r="GC8" s="81"/>
      <c r="GD8" s="81"/>
      <c r="GE8" s="81"/>
      <c r="GF8" s="81"/>
      <c r="GG8" s="81"/>
      <c r="GH8" s="81"/>
      <c r="GI8" s="81"/>
      <c r="GJ8" s="81"/>
      <c r="GK8" s="81"/>
      <c r="GL8" s="81"/>
      <c r="GM8" s="81"/>
      <c r="GN8" s="81"/>
      <c r="GO8" s="81"/>
      <c r="GP8" s="81"/>
      <c r="GQ8" s="81"/>
      <c r="GR8" s="81"/>
      <c r="GS8" s="81"/>
      <c r="GT8" s="81"/>
      <c r="GU8" s="81"/>
      <c r="GV8" s="81"/>
      <c r="GW8" s="81"/>
      <c r="GX8" s="81"/>
      <c r="GY8" s="81"/>
      <c r="GZ8" s="81"/>
      <c r="HA8" s="81"/>
      <c r="HB8" s="81"/>
      <c r="HC8" s="81"/>
      <c r="HD8" s="81"/>
      <c r="HE8" s="81"/>
      <c r="HF8" s="81"/>
      <c r="HG8" s="81"/>
      <c r="HH8" s="81"/>
      <c r="HI8" s="81"/>
      <c r="HJ8" s="81"/>
      <c r="HK8" s="81"/>
      <c r="HL8" s="81"/>
      <c r="HM8" s="81"/>
      <c r="HN8" s="81"/>
      <c r="HO8" s="81"/>
      <c r="HP8" s="81"/>
      <c r="HQ8" s="81"/>
      <c r="HR8" s="81"/>
      <c r="HS8" s="81"/>
      <c r="HT8" s="81"/>
      <c r="HU8" s="81"/>
      <c r="HV8" s="81"/>
      <c r="HW8" s="81"/>
      <c r="HX8" s="81"/>
      <c r="HY8" s="81"/>
      <c r="HZ8" s="81"/>
      <c r="IA8" s="81"/>
      <c r="IB8" s="81"/>
      <c r="IC8" s="81"/>
      <c r="ID8" s="81"/>
      <c r="IE8" s="81"/>
      <c r="IF8" s="81"/>
      <c r="IG8" s="81"/>
      <c r="IH8" s="81"/>
      <c r="II8" s="81"/>
      <c r="IJ8" s="81"/>
      <c r="IK8" s="81"/>
      <c r="IL8" s="81"/>
      <c r="IM8" s="81"/>
      <c r="IN8" s="81"/>
      <c r="IO8" s="81"/>
      <c r="IP8" s="81"/>
      <c r="IQ8" s="81"/>
      <c r="IR8" s="81"/>
      <c r="IS8" s="81"/>
      <c r="IT8" s="81"/>
      <c r="IU8" s="81"/>
      <c r="IV8" s="81"/>
      <c r="IW8" s="81"/>
      <c r="IX8" s="81"/>
      <c r="IY8" s="81"/>
      <c r="IZ8" s="81"/>
      <c r="JA8" s="81"/>
      <c r="JB8" s="81"/>
      <c r="JC8" s="81"/>
      <c r="JD8" s="81"/>
      <c r="JE8" s="81"/>
      <c r="JF8" s="81"/>
      <c r="JG8" s="81"/>
      <c r="JH8" s="81"/>
      <c r="JI8" s="81"/>
      <c r="JJ8" s="81"/>
      <c r="JK8" s="81"/>
      <c r="JL8" s="81"/>
      <c r="JM8" s="81"/>
      <c r="JN8" s="81"/>
      <c r="JO8" s="81"/>
      <c r="JP8" s="81"/>
      <c r="JQ8" s="81"/>
      <c r="JR8" s="81"/>
      <c r="JS8" s="81"/>
      <c r="JT8" s="81"/>
      <c r="JU8" s="81"/>
      <c r="JV8" s="81"/>
      <c r="JW8" s="81"/>
      <c r="JX8" s="81"/>
      <c r="JY8" s="81"/>
      <c r="JZ8" s="81"/>
      <c r="KA8" s="81"/>
      <c r="KB8" s="81"/>
      <c r="KC8" s="81"/>
      <c r="KD8" s="81"/>
      <c r="KE8" s="81"/>
      <c r="KF8" s="81"/>
      <c r="KG8" s="81"/>
      <c r="KH8" s="81"/>
      <c r="KI8" s="81"/>
      <c r="KJ8" s="81"/>
      <c r="KK8" s="81"/>
      <c r="KL8" s="81"/>
      <c r="KM8" s="81"/>
      <c r="KN8" s="81"/>
      <c r="KO8" s="81"/>
      <c r="KP8" s="81"/>
      <c r="KQ8" s="81"/>
      <c r="KR8" s="81"/>
      <c r="KS8" s="81"/>
      <c r="KT8" s="81"/>
      <c r="KU8" s="81"/>
      <c r="KV8" s="81"/>
      <c r="KW8" s="81"/>
      <c r="KX8" s="81"/>
      <c r="KY8" s="81"/>
      <c r="KZ8" s="81"/>
      <c r="LA8" s="81"/>
      <c r="LB8" s="81"/>
      <c r="LC8" s="81"/>
      <c r="LD8" s="81"/>
      <c r="LE8" s="81"/>
      <c r="LF8" s="81"/>
      <c r="LG8" s="81"/>
      <c r="LH8" s="81"/>
      <c r="LI8" s="81"/>
      <c r="LJ8" s="81"/>
      <c r="LK8" s="81"/>
      <c r="LL8" s="81"/>
      <c r="LM8" s="81"/>
      <c r="LN8" s="81"/>
      <c r="LO8" s="81"/>
      <c r="LP8" s="81"/>
      <c r="LQ8" s="81"/>
      <c r="LR8" s="81"/>
      <c r="LS8" s="81"/>
      <c r="LT8" s="81"/>
      <c r="LU8" s="81"/>
      <c r="LV8" s="81"/>
      <c r="LW8" s="81"/>
      <c r="LX8" s="81"/>
      <c r="LY8" s="81"/>
      <c r="LZ8" s="81"/>
      <c r="MA8" s="81"/>
      <c r="MB8" s="81"/>
      <c r="MC8" s="81"/>
      <c r="MD8" s="81"/>
      <c r="ME8" s="81"/>
      <c r="MF8" s="81"/>
      <c r="MG8" s="81"/>
      <c r="MH8" s="81"/>
      <c r="MI8" s="81"/>
      <c r="MJ8" s="81"/>
      <c r="MK8" s="81"/>
      <c r="ML8" s="81"/>
      <c r="MM8" s="81"/>
      <c r="MN8" s="81"/>
      <c r="MO8" s="81"/>
      <c r="MP8" s="81"/>
      <c r="MQ8" s="81"/>
      <c r="MR8" s="81"/>
      <c r="MS8" s="81"/>
      <c r="MT8" s="81"/>
      <c r="MU8" s="81"/>
      <c r="MV8" s="81"/>
      <c r="MW8" s="81"/>
      <c r="MX8" s="81"/>
      <c r="MY8" s="81"/>
      <c r="MZ8" s="81"/>
      <c r="NA8" s="81"/>
      <c r="NB8" s="81"/>
      <c r="NC8" s="81"/>
      <c r="ND8" s="81"/>
      <c r="NE8" s="81"/>
      <c r="NF8" s="81"/>
      <c r="NG8" s="81"/>
      <c r="NH8" s="81"/>
      <c r="NI8" s="81"/>
      <c r="NJ8" s="81"/>
      <c r="NK8" s="81"/>
      <c r="NL8" s="81"/>
      <c r="NM8" s="81"/>
      <c r="NN8" s="81"/>
      <c r="NO8" s="81"/>
      <c r="NP8" s="81"/>
      <c r="NQ8" s="81"/>
      <c r="NR8" s="81"/>
      <c r="NS8" s="81"/>
      <c r="NT8" s="81"/>
      <c r="NU8" s="81"/>
      <c r="NV8" s="81"/>
      <c r="NW8" s="81"/>
      <c r="NX8" s="81"/>
      <c r="NY8" s="81"/>
      <c r="NZ8" s="81"/>
      <c r="OA8" s="81"/>
      <c r="OB8" s="81"/>
      <c r="OC8" s="81"/>
      <c r="OD8" s="81"/>
      <c r="OE8" s="81"/>
      <c r="OF8" s="81"/>
      <c r="OG8" s="81"/>
      <c r="OH8" s="81"/>
      <c r="OI8" s="81"/>
      <c r="OJ8" s="81"/>
      <c r="OK8" s="81"/>
      <c r="OL8" s="81"/>
      <c r="OM8" s="81"/>
      <c r="ON8" s="81"/>
      <c r="OO8" s="81"/>
      <c r="OP8" s="81"/>
      <c r="OQ8" s="81"/>
      <c r="OR8" s="81"/>
      <c r="OS8" s="81"/>
      <c r="OT8" s="81"/>
      <c r="OU8" s="81"/>
      <c r="OV8" s="81"/>
      <c r="OW8" s="81"/>
      <c r="OX8" s="81"/>
      <c r="OY8" s="81"/>
      <c r="OZ8" s="81"/>
      <c r="PA8" s="81"/>
      <c r="PB8" s="81"/>
      <c r="PC8" s="81"/>
      <c r="PD8" s="81"/>
      <c r="PE8" s="81"/>
      <c r="PF8" s="81"/>
      <c r="PG8" s="81"/>
      <c r="PH8" s="81"/>
      <c r="PI8" s="81"/>
      <c r="PJ8" s="81"/>
      <c r="PK8" s="81"/>
      <c r="PL8" s="81"/>
      <c r="PM8" s="81"/>
      <c r="PN8" s="81"/>
      <c r="PO8" s="81"/>
      <c r="PP8" s="81"/>
      <c r="PQ8" s="81"/>
      <c r="PR8" s="81"/>
      <c r="PS8" s="81"/>
      <c r="PT8" s="81"/>
      <c r="PU8" s="81"/>
      <c r="PV8" s="81"/>
      <c r="PW8" s="81"/>
      <c r="PX8" s="81"/>
      <c r="PY8" s="81"/>
      <c r="PZ8" s="81"/>
      <c r="QA8" s="81"/>
      <c r="QB8" s="81"/>
      <c r="QC8" s="81"/>
      <c r="QD8" s="81"/>
      <c r="QE8" s="81"/>
      <c r="QF8" s="81"/>
      <c r="QG8" s="81"/>
      <c r="QH8" s="81"/>
      <c r="QI8" s="81"/>
      <c r="QJ8" s="81"/>
      <c r="QK8" s="81"/>
      <c r="QL8" s="81"/>
      <c r="QM8" s="81"/>
      <c r="QN8" s="81"/>
      <c r="QO8" s="81"/>
      <c r="QP8" s="81"/>
      <c r="QQ8" s="81"/>
      <c r="QR8" s="81"/>
      <c r="QS8" s="81"/>
      <c r="QT8" s="81"/>
      <c r="QU8" s="81"/>
      <c r="QV8" s="81"/>
      <c r="QW8" s="81"/>
      <c r="QX8" s="81"/>
      <c r="QY8" s="81"/>
      <c r="QZ8" s="81"/>
      <c r="RA8" s="81"/>
      <c r="RB8" s="81"/>
      <c r="RC8" s="81"/>
      <c r="RD8" s="81"/>
      <c r="RE8" s="81"/>
      <c r="RF8" s="81"/>
      <c r="RG8" s="81"/>
      <c r="RH8" s="81"/>
      <c r="RI8" s="81"/>
      <c r="RJ8" s="81"/>
      <c r="RK8" s="81"/>
      <c r="RL8" s="81"/>
      <c r="RM8" s="81"/>
      <c r="RN8" s="81"/>
      <c r="RO8" s="81"/>
      <c r="RP8" s="81"/>
      <c r="RQ8" s="81"/>
      <c r="RR8" s="81"/>
      <c r="RS8" s="81"/>
      <c r="RT8" s="81"/>
      <c r="RU8" s="81"/>
      <c r="RV8" s="81"/>
      <c r="RW8" s="81"/>
      <c r="RX8" s="81"/>
      <c r="RY8" s="81"/>
      <c r="RZ8" s="81"/>
      <c r="SA8" s="81"/>
      <c r="SB8" s="81"/>
      <c r="SC8" s="81"/>
      <c r="SD8" s="81"/>
      <c r="SE8" s="81"/>
      <c r="SF8" s="81"/>
      <c r="SG8" s="81"/>
      <c r="SH8" s="81"/>
      <c r="SI8" s="81"/>
      <c r="SJ8" s="81"/>
      <c r="SK8" s="81"/>
      <c r="SL8" s="81"/>
      <c r="SM8" s="81"/>
      <c r="SN8" s="81"/>
      <c r="SO8" s="81"/>
      <c r="SP8" s="81"/>
      <c r="SQ8" s="81"/>
      <c r="SR8" s="81"/>
      <c r="SS8" s="81"/>
      <c r="ST8" s="81"/>
      <c r="SU8" s="81"/>
      <c r="SV8" s="81"/>
      <c r="SW8" s="81"/>
      <c r="SX8" s="81"/>
      <c r="SY8" s="81"/>
      <c r="SZ8" s="81"/>
      <c r="TA8" s="81"/>
      <c r="TB8" s="81"/>
      <c r="TC8" s="81"/>
      <c r="TD8" s="81"/>
      <c r="TE8" s="81"/>
      <c r="TF8" s="81"/>
      <c r="TG8" s="81"/>
      <c r="TH8" s="81"/>
      <c r="TI8" s="81"/>
      <c r="TJ8" s="81"/>
      <c r="TK8" s="81"/>
      <c r="TL8" s="81"/>
      <c r="TM8" s="81"/>
      <c r="TN8" s="81"/>
      <c r="TO8" s="81"/>
      <c r="TP8" s="81"/>
      <c r="TQ8" s="81"/>
      <c r="TR8" s="81"/>
      <c r="TS8" s="81"/>
      <c r="TT8" s="81"/>
      <c r="TU8" s="81"/>
      <c r="TV8" s="81"/>
      <c r="TW8" s="81"/>
      <c r="TX8" s="81"/>
      <c r="TY8" s="81"/>
      <c r="TZ8" s="81"/>
      <c r="UA8" s="81"/>
      <c r="UB8" s="81"/>
      <c r="UC8" s="81"/>
      <c r="UD8" s="81"/>
      <c r="UE8" s="81"/>
      <c r="UF8" s="81"/>
      <c r="UG8" s="81"/>
      <c r="UH8" s="81"/>
      <c r="UI8" s="81"/>
      <c r="UJ8" s="81"/>
      <c r="UK8" s="81"/>
      <c r="UL8" s="81"/>
      <c r="UM8" s="81"/>
      <c r="UN8" s="81"/>
      <c r="UO8" s="81"/>
      <c r="UP8" s="81"/>
      <c r="UQ8" s="81"/>
      <c r="UR8" s="81"/>
      <c r="US8" s="81"/>
      <c r="UT8" s="81"/>
      <c r="UU8" s="81"/>
      <c r="UV8" s="81"/>
      <c r="UW8" s="81"/>
      <c r="UX8" s="81"/>
      <c r="UY8" s="81"/>
      <c r="UZ8" s="81"/>
      <c r="VA8" s="81"/>
      <c r="VB8" s="81"/>
      <c r="VC8" s="81"/>
      <c r="VD8" s="81"/>
      <c r="VE8" s="81"/>
      <c r="VF8" s="81"/>
      <c r="VG8" s="81"/>
      <c r="VH8" s="81"/>
      <c r="VI8" s="81"/>
      <c r="VJ8" s="81"/>
      <c r="VK8" s="81"/>
      <c r="VL8" s="81"/>
      <c r="VM8" s="81"/>
      <c r="VN8" s="81"/>
      <c r="VO8" s="81"/>
      <c r="VP8" s="81"/>
      <c r="VQ8" s="81"/>
      <c r="VR8" s="81"/>
      <c r="VS8" s="81"/>
      <c r="VT8" s="81"/>
      <c r="VU8" s="81"/>
      <c r="VV8" s="81"/>
      <c r="VW8" s="81"/>
      <c r="VX8" s="81"/>
      <c r="VY8" s="81"/>
      <c r="VZ8" s="81"/>
      <c r="WA8" s="81"/>
      <c r="WB8" s="81"/>
      <c r="WC8" s="81"/>
      <c r="WD8" s="81"/>
      <c r="WE8" s="81"/>
      <c r="WF8" s="81"/>
      <c r="WG8" s="81"/>
      <c r="WH8" s="81"/>
      <c r="WI8" s="81"/>
      <c r="WJ8" s="81"/>
      <c r="WK8" s="81"/>
      <c r="WL8" s="81"/>
      <c r="WM8" s="81"/>
      <c r="WN8" s="81"/>
      <c r="WO8" s="81"/>
      <c r="WP8" s="81"/>
      <c r="WQ8" s="81"/>
      <c r="WR8" s="81"/>
      <c r="WS8" s="81"/>
      <c r="WT8" s="81"/>
      <c r="WU8" s="81"/>
      <c r="WV8" s="81"/>
      <c r="WW8" s="81"/>
      <c r="WX8" s="81"/>
      <c r="WY8" s="81"/>
      <c r="WZ8" s="81"/>
      <c r="XA8" s="81"/>
      <c r="XB8" s="81"/>
      <c r="XC8" s="81"/>
      <c r="XD8" s="81"/>
      <c r="XE8" s="81"/>
      <c r="XF8" s="81"/>
      <c r="XG8" s="81"/>
      <c r="XH8" s="81"/>
      <c r="XI8" s="81"/>
      <c r="XJ8" s="81"/>
      <c r="XK8" s="81"/>
      <c r="XL8" s="81"/>
      <c r="XM8" s="81"/>
      <c r="XN8" s="81"/>
      <c r="XO8" s="81"/>
      <c r="XP8" s="81"/>
      <c r="XQ8" s="81"/>
      <c r="XR8" s="81"/>
      <c r="XS8" s="81"/>
      <c r="XT8" s="81"/>
      <c r="XU8" s="81"/>
      <c r="XV8" s="81"/>
      <c r="XW8" s="81"/>
      <c r="XX8" s="81"/>
      <c r="XY8" s="81"/>
      <c r="XZ8" s="81"/>
      <c r="YA8" s="81"/>
      <c r="YB8" s="81"/>
      <c r="YC8" s="81"/>
      <c r="YD8" s="81"/>
      <c r="YE8" s="81"/>
      <c r="YF8" s="81"/>
      <c r="YG8" s="81"/>
      <c r="YH8" s="81"/>
      <c r="YI8" s="81"/>
      <c r="YJ8" s="81"/>
      <c r="YK8" s="81"/>
      <c r="YL8" s="81"/>
      <c r="YM8" s="81"/>
      <c r="YN8" s="81"/>
      <c r="YO8" s="81"/>
      <c r="YP8" s="81"/>
      <c r="YQ8" s="81"/>
      <c r="YR8" s="81"/>
      <c r="YS8" s="81"/>
      <c r="YT8" s="81"/>
      <c r="YU8" s="81"/>
      <c r="YV8" s="81"/>
      <c r="YW8" s="81"/>
      <c r="YX8" s="81"/>
      <c r="YY8" s="81"/>
      <c r="YZ8" s="81"/>
      <c r="ZA8" s="81"/>
      <c r="ZB8" s="81"/>
      <c r="ZC8" s="81"/>
      <c r="ZD8" s="81"/>
      <c r="ZE8" s="81"/>
      <c r="ZF8" s="81"/>
      <c r="ZG8" s="81"/>
      <c r="ZH8" s="81"/>
      <c r="ZI8" s="81"/>
      <c r="ZJ8" s="81"/>
      <c r="ZK8" s="81"/>
      <c r="ZL8" s="81"/>
      <c r="ZM8" s="81"/>
      <c r="ZN8" s="81"/>
      <c r="ZO8" s="81"/>
      <c r="ZP8" s="81"/>
      <c r="ZQ8" s="81"/>
      <c r="ZR8" s="81"/>
      <c r="ZS8" s="81"/>
      <c r="ZT8" s="81"/>
      <c r="ZU8" s="81"/>
      <c r="ZV8" s="81"/>
      <c r="ZW8" s="81"/>
      <c r="ZX8" s="81"/>
      <c r="ZY8" s="81"/>
      <c r="ZZ8" s="81"/>
      <c r="AAA8" s="81"/>
      <c r="AAB8" s="81"/>
      <c r="AAC8" s="81"/>
      <c r="AAD8" s="81"/>
      <c r="AAE8" s="81"/>
      <c r="AAF8" s="81"/>
      <c r="AAG8" s="81"/>
      <c r="AAH8" s="81"/>
      <c r="AAI8" s="81"/>
      <c r="AAJ8" s="81"/>
      <c r="AAK8" s="81"/>
      <c r="AAL8" s="81"/>
      <c r="AAM8" s="81"/>
      <c r="AAN8" s="81"/>
      <c r="AAO8" s="81"/>
      <c r="AAP8" s="81"/>
      <c r="AAQ8" s="81"/>
      <c r="AAR8" s="81"/>
      <c r="AAS8" s="81"/>
      <c r="AAT8" s="81"/>
      <c r="AAU8" s="81"/>
      <c r="AAV8" s="81"/>
      <c r="AAW8" s="81"/>
      <c r="AAX8" s="81"/>
      <c r="AAY8" s="81"/>
      <c r="AAZ8" s="81"/>
      <c r="ABA8" s="81"/>
      <c r="ABB8" s="81"/>
      <c r="ABC8" s="81"/>
      <c r="ABD8" s="81"/>
      <c r="ABE8" s="81"/>
      <c r="ABF8" s="81"/>
      <c r="ABG8" s="81"/>
      <c r="ABH8" s="81"/>
      <c r="ABI8" s="81"/>
      <c r="ABJ8" s="81"/>
      <c r="ABK8" s="81"/>
      <c r="ABL8" s="81"/>
      <c r="ABM8" s="81"/>
      <c r="ABN8" s="81"/>
      <c r="ABO8" s="81"/>
      <c r="ABP8" s="81"/>
      <c r="ABQ8" s="81"/>
      <c r="ABR8" s="81"/>
      <c r="ABS8" s="81"/>
      <c r="ABT8" s="81"/>
      <c r="ABU8" s="81"/>
      <c r="ABV8" s="81"/>
      <c r="ABW8" s="81"/>
      <c r="ABX8" s="81"/>
      <c r="ABY8" s="81"/>
      <c r="ABZ8" s="81"/>
      <c r="ACA8" s="81"/>
      <c r="ACB8" s="81"/>
      <c r="ACC8" s="81"/>
      <c r="ACD8" s="81"/>
      <c r="ACE8" s="81"/>
      <c r="ACF8" s="81"/>
      <c r="ACG8" s="81"/>
      <c r="ACH8" s="81"/>
      <c r="ACI8" s="81"/>
      <c r="ACJ8" s="81"/>
      <c r="ACK8" s="81"/>
      <c r="ACL8" s="81"/>
      <c r="ACM8" s="81"/>
      <c r="ACN8" s="81"/>
      <c r="ACO8" s="81"/>
      <c r="ACP8" s="81"/>
      <c r="ACQ8" s="81"/>
      <c r="ACR8" s="81"/>
      <c r="ACS8" s="81"/>
      <c r="ACT8" s="81"/>
      <c r="ACU8" s="81"/>
      <c r="ACV8" s="81"/>
      <c r="ACW8" s="81"/>
      <c r="ACX8" s="81"/>
      <c r="ACY8" s="81"/>
      <c r="ACZ8" s="81"/>
      <c r="ADA8" s="81"/>
      <c r="ADB8" s="81"/>
      <c r="ADC8" s="81"/>
      <c r="ADD8" s="81"/>
      <c r="ADE8" s="81"/>
      <c r="ADF8" s="81"/>
      <c r="ADG8" s="81"/>
      <c r="ADH8" s="81"/>
      <c r="ADI8" s="81"/>
      <c r="ADJ8" s="81"/>
      <c r="ADK8" s="81"/>
      <c r="ADL8" s="81"/>
      <c r="ADM8" s="81"/>
      <c r="ADN8" s="81"/>
      <c r="ADO8" s="81"/>
      <c r="ADP8" s="81"/>
      <c r="ADQ8" s="81"/>
      <c r="ADR8" s="81"/>
      <c r="ADS8" s="81"/>
      <c r="ADT8" s="81"/>
      <c r="ADU8" s="81"/>
      <c r="ADV8" s="81"/>
      <c r="ADW8" s="81"/>
      <c r="ADX8" s="81"/>
      <c r="ADY8" s="81"/>
      <c r="ADZ8" s="81"/>
      <c r="AEA8" s="81"/>
      <c r="AEB8" s="81"/>
      <c r="AEC8" s="81"/>
      <c r="AED8" s="81"/>
      <c r="AEE8" s="81"/>
      <c r="AEF8" s="81"/>
      <c r="AEG8" s="81"/>
      <c r="AEH8" s="81"/>
      <c r="AEI8" s="81"/>
      <c r="AEJ8" s="81"/>
      <c r="AEK8" s="81"/>
      <c r="AEL8" s="81"/>
      <c r="AEM8" s="81"/>
      <c r="AEN8" s="81"/>
      <c r="AEO8" s="81"/>
      <c r="AEP8" s="81"/>
      <c r="AEQ8" s="81"/>
      <c r="AER8" s="81"/>
      <c r="AES8" s="81"/>
      <c r="AET8" s="81"/>
      <c r="AEU8" s="81"/>
      <c r="AEV8" s="81"/>
      <c r="AEW8" s="81"/>
      <c r="AEX8" s="81"/>
      <c r="AEY8" s="81"/>
      <c r="AEZ8" s="81"/>
      <c r="AFA8" s="81"/>
      <c r="AFB8" s="81"/>
      <c r="AFC8" s="81"/>
      <c r="AFD8" s="81"/>
      <c r="AFE8" s="81"/>
      <c r="AFF8" s="81"/>
      <c r="AFG8" s="81"/>
      <c r="AFH8" s="81"/>
      <c r="AFI8" s="81"/>
      <c r="AFJ8" s="81"/>
      <c r="AFK8" s="81"/>
      <c r="AFL8" s="81"/>
      <c r="AFM8" s="81"/>
      <c r="AFN8" s="81"/>
      <c r="AFO8" s="81"/>
      <c r="AFP8" s="81"/>
      <c r="AFQ8" s="81"/>
      <c r="AFR8" s="81"/>
      <c r="AFS8" s="81"/>
      <c r="AFT8" s="81"/>
      <c r="AFU8" s="81"/>
      <c r="AFV8" s="81"/>
      <c r="AFW8" s="81"/>
      <c r="AFX8" s="81"/>
      <c r="AFY8" s="81"/>
      <c r="AFZ8" s="81"/>
      <c r="AGA8" s="81"/>
      <c r="AGB8" s="81"/>
      <c r="AGC8" s="81"/>
      <c r="AGD8" s="81"/>
      <c r="AGE8" s="81"/>
      <c r="AGF8" s="81"/>
      <c r="AGG8" s="81"/>
      <c r="AGH8" s="81"/>
      <c r="AGI8" s="81"/>
      <c r="AGJ8" s="81"/>
      <c r="AGK8" s="81"/>
      <c r="AGL8" s="81"/>
      <c r="AGM8" s="81"/>
      <c r="AGN8" s="81"/>
      <c r="AGO8" s="81"/>
      <c r="AGP8" s="81"/>
      <c r="AGQ8" s="81"/>
      <c r="AGR8" s="81"/>
      <c r="AGS8" s="81"/>
      <c r="AGT8" s="81"/>
      <c r="AGU8" s="81"/>
      <c r="AGV8" s="81"/>
      <c r="AGW8" s="81"/>
      <c r="AGX8" s="81"/>
      <c r="AGY8" s="81"/>
      <c r="AGZ8" s="81"/>
      <c r="AHA8" s="81"/>
      <c r="AHB8" s="81"/>
      <c r="AHC8" s="81"/>
      <c r="AHD8" s="81"/>
      <c r="AHE8" s="81"/>
      <c r="AHF8" s="81"/>
      <c r="AHG8" s="81"/>
      <c r="AHH8" s="81"/>
      <c r="AHI8" s="81"/>
      <c r="AHJ8" s="81"/>
      <c r="AHK8" s="81"/>
      <c r="AHL8" s="81"/>
      <c r="AHM8" s="81"/>
      <c r="AHN8" s="81"/>
      <c r="AHO8" s="81"/>
      <c r="AHP8" s="81"/>
      <c r="AHQ8" s="81"/>
      <c r="AHR8" s="81"/>
      <c r="AHS8" s="81"/>
      <c r="AHT8" s="81"/>
      <c r="AHU8" s="81"/>
      <c r="AHV8" s="81"/>
      <c r="AHW8" s="81"/>
      <c r="AHX8" s="81"/>
      <c r="AHY8" s="81"/>
      <c r="AHZ8" s="81"/>
      <c r="AIA8" s="81"/>
      <c r="AIB8" s="81"/>
      <c r="AIC8" s="81"/>
      <c r="AID8" s="81"/>
      <c r="AIE8" s="81"/>
      <c r="AIF8" s="81"/>
      <c r="AIG8" s="81"/>
      <c r="AIH8" s="81"/>
      <c r="AII8" s="81"/>
      <c r="AIJ8" s="81"/>
      <c r="AIK8" s="81"/>
      <c r="AIL8" s="81"/>
      <c r="AIM8" s="81"/>
      <c r="AIN8" s="81"/>
      <c r="AIO8" s="81"/>
      <c r="AIP8" s="81"/>
      <c r="AIQ8" s="81"/>
      <c r="AIR8" s="81"/>
      <c r="AIS8" s="81"/>
      <c r="AIT8" s="81"/>
      <c r="AIU8" s="81"/>
      <c r="AIV8" s="81"/>
      <c r="AIW8" s="81"/>
      <c r="AIX8" s="81"/>
      <c r="AIY8" s="81"/>
      <c r="AIZ8" s="81"/>
      <c r="AJA8" s="81"/>
      <c r="AJB8" s="81"/>
      <c r="AJC8" s="81"/>
      <c r="AJD8" s="81"/>
      <c r="AJE8" s="81"/>
      <c r="AJF8" s="81"/>
      <c r="AJG8" s="81"/>
      <c r="AJH8" s="81"/>
      <c r="AJI8" s="81"/>
      <c r="AJJ8" s="81"/>
      <c r="AJK8" s="81"/>
      <c r="AJL8" s="81"/>
      <c r="AJM8" s="81"/>
      <c r="AJN8" s="81"/>
      <c r="AJO8" s="81"/>
      <c r="AJP8" s="81"/>
      <c r="AJQ8" s="81"/>
      <c r="AJR8" s="81"/>
      <c r="AJS8" s="81"/>
      <c r="AJT8" s="81"/>
      <c r="AJU8" s="81"/>
      <c r="AJV8" s="81"/>
      <c r="AJW8" s="81"/>
      <c r="AJX8" s="81"/>
      <c r="AJY8" s="81"/>
      <c r="AJZ8" s="81"/>
      <c r="AKA8" s="81"/>
      <c r="AKB8" s="81"/>
      <c r="AKC8" s="81"/>
      <c r="AKD8" s="81"/>
      <c r="AKE8" s="81"/>
      <c r="AKF8" s="81"/>
      <c r="AKG8" s="81"/>
      <c r="AKH8" s="81"/>
      <c r="AKI8" s="81"/>
      <c r="AKJ8" s="81"/>
      <c r="AKK8" s="81"/>
      <c r="AKL8" s="81"/>
      <c r="AKM8" s="81"/>
      <c r="AKN8" s="81"/>
      <c r="AKO8" s="81"/>
      <c r="AKP8" s="81"/>
      <c r="AKQ8" s="81"/>
      <c r="AKR8" s="81"/>
      <c r="AKS8" s="81"/>
      <c r="AKT8" s="81"/>
      <c r="AKU8" s="81"/>
      <c r="AKV8" s="81"/>
      <c r="AKW8" s="81"/>
      <c r="AKX8" s="81"/>
      <c r="AKY8" s="81"/>
      <c r="AKZ8" s="81"/>
      <c r="ALA8" s="81"/>
      <c r="ALB8" s="81"/>
      <c r="ALC8" s="81"/>
      <c r="ALD8" s="81"/>
      <c r="ALE8" s="81"/>
      <c r="ALF8" s="81"/>
      <c r="ALG8" s="81"/>
      <c r="ALH8" s="81"/>
      <c r="ALI8" s="81"/>
      <c r="ALJ8" s="81"/>
      <c r="ALK8" s="81"/>
    </row>
    <row r="9" spans="1:999">
      <c r="A9" s="124">
        <f t="shared" si="0"/>
        <v>32</v>
      </c>
      <c r="B9" s="113" t="s">
        <v>236</v>
      </c>
      <c r="C9" s="113">
        <f>VLOOKUP(B9,'TiO2'!$A$1:$M$97,8,0)</f>
        <v>6.3122693480706571E-3</v>
      </c>
      <c r="E9" s="113" t="s">
        <v>236</v>
      </c>
      <c r="F9" s="113">
        <f>VLOOKUP(E9,'TiO2'!$A$1:$M$97,7,0)</f>
        <v>-7.6088244139999999</v>
      </c>
      <c r="G9" s="113">
        <f t="shared" si="1"/>
        <v>35</v>
      </c>
      <c r="H9" s="130"/>
      <c r="I9" s="49"/>
      <c r="J9" s="49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  <c r="DT9" s="81"/>
      <c r="DU9" s="81"/>
      <c r="DV9" s="81"/>
      <c r="DW9" s="81"/>
      <c r="DX9" s="81"/>
      <c r="DY9" s="81"/>
      <c r="DZ9" s="81"/>
      <c r="EA9" s="81"/>
      <c r="EB9" s="81"/>
      <c r="EC9" s="81"/>
      <c r="ED9" s="81"/>
      <c r="EE9" s="81"/>
      <c r="EF9" s="81"/>
      <c r="EG9" s="81"/>
      <c r="EH9" s="81"/>
      <c r="EI9" s="81"/>
      <c r="EJ9" s="81"/>
      <c r="EK9" s="81"/>
      <c r="EL9" s="81"/>
      <c r="EM9" s="81"/>
      <c r="EN9" s="81"/>
      <c r="EO9" s="81"/>
      <c r="EP9" s="81"/>
      <c r="EQ9" s="81"/>
      <c r="ER9" s="81"/>
      <c r="ES9" s="81"/>
      <c r="ET9" s="81"/>
      <c r="EU9" s="81"/>
      <c r="EV9" s="81"/>
      <c r="EW9" s="81"/>
      <c r="EX9" s="81"/>
      <c r="EY9" s="81"/>
      <c r="EZ9" s="81"/>
      <c r="FA9" s="81"/>
      <c r="FB9" s="81"/>
      <c r="FC9" s="81"/>
      <c r="FD9" s="81"/>
      <c r="FE9" s="81"/>
      <c r="FF9" s="81"/>
      <c r="FG9" s="81"/>
      <c r="FH9" s="81"/>
      <c r="FI9" s="81"/>
      <c r="FJ9" s="81"/>
      <c r="FK9" s="81"/>
      <c r="FL9" s="81"/>
      <c r="FM9" s="81"/>
      <c r="FN9" s="81"/>
      <c r="FO9" s="81"/>
      <c r="FP9" s="81"/>
      <c r="FQ9" s="81"/>
      <c r="FR9" s="81"/>
      <c r="FS9" s="81"/>
      <c r="FT9" s="81"/>
      <c r="FU9" s="81"/>
      <c r="FV9" s="81"/>
      <c r="FW9" s="81"/>
      <c r="FX9" s="81"/>
      <c r="FY9" s="81"/>
      <c r="FZ9" s="81"/>
      <c r="GA9" s="81"/>
      <c r="GB9" s="81"/>
      <c r="GC9" s="81"/>
      <c r="GD9" s="81"/>
      <c r="GE9" s="81"/>
      <c r="GF9" s="81"/>
      <c r="GG9" s="81"/>
      <c r="GH9" s="81"/>
      <c r="GI9" s="81"/>
      <c r="GJ9" s="81"/>
      <c r="GK9" s="81"/>
      <c r="GL9" s="81"/>
      <c r="GM9" s="81"/>
      <c r="GN9" s="81"/>
      <c r="GO9" s="81"/>
      <c r="GP9" s="81"/>
      <c r="GQ9" s="81"/>
      <c r="GR9" s="81"/>
      <c r="GS9" s="81"/>
      <c r="GT9" s="81"/>
      <c r="GU9" s="81"/>
      <c r="GV9" s="81"/>
      <c r="GW9" s="81"/>
      <c r="GX9" s="81"/>
      <c r="GY9" s="81"/>
      <c r="GZ9" s="81"/>
      <c r="HA9" s="81"/>
      <c r="HB9" s="81"/>
      <c r="HC9" s="81"/>
      <c r="HD9" s="81"/>
      <c r="HE9" s="81"/>
      <c r="HF9" s="81"/>
      <c r="HG9" s="81"/>
      <c r="HH9" s="81"/>
      <c r="HI9" s="81"/>
      <c r="HJ9" s="81"/>
      <c r="HK9" s="81"/>
      <c r="HL9" s="81"/>
      <c r="HM9" s="81"/>
      <c r="HN9" s="81"/>
      <c r="HO9" s="81"/>
      <c r="HP9" s="81"/>
      <c r="HQ9" s="81"/>
      <c r="HR9" s="81"/>
      <c r="HS9" s="81"/>
      <c r="HT9" s="81"/>
      <c r="HU9" s="81"/>
      <c r="HV9" s="81"/>
      <c r="HW9" s="81"/>
      <c r="HX9" s="81"/>
      <c r="HY9" s="81"/>
      <c r="HZ9" s="81"/>
      <c r="IA9" s="81"/>
      <c r="IB9" s="81"/>
      <c r="IC9" s="81"/>
      <c r="ID9" s="81"/>
      <c r="IE9" s="81"/>
      <c r="IF9" s="81"/>
      <c r="IG9" s="81"/>
      <c r="IH9" s="81"/>
      <c r="II9" s="81"/>
      <c r="IJ9" s="81"/>
      <c r="IK9" s="81"/>
      <c r="IL9" s="81"/>
      <c r="IM9" s="81"/>
      <c r="IN9" s="81"/>
      <c r="IO9" s="81"/>
      <c r="IP9" s="81"/>
      <c r="IQ9" s="81"/>
      <c r="IR9" s="81"/>
      <c r="IS9" s="81"/>
      <c r="IT9" s="81"/>
      <c r="IU9" s="81"/>
      <c r="IV9" s="81"/>
      <c r="IW9" s="81"/>
      <c r="IX9" s="81"/>
      <c r="IY9" s="81"/>
      <c r="IZ9" s="81"/>
      <c r="JA9" s="81"/>
      <c r="JB9" s="81"/>
      <c r="JC9" s="81"/>
      <c r="JD9" s="81"/>
      <c r="JE9" s="81"/>
      <c r="JF9" s="81"/>
      <c r="JG9" s="81"/>
      <c r="JH9" s="81"/>
      <c r="JI9" s="81"/>
      <c r="JJ9" s="81"/>
      <c r="JK9" s="81"/>
      <c r="JL9" s="81"/>
      <c r="JM9" s="81"/>
      <c r="JN9" s="81"/>
      <c r="JO9" s="81"/>
      <c r="JP9" s="81"/>
      <c r="JQ9" s="81"/>
      <c r="JR9" s="81"/>
      <c r="JS9" s="81"/>
      <c r="JT9" s="81"/>
      <c r="JU9" s="81"/>
      <c r="JV9" s="81"/>
      <c r="JW9" s="81"/>
      <c r="JX9" s="81"/>
      <c r="JY9" s="81"/>
      <c r="JZ9" s="81"/>
      <c r="KA9" s="81"/>
      <c r="KB9" s="81"/>
      <c r="KC9" s="81"/>
      <c r="KD9" s="81"/>
      <c r="KE9" s="81"/>
      <c r="KF9" s="81"/>
      <c r="KG9" s="81"/>
      <c r="KH9" s="81"/>
      <c r="KI9" s="81"/>
      <c r="KJ9" s="81"/>
      <c r="KK9" s="81"/>
      <c r="KL9" s="81"/>
      <c r="KM9" s="81"/>
      <c r="KN9" s="81"/>
      <c r="KO9" s="81"/>
      <c r="KP9" s="81"/>
      <c r="KQ9" s="81"/>
      <c r="KR9" s="81"/>
      <c r="KS9" s="81"/>
      <c r="KT9" s="81"/>
      <c r="KU9" s="81"/>
      <c r="KV9" s="81"/>
      <c r="KW9" s="81"/>
      <c r="KX9" s="81"/>
      <c r="KY9" s="81"/>
      <c r="KZ9" s="81"/>
      <c r="LA9" s="81"/>
      <c r="LB9" s="81"/>
      <c r="LC9" s="81"/>
      <c r="LD9" s="81"/>
      <c r="LE9" s="81"/>
      <c r="LF9" s="81"/>
      <c r="LG9" s="81"/>
      <c r="LH9" s="81"/>
      <c r="LI9" s="81"/>
      <c r="LJ9" s="81"/>
      <c r="LK9" s="81"/>
      <c r="LL9" s="81"/>
      <c r="LM9" s="81"/>
      <c r="LN9" s="81"/>
      <c r="LO9" s="81"/>
      <c r="LP9" s="81"/>
      <c r="LQ9" s="81"/>
      <c r="LR9" s="81"/>
      <c r="LS9" s="81"/>
      <c r="LT9" s="81"/>
      <c r="LU9" s="81"/>
      <c r="LV9" s="81"/>
      <c r="LW9" s="81"/>
      <c r="LX9" s="81"/>
      <c r="LY9" s="81"/>
      <c r="LZ9" s="81"/>
      <c r="MA9" s="81"/>
      <c r="MB9" s="81"/>
      <c r="MC9" s="81"/>
      <c r="MD9" s="81"/>
      <c r="ME9" s="81"/>
      <c r="MF9" s="81"/>
      <c r="MG9" s="81"/>
      <c r="MH9" s="81"/>
      <c r="MI9" s="81"/>
      <c r="MJ9" s="81"/>
      <c r="MK9" s="81"/>
      <c r="ML9" s="81"/>
      <c r="MM9" s="81"/>
      <c r="MN9" s="81"/>
      <c r="MO9" s="81"/>
      <c r="MP9" s="81"/>
      <c r="MQ9" s="81"/>
      <c r="MR9" s="81"/>
      <c r="MS9" s="81"/>
      <c r="MT9" s="81"/>
      <c r="MU9" s="81"/>
      <c r="MV9" s="81"/>
      <c r="MW9" s="81"/>
      <c r="MX9" s="81"/>
      <c r="MY9" s="81"/>
      <c r="MZ9" s="81"/>
      <c r="NA9" s="81"/>
      <c r="NB9" s="81"/>
      <c r="NC9" s="81"/>
      <c r="ND9" s="81"/>
      <c r="NE9" s="81"/>
      <c r="NF9" s="81"/>
      <c r="NG9" s="81"/>
      <c r="NH9" s="81"/>
      <c r="NI9" s="81"/>
      <c r="NJ9" s="81"/>
      <c r="NK9" s="81"/>
      <c r="NL9" s="81"/>
      <c r="NM9" s="81"/>
      <c r="NN9" s="81"/>
      <c r="NO9" s="81"/>
      <c r="NP9" s="81"/>
      <c r="NQ9" s="81"/>
      <c r="NR9" s="81"/>
      <c r="NS9" s="81"/>
      <c r="NT9" s="81"/>
      <c r="NU9" s="81"/>
      <c r="NV9" s="81"/>
      <c r="NW9" s="81"/>
      <c r="NX9" s="81"/>
      <c r="NY9" s="81"/>
      <c r="NZ9" s="81"/>
      <c r="OA9" s="81"/>
      <c r="OB9" s="81"/>
      <c r="OC9" s="81"/>
      <c r="OD9" s="81"/>
      <c r="OE9" s="81"/>
      <c r="OF9" s="81"/>
      <c r="OG9" s="81"/>
      <c r="OH9" s="81"/>
      <c r="OI9" s="81"/>
      <c r="OJ9" s="81"/>
      <c r="OK9" s="81"/>
      <c r="OL9" s="81"/>
      <c r="OM9" s="81"/>
      <c r="ON9" s="81"/>
      <c r="OO9" s="81"/>
      <c r="OP9" s="81"/>
      <c r="OQ9" s="81"/>
      <c r="OR9" s="81"/>
      <c r="OS9" s="81"/>
      <c r="OT9" s="81"/>
      <c r="OU9" s="81"/>
      <c r="OV9" s="81"/>
      <c r="OW9" s="81"/>
      <c r="OX9" s="81"/>
      <c r="OY9" s="81"/>
      <c r="OZ9" s="81"/>
      <c r="PA9" s="81"/>
      <c r="PB9" s="81"/>
      <c r="PC9" s="81"/>
      <c r="PD9" s="81"/>
      <c r="PE9" s="81"/>
      <c r="PF9" s="81"/>
      <c r="PG9" s="81"/>
      <c r="PH9" s="81"/>
      <c r="PI9" s="81"/>
      <c r="PJ9" s="81"/>
      <c r="PK9" s="81"/>
      <c r="PL9" s="81"/>
      <c r="PM9" s="81"/>
      <c r="PN9" s="81"/>
      <c r="PO9" s="81"/>
      <c r="PP9" s="81"/>
      <c r="PQ9" s="81"/>
      <c r="PR9" s="81"/>
      <c r="PS9" s="81"/>
      <c r="PT9" s="81"/>
      <c r="PU9" s="81"/>
      <c r="PV9" s="81"/>
      <c r="PW9" s="81"/>
      <c r="PX9" s="81"/>
      <c r="PY9" s="81"/>
      <c r="PZ9" s="81"/>
      <c r="QA9" s="81"/>
      <c r="QB9" s="81"/>
      <c r="QC9" s="81"/>
      <c r="QD9" s="81"/>
      <c r="QE9" s="81"/>
      <c r="QF9" s="81"/>
      <c r="QG9" s="81"/>
      <c r="QH9" s="81"/>
      <c r="QI9" s="81"/>
      <c r="QJ9" s="81"/>
      <c r="QK9" s="81"/>
      <c r="QL9" s="81"/>
      <c r="QM9" s="81"/>
      <c r="QN9" s="81"/>
      <c r="QO9" s="81"/>
      <c r="QP9" s="81"/>
      <c r="QQ9" s="81"/>
      <c r="QR9" s="81"/>
      <c r="QS9" s="81"/>
      <c r="QT9" s="81"/>
      <c r="QU9" s="81"/>
      <c r="QV9" s="81"/>
      <c r="QW9" s="81"/>
      <c r="QX9" s="81"/>
      <c r="QY9" s="81"/>
      <c r="QZ9" s="81"/>
      <c r="RA9" s="81"/>
      <c r="RB9" s="81"/>
      <c r="RC9" s="81"/>
      <c r="RD9" s="81"/>
      <c r="RE9" s="81"/>
      <c r="RF9" s="81"/>
      <c r="RG9" s="81"/>
      <c r="RH9" s="81"/>
      <c r="RI9" s="81"/>
      <c r="RJ9" s="81"/>
      <c r="RK9" s="81"/>
      <c r="RL9" s="81"/>
      <c r="RM9" s="81"/>
      <c r="RN9" s="81"/>
      <c r="RO9" s="81"/>
      <c r="RP9" s="81"/>
      <c r="RQ9" s="81"/>
      <c r="RR9" s="81"/>
      <c r="RS9" s="81"/>
      <c r="RT9" s="81"/>
      <c r="RU9" s="81"/>
      <c r="RV9" s="81"/>
      <c r="RW9" s="81"/>
      <c r="RX9" s="81"/>
      <c r="RY9" s="81"/>
      <c r="RZ9" s="81"/>
      <c r="SA9" s="81"/>
      <c r="SB9" s="81"/>
      <c r="SC9" s="81"/>
      <c r="SD9" s="81"/>
      <c r="SE9" s="81"/>
      <c r="SF9" s="81"/>
      <c r="SG9" s="81"/>
      <c r="SH9" s="81"/>
      <c r="SI9" s="81"/>
      <c r="SJ9" s="81"/>
      <c r="SK9" s="81"/>
      <c r="SL9" s="81"/>
      <c r="SM9" s="81"/>
      <c r="SN9" s="81"/>
      <c r="SO9" s="81"/>
      <c r="SP9" s="81"/>
      <c r="SQ9" s="81"/>
      <c r="SR9" s="81"/>
      <c r="SS9" s="81"/>
      <c r="ST9" s="81"/>
      <c r="SU9" s="81"/>
      <c r="SV9" s="81"/>
      <c r="SW9" s="81"/>
      <c r="SX9" s="81"/>
      <c r="SY9" s="81"/>
      <c r="SZ9" s="81"/>
      <c r="TA9" s="81"/>
      <c r="TB9" s="81"/>
      <c r="TC9" s="81"/>
      <c r="TD9" s="81"/>
      <c r="TE9" s="81"/>
      <c r="TF9" s="81"/>
      <c r="TG9" s="81"/>
      <c r="TH9" s="81"/>
      <c r="TI9" s="81"/>
      <c r="TJ9" s="81"/>
      <c r="TK9" s="81"/>
      <c r="TL9" s="81"/>
      <c r="TM9" s="81"/>
      <c r="TN9" s="81"/>
      <c r="TO9" s="81"/>
      <c r="TP9" s="81"/>
      <c r="TQ9" s="81"/>
      <c r="TR9" s="81"/>
      <c r="TS9" s="81"/>
      <c r="TT9" s="81"/>
      <c r="TU9" s="81"/>
      <c r="TV9" s="81"/>
      <c r="TW9" s="81"/>
      <c r="TX9" s="81"/>
      <c r="TY9" s="81"/>
      <c r="TZ9" s="81"/>
      <c r="UA9" s="81"/>
      <c r="UB9" s="81"/>
      <c r="UC9" s="81"/>
      <c r="UD9" s="81"/>
      <c r="UE9" s="81"/>
      <c r="UF9" s="81"/>
      <c r="UG9" s="81"/>
      <c r="UH9" s="81"/>
      <c r="UI9" s="81"/>
      <c r="UJ9" s="81"/>
      <c r="UK9" s="81"/>
      <c r="UL9" s="81"/>
      <c r="UM9" s="81"/>
      <c r="UN9" s="81"/>
      <c r="UO9" s="81"/>
      <c r="UP9" s="81"/>
      <c r="UQ9" s="81"/>
      <c r="UR9" s="81"/>
      <c r="US9" s="81"/>
      <c r="UT9" s="81"/>
      <c r="UU9" s="81"/>
      <c r="UV9" s="81"/>
      <c r="UW9" s="81"/>
      <c r="UX9" s="81"/>
      <c r="UY9" s="81"/>
      <c r="UZ9" s="81"/>
      <c r="VA9" s="81"/>
      <c r="VB9" s="81"/>
      <c r="VC9" s="81"/>
      <c r="VD9" s="81"/>
      <c r="VE9" s="81"/>
      <c r="VF9" s="81"/>
      <c r="VG9" s="81"/>
      <c r="VH9" s="81"/>
      <c r="VI9" s="81"/>
      <c r="VJ9" s="81"/>
      <c r="VK9" s="81"/>
      <c r="VL9" s="81"/>
      <c r="VM9" s="81"/>
      <c r="VN9" s="81"/>
      <c r="VO9" s="81"/>
      <c r="VP9" s="81"/>
      <c r="VQ9" s="81"/>
      <c r="VR9" s="81"/>
      <c r="VS9" s="81"/>
      <c r="VT9" s="81"/>
      <c r="VU9" s="81"/>
      <c r="VV9" s="81"/>
      <c r="VW9" s="81"/>
      <c r="VX9" s="81"/>
      <c r="VY9" s="81"/>
      <c r="VZ9" s="81"/>
      <c r="WA9" s="81"/>
      <c r="WB9" s="81"/>
      <c r="WC9" s="81"/>
      <c r="WD9" s="81"/>
      <c r="WE9" s="81"/>
      <c r="WF9" s="81"/>
      <c r="WG9" s="81"/>
      <c r="WH9" s="81"/>
      <c r="WI9" s="81"/>
      <c r="WJ9" s="81"/>
      <c r="WK9" s="81"/>
      <c r="WL9" s="81"/>
      <c r="WM9" s="81"/>
      <c r="WN9" s="81"/>
      <c r="WO9" s="81"/>
      <c r="WP9" s="81"/>
      <c r="WQ9" s="81"/>
      <c r="WR9" s="81"/>
      <c r="WS9" s="81"/>
      <c r="WT9" s="81"/>
      <c r="WU9" s="81"/>
      <c r="WV9" s="81"/>
      <c r="WW9" s="81"/>
      <c r="WX9" s="81"/>
      <c r="WY9" s="81"/>
      <c r="WZ9" s="81"/>
      <c r="XA9" s="81"/>
      <c r="XB9" s="81"/>
      <c r="XC9" s="81"/>
      <c r="XD9" s="81"/>
      <c r="XE9" s="81"/>
      <c r="XF9" s="81"/>
      <c r="XG9" s="81"/>
      <c r="XH9" s="81"/>
      <c r="XI9" s="81"/>
      <c r="XJ9" s="81"/>
      <c r="XK9" s="81"/>
      <c r="XL9" s="81"/>
      <c r="XM9" s="81"/>
      <c r="XN9" s="81"/>
      <c r="XO9" s="81"/>
      <c r="XP9" s="81"/>
      <c r="XQ9" s="81"/>
      <c r="XR9" s="81"/>
      <c r="XS9" s="81"/>
      <c r="XT9" s="81"/>
      <c r="XU9" s="81"/>
      <c r="XV9" s="81"/>
      <c r="XW9" s="81"/>
      <c r="XX9" s="81"/>
      <c r="XY9" s="81"/>
      <c r="XZ9" s="81"/>
      <c r="YA9" s="81"/>
      <c r="YB9" s="81"/>
      <c r="YC9" s="81"/>
      <c r="YD9" s="81"/>
      <c r="YE9" s="81"/>
      <c r="YF9" s="81"/>
      <c r="YG9" s="81"/>
      <c r="YH9" s="81"/>
      <c r="YI9" s="81"/>
      <c r="YJ9" s="81"/>
      <c r="YK9" s="81"/>
      <c r="YL9" s="81"/>
      <c r="YM9" s="81"/>
      <c r="YN9" s="81"/>
      <c r="YO9" s="81"/>
      <c r="YP9" s="81"/>
      <c r="YQ9" s="81"/>
      <c r="YR9" s="81"/>
      <c r="YS9" s="81"/>
      <c r="YT9" s="81"/>
      <c r="YU9" s="81"/>
      <c r="YV9" s="81"/>
      <c r="YW9" s="81"/>
      <c r="YX9" s="81"/>
      <c r="YY9" s="81"/>
      <c r="YZ9" s="81"/>
      <c r="ZA9" s="81"/>
      <c r="ZB9" s="81"/>
      <c r="ZC9" s="81"/>
      <c r="ZD9" s="81"/>
      <c r="ZE9" s="81"/>
      <c r="ZF9" s="81"/>
      <c r="ZG9" s="81"/>
      <c r="ZH9" s="81"/>
      <c r="ZI9" s="81"/>
      <c r="ZJ9" s="81"/>
      <c r="ZK9" s="81"/>
      <c r="ZL9" s="81"/>
      <c r="ZM9" s="81"/>
      <c r="ZN9" s="81"/>
      <c r="ZO9" s="81"/>
      <c r="ZP9" s="81"/>
      <c r="ZQ9" s="81"/>
      <c r="ZR9" s="81"/>
      <c r="ZS9" s="81"/>
      <c r="ZT9" s="81"/>
      <c r="ZU9" s="81"/>
      <c r="ZV9" s="81"/>
      <c r="ZW9" s="81"/>
      <c r="ZX9" s="81"/>
      <c r="ZY9" s="81"/>
      <c r="ZZ9" s="81"/>
      <c r="AAA9" s="81"/>
      <c r="AAB9" s="81"/>
      <c r="AAC9" s="81"/>
      <c r="AAD9" s="81"/>
      <c r="AAE9" s="81"/>
      <c r="AAF9" s="81"/>
      <c r="AAG9" s="81"/>
      <c r="AAH9" s="81"/>
      <c r="AAI9" s="81"/>
      <c r="AAJ9" s="81"/>
      <c r="AAK9" s="81"/>
      <c r="AAL9" s="81"/>
      <c r="AAM9" s="81"/>
      <c r="AAN9" s="81"/>
      <c r="AAO9" s="81"/>
      <c r="AAP9" s="81"/>
      <c r="AAQ9" s="81"/>
      <c r="AAR9" s="81"/>
      <c r="AAS9" s="81"/>
      <c r="AAT9" s="81"/>
      <c r="AAU9" s="81"/>
      <c r="AAV9" s="81"/>
      <c r="AAW9" s="81"/>
      <c r="AAX9" s="81"/>
      <c r="AAY9" s="81"/>
      <c r="AAZ9" s="81"/>
      <c r="ABA9" s="81"/>
      <c r="ABB9" s="81"/>
      <c r="ABC9" s="81"/>
      <c r="ABD9" s="81"/>
      <c r="ABE9" s="81"/>
      <c r="ABF9" s="81"/>
      <c r="ABG9" s="81"/>
      <c r="ABH9" s="81"/>
      <c r="ABI9" s="81"/>
      <c r="ABJ9" s="81"/>
      <c r="ABK9" s="81"/>
      <c r="ABL9" s="81"/>
      <c r="ABM9" s="81"/>
      <c r="ABN9" s="81"/>
      <c r="ABO9" s="81"/>
      <c r="ABP9" s="81"/>
      <c r="ABQ9" s="81"/>
      <c r="ABR9" s="81"/>
      <c r="ABS9" s="81"/>
      <c r="ABT9" s="81"/>
      <c r="ABU9" s="81"/>
      <c r="ABV9" s="81"/>
      <c r="ABW9" s="81"/>
      <c r="ABX9" s="81"/>
      <c r="ABY9" s="81"/>
      <c r="ABZ9" s="81"/>
      <c r="ACA9" s="81"/>
      <c r="ACB9" s="81"/>
      <c r="ACC9" s="81"/>
      <c r="ACD9" s="81"/>
      <c r="ACE9" s="81"/>
      <c r="ACF9" s="81"/>
      <c r="ACG9" s="81"/>
      <c r="ACH9" s="81"/>
      <c r="ACI9" s="81"/>
      <c r="ACJ9" s="81"/>
      <c r="ACK9" s="81"/>
      <c r="ACL9" s="81"/>
      <c r="ACM9" s="81"/>
      <c r="ACN9" s="81"/>
      <c r="ACO9" s="81"/>
      <c r="ACP9" s="81"/>
      <c r="ACQ9" s="81"/>
      <c r="ACR9" s="81"/>
      <c r="ACS9" s="81"/>
      <c r="ACT9" s="81"/>
      <c r="ACU9" s="81"/>
      <c r="ACV9" s="81"/>
      <c r="ACW9" s="81"/>
      <c r="ACX9" s="81"/>
      <c r="ACY9" s="81"/>
      <c r="ACZ9" s="81"/>
      <c r="ADA9" s="81"/>
      <c r="ADB9" s="81"/>
      <c r="ADC9" s="81"/>
      <c r="ADD9" s="81"/>
      <c r="ADE9" s="81"/>
      <c r="ADF9" s="81"/>
      <c r="ADG9" s="81"/>
      <c r="ADH9" s="81"/>
      <c r="ADI9" s="81"/>
      <c r="ADJ9" s="81"/>
      <c r="ADK9" s="81"/>
      <c r="ADL9" s="81"/>
      <c r="ADM9" s="81"/>
      <c r="ADN9" s="81"/>
      <c r="ADO9" s="81"/>
      <c r="ADP9" s="81"/>
      <c r="ADQ9" s="81"/>
      <c r="ADR9" s="81"/>
      <c r="ADS9" s="81"/>
      <c r="ADT9" s="81"/>
      <c r="ADU9" s="81"/>
      <c r="ADV9" s="81"/>
      <c r="ADW9" s="81"/>
      <c r="ADX9" s="81"/>
      <c r="ADY9" s="81"/>
      <c r="ADZ9" s="81"/>
      <c r="AEA9" s="81"/>
      <c r="AEB9" s="81"/>
      <c r="AEC9" s="81"/>
      <c r="AED9" s="81"/>
      <c r="AEE9" s="81"/>
      <c r="AEF9" s="81"/>
      <c r="AEG9" s="81"/>
      <c r="AEH9" s="81"/>
      <c r="AEI9" s="81"/>
      <c r="AEJ9" s="81"/>
      <c r="AEK9" s="81"/>
      <c r="AEL9" s="81"/>
      <c r="AEM9" s="81"/>
      <c r="AEN9" s="81"/>
      <c r="AEO9" s="81"/>
      <c r="AEP9" s="81"/>
      <c r="AEQ9" s="81"/>
      <c r="AER9" s="81"/>
      <c r="AES9" s="81"/>
      <c r="AET9" s="81"/>
      <c r="AEU9" s="81"/>
      <c r="AEV9" s="81"/>
      <c r="AEW9" s="81"/>
      <c r="AEX9" s="81"/>
      <c r="AEY9" s="81"/>
      <c r="AEZ9" s="81"/>
      <c r="AFA9" s="81"/>
      <c r="AFB9" s="81"/>
      <c r="AFC9" s="81"/>
      <c r="AFD9" s="81"/>
      <c r="AFE9" s="81"/>
      <c r="AFF9" s="81"/>
      <c r="AFG9" s="81"/>
      <c r="AFH9" s="81"/>
      <c r="AFI9" s="81"/>
      <c r="AFJ9" s="81"/>
      <c r="AFK9" s="81"/>
      <c r="AFL9" s="81"/>
      <c r="AFM9" s="81"/>
      <c r="AFN9" s="81"/>
      <c r="AFO9" s="81"/>
      <c r="AFP9" s="81"/>
      <c r="AFQ9" s="81"/>
      <c r="AFR9" s="81"/>
      <c r="AFS9" s="81"/>
      <c r="AFT9" s="81"/>
      <c r="AFU9" s="81"/>
      <c r="AFV9" s="81"/>
      <c r="AFW9" s="81"/>
      <c r="AFX9" s="81"/>
      <c r="AFY9" s="81"/>
      <c r="AFZ9" s="81"/>
      <c r="AGA9" s="81"/>
      <c r="AGB9" s="81"/>
      <c r="AGC9" s="81"/>
      <c r="AGD9" s="81"/>
      <c r="AGE9" s="81"/>
      <c r="AGF9" s="81"/>
      <c r="AGG9" s="81"/>
      <c r="AGH9" s="81"/>
      <c r="AGI9" s="81"/>
      <c r="AGJ9" s="81"/>
      <c r="AGK9" s="81"/>
      <c r="AGL9" s="81"/>
      <c r="AGM9" s="81"/>
      <c r="AGN9" s="81"/>
      <c r="AGO9" s="81"/>
      <c r="AGP9" s="81"/>
      <c r="AGQ9" s="81"/>
      <c r="AGR9" s="81"/>
      <c r="AGS9" s="81"/>
      <c r="AGT9" s="81"/>
      <c r="AGU9" s="81"/>
      <c r="AGV9" s="81"/>
      <c r="AGW9" s="81"/>
      <c r="AGX9" s="81"/>
      <c r="AGY9" s="81"/>
      <c r="AGZ9" s="81"/>
      <c r="AHA9" s="81"/>
      <c r="AHB9" s="81"/>
      <c r="AHC9" s="81"/>
      <c r="AHD9" s="81"/>
      <c r="AHE9" s="81"/>
      <c r="AHF9" s="81"/>
      <c r="AHG9" s="81"/>
      <c r="AHH9" s="81"/>
      <c r="AHI9" s="81"/>
      <c r="AHJ9" s="81"/>
      <c r="AHK9" s="81"/>
      <c r="AHL9" s="81"/>
      <c r="AHM9" s="81"/>
      <c r="AHN9" s="81"/>
      <c r="AHO9" s="81"/>
      <c r="AHP9" s="81"/>
      <c r="AHQ9" s="81"/>
      <c r="AHR9" s="81"/>
      <c r="AHS9" s="81"/>
      <c r="AHT9" s="81"/>
      <c r="AHU9" s="81"/>
      <c r="AHV9" s="81"/>
      <c r="AHW9" s="81"/>
      <c r="AHX9" s="81"/>
      <c r="AHY9" s="81"/>
      <c r="AHZ9" s="81"/>
      <c r="AIA9" s="81"/>
      <c r="AIB9" s="81"/>
      <c r="AIC9" s="81"/>
      <c r="AID9" s="81"/>
      <c r="AIE9" s="81"/>
      <c r="AIF9" s="81"/>
      <c r="AIG9" s="81"/>
      <c r="AIH9" s="81"/>
      <c r="AII9" s="81"/>
      <c r="AIJ9" s="81"/>
      <c r="AIK9" s="81"/>
      <c r="AIL9" s="81"/>
      <c r="AIM9" s="81"/>
      <c r="AIN9" s="81"/>
      <c r="AIO9" s="81"/>
      <c r="AIP9" s="81"/>
      <c r="AIQ9" s="81"/>
      <c r="AIR9" s="81"/>
      <c r="AIS9" s="81"/>
      <c r="AIT9" s="81"/>
      <c r="AIU9" s="81"/>
      <c r="AIV9" s="81"/>
      <c r="AIW9" s="81"/>
      <c r="AIX9" s="81"/>
      <c r="AIY9" s="81"/>
      <c r="AIZ9" s="81"/>
      <c r="AJA9" s="81"/>
      <c r="AJB9" s="81"/>
      <c r="AJC9" s="81"/>
      <c r="AJD9" s="81"/>
      <c r="AJE9" s="81"/>
      <c r="AJF9" s="81"/>
      <c r="AJG9" s="81"/>
      <c r="AJH9" s="81"/>
      <c r="AJI9" s="81"/>
      <c r="AJJ9" s="81"/>
      <c r="AJK9" s="81"/>
      <c r="AJL9" s="81"/>
      <c r="AJM9" s="81"/>
      <c r="AJN9" s="81"/>
      <c r="AJO9" s="81"/>
      <c r="AJP9" s="81"/>
      <c r="AJQ9" s="81"/>
      <c r="AJR9" s="81"/>
      <c r="AJS9" s="81"/>
      <c r="AJT9" s="81"/>
      <c r="AJU9" s="81"/>
      <c r="AJV9" s="81"/>
      <c r="AJW9" s="81"/>
      <c r="AJX9" s="81"/>
      <c r="AJY9" s="81"/>
      <c r="AJZ9" s="81"/>
      <c r="AKA9" s="81"/>
      <c r="AKB9" s="81"/>
      <c r="AKC9" s="81"/>
      <c r="AKD9" s="81"/>
      <c r="AKE9" s="81"/>
      <c r="AKF9" s="81"/>
      <c r="AKG9" s="81"/>
      <c r="AKH9" s="81"/>
      <c r="AKI9" s="81"/>
      <c r="AKJ9" s="81"/>
      <c r="AKK9" s="81"/>
      <c r="AKL9" s="81"/>
      <c r="AKM9" s="81"/>
      <c r="AKN9" s="81"/>
      <c r="AKO9" s="81"/>
      <c r="AKP9" s="81"/>
      <c r="AKQ9" s="81"/>
      <c r="AKR9" s="81"/>
      <c r="AKS9" s="81"/>
      <c r="AKT9" s="81"/>
      <c r="AKU9" s="81"/>
      <c r="AKV9" s="81"/>
      <c r="AKW9" s="81"/>
      <c r="AKX9" s="81"/>
      <c r="AKY9" s="81"/>
      <c r="AKZ9" s="81"/>
      <c r="ALA9" s="81"/>
      <c r="ALB9" s="81"/>
      <c r="ALC9" s="81"/>
      <c r="ALD9" s="81"/>
      <c r="ALE9" s="81"/>
      <c r="ALF9" s="81"/>
      <c r="ALG9" s="81"/>
      <c r="ALH9" s="81"/>
      <c r="ALI9" s="81"/>
      <c r="ALJ9" s="81"/>
      <c r="ALK9" s="81"/>
    </row>
    <row r="10" spans="1:999">
      <c r="A10" s="124">
        <f t="shared" si="0"/>
        <v>28</v>
      </c>
      <c r="B10" s="113" t="s">
        <v>239</v>
      </c>
      <c r="C10" s="113">
        <f>VLOOKUP(B10,'TiO2'!$A$1:$M$97,8,0)</f>
        <v>2.9717780834728733E-2</v>
      </c>
      <c r="E10" s="113" t="s">
        <v>239</v>
      </c>
      <c r="F10" s="113">
        <f>VLOOKUP(E10,'TiO2'!$A$1:$M$97,7,0)</f>
        <v>-8.193127509</v>
      </c>
      <c r="G10" s="113">
        <f t="shared" si="1"/>
        <v>43</v>
      </c>
      <c r="H10" s="130"/>
      <c r="I10" s="49"/>
      <c r="J10" s="49"/>
      <c r="DC10" s="71"/>
    </row>
    <row r="11" spans="1:999" s="81" customFormat="1">
      <c r="A11" s="124">
        <f t="shared" si="0"/>
        <v>62</v>
      </c>
      <c r="B11" s="113" t="s">
        <v>240</v>
      </c>
      <c r="C11" s="113">
        <f>VLOOKUP(B11,'TiO2'!$A$1:$M$97,8,0)</f>
        <v>-0.30727255556128169</v>
      </c>
      <c r="D11" s="112"/>
      <c r="E11" s="113" t="s">
        <v>240</v>
      </c>
      <c r="F11" s="113">
        <f>VLOOKUP(E11,'TiO2'!$A$1:$M$97,7,0)</f>
        <v>-8.0785081049999992</v>
      </c>
      <c r="G11" s="113">
        <f t="shared" si="1"/>
        <v>42</v>
      </c>
      <c r="H11" s="130"/>
      <c r="I11" s="49"/>
      <c r="J11" s="49"/>
    </row>
    <row r="12" spans="1:999" s="81" customFormat="1">
      <c r="A12" s="124">
        <f t="shared" si="0"/>
        <v>82</v>
      </c>
      <c r="B12" s="113" t="s">
        <v>246</v>
      </c>
      <c r="C12" s="113">
        <f>VLOOKUP(B12,'TiO2'!$A$1:$M$97,8,0)</f>
        <v>-0.69634273460393969</v>
      </c>
      <c r="D12" s="112"/>
      <c r="E12" s="113" t="s">
        <v>246</v>
      </c>
      <c r="F12" s="113">
        <f>VLOOKUP(E12,'TiO2'!$A$1:$M$97,7,0)</f>
        <v>-10.05146594</v>
      </c>
      <c r="G12" s="113">
        <f t="shared" si="1"/>
        <v>70</v>
      </c>
      <c r="H12" s="130"/>
      <c r="I12" s="49"/>
      <c r="J12" s="49"/>
    </row>
    <row r="13" spans="1:999" s="81" customFormat="1">
      <c r="A13" s="124">
        <f t="shared" si="0"/>
        <v>60</v>
      </c>
      <c r="B13" s="104" t="s">
        <v>265</v>
      </c>
      <c r="C13" s="113">
        <f>VLOOKUP(B13,'TiO2'!$A$1:$M$97,8,0)</f>
        <v>-0.2917818982800866</v>
      </c>
      <c r="D13" s="112"/>
      <c r="E13" s="107" t="s">
        <v>265</v>
      </c>
      <c r="F13" s="113">
        <f>VLOOKUP(E13,'TiO2'!$A$1:$M$97,7,0)</f>
        <v>-6.572341991</v>
      </c>
      <c r="G13" s="113">
        <f t="shared" si="1"/>
        <v>26</v>
      </c>
      <c r="H13" s="130"/>
      <c r="I13" s="49"/>
      <c r="J13" s="49"/>
    </row>
    <row r="14" spans="1:999">
      <c r="A14" s="124">
        <f t="shared" si="0"/>
        <v>70</v>
      </c>
      <c r="B14" s="104" t="s">
        <v>718</v>
      </c>
      <c r="C14" s="113">
        <f>VLOOKUP(B14,'TiO2'!$A$1:$M$97,8,0)</f>
        <v>-0.40645532877380486</v>
      </c>
      <c r="E14" s="107" t="s">
        <v>718</v>
      </c>
      <c r="F14" s="113">
        <f>VLOOKUP(E14,'TiO2'!$A$1:$M$97,7,0)</f>
        <v>-10.514049419999999</v>
      </c>
      <c r="G14" s="113">
        <f t="shared" si="1"/>
        <v>76</v>
      </c>
      <c r="H14" s="130"/>
      <c r="I14" s="50"/>
      <c r="J14" s="49"/>
      <c r="DC14" s="71"/>
    </row>
    <row r="15" spans="1:999">
      <c r="A15" s="124">
        <f t="shared" si="0"/>
        <v>3</v>
      </c>
      <c r="B15" s="113" t="s">
        <v>82</v>
      </c>
      <c r="C15" s="113">
        <f>VLOOKUP(B15,'TiO2'!$A$1:$M$97,8,0)</f>
        <v>2.1588988262245055</v>
      </c>
      <c r="E15" s="113" t="s">
        <v>82</v>
      </c>
      <c r="F15" s="113">
        <f>VLOOKUP(E15,'TiO2'!$A$1:$M$97,7,0)</f>
        <v>-6.0555362730000004</v>
      </c>
      <c r="G15" s="113">
        <f t="shared" si="1"/>
        <v>20</v>
      </c>
      <c r="H15" s="130"/>
      <c r="I15" s="49"/>
      <c r="J15" s="49"/>
      <c r="DC15" s="71"/>
    </row>
    <row r="16" spans="1:999">
      <c r="A16" s="124">
        <f t="shared" si="0"/>
        <v>6</v>
      </c>
      <c r="B16" s="113" t="s">
        <v>72</v>
      </c>
      <c r="C16" s="113">
        <f>VLOOKUP(B16,'TiO2'!$A$1:$M$97,8,0)</f>
        <v>1.6189263194988153</v>
      </c>
      <c r="E16" s="113" t="s">
        <v>72</v>
      </c>
      <c r="F16" s="113">
        <f>VLOOKUP(E16,'TiO2'!$A$1:$M$97,7,0)</f>
        <v>-8.6776988119999992</v>
      </c>
      <c r="G16" s="113">
        <f t="shared" si="1"/>
        <v>51</v>
      </c>
      <c r="H16" s="130"/>
      <c r="I16" s="49"/>
      <c r="J16" s="49"/>
      <c r="DC16" s="71"/>
    </row>
    <row r="17" spans="1:107">
      <c r="A17" s="124">
        <f t="shared" si="0"/>
        <v>40</v>
      </c>
      <c r="B17" s="104" t="s">
        <v>536</v>
      </c>
      <c r="C17" s="113">
        <f>VLOOKUP(B17,'TiO2'!$A$1:$M$97,8,0)</f>
        <v>-7.0836909893076505E-2</v>
      </c>
      <c r="E17" s="107" t="s">
        <v>536</v>
      </c>
      <c r="F17" s="113">
        <f>VLOOKUP(E17,'TiO2'!$A$1:$M$97,7,0)</f>
        <v>-12.982854059999999</v>
      </c>
      <c r="G17" s="113">
        <f t="shared" si="1"/>
        <v>87</v>
      </c>
      <c r="H17" s="130"/>
      <c r="I17" s="24"/>
      <c r="J17" s="24"/>
      <c r="DC17" s="71"/>
    </row>
    <row r="18" spans="1:107">
      <c r="A18" s="124">
        <f t="shared" si="0"/>
        <v>85</v>
      </c>
      <c r="B18" s="104" t="s">
        <v>318</v>
      </c>
      <c r="C18" s="113">
        <f>VLOOKUP(B18,'TiO2'!$A$1:$M$97,8,0)</f>
        <v>-0.77407899658922641</v>
      </c>
      <c r="E18" s="107" t="s">
        <v>318</v>
      </c>
      <c r="F18" s="113">
        <f>VLOOKUP(E18,'TiO2'!$A$1:$M$97,7,0)</f>
        <v>-8.2609334000000008</v>
      </c>
      <c r="G18" s="113">
        <f t="shared" si="1"/>
        <v>46</v>
      </c>
      <c r="H18" s="130"/>
      <c r="I18" s="49"/>
      <c r="J18" s="49"/>
      <c r="DC18" s="71"/>
    </row>
    <row r="19" spans="1:107" s="81" customFormat="1">
      <c r="A19" s="124">
        <f t="shared" si="0"/>
        <v>71</v>
      </c>
      <c r="B19" s="115" t="s">
        <v>1474</v>
      </c>
      <c r="C19" s="113">
        <f>VLOOKUP(B19,'TiO2'!$A$1:$M$97,8,0)</f>
        <v>-0.47612968406446499</v>
      </c>
      <c r="D19" s="112"/>
      <c r="E19" s="113" t="s">
        <v>1474</v>
      </c>
      <c r="F19" s="113">
        <f>VLOOKUP(E19,'TiO2'!$A$1:$M$97,7,0)</f>
        <v>-2.12595028174553</v>
      </c>
      <c r="G19" s="113">
        <f t="shared" si="1"/>
        <v>4</v>
      </c>
      <c r="H19" s="130"/>
      <c r="I19" s="88"/>
      <c r="J19" s="24"/>
    </row>
    <row r="20" spans="1:107" s="81" customFormat="1">
      <c r="A20" s="124">
        <f t="shared" si="0"/>
        <v>25</v>
      </c>
      <c r="B20" s="115" t="s">
        <v>1486</v>
      </c>
      <c r="C20" s="113">
        <f>VLOOKUP(B20,'TiO2'!$A$1:$M$97,8,0)</f>
        <v>0.13389278365704688</v>
      </c>
      <c r="D20" s="112"/>
      <c r="E20" s="113" t="s">
        <v>1486</v>
      </c>
      <c r="F20" s="113">
        <f>VLOOKUP(E20,'TiO2'!$A$1:$M$97,7,0)</f>
        <v>-10.4510954574182</v>
      </c>
      <c r="G20" s="113">
        <f t="shared" si="1"/>
        <v>75</v>
      </c>
      <c r="H20" s="130"/>
      <c r="I20" s="49"/>
      <c r="J20" s="49"/>
    </row>
    <row r="21" spans="1:107">
      <c r="A21" s="124">
        <f t="shared" si="0"/>
        <v>86</v>
      </c>
      <c r="B21" s="115" t="s">
        <v>1490</v>
      </c>
      <c r="C21" s="113">
        <f>VLOOKUP(B21,'TiO2'!$A$1:$M$97,8,0)</f>
        <v>-0.85815641441733914</v>
      </c>
      <c r="E21" s="113" t="s">
        <v>1490</v>
      </c>
      <c r="F21" s="113">
        <f>VLOOKUP(E21,'TiO2'!$A$1:$M$97,7,0)</f>
        <v>-9.0978547744754295</v>
      </c>
      <c r="G21" s="113">
        <f t="shared" si="1"/>
        <v>58</v>
      </c>
      <c r="H21" s="130"/>
      <c r="I21" s="24"/>
      <c r="J21" s="24"/>
      <c r="DC21" s="71"/>
    </row>
    <row r="22" spans="1:107">
      <c r="A22" s="124">
        <f t="shared" si="0"/>
        <v>39</v>
      </c>
      <c r="B22" s="115" t="s">
        <v>540</v>
      </c>
      <c r="C22" s="113">
        <f>VLOOKUP(B22,'TiO2'!$A$1:$M$97,8,0)</f>
        <v>-6.5145366830403506E-2</v>
      </c>
      <c r="E22" s="113" t="s">
        <v>540</v>
      </c>
      <c r="F22" s="113">
        <f>VLOOKUP(E22,'TiO2'!$A$1:$M$97,7,0)</f>
        <v>-4.3539104214842403</v>
      </c>
      <c r="G22" s="113">
        <f t="shared" si="1"/>
        <v>8</v>
      </c>
      <c r="H22" s="130"/>
      <c r="I22" s="24"/>
      <c r="J22" s="24"/>
      <c r="DC22" s="71"/>
    </row>
    <row r="23" spans="1:107" s="81" customFormat="1">
      <c r="A23" s="124">
        <f t="shared" si="0"/>
        <v>64</v>
      </c>
      <c r="B23" s="104" t="s">
        <v>283</v>
      </c>
      <c r="C23" s="113">
        <f>VLOOKUP(B23,'TiO2'!$A$1:$M$97,8,0)</f>
        <v>-0.32326983524363945</v>
      </c>
      <c r="D23" s="112"/>
      <c r="E23" s="107" t="s">
        <v>283</v>
      </c>
      <c r="F23" s="113">
        <f>VLOOKUP(E23,'TiO2'!$A$1:$M$97,7,0)</f>
        <v>-3.6028195429999998</v>
      </c>
      <c r="G23" s="113">
        <f t="shared" si="1"/>
        <v>6</v>
      </c>
      <c r="H23" s="129"/>
      <c r="I23" s="49"/>
      <c r="J23" s="49"/>
    </row>
    <row r="24" spans="1:107" s="81" customFormat="1">
      <c r="A24" s="124">
        <f t="shared" si="0"/>
        <v>88</v>
      </c>
      <c r="B24" s="115" t="s">
        <v>1390</v>
      </c>
      <c r="C24" s="113">
        <f>VLOOKUP(B24,'TiO2'!$A$1:$M$97,8,0)</f>
        <v>-1.039972960719455</v>
      </c>
      <c r="D24" s="112"/>
      <c r="E24" s="113" t="s">
        <v>1390</v>
      </c>
      <c r="F24" s="113">
        <f>VLOOKUP(E24,'TiO2'!$A$1:$M$97,7,0)</f>
        <v>-5.0438264423883696</v>
      </c>
      <c r="G24" s="113">
        <f t="shared" si="1"/>
        <v>12</v>
      </c>
      <c r="H24" s="129"/>
      <c r="I24" s="49"/>
      <c r="J24" s="49"/>
    </row>
    <row r="25" spans="1:107" s="81" customFormat="1">
      <c r="A25" s="124">
        <f t="shared" si="0"/>
        <v>54</v>
      </c>
      <c r="B25" s="115" t="s">
        <v>1394</v>
      </c>
      <c r="C25" s="113">
        <f>VLOOKUP(B25,'TiO2'!$A$1:$M$97,8,0)</f>
        <v>-0.19628550101860451</v>
      </c>
      <c r="D25" s="112"/>
      <c r="E25" s="113" t="s">
        <v>1394</v>
      </c>
      <c r="F25" s="113">
        <f>VLOOKUP(E25,'TiO2'!$A$1:$M$97,7,0)</f>
        <v>-6.1488133750334999</v>
      </c>
      <c r="G25" s="113">
        <f t="shared" si="1"/>
        <v>22</v>
      </c>
      <c r="H25" s="130"/>
      <c r="I25" s="49"/>
      <c r="J25" s="49"/>
    </row>
    <row r="26" spans="1:107" s="81" customFormat="1">
      <c r="A26" s="124">
        <f t="shared" si="0"/>
        <v>23</v>
      </c>
      <c r="B26" s="115" t="s">
        <v>548</v>
      </c>
      <c r="C26" s="113">
        <f>VLOOKUP(B26,'TiO2'!$A$1:$M$97,8,0)</f>
        <v>0.18135165153989055</v>
      </c>
      <c r="D26" s="112"/>
      <c r="E26" s="113" t="s">
        <v>548</v>
      </c>
      <c r="F26" s="113">
        <f>VLOOKUP(E26,'TiO2'!$A$1:$M$97,7,0)</f>
        <v>-13.9184412081425</v>
      </c>
      <c r="G26" s="113">
        <f t="shared" si="1"/>
        <v>88</v>
      </c>
      <c r="H26" s="129"/>
      <c r="I26" s="50"/>
      <c r="J26" s="49"/>
    </row>
    <row r="27" spans="1:107" s="81" customFormat="1">
      <c r="A27" s="124">
        <f t="shared" si="0"/>
        <v>77</v>
      </c>
      <c r="B27" s="104" t="s">
        <v>386</v>
      </c>
      <c r="C27" s="113">
        <f>VLOOKUP(B27,'TiO2'!$A$1:$M$97,8,0)</f>
        <v>-0.63276077218058024</v>
      </c>
      <c r="D27" s="112"/>
      <c r="E27" s="107" t="s">
        <v>386</v>
      </c>
      <c r="F27" s="113">
        <f>VLOOKUP(E27,'TiO2'!$A$1:$M$97,7,0)</f>
        <v>-7.1150754860000003</v>
      </c>
      <c r="G27" s="113">
        <f t="shared" si="1"/>
        <v>28</v>
      </c>
      <c r="H27" s="129"/>
      <c r="I27" s="49"/>
      <c r="J27" s="49"/>
    </row>
    <row r="28" spans="1:107">
      <c r="A28" s="124">
        <f t="shared" si="0"/>
        <v>84</v>
      </c>
      <c r="B28" s="106" t="s">
        <v>449</v>
      </c>
      <c r="C28" s="113">
        <f>VLOOKUP(B28,'TiO2'!$A$1:$M$97,8,0)</f>
        <v>-0.71450706839333578</v>
      </c>
      <c r="E28" s="108" t="s">
        <v>449</v>
      </c>
      <c r="F28" s="113">
        <f>VLOOKUP(E28,'TiO2'!$A$1:$M$97,7,0)</f>
        <v>-8.6997167179999995</v>
      </c>
      <c r="G28" s="113">
        <f t="shared" si="1"/>
        <v>52</v>
      </c>
      <c r="H28" s="130"/>
      <c r="I28" s="49"/>
      <c r="J28" s="49"/>
      <c r="DC28" s="71"/>
    </row>
    <row r="29" spans="1:107">
      <c r="A29" s="124">
        <f t="shared" si="0"/>
        <v>94</v>
      </c>
      <c r="B29" s="106" t="s">
        <v>402</v>
      </c>
      <c r="C29" s="113">
        <f>VLOOKUP(B29,'TiO2'!$A$1:$M$97,8,0)</f>
        <v>-3.1008958272805272</v>
      </c>
      <c r="E29" s="108" t="s">
        <v>402</v>
      </c>
      <c r="F29" s="113">
        <f>VLOOKUP(E29,'TiO2'!$A$1:$M$97,7,0)</f>
        <v>-11.850860470000001</v>
      </c>
      <c r="G29" s="113">
        <f t="shared" si="1"/>
        <v>82</v>
      </c>
      <c r="H29" s="130"/>
      <c r="I29" s="49"/>
      <c r="J29" s="49"/>
      <c r="DC29" s="71"/>
    </row>
    <row r="30" spans="1:107">
      <c r="A30" s="124">
        <f t="shared" si="0"/>
        <v>35</v>
      </c>
      <c r="B30" s="115" t="s">
        <v>552</v>
      </c>
      <c r="C30" s="113">
        <f>VLOOKUP(B30,'TiO2'!$A$1:$M$97,8,0)</f>
        <v>-2.3317569593955267E-2</v>
      </c>
      <c r="E30" s="113" t="s">
        <v>552</v>
      </c>
      <c r="F30" s="113">
        <f>VLOOKUP(E30,'TiO2'!$A$1:$M$97,7,0)</f>
        <v>-9.4074071414712392</v>
      </c>
      <c r="G30" s="113">
        <f t="shared" si="1"/>
        <v>62</v>
      </c>
      <c r="H30" s="129"/>
      <c r="I30" s="24"/>
      <c r="J30" s="49"/>
      <c r="DC30" s="71"/>
    </row>
    <row r="31" spans="1:107">
      <c r="A31" s="124">
        <f t="shared" si="0"/>
        <v>68</v>
      </c>
      <c r="B31" s="115" t="s">
        <v>1359</v>
      </c>
      <c r="C31" s="113">
        <f>VLOOKUP(B31,'TiO2'!$A$1:$M$97,8,0)</f>
        <v>-0.35847166284084542</v>
      </c>
      <c r="E31" s="113" t="s">
        <v>1359</v>
      </c>
      <c r="F31" s="113">
        <f>VLOOKUP(E31,'TiO2'!$A$1:$M$97,7,0)</f>
        <v>-11.984012812302799</v>
      </c>
      <c r="G31" s="113">
        <f t="shared" si="1"/>
        <v>83</v>
      </c>
      <c r="H31" s="129"/>
      <c r="I31" s="24"/>
      <c r="J31" s="49"/>
      <c r="DC31" s="71"/>
    </row>
    <row r="32" spans="1:107">
      <c r="A32" s="124">
        <f t="shared" si="0"/>
        <v>57</v>
      </c>
      <c r="B32" s="104" t="s">
        <v>495</v>
      </c>
      <c r="C32" s="113">
        <f>VLOOKUP(B32,'TiO2'!$A$1:$M$97,8,0)</f>
        <v>-0.26946298903162319</v>
      </c>
      <c r="E32" s="107" t="s">
        <v>495</v>
      </c>
      <c r="F32" s="113">
        <f>VLOOKUP(E32,'TiO2'!$A$1:$M$97,7,0)</f>
        <v>-7.1971291510000004</v>
      </c>
      <c r="G32" s="113">
        <f t="shared" si="1"/>
        <v>29</v>
      </c>
      <c r="H32" s="129"/>
      <c r="I32" s="49"/>
      <c r="J32" s="49"/>
      <c r="DC32" s="71"/>
    </row>
    <row r="33" spans="1:107">
      <c r="A33" s="124">
        <f t="shared" si="0"/>
        <v>12</v>
      </c>
      <c r="B33" s="104" t="s">
        <v>271</v>
      </c>
      <c r="C33" s="113">
        <f>VLOOKUP(B33,'TiO2'!$A$1:$M$97,8,0)</f>
        <v>0.64354091309128225</v>
      </c>
      <c r="E33" s="107" t="s">
        <v>271</v>
      </c>
      <c r="F33" s="113">
        <f>VLOOKUP(E33,'TiO2'!$A$1:$M$97,7,0)</f>
        <v>-5.7615858979999999</v>
      </c>
      <c r="G33" s="113">
        <f t="shared" si="1"/>
        <v>16</v>
      </c>
      <c r="H33" s="130"/>
      <c r="I33" s="24"/>
      <c r="J33" s="24"/>
      <c r="DC33" s="71"/>
    </row>
    <row r="34" spans="1:107">
      <c r="A34" s="124">
        <f t="shared" si="0"/>
        <v>5</v>
      </c>
      <c r="B34" s="115" t="s">
        <v>815</v>
      </c>
      <c r="C34" s="113">
        <f>VLOOKUP(B34,'TiO2'!$A$1:$M$97,8,0)</f>
        <v>1.7646237886077225</v>
      </c>
      <c r="E34" s="113" t="s">
        <v>815</v>
      </c>
      <c r="F34" s="113">
        <f>VLOOKUP(E34,'TiO2'!$A$1:$M$97,7,0)</f>
        <v>-8.2312467728097207</v>
      </c>
      <c r="G34" s="113">
        <f t="shared" si="1"/>
        <v>45</v>
      </c>
      <c r="H34" s="129"/>
      <c r="I34" s="49"/>
      <c r="J34" s="49"/>
      <c r="DC34" s="71"/>
    </row>
    <row r="35" spans="1:107">
      <c r="A35" s="124">
        <f t="shared" ref="A35:A66" si="2">RANK(C35,$C$3:$C$96,0)</f>
        <v>42</v>
      </c>
      <c r="B35" s="115" t="s">
        <v>1275</v>
      </c>
      <c r="C35" s="113">
        <f>VLOOKUP(B35,'TiO2'!$A$1:$M$97,8,0)</f>
        <v>-8.707093629380272E-2</v>
      </c>
      <c r="E35" s="113" t="s">
        <v>1275</v>
      </c>
      <c r="F35" s="113">
        <f>VLOOKUP(E35,'TiO2'!$A$1:$M$97,7,0)</f>
        <v>-7.7931781786674801</v>
      </c>
      <c r="G35" s="113">
        <f t="shared" ref="G35:G66" si="3">RANK(F35,$F$3:$F$96,0)</f>
        <v>36</v>
      </c>
      <c r="H35" s="129"/>
      <c r="I35" s="24"/>
      <c r="J35" s="49"/>
      <c r="DC35" s="71"/>
    </row>
    <row r="36" spans="1:107">
      <c r="A36" s="124">
        <f t="shared" si="2"/>
        <v>78</v>
      </c>
      <c r="B36" s="115" t="s">
        <v>787</v>
      </c>
      <c r="C36" s="113">
        <f>VLOOKUP(B36,'TiO2'!$A$1:$M$97,8,0)</f>
        <v>-0.66142723226333688</v>
      </c>
      <c r="E36" s="113" t="s">
        <v>787</v>
      </c>
      <c r="F36" s="113">
        <f>VLOOKUP(E36,'TiO2'!$A$1:$M$97,7,0)</f>
        <v>-5.9641775199570501</v>
      </c>
      <c r="G36" s="113">
        <f t="shared" si="3"/>
        <v>19</v>
      </c>
      <c r="H36" s="129"/>
      <c r="I36" s="49"/>
      <c r="J36" s="49"/>
      <c r="DC36" s="71"/>
    </row>
    <row r="37" spans="1:107">
      <c r="A37" s="124">
        <f t="shared" si="2"/>
        <v>43</v>
      </c>
      <c r="B37" s="104" t="s">
        <v>275</v>
      </c>
      <c r="C37" s="113">
        <f>VLOOKUP(B37,'TiO2'!$A$1:$M$97,8,0)</f>
        <v>-9.1415247983359357E-2</v>
      </c>
      <c r="E37" s="107" t="s">
        <v>275</v>
      </c>
      <c r="F37" s="113">
        <f>VLOOKUP(E37,'TiO2'!$A$1:$M$97,7,0)</f>
        <v>-8.2304313189999991</v>
      </c>
      <c r="G37" s="113">
        <f t="shared" si="3"/>
        <v>44</v>
      </c>
      <c r="H37" s="129"/>
      <c r="I37" s="49"/>
      <c r="J37" s="49"/>
      <c r="DC37" s="71"/>
    </row>
    <row r="38" spans="1:107">
      <c r="A38" s="124">
        <f t="shared" si="2"/>
        <v>81</v>
      </c>
      <c r="B38" s="115" t="s">
        <v>1282</v>
      </c>
      <c r="C38" s="113">
        <f>VLOOKUP(B38,'TiO2'!$A$1:$M$97,8,0)</f>
        <v>-0.69565912021834742</v>
      </c>
      <c r="E38" s="113" t="s">
        <v>1282</v>
      </c>
      <c r="F38" s="113">
        <f>VLOOKUP(E38,'TiO2'!$A$1:$M$97,7,0)</f>
        <v>-4.07520473863846</v>
      </c>
      <c r="G38" s="113">
        <f t="shared" si="3"/>
        <v>7</v>
      </c>
      <c r="H38" s="129"/>
      <c r="I38" s="49"/>
      <c r="J38" s="49"/>
      <c r="DC38" s="71"/>
    </row>
    <row r="39" spans="1:107" s="81" customFormat="1">
      <c r="A39" s="124">
        <f t="shared" si="2"/>
        <v>47</v>
      </c>
      <c r="B39" s="104" t="s">
        <v>287</v>
      </c>
      <c r="C39" s="113">
        <f>VLOOKUP(B39,'TiO2'!$A$1:$M$97,8,0)</f>
        <v>-9.8980698351089844E-2</v>
      </c>
      <c r="D39" s="112"/>
      <c r="E39" s="107" t="s">
        <v>287</v>
      </c>
      <c r="F39" s="113">
        <f>VLOOKUP(E39,'TiO2'!$A$1:$M$97,7,0)</f>
        <v>-9.7814143040000001</v>
      </c>
      <c r="G39" s="113">
        <f t="shared" si="3"/>
        <v>64</v>
      </c>
      <c r="H39" s="131"/>
      <c r="I39" s="87"/>
      <c r="J39" s="87"/>
    </row>
    <row r="40" spans="1:107">
      <c r="A40" s="124">
        <f t="shared" si="2"/>
        <v>66</v>
      </c>
      <c r="B40" s="104" t="s">
        <v>291</v>
      </c>
      <c r="C40" s="113">
        <f>VLOOKUP(B40,'TiO2'!$A$1:$M$97,8,0)</f>
        <v>-0.32549634235211389</v>
      </c>
      <c r="E40" s="107" t="s">
        <v>291</v>
      </c>
      <c r="F40" s="113">
        <f>VLOOKUP(E40,'TiO2'!$A$1:$M$97,7,0)</f>
        <v>-8.6426519109999997</v>
      </c>
      <c r="G40" s="113">
        <f t="shared" si="3"/>
        <v>49</v>
      </c>
      <c r="H40" s="130"/>
      <c r="I40" s="49"/>
      <c r="J40" s="49"/>
      <c r="DC40" s="71"/>
    </row>
    <row r="41" spans="1:107">
      <c r="A41" s="124">
        <f t="shared" si="2"/>
        <v>21</v>
      </c>
      <c r="B41" s="115" t="s">
        <v>1289</v>
      </c>
      <c r="C41" s="113">
        <f>VLOOKUP(B41,'TiO2'!$A$1:$M$97,8,0)</f>
        <v>0.29872617785405392</v>
      </c>
      <c r="E41" s="113" t="s">
        <v>1289</v>
      </c>
      <c r="F41" s="113">
        <f>VLOOKUP(E41,'TiO2'!$A$1:$M$97,7,0)</f>
        <v>-11.396578628278499</v>
      </c>
      <c r="G41" s="113">
        <f t="shared" si="3"/>
        <v>80</v>
      </c>
      <c r="H41" s="130"/>
      <c r="I41" s="49"/>
      <c r="J41" s="49"/>
      <c r="DC41" s="71"/>
    </row>
    <row r="42" spans="1:107">
      <c r="A42" s="124">
        <f t="shared" si="2"/>
        <v>33</v>
      </c>
      <c r="B42" s="104" t="s">
        <v>295</v>
      </c>
      <c r="C42" s="113">
        <f>VLOOKUP(B42,'TiO2'!$A$1:$M$97,8,0)</f>
        <v>2.5537474719782298E-3</v>
      </c>
      <c r="E42" s="107" t="s">
        <v>295</v>
      </c>
      <c r="F42" s="113">
        <f>VLOOKUP(E42,'TiO2'!$A$1:$M$97,7,0)</f>
        <v>-5.1057359030000002</v>
      </c>
      <c r="G42" s="113">
        <f t="shared" si="3"/>
        <v>14</v>
      </c>
      <c r="H42" s="130"/>
      <c r="I42" s="49"/>
      <c r="J42" s="49"/>
      <c r="DC42" s="71"/>
    </row>
    <row r="43" spans="1:107">
      <c r="A43" s="124">
        <f t="shared" si="2"/>
        <v>76</v>
      </c>
      <c r="B43" s="104" t="s">
        <v>299</v>
      </c>
      <c r="C43" s="113">
        <f>VLOOKUP(B43,'TiO2'!$A$1:$M$97,8,0)</f>
        <v>-0.61347772856964977</v>
      </c>
      <c r="E43" s="107" t="s">
        <v>299</v>
      </c>
      <c r="F43" s="113">
        <f>VLOOKUP(E43,'TiO2'!$A$1:$M$97,7,0)</f>
        <v>-8.9727777759999992</v>
      </c>
      <c r="G43" s="113">
        <f t="shared" si="3"/>
        <v>57</v>
      </c>
      <c r="H43" s="129"/>
      <c r="I43" s="49"/>
      <c r="J43" s="49"/>
      <c r="DC43" s="71"/>
    </row>
    <row r="44" spans="1:107">
      <c r="A44" s="124">
        <f t="shared" si="2"/>
        <v>49</v>
      </c>
      <c r="B44" s="107" t="s">
        <v>503</v>
      </c>
      <c r="C44" s="113">
        <f>VLOOKUP(B44,'TiO2'!$A$1:$M$97,8,0)</f>
        <v>-0.13072649472504075</v>
      </c>
      <c r="E44" s="107" t="s">
        <v>503</v>
      </c>
      <c r="F44" s="113">
        <f>VLOOKUP(E44,'TiO2'!$A$1:$M$97,7,0)</f>
        <v>-8.4935434030000003</v>
      </c>
      <c r="G44" s="113">
        <f t="shared" si="3"/>
        <v>48</v>
      </c>
      <c r="H44" s="130"/>
      <c r="I44" s="49"/>
      <c r="J44" s="49"/>
      <c r="DC44" s="71"/>
    </row>
    <row r="45" spans="1:107">
      <c r="A45" s="124">
        <f t="shared" si="2"/>
        <v>15</v>
      </c>
      <c r="B45" s="115" t="s">
        <v>914</v>
      </c>
      <c r="C45" s="113">
        <f>VLOOKUP(B45,'TiO2'!$A$1:$M$97,8,0)</f>
        <v>0.53785639416979836</v>
      </c>
      <c r="E45" s="113" t="s">
        <v>914</v>
      </c>
      <c r="F45" s="113">
        <f>VLOOKUP(E45,'TiO2'!$A$1:$M$97,7,0)</f>
        <v>-8.7887354531344908</v>
      </c>
      <c r="G45" s="113">
        <f t="shared" si="3"/>
        <v>55</v>
      </c>
      <c r="H45" s="130"/>
      <c r="I45" s="49"/>
      <c r="J45" s="49"/>
      <c r="DC45" s="71"/>
    </row>
    <row r="46" spans="1:107">
      <c r="A46" s="124">
        <f t="shared" si="2"/>
        <v>30</v>
      </c>
      <c r="B46" s="104" t="s">
        <v>322</v>
      </c>
      <c r="C46" s="113">
        <f>VLOOKUP(B46,'TiO2'!$A$1:$M$97,8,0)</f>
        <v>1.4999976989494722E-2</v>
      </c>
      <c r="E46" s="107" t="s">
        <v>322</v>
      </c>
      <c r="F46" s="113">
        <f>VLOOKUP(E46,'TiO2'!$A$1:$M$97,7,0)</f>
        <v>-6.085908764</v>
      </c>
      <c r="G46" s="113">
        <f t="shared" si="3"/>
        <v>21</v>
      </c>
      <c r="H46" s="129"/>
      <c r="I46" s="49"/>
      <c r="J46" s="49"/>
      <c r="DC46" s="71"/>
    </row>
    <row r="47" spans="1:107">
      <c r="A47" s="124">
        <f t="shared" si="2"/>
        <v>61</v>
      </c>
      <c r="B47" s="115" t="s">
        <v>938</v>
      </c>
      <c r="C47" s="113">
        <f>VLOOKUP(B47,'TiO2'!$A$1:$M$97,8,0)</f>
        <v>-0.29374957823184222</v>
      </c>
      <c r="E47" s="113" t="s">
        <v>938</v>
      </c>
      <c r="F47" s="113">
        <f>VLOOKUP(E47,'TiO2'!$A$1:$M$97,7,0)</f>
        <v>-13.956211564099499</v>
      </c>
      <c r="G47" s="113">
        <f t="shared" si="3"/>
        <v>89</v>
      </c>
      <c r="H47" s="129"/>
      <c r="I47" s="50"/>
      <c r="J47" s="49"/>
      <c r="DC47" s="71"/>
    </row>
    <row r="48" spans="1:107">
      <c r="A48" s="124">
        <f t="shared" si="2"/>
        <v>2</v>
      </c>
      <c r="B48" s="115" t="s">
        <v>958</v>
      </c>
      <c r="C48" s="113">
        <f>VLOOKUP(B48,'TiO2'!$A$1:$M$97,8,0)</f>
        <v>2.2004050795233425</v>
      </c>
      <c r="E48" s="113" t="s">
        <v>958</v>
      </c>
      <c r="F48" s="113">
        <f>VLOOKUP(E48,'TiO2'!$A$1:$M$97,7,0)</f>
        <v>-6.4620710073819003</v>
      </c>
      <c r="G48" s="113">
        <f t="shared" si="3"/>
        <v>25</v>
      </c>
      <c r="H48" s="129"/>
      <c r="I48" s="50"/>
      <c r="J48" s="49"/>
      <c r="DC48" s="71"/>
    </row>
    <row r="49" spans="1:107">
      <c r="A49" s="124">
        <f t="shared" si="2"/>
        <v>80</v>
      </c>
      <c r="B49" s="115" t="s">
        <v>1315</v>
      </c>
      <c r="C49" s="113">
        <f>VLOOKUP(B49,'TiO2'!$A$1:$M$97,8,0)</f>
        <v>-0.68856438027185207</v>
      </c>
      <c r="E49" s="113" t="s">
        <v>1315</v>
      </c>
      <c r="F49" s="113">
        <f>VLOOKUP(E49,'TiO2'!$A$1:$M$97,7,0)</f>
        <v>-12.4381603713692</v>
      </c>
      <c r="G49" s="113">
        <f t="shared" si="3"/>
        <v>85</v>
      </c>
      <c r="H49" s="129"/>
      <c r="I49" s="49"/>
      <c r="J49" s="49"/>
      <c r="DC49" s="71"/>
    </row>
    <row r="50" spans="1:107">
      <c r="A50" s="124">
        <f t="shared" si="2"/>
        <v>34</v>
      </c>
      <c r="B50" s="104" t="s">
        <v>338</v>
      </c>
      <c r="C50" s="113">
        <f>VLOOKUP(B50,'TiO2'!$A$1:$M$97,8,0)</f>
        <v>-2.2674051953450333E-2</v>
      </c>
      <c r="E50" s="107" t="s">
        <v>338</v>
      </c>
      <c r="F50" s="113">
        <f>VLOOKUP(E50,'TiO2'!$A$1:$M$97,7,0)</f>
        <v>-5.9089444560000004</v>
      </c>
      <c r="G50" s="113">
        <f t="shared" si="3"/>
        <v>18</v>
      </c>
      <c r="H50" s="129"/>
      <c r="I50" s="49"/>
      <c r="J50" s="49"/>
      <c r="DC50" s="71"/>
    </row>
    <row r="51" spans="1:107">
      <c r="A51" s="124">
        <f t="shared" si="2"/>
        <v>55</v>
      </c>
      <c r="B51" s="115" t="s">
        <v>1322</v>
      </c>
      <c r="C51" s="113">
        <f>VLOOKUP(B51,'TiO2'!$A$1:$M$97,8,0)</f>
        <v>-0.20480280439289802</v>
      </c>
      <c r="E51" s="113" t="s">
        <v>1322</v>
      </c>
      <c r="F51" s="113">
        <f>VLOOKUP(E51,'TiO2'!$A$1:$M$97,7,0)</f>
        <v>-15.517998072554199</v>
      </c>
      <c r="G51" s="113">
        <f t="shared" si="3"/>
        <v>93</v>
      </c>
      <c r="H51" s="129"/>
      <c r="I51" s="50"/>
      <c r="J51" s="49"/>
      <c r="DC51" s="71"/>
    </row>
    <row r="52" spans="1:107">
      <c r="A52" s="124">
        <f t="shared" si="2"/>
        <v>46</v>
      </c>
      <c r="B52" s="104" t="s">
        <v>350</v>
      </c>
      <c r="C52" s="113">
        <f>VLOOKUP(B52,'TiO2'!$A$1:$M$97,8,0)</f>
        <v>-9.6852866898739218E-2</v>
      </c>
      <c r="E52" s="107" t="s">
        <v>350</v>
      </c>
      <c r="F52" s="113">
        <f>VLOOKUP(E52,'TiO2'!$A$1:$M$97,7,0)</f>
        <v>-8.6741231869999993</v>
      </c>
      <c r="G52" s="113">
        <f t="shared" si="3"/>
        <v>50</v>
      </c>
      <c r="H52" s="130"/>
      <c r="I52" s="49"/>
      <c r="J52" s="49"/>
      <c r="DC52" s="71"/>
    </row>
    <row r="53" spans="1:107">
      <c r="A53" s="124">
        <f t="shared" si="2"/>
        <v>41</v>
      </c>
      <c r="B53" s="104" t="s">
        <v>354</v>
      </c>
      <c r="C53" s="113">
        <f>VLOOKUP(B53,'TiO2'!$A$1:$M$97,8,0)</f>
        <v>-7.2674038685699882E-2</v>
      </c>
      <c r="E53" s="107" t="s">
        <v>354</v>
      </c>
      <c r="F53" s="113">
        <f>VLOOKUP(E53,'TiO2'!$A$1:$M$97,7,0)</f>
        <v>-4.7060336249999999</v>
      </c>
      <c r="G53" s="113">
        <f t="shared" si="3"/>
        <v>11</v>
      </c>
      <c r="DC53" s="71"/>
    </row>
    <row r="54" spans="1:107">
      <c r="A54" s="124">
        <f t="shared" si="2"/>
        <v>79</v>
      </c>
      <c r="B54" s="115" t="s">
        <v>1326</v>
      </c>
      <c r="C54" s="113">
        <f>VLOOKUP(B54,'TiO2'!$A$1:$M$97,8,0)</f>
        <v>-0.67594572742662729</v>
      </c>
      <c r="E54" s="113" t="s">
        <v>1326</v>
      </c>
      <c r="F54" s="113">
        <f>VLOOKUP(E54,'TiO2'!$A$1:$M$97,7,0)</f>
        <v>-7.8125525823807704</v>
      </c>
      <c r="G54" s="113">
        <f t="shared" si="3"/>
        <v>37</v>
      </c>
      <c r="DC54" s="71"/>
    </row>
    <row r="55" spans="1:107">
      <c r="A55" s="124">
        <f t="shared" si="2"/>
        <v>18</v>
      </c>
      <c r="B55" s="115" t="s">
        <v>1330</v>
      </c>
      <c r="C55" s="113">
        <f>VLOOKUP(B55,'TiO2'!$A$1:$M$97,8,0)</f>
        <v>0.43002733487148131</v>
      </c>
      <c r="E55" s="113" t="s">
        <v>1330</v>
      </c>
      <c r="F55" s="113">
        <f>VLOOKUP(E55,'TiO2'!$A$1:$M$97,7,0)</f>
        <v>-4.4409349936658398</v>
      </c>
      <c r="G55" s="113">
        <f t="shared" si="3"/>
        <v>9</v>
      </c>
      <c r="DA55" s="71"/>
      <c r="DB55" s="71"/>
      <c r="DC55" s="71"/>
    </row>
    <row r="56" spans="1:107">
      <c r="A56" s="124">
        <f t="shared" si="2"/>
        <v>50</v>
      </c>
      <c r="B56" s="115" t="s">
        <v>1334</v>
      </c>
      <c r="C56" s="113">
        <f>VLOOKUP(B56,'TiO2'!$A$1:$M$97,8,0)</f>
        <v>-0.15436350417782399</v>
      </c>
      <c r="E56" s="113" t="s">
        <v>1334</v>
      </c>
      <c r="F56" s="113">
        <f>VLOOKUP(E56,'TiO2'!$A$1:$M$97,7,0)</f>
        <v>-7.5325210017861197</v>
      </c>
      <c r="G56" s="113">
        <f t="shared" si="3"/>
        <v>34</v>
      </c>
      <c r="DC56" s="71"/>
    </row>
    <row r="57" spans="1:107">
      <c r="A57" s="124">
        <f t="shared" si="2"/>
        <v>74</v>
      </c>
      <c r="B57" s="115" t="s">
        <v>1338</v>
      </c>
      <c r="C57" s="113">
        <f>VLOOKUP(B57,'TiO2'!$A$1:$M$97,8,0)</f>
        <v>-0.56547091873540634</v>
      </c>
      <c r="E57" s="113" t="s">
        <v>1338</v>
      </c>
      <c r="F57" s="113">
        <f>VLOOKUP(E57,'TiO2'!$A$1:$M$97,7,0)</f>
        <v>-12.651447301855599</v>
      </c>
      <c r="G57" s="113">
        <f t="shared" si="3"/>
        <v>86</v>
      </c>
      <c r="DC57" s="71"/>
    </row>
    <row r="58" spans="1:107">
      <c r="A58" s="124">
        <f t="shared" si="2"/>
        <v>8</v>
      </c>
      <c r="B58" s="115" t="s">
        <v>1000</v>
      </c>
      <c r="C58" s="113">
        <f>VLOOKUP(B58,'TiO2'!$A$1:$M$97,8,0)</f>
        <v>0.99750989170050575</v>
      </c>
      <c r="E58" s="113" t="s">
        <v>1000</v>
      </c>
      <c r="F58" s="113">
        <f>VLOOKUP(E58,'TiO2'!$A$1:$M$97,7,0)</f>
        <v>-8.2641210187486305</v>
      </c>
      <c r="G58" s="113">
        <f t="shared" si="3"/>
        <v>47</v>
      </c>
      <c r="DC58" s="71"/>
    </row>
    <row r="59" spans="1:107">
      <c r="A59" s="124">
        <f t="shared" si="2"/>
        <v>10</v>
      </c>
      <c r="B59" s="115" t="s">
        <v>624</v>
      </c>
      <c r="C59" s="113">
        <f>VLOOKUP(B59,'TiO2'!$A$1:$M$97,8,0)</f>
        <v>0.84225746448548733</v>
      </c>
      <c r="E59" s="113" t="s">
        <v>624</v>
      </c>
      <c r="F59" s="113">
        <f>VLOOKUP(E59,'TiO2'!$A$1:$M$97,7,0)</f>
        <v>-7.47136193373463</v>
      </c>
      <c r="G59" s="113">
        <f t="shared" si="3"/>
        <v>32</v>
      </c>
      <c r="DC59" s="71"/>
    </row>
    <row r="60" spans="1:107">
      <c r="A60" s="124">
        <f t="shared" si="2"/>
        <v>29</v>
      </c>
      <c r="B60" s="104" t="s">
        <v>362</v>
      </c>
      <c r="C60" s="113">
        <f>VLOOKUP(B60,'TiO2'!$A$1:$M$97,8,0)</f>
        <v>1.8548585318170874E-2</v>
      </c>
      <c r="E60" s="107" t="s">
        <v>362</v>
      </c>
      <c r="F60" s="113">
        <f>VLOOKUP(E60,'TiO2'!$A$1:$M$97,7,0)</f>
        <v>-7.8777501550000002</v>
      </c>
      <c r="G60" s="113">
        <f t="shared" si="3"/>
        <v>38</v>
      </c>
      <c r="DC60" s="71"/>
    </row>
    <row r="61" spans="1:107">
      <c r="A61" s="124">
        <f t="shared" si="2"/>
        <v>7</v>
      </c>
      <c r="B61" s="115" t="s">
        <v>835</v>
      </c>
      <c r="C61" s="113">
        <f>VLOOKUP(B61,'TiO2'!$A$1:$M$97,8,0)</f>
        <v>1.192089329766203</v>
      </c>
      <c r="E61" s="113" t="s">
        <v>835</v>
      </c>
      <c r="F61" s="113">
        <f>VLOOKUP(E61,'TiO2'!$A$1:$M$97,7,0)</f>
        <v>-11.192289315644</v>
      </c>
      <c r="G61" s="113">
        <f t="shared" si="3"/>
        <v>79</v>
      </c>
      <c r="DC61" s="71"/>
    </row>
    <row r="62" spans="1:107">
      <c r="A62" s="124">
        <f t="shared" si="2"/>
        <v>37</v>
      </c>
      <c r="B62" s="104" t="s">
        <v>366</v>
      </c>
      <c r="C62" s="113">
        <f>VLOOKUP(B62,'TiO2'!$A$1:$M$97,8,0)</f>
        <v>-4.8896783649286117E-2</v>
      </c>
      <c r="E62" s="107" t="s">
        <v>366</v>
      </c>
      <c r="F62" s="113">
        <f>VLOOKUP(E62,'TiO2'!$A$1:$M$97,7,0)</f>
        <v>-7.334287099</v>
      </c>
      <c r="G62" s="113">
        <f t="shared" si="3"/>
        <v>30</v>
      </c>
      <c r="DC62" s="71"/>
    </row>
    <row r="63" spans="1:107">
      <c r="A63" s="124">
        <f t="shared" si="2"/>
        <v>48</v>
      </c>
      <c r="B63" s="115" t="s">
        <v>510</v>
      </c>
      <c r="C63" s="113">
        <f>VLOOKUP(B63,'TiO2'!$A$1:$M$97,8,0)</f>
        <v>-0.11853374360036124</v>
      </c>
      <c r="E63" s="113" t="s">
        <v>510</v>
      </c>
      <c r="F63" s="113">
        <f>VLOOKUP(E63,'TiO2'!$A$1:$M$97,7,0)</f>
        <v>-10.125824612333901</v>
      </c>
      <c r="G63" s="113">
        <f t="shared" si="3"/>
        <v>71</v>
      </c>
      <c r="DC63" s="71"/>
    </row>
    <row r="64" spans="1:107">
      <c r="A64" s="124">
        <f t="shared" si="2"/>
        <v>22</v>
      </c>
      <c r="B64" s="115" t="s">
        <v>1048</v>
      </c>
      <c r="C64" s="113">
        <f>VLOOKUP(B64,'TiO2'!$A$1:$M$97,8,0)</f>
        <v>0.18667243944621287</v>
      </c>
      <c r="E64" s="113" t="s">
        <v>1048</v>
      </c>
      <c r="F64" s="113">
        <f>VLOOKUP(E64,'TiO2'!$A$1:$M$97,7,0)</f>
        <v>-9.9945043028213902</v>
      </c>
      <c r="G64" s="113">
        <f t="shared" si="3"/>
        <v>67</v>
      </c>
      <c r="DC64" s="71"/>
    </row>
    <row r="65" spans="1:107">
      <c r="A65" s="124">
        <f t="shared" si="2"/>
        <v>19</v>
      </c>
      <c r="B65" s="113" t="s">
        <v>499</v>
      </c>
      <c r="C65" s="113">
        <f>VLOOKUP(B65,'TiO2'!$A$1:$M$97,8,0)</f>
        <v>0.36587138735267782</v>
      </c>
      <c r="E65" s="113" t="s">
        <v>499</v>
      </c>
      <c r="F65" s="113">
        <f>VLOOKUP(E65,'TiO2'!$A$1:$M$97,7,0)</f>
        <v>-5.095553743</v>
      </c>
      <c r="G65" s="113">
        <f t="shared" si="3"/>
        <v>13</v>
      </c>
      <c r="DC65" s="71"/>
    </row>
    <row r="66" spans="1:107">
      <c r="A66" s="124">
        <f t="shared" si="2"/>
        <v>9</v>
      </c>
      <c r="B66" s="115" t="s">
        <v>851</v>
      </c>
      <c r="C66" s="113">
        <f>VLOOKUP(B66,'TiO2'!$A$1:$M$97,8,0)</f>
        <v>0.89576904226883147</v>
      </c>
      <c r="E66" s="113" t="s">
        <v>851</v>
      </c>
      <c r="F66" s="113">
        <f>VLOOKUP(E66,'TiO2'!$A$1:$M$97,7,0)</f>
        <v>-14.1182396927619</v>
      </c>
      <c r="G66" s="113">
        <f t="shared" si="3"/>
        <v>90</v>
      </c>
      <c r="DC66" s="71"/>
    </row>
    <row r="67" spans="1:107">
      <c r="A67" s="124">
        <f t="shared" ref="A67:A96" si="4">RANK(C67,$C$3:$C$96,0)</f>
        <v>53</v>
      </c>
      <c r="B67" s="115" t="s">
        <v>1363</v>
      </c>
      <c r="C67" s="113">
        <f>VLOOKUP(B67,'TiO2'!$A$1:$M$97,8,0)</f>
        <v>-0.19239896415124147</v>
      </c>
      <c r="E67" s="113" t="s">
        <v>1363</v>
      </c>
      <c r="F67" s="113">
        <f>VLOOKUP(E67,'TiO2'!$A$1:$M$97,7,0)</f>
        <v>-7.5305586263696602</v>
      </c>
      <c r="G67" s="113">
        <f t="shared" ref="G67:G98" si="5">RANK(F67,$F$3:$F$96,0)</f>
        <v>33</v>
      </c>
      <c r="DC67" s="71"/>
    </row>
    <row r="68" spans="1:107">
      <c r="A68" s="124">
        <f t="shared" si="4"/>
        <v>63</v>
      </c>
      <c r="B68" s="115" t="s">
        <v>1370</v>
      </c>
      <c r="C68" s="113">
        <f>VLOOKUP(B68,'TiO2'!$A$1:$M$97,8,0)</f>
        <v>-0.30749840373572285</v>
      </c>
      <c r="E68" s="113" t="s">
        <v>1370</v>
      </c>
      <c r="F68" s="113">
        <f>VLOOKUP(E68,'TiO2'!$A$1:$M$97,7,0)</f>
        <v>-7.9518021702535799</v>
      </c>
      <c r="G68" s="113">
        <f t="shared" si="5"/>
        <v>39</v>
      </c>
      <c r="DC68" s="71"/>
    </row>
    <row r="69" spans="1:107">
      <c r="A69" s="124">
        <f t="shared" si="4"/>
        <v>45</v>
      </c>
      <c r="B69" s="104" t="s">
        <v>381</v>
      </c>
      <c r="C69" s="113">
        <f>VLOOKUP(B69,'TiO2'!$A$1:$M$97,8,0)</f>
        <v>-9.367518395603909E-2</v>
      </c>
      <c r="E69" s="107" t="s">
        <v>381</v>
      </c>
      <c r="F69" s="113">
        <f>VLOOKUP(E69,'TiO2'!$A$1:$M$97,7,0)</f>
        <v>-4.5535730089999999</v>
      </c>
      <c r="G69" s="113">
        <f t="shared" si="5"/>
        <v>10</v>
      </c>
      <c r="DC69" s="71"/>
    </row>
    <row r="70" spans="1:107">
      <c r="A70" s="124">
        <f t="shared" si="4"/>
        <v>16</v>
      </c>
      <c r="B70" s="104" t="s">
        <v>383</v>
      </c>
      <c r="C70" s="113">
        <f>VLOOKUP(B70,'TiO2'!$A$1:$M$97,8,0)</f>
        <v>0.49955932279212978</v>
      </c>
      <c r="E70" s="107" t="s">
        <v>383</v>
      </c>
      <c r="F70" s="113">
        <f>VLOOKUP(E70,'TiO2'!$A$1:$M$97,7,0)</f>
        <v>-10.941533420000001</v>
      </c>
      <c r="G70" s="113">
        <f t="shared" si="5"/>
        <v>78</v>
      </c>
    </row>
    <row r="71" spans="1:107">
      <c r="A71" s="124">
        <f t="shared" si="4"/>
        <v>89</v>
      </c>
      <c r="B71" s="115" t="s">
        <v>1120</v>
      </c>
      <c r="C71" s="113">
        <f>VLOOKUP(B71,'TiO2'!$A$1:$M$97,8,0)</f>
        <v>-1.0804816434430806</v>
      </c>
      <c r="E71" s="113" t="s">
        <v>1120</v>
      </c>
      <c r="F71" s="113">
        <f>VLOOKUP(E71,'TiO2'!$A$1:$M$97,7,0)</f>
        <v>-12.039264553748099</v>
      </c>
      <c r="G71" s="113">
        <f t="shared" si="5"/>
        <v>84</v>
      </c>
    </row>
    <row r="72" spans="1:107">
      <c r="A72" s="124">
        <f t="shared" si="4"/>
        <v>11</v>
      </c>
      <c r="B72" s="115" t="s">
        <v>1128</v>
      </c>
      <c r="C72" s="113">
        <f>VLOOKUP(B72,'TiO2'!$A$1:$M$97,8,0)</f>
        <v>0.74480298801484124</v>
      </c>
      <c r="E72" s="113" t="s">
        <v>1128</v>
      </c>
      <c r="F72" s="113">
        <f>VLOOKUP(E72,'TiO2'!$A$1:$M$97,7,0)</f>
        <v>-17.546345582901498</v>
      </c>
      <c r="G72" s="113">
        <f t="shared" si="5"/>
        <v>94</v>
      </c>
    </row>
    <row r="73" spans="1:107">
      <c r="A73" s="124">
        <f t="shared" si="4"/>
        <v>93</v>
      </c>
      <c r="B73" s="104" t="s">
        <v>398</v>
      </c>
      <c r="C73" s="113">
        <f>VLOOKUP(B73,'TiO2'!$A$1:$M$97,8,0)</f>
        <v>-2.1106650380845644</v>
      </c>
      <c r="E73" s="107" t="s">
        <v>398</v>
      </c>
      <c r="F73" s="113">
        <f>VLOOKUP(E73,'TiO2'!$A$1:$M$97,7,0)</f>
        <v>-0.69516314599999995</v>
      </c>
      <c r="G73" s="113">
        <f t="shared" si="5"/>
        <v>3</v>
      </c>
    </row>
    <row r="74" spans="1:107">
      <c r="A74" s="124">
        <f t="shared" si="4"/>
        <v>69</v>
      </c>
      <c r="B74" s="104" t="s">
        <v>409</v>
      </c>
      <c r="C74" s="113">
        <f>VLOOKUP(B74,'TiO2'!$A$1:$M$97,8,0)</f>
        <v>-0.36400981935414889</v>
      </c>
      <c r="E74" s="107" t="s">
        <v>409</v>
      </c>
      <c r="F74" s="113">
        <f>VLOOKUP(E74,'TiO2'!$A$1:$M$97,7,0)</f>
        <v>-9.3242482590000009</v>
      </c>
      <c r="G74" s="113">
        <f t="shared" si="5"/>
        <v>61</v>
      </c>
    </row>
    <row r="75" spans="1:107">
      <c r="A75" s="124">
        <f t="shared" si="4"/>
        <v>73</v>
      </c>
      <c r="B75" s="104" t="s">
        <v>413</v>
      </c>
      <c r="C75" s="113">
        <f>VLOOKUP(B75,'TiO2'!$A$1:$M$97,8,0)</f>
        <v>-0.55375387030258583</v>
      </c>
      <c r="E75" s="107" t="s">
        <v>413</v>
      </c>
      <c r="F75" s="113">
        <f>VLOOKUP(E75,'TiO2'!$A$1:$M$97,7,0)</f>
        <v>-5.692153405</v>
      </c>
      <c r="G75" s="113">
        <f t="shared" si="5"/>
        <v>15</v>
      </c>
    </row>
    <row r="76" spans="1:107">
      <c r="A76" s="124">
        <f t="shared" si="4"/>
        <v>83</v>
      </c>
      <c r="B76" s="106" t="s">
        <v>421</v>
      </c>
      <c r="C76" s="113">
        <f>VLOOKUP(B76,'TiO2'!$A$1:$M$97,8,0)</f>
        <v>-0.71367295291595567</v>
      </c>
      <c r="E76" s="108" t="s">
        <v>421</v>
      </c>
      <c r="F76" s="113">
        <f>VLOOKUP(E76,'TiO2'!$A$1:$M$97,7,0)</f>
        <v>-8.9359215610000007</v>
      </c>
      <c r="G76" s="113">
        <f t="shared" si="5"/>
        <v>56</v>
      </c>
    </row>
    <row r="77" spans="1:107">
      <c r="A77" s="124">
        <f t="shared" si="4"/>
        <v>4</v>
      </c>
      <c r="B77" s="115" t="s">
        <v>1100</v>
      </c>
      <c r="C77" s="113">
        <f>VLOOKUP(B77,'TiO2'!$A$1:$M$97,8,0)</f>
        <v>1.8695232646427595</v>
      </c>
      <c r="E77" s="113" t="s">
        <v>1100</v>
      </c>
      <c r="F77" s="113">
        <f>VLOOKUP(E77,'TiO2'!$A$1:$M$97,7,0)</f>
        <v>-15.349584379160399</v>
      </c>
      <c r="G77" s="113">
        <f t="shared" si="5"/>
        <v>92</v>
      </c>
    </row>
    <row r="78" spans="1:107">
      <c r="A78" s="124">
        <f t="shared" si="4"/>
        <v>65</v>
      </c>
      <c r="B78" s="106" t="s">
        <v>425</v>
      </c>
      <c r="C78" s="113">
        <f>VLOOKUP(B78,'TiO2'!$A$1:$M$97,8,0)</f>
        <v>-0.32374223366270133</v>
      </c>
      <c r="E78" s="108" t="s">
        <v>425</v>
      </c>
      <c r="F78" s="113">
        <f>VLOOKUP(E78,'TiO2'!$A$1:$M$97,7,0)</f>
        <v>-0.44855052499999998</v>
      </c>
      <c r="G78" s="113">
        <f t="shared" si="5"/>
        <v>1</v>
      </c>
    </row>
    <row r="79" spans="1:107">
      <c r="A79" s="124">
        <f t="shared" si="4"/>
        <v>58</v>
      </c>
      <c r="B79" s="115" t="s">
        <v>1307</v>
      </c>
      <c r="C79" s="113">
        <f>VLOOKUP(B79,'TiO2'!$A$1:$M$97,8,0)</f>
        <v>-0.2805229246905977</v>
      </c>
      <c r="E79" s="113" t="s">
        <v>1307</v>
      </c>
      <c r="F79" s="113">
        <f>VLOOKUP(E79,'TiO2'!$A$1:$M$97,7,0)</f>
        <v>-9.4154742144007706</v>
      </c>
      <c r="G79" s="113">
        <f t="shared" si="5"/>
        <v>63</v>
      </c>
    </row>
    <row r="80" spans="1:107">
      <c r="A80" s="124">
        <f t="shared" si="4"/>
        <v>92</v>
      </c>
      <c r="B80" s="106" t="s">
        <v>429</v>
      </c>
      <c r="C80" s="113">
        <f>VLOOKUP(B80,'TiO2'!$A$1:$M$97,8,0)</f>
        <v>-1.5264047071138325</v>
      </c>
      <c r="E80" s="108" t="s">
        <v>429</v>
      </c>
      <c r="F80" s="113">
        <f>VLOOKUP(E80,'TiO2'!$A$1:$M$97,7,0)</f>
        <v>-0.67127631499999996</v>
      </c>
      <c r="G80" s="113">
        <f t="shared" si="5"/>
        <v>2</v>
      </c>
    </row>
    <row r="81" spans="1:7">
      <c r="A81" s="124">
        <f t="shared" si="4"/>
        <v>14</v>
      </c>
      <c r="B81" s="106" t="s">
        <v>445</v>
      </c>
      <c r="C81" s="113">
        <f>VLOOKUP(B81,'TiO2'!$A$1:$M$97,8,0)</f>
        <v>0.58519659698207582</v>
      </c>
      <c r="E81" s="108" t="s">
        <v>445</v>
      </c>
      <c r="F81" s="113">
        <f>VLOOKUP(E81,'TiO2'!$A$1:$M$97,7,0)</f>
        <v>-8.7496450899999996</v>
      </c>
      <c r="G81" s="113">
        <f t="shared" si="5"/>
        <v>53</v>
      </c>
    </row>
    <row r="82" spans="1:7">
      <c r="A82" s="124">
        <f t="shared" si="4"/>
        <v>90</v>
      </c>
      <c r="B82" s="108" t="s">
        <v>487</v>
      </c>
      <c r="C82" s="113">
        <f>VLOOKUP(B82,'TiO2'!$A$1:$M$97,8,0)</f>
        <v>-1.2290469325295255</v>
      </c>
      <c r="E82" s="108" t="s">
        <v>487</v>
      </c>
      <c r="F82" s="113">
        <f>VLOOKUP(E82,'TiO2'!$A$1:$M$97,7,0)</f>
        <v>-10.609929380000001</v>
      </c>
      <c r="G82" s="113">
        <f t="shared" si="5"/>
        <v>77</v>
      </c>
    </row>
    <row r="83" spans="1:7">
      <c r="A83" s="124">
        <f t="shared" si="4"/>
        <v>36</v>
      </c>
      <c r="B83" s="106" t="s">
        <v>453</v>
      </c>
      <c r="C83" s="113">
        <f>VLOOKUP(B83,'TiO2'!$A$1:$M$97,8,0)</f>
        <v>-4.0831017488794925E-2</v>
      </c>
      <c r="E83" s="108" t="s">
        <v>453</v>
      </c>
      <c r="F83" s="113">
        <f>VLOOKUP(E83,'TiO2'!$A$1:$M$97,7,0)</f>
        <v>-10.23791924</v>
      </c>
      <c r="G83" s="113">
        <f t="shared" si="5"/>
        <v>73</v>
      </c>
    </row>
    <row r="84" spans="1:7">
      <c r="A84" s="124">
        <f t="shared" si="4"/>
        <v>56</v>
      </c>
      <c r="B84" s="106" t="s">
        <v>457</v>
      </c>
      <c r="C84" s="113">
        <f>VLOOKUP(B84,'TiO2'!$A$1:$M$97,8,0)</f>
        <v>-0.2049010503000453</v>
      </c>
      <c r="E84" s="108" t="s">
        <v>457</v>
      </c>
      <c r="F84" s="113">
        <f>VLOOKUP(E84,'TiO2'!$A$1:$M$97,7,0)</f>
        <v>-6.7472135470000003</v>
      </c>
      <c r="G84" s="113">
        <f t="shared" si="5"/>
        <v>27</v>
      </c>
    </row>
    <row r="85" spans="1:7">
      <c r="A85" s="124">
        <f t="shared" si="4"/>
        <v>31</v>
      </c>
      <c r="B85" s="115" t="s">
        <v>1398</v>
      </c>
      <c r="C85" s="113">
        <f>VLOOKUP(B85,'TiO2'!$A$1:$M$97,8,0)</f>
        <v>1.3833633779402896E-2</v>
      </c>
      <c r="E85" s="113" t="s">
        <v>1398</v>
      </c>
      <c r="F85" s="113">
        <f>VLOOKUP(E85,'TiO2'!$A$1:$M$97,7,0)</f>
        <v>-10.0200427799487</v>
      </c>
      <c r="G85" s="113">
        <f t="shared" si="5"/>
        <v>69</v>
      </c>
    </row>
    <row r="86" spans="1:7">
      <c r="A86" s="124">
        <f t="shared" si="4"/>
        <v>20</v>
      </c>
      <c r="B86" s="106" t="s">
        <v>465</v>
      </c>
      <c r="C86" s="113">
        <f>VLOOKUP(B86,'TiO2'!$A$1:$M$97,8,0)</f>
        <v>0.35043985105977377</v>
      </c>
      <c r="E86" s="108" t="s">
        <v>465</v>
      </c>
      <c r="F86" s="113">
        <f>VLOOKUP(E86,'TiO2'!$A$1:$M$97,7,0)</f>
        <v>-9.2629174590000005</v>
      </c>
      <c r="G86" s="113">
        <f t="shared" si="5"/>
        <v>59</v>
      </c>
    </row>
    <row r="87" spans="1:7">
      <c r="A87" s="124">
        <f t="shared" si="4"/>
        <v>27</v>
      </c>
      <c r="B87" s="115" t="s">
        <v>558</v>
      </c>
      <c r="C87" s="113">
        <f>VLOOKUP(B87,'TiO2'!$A$1:$M$97,8,0)</f>
        <v>0.10513155810083692</v>
      </c>
      <c r="E87" s="113" t="s">
        <v>558</v>
      </c>
      <c r="F87" s="113">
        <f>VLOOKUP(E87,'TiO2'!$A$1:$M$97,7,0)</f>
        <v>-6.4419894370669004</v>
      </c>
      <c r="G87" s="113">
        <f t="shared" si="5"/>
        <v>24</v>
      </c>
    </row>
    <row r="88" spans="1:7">
      <c r="A88" s="124">
        <f t="shared" si="4"/>
        <v>24</v>
      </c>
      <c r="B88" s="107" t="s">
        <v>255</v>
      </c>
      <c r="C88" s="113">
        <f>VLOOKUP(B88,'TiO2'!$A$1:$M$97,8,0)</f>
        <v>0.14168780235134054</v>
      </c>
      <c r="E88" s="107" t="s">
        <v>255</v>
      </c>
      <c r="F88" s="113">
        <f>VLOOKUP(E88,'TiO2'!$A$1:$M$97,7,0)</f>
        <v>-9.9754506789999997</v>
      </c>
      <c r="G88" s="113">
        <f t="shared" si="5"/>
        <v>66</v>
      </c>
    </row>
    <row r="89" spans="1:7">
      <c r="A89" s="124">
        <f t="shared" si="4"/>
        <v>44</v>
      </c>
      <c r="B89" s="106" t="s">
        <v>469</v>
      </c>
      <c r="C89" s="113">
        <f>VLOOKUP(B89,'TiO2'!$A$1:$M$97,8,0)</f>
        <v>-9.2297060482346149E-2</v>
      </c>
      <c r="E89" s="108" t="s">
        <v>469</v>
      </c>
      <c r="F89" s="113">
        <f>VLOOKUP(E89,'TiO2'!$A$1:$M$97,7,0)</f>
        <v>-9.2979425859999996</v>
      </c>
      <c r="G89" s="113">
        <f t="shared" si="5"/>
        <v>60</v>
      </c>
    </row>
    <row r="90" spans="1:7">
      <c r="A90" s="124">
        <f t="shared" si="4"/>
        <v>38</v>
      </c>
      <c r="B90" s="106" t="s">
        <v>461</v>
      </c>
      <c r="C90" s="113">
        <f>VLOOKUP(B90,'TiO2'!$A$1:$M$97,8,0)</f>
        <v>-5.5599510517037772E-2</v>
      </c>
      <c r="E90" s="108" t="s">
        <v>461</v>
      </c>
      <c r="F90" s="113">
        <f>VLOOKUP(E90,'TiO2'!$A$1:$M$97,7,0)</f>
        <v>-10.132213480000001</v>
      </c>
      <c r="G90" s="113">
        <f t="shared" si="5"/>
        <v>72</v>
      </c>
    </row>
    <row r="91" spans="1:7">
      <c r="A91" s="124">
        <f t="shared" si="4"/>
        <v>59</v>
      </c>
      <c r="B91" s="115" t="s">
        <v>1155</v>
      </c>
      <c r="C91" s="113">
        <f>VLOOKUP(B91,'TiO2'!$A$1:$M$97,8,0)</f>
        <v>-0.28243332608960942</v>
      </c>
      <c r="E91" s="113" t="s">
        <v>1155</v>
      </c>
      <c r="F91" s="113">
        <f>VLOOKUP(E91,'TiO2'!$A$1:$M$97,7,0)</f>
        <v>-9.9085003716941795</v>
      </c>
      <c r="G91" s="113">
        <f t="shared" si="5"/>
        <v>65</v>
      </c>
    </row>
    <row r="92" spans="1:7">
      <c r="A92" s="124">
        <f t="shared" si="4"/>
        <v>17</v>
      </c>
      <c r="B92" s="115" t="s">
        <v>996</v>
      </c>
      <c r="C92" s="113">
        <f>VLOOKUP(B92,'TiO2'!$A$1:$M$97,8,0)</f>
        <v>0.44188039899709636</v>
      </c>
      <c r="E92" s="113" t="s">
        <v>996</v>
      </c>
      <c r="F92" s="113">
        <f>VLOOKUP(E92,'TiO2'!$A$1:$M$97,7,0)</f>
        <v>-7.33902403037734</v>
      </c>
      <c r="G92" s="113">
        <f t="shared" si="5"/>
        <v>31</v>
      </c>
    </row>
    <row r="93" spans="1:7">
      <c r="A93" s="124">
        <f t="shared" si="4"/>
        <v>52</v>
      </c>
      <c r="B93" s="115" t="s">
        <v>1230</v>
      </c>
      <c r="C93" s="113">
        <f>VLOOKUP(B93,'TiO2'!$A$1:$M$97,8,0)</f>
        <v>-0.17935862072721651</v>
      </c>
      <c r="E93" s="113" t="s">
        <v>1230</v>
      </c>
      <c r="F93" s="113">
        <f>VLOOKUP(E93,'TiO2'!$A$1:$M$97,7,0)</f>
        <v>-6.2448711359593503</v>
      </c>
      <c r="G93" s="113">
        <f t="shared" si="5"/>
        <v>23</v>
      </c>
    </row>
    <row r="94" spans="1:7">
      <c r="A94" s="124">
        <f t="shared" si="4"/>
        <v>51</v>
      </c>
      <c r="B94" s="108" t="s">
        <v>477</v>
      </c>
      <c r="C94" s="113">
        <f>VLOOKUP(B94,'TiO2'!$A$1:$M$97,8,0)</f>
        <v>-0.16056061611007688</v>
      </c>
      <c r="E94" s="108" t="s">
        <v>477</v>
      </c>
      <c r="F94" s="113">
        <f>VLOOKUP(E94,'TiO2'!$A$1:$M$97,7,0)</f>
        <v>-14.68060444</v>
      </c>
      <c r="G94" s="113">
        <f t="shared" si="5"/>
        <v>91</v>
      </c>
    </row>
    <row r="95" spans="1:7">
      <c r="A95" s="124">
        <f t="shared" si="4"/>
        <v>91</v>
      </c>
      <c r="B95" s="106" t="s">
        <v>481</v>
      </c>
      <c r="C95" s="113">
        <f>VLOOKUP(B95,'TiO2'!$A$1:$M$97,8,0)</f>
        <v>-1.4230219419174517</v>
      </c>
      <c r="E95" s="108" t="s">
        <v>481</v>
      </c>
      <c r="F95" s="113">
        <f>VLOOKUP(E95,'TiO2'!$A$1:$M$97,7,0)</f>
        <v>-10.391121999999999</v>
      </c>
      <c r="G95" s="113">
        <f t="shared" si="5"/>
        <v>74</v>
      </c>
    </row>
    <row r="96" spans="1:7">
      <c r="A96" s="124">
        <f t="shared" si="4"/>
        <v>87</v>
      </c>
      <c r="B96" s="115" t="s">
        <v>491</v>
      </c>
      <c r="C96" s="113">
        <f>VLOOKUP(B96,'TiO2'!$A$1:$M$97,8,0)</f>
        <v>-0.85877449412689921</v>
      </c>
      <c r="E96" s="113" t="s">
        <v>491</v>
      </c>
      <c r="F96" s="113">
        <f>VLOOKUP(E96,'TiO2'!$A$1:$M$97,7,0)</f>
        <v>-8.0272097579999997</v>
      </c>
      <c r="G96" s="113">
        <f t="shared" si="5"/>
        <v>40</v>
      </c>
    </row>
  </sheetData>
  <sortState xmlns:xlrd2="http://schemas.microsoft.com/office/spreadsheetml/2017/richdata2" ref="E4:G53">
    <sortCondition ref="E3"/>
  </sortState>
  <mergeCells count="2">
    <mergeCell ref="A1:C1"/>
    <mergeCell ref="E1:G1"/>
  </mergeCells>
  <conditionalFormatting sqref="F97:F1048576">
    <cfRule type="duplicateValues" dxfId="230" priority="192"/>
  </conditionalFormatting>
  <conditionalFormatting sqref="B97:B1048576">
    <cfRule type="duplicateValues" dxfId="229" priority="191"/>
  </conditionalFormatting>
  <conditionalFormatting sqref="B97:B1048576">
    <cfRule type="duplicateValues" dxfId="228" priority="184"/>
  </conditionalFormatting>
  <conditionalFormatting sqref="F97:F1048576">
    <cfRule type="duplicateValues" dxfId="227" priority="183"/>
  </conditionalFormatting>
  <conditionalFormatting sqref="B85">
    <cfRule type="duplicateValues" dxfId="226" priority="35"/>
    <cfRule type="duplicateValues" dxfId="225" priority="36"/>
    <cfRule type="duplicateValues" dxfId="224" priority="37"/>
  </conditionalFormatting>
  <conditionalFormatting sqref="B86 B66">
    <cfRule type="duplicateValues" dxfId="223" priority="38"/>
    <cfRule type="duplicateValues" dxfId="222" priority="39"/>
    <cfRule type="duplicateValues" dxfId="221" priority="40"/>
  </conditionalFormatting>
  <conditionalFormatting sqref="B26">
    <cfRule type="duplicateValues" dxfId="220" priority="41"/>
    <cfRule type="duplicateValues" dxfId="219" priority="42"/>
    <cfRule type="duplicateValues" dxfId="218" priority="43"/>
  </conditionalFormatting>
  <conditionalFormatting sqref="B32">
    <cfRule type="duplicateValues" dxfId="217" priority="44"/>
    <cfRule type="duplicateValues" dxfId="216" priority="45"/>
    <cfRule type="duplicateValues" dxfId="215" priority="46"/>
  </conditionalFormatting>
  <conditionalFormatting sqref="B89:B96 B63 B29:B31 B23:B25 B27 B33:B50 B3:B20 B83">
    <cfRule type="duplicateValues" dxfId="214" priority="47"/>
  </conditionalFormatting>
  <conditionalFormatting sqref="B28">
    <cfRule type="duplicateValues" dxfId="213" priority="48"/>
    <cfRule type="duplicateValues" dxfId="212" priority="49"/>
    <cfRule type="duplicateValues" dxfId="211" priority="50"/>
  </conditionalFormatting>
  <conditionalFormatting sqref="B76:B82 B67:B72 B87:B88 B64 B84">
    <cfRule type="duplicateValues" dxfId="210" priority="51"/>
  </conditionalFormatting>
  <conditionalFormatting sqref="B87:B88 B67:B72 B64 B84">
    <cfRule type="duplicateValues" dxfId="209" priority="52"/>
  </conditionalFormatting>
  <conditionalFormatting sqref="B57">
    <cfRule type="duplicateValues" dxfId="208" priority="53"/>
    <cfRule type="duplicateValues" dxfId="207" priority="54"/>
    <cfRule type="duplicateValues" dxfId="206" priority="55"/>
  </conditionalFormatting>
  <conditionalFormatting sqref="E85">
    <cfRule type="duplicateValues" dxfId="205" priority="8"/>
    <cfRule type="duplicateValues" dxfId="204" priority="9"/>
    <cfRule type="duplicateValues" dxfId="203" priority="10"/>
  </conditionalFormatting>
  <conditionalFormatting sqref="E86 E66">
    <cfRule type="duplicateValues" dxfId="202" priority="11"/>
    <cfRule type="duplicateValues" dxfId="201" priority="12"/>
    <cfRule type="duplicateValues" dxfId="200" priority="13"/>
  </conditionalFormatting>
  <conditionalFormatting sqref="E26">
    <cfRule type="duplicateValues" dxfId="199" priority="14"/>
    <cfRule type="duplicateValues" dxfId="198" priority="15"/>
    <cfRule type="duplicateValues" dxfId="197" priority="16"/>
  </conditionalFormatting>
  <conditionalFormatting sqref="E32">
    <cfRule type="duplicateValues" dxfId="196" priority="17"/>
    <cfRule type="duplicateValues" dxfId="195" priority="18"/>
    <cfRule type="duplicateValues" dxfId="194" priority="19"/>
  </conditionalFormatting>
  <conditionalFormatting sqref="E89:E96 E63 E29:E31 E23:E25 E27 E33:E50 E3:E20 E83">
    <cfRule type="duplicateValues" dxfId="193" priority="20"/>
  </conditionalFormatting>
  <conditionalFormatting sqref="E28">
    <cfRule type="duplicateValues" dxfId="192" priority="21"/>
    <cfRule type="duplicateValues" dxfId="191" priority="22"/>
    <cfRule type="duplicateValues" dxfId="190" priority="23"/>
  </conditionalFormatting>
  <conditionalFormatting sqref="E76:E82 E67:E72 E87:E88 E64 E84">
    <cfRule type="duplicateValues" dxfId="189" priority="24"/>
  </conditionalFormatting>
  <conditionalFormatting sqref="E87:E88 E67:E72 E64 E84">
    <cfRule type="duplicateValues" dxfId="188" priority="25"/>
  </conditionalFormatting>
  <conditionalFormatting sqref="E57">
    <cfRule type="duplicateValues" dxfId="187" priority="26"/>
    <cfRule type="duplicateValues" dxfId="186" priority="27"/>
    <cfRule type="duplicateValues" dxfId="185" priority="28"/>
  </conditionalFormatting>
  <conditionalFormatting sqref="E1:E2">
    <cfRule type="duplicateValues" dxfId="184" priority="5"/>
    <cfRule type="duplicateValues" dxfId="183" priority="6"/>
  </conditionalFormatting>
  <conditionalFormatting sqref="B2">
    <cfRule type="duplicateValues" dxfId="182" priority="3"/>
    <cfRule type="duplicateValues" dxfId="181" priority="4"/>
  </conditionalFormatting>
  <conditionalFormatting sqref="A1">
    <cfRule type="duplicateValues" dxfId="180" priority="1"/>
    <cfRule type="duplicateValues" dxfId="179" priority="2"/>
  </conditionalFormatting>
  <conditionalFormatting sqref="B33:B50 B29:B31 B23:B25 B27 B3:B20">
    <cfRule type="duplicateValues" dxfId="178" priority="4185"/>
  </conditionalFormatting>
  <conditionalFormatting sqref="E33:E50 E29:E31 E23:E25 E27 E3:E20">
    <cfRule type="duplicateValues" dxfId="177" priority="4211"/>
  </conditionalFormatting>
  <conditionalFormatting sqref="B61:B62">
    <cfRule type="duplicateValues" dxfId="176" priority="4243"/>
    <cfRule type="duplicateValues" dxfId="175" priority="4244"/>
    <cfRule type="duplicateValues" dxfId="174" priority="4245"/>
  </conditionalFormatting>
  <conditionalFormatting sqref="E61:E62">
    <cfRule type="duplicateValues" dxfId="173" priority="4265"/>
    <cfRule type="duplicateValues" dxfId="172" priority="4266"/>
    <cfRule type="duplicateValues" dxfId="171" priority="4267"/>
  </conditionalFormatting>
  <conditionalFormatting sqref="B3:B96">
    <cfRule type="duplicateValues" dxfId="170" priority="4395"/>
  </conditionalFormatting>
  <conditionalFormatting sqref="B3:B88">
    <cfRule type="duplicateValues" dxfId="169" priority="4397"/>
  </conditionalFormatting>
  <conditionalFormatting sqref="E3:E96">
    <cfRule type="duplicateValues" dxfId="168" priority="4399"/>
  </conditionalFormatting>
  <conditionalFormatting sqref="E3:E88">
    <cfRule type="duplicateValues" dxfId="167" priority="440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I22"/>
  <sheetViews>
    <sheetView topLeftCell="U1" workbookViewId="0">
      <selection activeCell="W1" sqref="W1:AG22"/>
    </sheetView>
  </sheetViews>
  <sheetFormatPr baseColWidth="10" defaultColWidth="8.83203125" defaultRowHeight="16"/>
  <cols>
    <col min="1" max="1" width="18.6640625" style="5" hidden="1" customWidth="1"/>
    <col min="2" max="2" width="18.6640625" style="5" customWidth="1"/>
    <col min="3" max="19" width="18.6640625" style="5" hidden="1" customWidth="1"/>
    <col min="20" max="20" width="42.6640625" style="5" customWidth="1"/>
    <col min="21" max="21" width="48.6640625" style="5" customWidth="1"/>
    <col min="22" max="22" width="22.1640625" style="5" customWidth="1"/>
    <col min="23" max="23" width="18.6640625" style="5" customWidth="1"/>
    <col min="24" max="24" width="24.6640625" style="5" hidden="1" customWidth="1"/>
    <col min="25" max="25" width="30.6640625" style="5" hidden="1" customWidth="1"/>
    <col min="26" max="26" width="13.83203125" style="5" hidden="1" customWidth="1"/>
    <col min="27" max="28" width="13.83203125" style="5" customWidth="1"/>
    <col min="29" max="30" width="13.83203125" style="5" hidden="1" customWidth="1"/>
    <col min="31" max="31" width="23.6640625" style="5" customWidth="1"/>
    <col min="32" max="32" width="30.5" style="5" customWidth="1"/>
    <col min="33" max="33" width="58.1640625" style="5" customWidth="1"/>
    <col min="34" max="1023" width="13.83203125" style="5" customWidth="1"/>
    <col min="1024" max="1024" width="13.83203125" customWidth="1"/>
  </cols>
  <sheetData>
    <row r="1" spans="1:102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 t="s">
        <v>0</v>
      </c>
      <c r="U1" s="2" t="s">
        <v>1</v>
      </c>
      <c r="V1" s="2" t="s">
        <v>2</v>
      </c>
      <c r="W1" s="1"/>
      <c r="X1" s="1"/>
      <c r="Y1" s="1"/>
      <c r="Z1" s="3"/>
      <c r="AA1" s="4"/>
      <c r="AB1" s="4"/>
      <c r="AC1" s="3"/>
      <c r="AD1" s="3"/>
      <c r="AG1" s="6" t="s">
        <v>3</v>
      </c>
      <c r="AH1" s="6"/>
    </row>
    <row r="2" spans="1:102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 t="s">
        <v>4</v>
      </c>
      <c r="U2" s="4" t="s">
        <v>5</v>
      </c>
      <c r="V2" s="4" t="s">
        <v>6</v>
      </c>
      <c r="W2" s="4"/>
      <c r="X2" s="4"/>
      <c r="Y2" s="4" t="s">
        <v>7</v>
      </c>
      <c r="Z2" s="135" t="s">
        <v>8</v>
      </c>
      <c r="AA2" s="135"/>
      <c r="AB2" s="135"/>
      <c r="AC2" s="135"/>
      <c r="AD2" s="135"/>
      <c r="AE2" s="7" t="s">
        <v>9</v>
      </c>
      <c r="AF2" s="7" t="s">
        <v>10</v>
      </c>
      <c r="AG2" s="4"/>
      <c r="AH2" s="4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</row>
    <row r="3" spans="1:1023">
      <c r="A3" s="9" t="s">
        <v>11</v>
      </c>
      <c r="B3" s="10" t="s">
        <v>12</v>
      </c>
      <c r="C3" s="10" t="s">
        <v>13</v>
      </c>
      <c r="D3" s="10" t="s">
        <v>14</v>
      </c>
      <c r="E3" s="10" t="s">
        <v>15</v>
      </c>
      <c r="F3" s="10" t="s">
        <v>16</v>
      </c>
      <c r="G3" s="10" t="s">
        <v>17</v>
      </c>
      <c r="H3" s="10" t="s">
        <v>18</v>
      </c>
      <c r="I3" s="10" t="s">
        <v>19</v>
      </c>
      <c r="J3" s="10" t="s">
        <v>20</v>
      </c>
      <c r="K3" s="10" t="s">
        <v>21</v>
      </c>
      <c r="L3" s="10" t="s">
        <v>22</v>
      </c>
      <c r="M3" s="10" t="s">
        <v>23</v>
      </c>
      <c r="N3" s="10" t="s">
        <v>24</v>
      </c>
      <c r="O3" s="10" t="s">
        <v>25</v>
      </c>
      <c r="P3" s="10" t="s">
        <v>26</v>
      </c>
      <c r="Q3" s="10" t="s">
        <v>27</v>
      </c>
      <c r="R3" s="10" t="s">
        <v>28</v>
      </c>
      <c r="S3" s="10" t="s">
        <v>29</v>
      </c>
      <c r="T3" s="10" t="s">
        <v>30</v>
      </c>
      <c r="U3" s="10" t="s">
        <v>31</v>
      </c>
      <c r="V3" s="10" t="s">
        <v>32</v>
      </c>
      <c r="W3" s="10" t="s">
        <v>33</v>
      </c>
      <c r="X3" s="10" t="s">
        <v>34</v>
      </c>
      <c r="Y3" s="10" t="s">
        <v>35</v>
      </c>
      <c r="Z3" s="11" t="s">
        <v>36</v>
      </c>
      <c r="AA3" s="12" t="s">
        <v>37</v>
      </c>
      <c r="AB3" s="12" t="s">
        <v>38</v>
      </c>
      <c r="AC3" s="11" t="s">
        <v>39</v>
      </c>
      <c r="AD3" s="11" t="s">
        <v>40</v>
      </c>
      <c r="AE3" s="4" t="s">
        <v>41</v>
      </c>
      <c r="AG3" s="1"/>
      <c r="AH3" s="1"/>
      <c r="AI3" s="1"/>
    </row>
    <row r="4" spans="1:1023">
      <c r="A4" s="13" t="s">
        <v>42</v>
      </c>
      <c r="B4" s="14" t="s">
        <v>43</v>
      </c>
      <c r="C4" s="14" t="s">
        <v>44</v>
      </c>
      <c r="D4" s="14" t="s">
        <v>45</v>
      </c>
      <c r="E4" s="14" t="s">
        <v>46</v>
      </c>
      <c r="F4" s="14">
        <v>2</v>
      </c>
      <c r="G4" s="14">
        <v>3</v>
      </c>
      <c r="H4" s="14">
        <v>1</v>
      </c>
      <c r="I4" s="14">
        <v>1</v>
      </c>
      <c r="J4" s="14">
        <v>1</v>
      </c>
      <c r="K4" s="14">
        <v>425180</v>
      </c>
      <c r="L4" s="14">
        <v>1</v>
      </c>
      <c r="M4" s="14">
        <v>1</v>
      </c>
      <c r="N4" s="14">
        <v>416790</v>
      </c>
      <c r="O4" s="14">
        <v>554070</v>
      </c>
      <c r="P4" s="14">
        <v>656900</v>
      </c>
      <c r="Q4" s="14">
        <v>594530</v>
      </c>
      <c r="R4" s="14">
        <v>257620</v>
      </c>
      <c r="S4" s="14">
        <v>398510</v>
      </c>
      <c r="T4" s="14">
        <v>70864.166670000006</v>
      </c>
      <c r="U4" s="14">
        <v>479736.6667</v>
      </c>
      <c r="V4" s="14">
        <v>6.7698060839999998</v>
      </c>
      <c r="W4" s="14"/>
      <c r="X4" s="14">
        <f t="shared" ref="X4:X22" si="0">LN(V4)</f>
        <v>1.9124724430870694</v>
      </c>
      <c r="Y4" s="14">
        <v>1.4436989999999999E-3</v>
      </c>
      <c r="Z4" s="11">
        <v>-14.86035</v>
      </c>
      <c r="AA4" s="12"/>
      <c r="AB4" s="12"/>
      <c r="AC4" s="11">
        <v>-17.61459</v>
      </c>
      <c r="AD4" s="11">
        <v>-18.07291</v>
      </c>
      <c r="AE4" s="14"/>
      <c r="AG4" s="14"/>
      <c r="AH4" s="14"/>
      <c r="AI4" s="1"/>
    </row>
    <row r="5" spans="1:1023">
      <c r="A5" s="13" t="s">
        <v>47</v>
      </c>
      <c r="B5" s="14" t="s">
        <v>48</v>
      </c>
      <c r="C5" s="14" t="s">
        <v>49</v>
      </c>
      <c r="D5" s="14" t="s">
        <v>50</v>
      </c>
      <c r="E5" s="14" t="s">
        <v>51</v>
      </c>
      <c r="F5" s="14">
        <v>3</v>
      </c>
      <c r="G5" s="14">
        <v>9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5051200</v>
      </c>
      <c r="O5" s="14">
        <v>9558900</v>
      </c>
      <c r="P5" s="14">
        <v>1</v>
      </c>
      <c r="Q5" s="14">
        <v>1</v>
      </c>
      <c r="R5" s="14">
        <v>8175300</v>
      </c>
      <c r="S5" s="14">
        <v>5132300</v>
      </c>
      <c r="T5" s="14">
        <v>1</v>
      </c>
      <c r="U5" s="14">
        <v>4652950.3329999996</v>
      </c>
      <c r="V5" s="14">
        <v>4652950.3329999996</v>
      </c>
      <c r="W5" s="14"/>
      <c r="X5" s="14">
        <f t="shared" si="0"/>
        <v>15.35301205658112</v>
      </c>
      <c r="Y5" s="14">
        <v>3.5974010000000001E-2</v>
      </c>
      <c r="Z5" s="11">
        <v>-14.832280000000001</v>
      </c>
      <c r="AA5" s="12"/>
      <c r="AB5" s="12"/>
      <c r="AC5" s="11">
        <v>-15.472250000000001</v>
      </c>
      <c r="AD5" s="11">
        <v>-14.75001</v>
      </c>
      <c r="AE5" s="14"/>
      <c r="AG5" s="14"/>
      <c r="AH5" s="14"/>
      <c r="AI5" s="14"/>
    </row>
    <row r="6" spans="1:1023">
      <c r="A6" s="13" t="s">
        <v>52</v>
      </c>
      <c r="B6" s="14" t="s">
        <v>53</v>
      </c>
      <c r="C6" s="14" t="s">
        <v>54</v>
      </c>
      <c r="D6" s="14" t="s">
        <v>55</v>
      </c>
      <c r="E6" s="14" t="s">
        <v>56</v>
      </c>
      <c r="F6" s="14">
        <v>2</v>
      </c>
      <c r="G6" s="14">
        <v>10</v>
      </c>
      <c r="H6" s="14">
        <v>1</v>
      </c>
      <c r="I6" s="14">
        <v>1</v>
      </c>
      <c r="J6" s="14">
        <v>2662900</v>
      </c>
      <c r="K6" s="14">
        <v>1</v>
      </c>
      <c r="L6" s="14">
        <v>1</v>
      </c>
      <c r="M6" s="14">
        <v>1</v>
      </c>
      <c r="N6" s="14">
        <v>12996000</v>
      </c>
      <c r="O6" s="14">
        <v>15755000</v>
      </c>
      <c r="P6" s="14">
        <v>3797400</v>
      </c>
      <c r="Q6" s="14">
        <v>11419000</v>
      </c>
      <c r="R6" s="14">
        <v>8809500</v>
      </c>
      <c r="S6" s="14">
        <v>7083600</v>
      </c>
      <c r="T6" s="14">
        <v>443817.5</v>
      </c>
      <c r="U6" s="14">
        <v>9976750</v>
      </c>
      <c r="V6" s="14">
        <v>22.479397500000001</v>
      </c>
      <c r="W6" s="14"/>
      <c r="X6" s="14">
        <f t="shared" si="0"/>
        <v>3.1125992230648976</v>
      </c>
      <c r="Y6" s="14">
        <v>2.2959040000000001E-3</v>
      </c>
      <c r="Z6" s="11">
        <v>-17.484929999999999</v>
      </c>
      <c r="AA6" s="12"/>
      <c r="AB6" s="12"/>
      <c r="AC6" s="11">
        <v>-19.735399999999998</v>
      </c>
      <c r="AD6" s="11">
        <v>-19.70804</v>
      </c>
      <c r="AE6" s="14"/>
      <c r="AG6" s="14"/>
      <c r="AH6" s="14"/>
      <c r="AI6" s="14"/>
    </row>
    <row r="7" spans="1:1023">
      <c r="A7" s="13" t="s">
        <v>57</v>
      </c>
      <c r="B7" s="14" t="s">
        <v>58</v>
      </c>
      <c r="C7" s="14" t="s">
        <v>59</v>
      </c>
      <c r="D7" s="15"/>
      <c r="E7" s="14" t="s">
        <v>60</v>
      </c>
      <c r="F7" s="14">
        <v>75</v>
      </c>
      <c r="G7" s="14">
        <v>11</v>
      </c>
      <c r="H7" s="14">
        <v>1</v>
      </c>
      <c r="I7" s="14">
        <v>1241100</v>
      </c>
      <c r="J7" s="14">
        <v>5056700</v>
      </c>
      <c r="K7" s="14">
        <v>7225700</v>
      </c>
      <c r="L7" s="14">
        <v>9433500</v>
      </c>
      <c r="M7" s="14">
        <v>4925700</v>
      </c>
      <c r="N7" s="14">
        <v>150980000</v>
      </c>
      <c r="O7" s="14">
        <v>133370000</v>
      </c>
      <c r="P7" s="14">
        <v>108210000</v>
      </c>
      <c r="Q7" s="14">
        <v>77726000</v>
      </c>
      <c r="R7" s="14">
        <v>55560000</v>
      </c>
      <c r="S7" s="14">
        <v>46933000</v>
      </c>
      <c r="T7" s="14">
        <v>4647116.8329999996</v>
      </c>
      <c r="U7" s="14">
        <v>95463166.670000002</v>
      </c>
      <c r="V7" s="14">
        <v>20.54245032</v>
      </c>
      <c r="W7" s="14"/>
      <c r="X7" s="14">
        <f t="shared" si="0"/>
        <v>3.0224934924194051</v>
      </c>
      <c r="Y7" s="14">
        <v>3.2147399999999998E-3</v>
      </c>
      <c r="Z7" s="11">
        <v>-15.76346</v>
      </c>
      <c r="AA7" s="12"/>
      <c r="AB7" s="12"/>
      <c r="AC7" s="11">
        <v>-20.420390000000001</v>
      </c>
      <c r="AD7" s="11">
        <v>-23.011900000000001</v>
      </c>
      <c r="AE7" s="14"/>
      <c r="AG7" s="14"/>
      <c r="AH7" s="14"/>
      <c r="AI7" s="14"/>
    </row>
    <row r="8" spans="1:1023">
      <c r="A8" s="13" t="s">
        <v>61</v>
      </c>
      <c r="B8" s="14" t="s">
        <v>62</v>
      </c>
      <c r="C8" s="14" t="s">
        <v>63</v>
      </c>
      <c r="D8" s="14" t="s">
        <v>64</v>
      </c>
      <c r="E8" s="14" t="s">
        <v>65</v>
      </c>
      <c r="F8" s="14">
        <v>4</v>
      </c>
      <c r="G8" s="14">
        <v>4</v>
      </c>
      <c r="H8" s="14">
        <v>1</v>
      </c>
      <c r="I8" s="14">
        <v>1</v>
      </c>
      <c r="J8" s="14">
        <v>1</v>
      </c>
      <c r="K8" s="14">
        <v>1</v>
      </c>
      <c r="L8" s="14">
        <v>1</v>
      </c>
      <c r="M8" s="14">
        <v>1</v>
      </c>
      <c r="N8" s="14">
        <v>1</v>
      </c>
      <c r="O8" s="14">
        <v>1933200</v>
      </c>
      <c r="P8" s="14">
        <v>1</v>
      </c>
      <c r="Q8" s="14">
        <v>1</v>
      </c>
      <c r="R8" s="14">
        <v>1320200</v>
      </c>
      <c r="S8" s="14">
        <v>1279900</v>
      </c>
      <c r="T8" s="14">
        <v>1</v>
      </c>
      <c r="U8" s="14">
        <v>755550.5</v>
      </c>
      <c r="V8" s="14">
        <v>755550.5</v>
      </c>
      <c r="W8" s="14"/>
      <c r="X8" s="14">
        <f t="shared" si="0"/>
        <v>13.535201901611259</v>
      </c>
      <c r="Y8" s="14">
        <v>8.3884895000000001E-2</v>
      </c>
      <c r="Z8" s="11">
        <v>-28.162569999999999</v>
      </c>
      <c r="AA8" s="12"/>
      <c r="AB8" s="12"/>
      <c r="AC8" s="11">
        <v>-26.80959</v>
      </c>
      <c r="AD8" s="11">
        <v>-26.220269999999999</v>
      </c>
      <c r="AE8" s="14"/>
      <c r="AG8" s="14"/>
      <c r="AH8" s="14"/>
      <c r="AI8" s="14"/>
    </row>
    <row r="9" spans="1:1023">
      <c r="A9" s="13" t="s">
        <v>66</v>
      </c>
      <c r="B9" s="14" t="s">
        <v>67</v>
      </c>
      <c r="C9" s="14" t="s">
        <v>68</v>
      </c>
      <c r="D9" s="14" t="s">
        <v>69</v>
      </c>
      <c r="E9" s="14" t="s">
        <v>70</v>
      </c>
      <c r="F9" s="14">
        <v>21</v>
      </c>
      <c r="G9" s="14">
        <v>7</v>
      </c>
      <c r="H9" s="14">
        <v>1</v>
      </c>
      <c r="I9" s="14">
        <v>1</v>
      </c>
      <c r="J9" s="14">
        <v>1</v>
      </c>
      <c r="K9" s="14">
        <v>1</v>
      </c>
      <c r="L9" s="14">
        <v>1</v>
      </c>
      <c r="M9" s="14">
        <v>1</v>
      </c>
      <c r="N9" s="14">
        <v>4845800</v>
      </c>
      <c r="O9" s="14">
        <v>4498500</v>
      </c>
      <c r="P9" s="14">
        <v>2764200</v>
      </c>
      <c r="Q9" s="14">
        <v>2782900</v>
      </c>
      <c r="R9" s="14">
        <v>1</v>
      </c>
      <c r="S9" s="14">
        <v>1</v>
      </c>
      <c r="T9" s="14">
        <v>1</v>
      </c>
      <c r="U9" s="14">
        <v>2481900.3330000001</v>
      </c>
      <c r="V9" s="14">
        <v>2481900.3330000001</v>
      </c>
      <c r="W9" s="14"/>
      <c r="X9" s="14">
        <f t="shared" si="0"/>
        <v>14.724535088017776</v>
      </c>
      <c r="Y9" s="14">
        <v>3.4236541000000002E-2</v>
      </c>
      <c r="Z9" s="16">
        <v>-23.553730000000002</v>
      </c>
      <c r="AA9" s="17"/>
      <c r="AB9" s="12"/>
      <c r="AC9" s="16">
        <v>-32.405410000000003</v>
      </c>
      <c r="AD9" s="16">
        <v>-38.390700000000002</v>
      </c>
      <c r="AE9" s="14"/>
      <c r="AG9" s="14"/>
      <c r="AH9" s="14"/>
      <c r="AI9" s="14"/>
    </row>
    <row r="10" spans="1:1023">
      <c r="A10" s="13" t="s">
        <v>71</v>
      </c>
      <c r="B10" s="14" t="s">
        <v>72</v>
      </c>
      <c r="C10" s="14" t="s">
        <v>73</v>
      </c>
      <c r="D10" s="14" t="s">
        <v>74</v>
      </c>
      <c r="E10" s="14" t="s">
        <v>75</v>
      </c>
      <c r="F10" s="14">
        <v>3</v>
      </c>
      <c r="G10" s="14">
        <v>5</v>
      </c>
      <c r="H10" s="14">
        <v>6518600</v>
      </c>
      <c r="I10" s="14">
        <v>10383000</v>
      </c>
      <c r="J10" s="14">
        <v>8492900</v>
      </c>
      <c r="K10" s="14">
        <v>7801700</v>
      </c>
      <c r="L10" s="14">
        <v>5801900</v>
      </c>
      <c r="M10" s="14">
        <v>6105700</v>
      </c>
      <c r="N10" s="14">
        <v>36931000</v>
      </c>
      <c r="O10" s="14">
        <v>67377000</v>
      </c>
      <c r="P10" s="14">
        <v>26608000</v>
      </c>
      <c r="Q10" s="14">
        <v>32845000</v>
      </c>
      <c r="R10" s="14">
        <v>28301000</v>
      </c>
      <c r="S10" s="14">
        <v>35607000</v>
      </c>
      <c r="T10" s="14">
        <v>7517300</v>
      </c>
      <c r="U10" s="14">
        <v>37944833.329999998</v>
      </c>
      <c r="V10" s="14">
        <v>5.0476678240000004</v>
      </c>
      <c r="W10" s="14"/>
      <c r="X10" s="14">
        <f t="shared" si="0"/>
        <v>1.6189263195872383</v>
      </c>
      <c r="Y10" s="14">
        <v>3.996594E-3</v>
      </c>
      <c r="Z10" s="11">
        <v>-12.71726</v>
      </c>
      <c r="AA10" s="12"/>
      <c r="AB10" s="12"/>
      <c r="AC10" s="11">
        <v>-15.584059999999999</v>
      </c>
      <c r="AD10" s="11">
        <v>-12.69209</v>
      </c>
      <c r="AE10" s="14"/>
      <c r="AG10" s="14"/>
      <c r="AH10" s="14"/>
      <c r="AI10" s="14"/>
    </row>
    <row r="11" spans="1:1023">
      <c r="A11" s="13" t="s">
        <v>76</v>
      </c>
      <c r="B11" s="14" t="s">
        <v>77</v>
      </c>
      <c r="C11" s="14" t="s">
        <v>78</v>
      </c>
      <c r="D11" s="14" t="s">
        <v>79</v>
      </c>
      <c r="E11" s="14" t="s">
        <v>80</v>
      </c>
      <c r="F11" s="14">
        <v>2</v>
      </c>
      <c r="G11" s="14">
        <v>2</v>
      </c>
      <c r="H11" s="14">
        <v>1</v>
      </c>
      <c r="I11" s="14">
        <v>1</v>
      </c>
      <c r="J11" s="14">
        <v>1</v>
      </c>
      <c r="K11" s="14">
        <v>1</v>
      </c>
      <c r="L11" s="14">
        <v>1</v>
      </c>
      <c r="M11" s="14">
        <v>1</v>
      </c>
      <c r="N11" s="14">
        <v>1</v>
      </c>
      <c r="O11" s="14">
        <v>1</v>
      </c>
      <c r="P11" s="14">
        <v>1</v>
      </c>
      <c r="Q11" s="14">
        <v>1</v>
      </c>
      <c r="R11" s="14">
        <v>1</v>
      </c>
      <c r="S11" s="14">
        <v>1</v>
      </c>
      <c r="T11" s="14">
        <v>1</v>
      </c>
      <c r="U11" s="14">
        <v>1</v>
      </c>
      <c r="V11" s="14">
        <v>1</v>
      </c>
      <c r="W11" s="14"/>
      <c r="X11" s="14">
        <f t="shared" si="0"/>
        <v>0</v>
      </c>
      <c r="Y11" s="14" t="e">
        <f>#DIV/0!</f>
        <v>#DIV/0!</v>
      </c>
      <c r="Z11" s="16">
        <v>-14.92714</v>
      </c>
      <c r="AA11" s="17"/>
      <c r="AB11" s="12"/>
      <c r="AC11" s="16">
        <v>-21.215540000000001</v>
      </c>
      <c r="AD11" s="16">
        <v>-24.654689999999999</v>
      </c>
      <c r="AE11" s="14"/>
      <c r="AG11" s="14"/>
      <c r="AH11" s="14"/>
      <c r="AI11" s="14"/>
    </row>
    <row r="12" spans="1:1023">
      <c r="A12" s="13" t="s">
        <v>81</v>
      </c>
      <c r="B12" s="14" t="s">
        <v>82</v>
      </c>
      <c r="C12" s="14" t="s">
        <v>68</v>
      </c>
      <c r="D12" s="14" t="s">
        <v>83</v>
      </c>
      <c r="E12" s="14" t="s">
        <v>84</v>
      </c>
      <c r="F12" s="14">
        <v>6</v>
      </c>
      <c r="G12" s="14">
        <v>7</v>
      </c>
      <c r="H12" s="14">
        <v>10014000</v>
      </c>
      <c r="I12" s="14">
        <v>6875500</v>
      </c>
      <c r="J12" s="14">
        <v>19081000</v>
      </c>
      <c r="K12" s="14">
        <v>2092800</v>
      </c>
      <c r="L12" s="14">
        <v>10064000</v>
      </c>
      <c r="M12" s="14">
        <v>38410000</v>
      </c>
      <c r="N12" s="14">
        <v>170880000</v>
      </c>
      <c r="O12" s="14">
        <v>158290000</v>
      </c>
      <c r="P12" s="14">
        <v>127200000</v>
      </c>
      <c r="Q12" s="14">
        <v>97101000</v>
      </c>
      <c r="R12" s="14">
        <v>115210000</v>
      </c>
      <c r="S12" s="14">
        <v>80870000</v>
      </c>
      <c r="T12" s="14">
        <v>14422883.33</v>
      </c>
      <c r="U12" s="14">
        <v>124925166.7</v>
      </c>
      <c r="V12" s="14">
        <v>8.6615944799999998</v>
      </c>
      <c r="W12" s="14"/>
      <c r="X12" s="14">
        <f t="shared" si="0"/>
        <v>2.1588988257186985</v>
      </c>
      <c r="Y12" s="14">
        <v>2.5607499999999998E-4</v>
      </c>
      <c r="Z12" s="16">
        <v>-22.39969</v>
      </c>
      <c r="AA12" s="17"/>
      <c r="AB12" s="12"/>
      <c r="AC12" s="16">
        <v>-26.497949999999999</v>
      </c>
      <c r="AD12" s="16">
        <v>-37.190719999999999</v>
      </c>
      <c r="AE12" s="14"/>
      <c r="AG12" s="14"/>
      <c r="AH12" s="14"/>
      <c r="AI12" s="14"/>
    </row>
    <row r="13" spans="1:1023">
      <c r="A13" s="13" t="s">
        <v>85</v>
      </c>
      <c r="B13" s="14" t="s">
        <v>86</v>
      </c>
      <c r="C13" s="14" t="s">
        <v>87</v>
      </c>
      <c r="D13" s="14" t="s">
        <v>88</v>
      </c>
      <c r="E13" s="14" t="s">
        <v>89</v>
      </c>
      <c r="F13" s="14">
        <v>12</v>
      </c>
      <c r="G13" s="14">
        <v>4</v>
      </c>
      <c r="H13" s="14">
        <v>1</v>
      </c>
      <c r="I13" s="14">
        <v>1</v>
      </c>
      <c r="J13" s="14">
        <v>498900</v>
      </c>
      <c r="K13" s="14">
        <v>497870</v>
      </c>
      <c r="L13" s="14">
        <v>1</v>
      </c>
      <c r="M13" s="14">
        <v>1</v>
      </c>
      <c r="N13" s="14">
        <v>848860</v>
      </c>
      <c r="O13" s="14">
        <v>979720</v>
      </c>
      <c r="P13" s="14">
        <v>711120</v>
      </c>
      <c r="Q13" s="14">
        <v>747380</v>
      </c>
      <c r="R13" s="14">
        <v>807190</v>
      </c>
      <c r="S13" s="14">
        <v>790490</v>
      </c>
      <c r="T13" s="14">
        <v>166129</v>
      </c>
      <c r="U13" s="14">
        <v>814126.66669999994</v>
      </c>
      <c r="V13" s="14">
        <v>4.9005692359999999</v>
      </c>
      <c r="W13" s="14"/>
      <c r="X13" s="14">
        <f t="shared" si="0"/>
        <v>1.5893513689815428</v>
      </c>
      <c r="Y13" s="14">
        <v>9.6875200000000002E-4</v>
      </c>
      <c r="Z13" s="16">
        <v>-13.312889999999999</v>
      </c>
      <c r="AA13" s="17"/>
      <c r="AB13" s="12"/>
      <c r="AC13" s="16">
        <v>-17.001560000000001</v>
      </c>
      <c r="AD13" s="16">
        <v>-19.174250000000001</v>
      </c>
      <c r="AE13" s="14"/>
      <c r="AG13" s="14"/>
      <c r="AH13" s="14"/>
      <c r="AI13" s="14"/>
    </row>
    <row r="14" spans="1:1023">
      <c r="A14" s="13" t="s">
        <v>90</v>
      </c>
      <c r="B14" s="14" t="s">
        <v>91</v>
      </c>
      <c r="C14" s="14" t="s">
        <v>92</v>
      </c>
      <c r="D14" s="14" t="s">
        <v>93</v>
      </c>
      <c r="E14" s="14" t="s">
        <v>94</v>
      </c>
      <c r="F14" s="14">
        <v>2</v>
      </c>
      <c r="G14" s="14">
        <v>9</v>
      </c>
      <c r="H14" s="14">
        <v>1563300</v>
      </c>
      <c r="I14" s="14">
        <v>1266900</v>
      </c>
      <c r="J14" s="14">
        <v>3436800</v>
      </c>
      <c r="K14" s="14">
        <v>1</v>
      </c>
      <c r="L14" s="14">
        <v>1</v>
      </c>
      <c r="M14" s="14">
        <v>1</v>
      </c>
      <c r="N14" s="14">
        <v>20063000</v>
      </c>
      <c r="O14" s="14">
        <v>22528000</v>
      </c>
      <c r="P14" s="14">
        <v>5546100</v>
      </c>
      <c r="Q14" s="14">
        <v>5614300</v>
      </c>
      <c r="R14" s="14">
        <v>1601000</v>
      </c>
      <c r="S14" s="14">
        <v>2679100</v>
      </c>
      <c r="T14" s="14">
        <v>1044500.5</v>
      </c>
      <c r="U14" s="14">
        <v>9671916.6669999994</v>
      </c>
      <c r="V14" s="14">
        <v>9.2598487669999994</v>
      </c>
      <c r="W14" s="14"/>
      <c r="X14" s="14">
        <f t="shared" si="0"/>
        <v>2.2256877166672702</v>
      </c>
      <c r="Y14" s="14">
        <v>6.9434818999999995E-2</v>
      </c>
      <c r="Z14" s="11">
        <v>-23.553730000000002</v>
      </c>
      <c r="AA14" s="12"/>
      <c r="AB14" s="12"/>
      <c r="AC14" s="11">
        <v>-32.405410000000003</v>
      </c>
      <c r="AD14" s="11">
        <v>-38.390700000000002</v>
      </c>
      <c r="AE14" s="14"/>
      <c r="AG14" s="14"/>
      <c r="AH14" s="14"/>
      <c r="AI14" s="14"/>
    </row>
    <row r="15" spans="1:1023">
      <c r="A15" s="13" t="s">
        <v>95</v>
      </c>
      <c r="B15" s="14" t="s">
        <v>96</v>
      </c>
      <c r="C15" s="14" t="s">
        <v>97</v>
      </c>
      <c r="D15" s="14" t="s">
        <v>98</v>
      </c>
      <c r="E15" s="14" t="s">
        <v>99</v>
      </c>
      <c r="F15" s="14">
        <v>2</v>
      </c>
      <c r="G15" s="14">
        <v>6</v>
      </c>
      <c r="H15" s="14">
        <v>1</v>
      </c>
      <c r="I15" s="14">
        <v>1</v>
      </c>
      <c r="J15" s="14">
        <v>1</v>
      </c>
      <c r="K15" s="14">
        <v>1</v>
      </c>
      <c r="L15" s="14">
        <v>1</v>
      </c>
      <c r="M15" s="14">
        <v>1</v>
      </c>
      <c r="N15" s="14">
        <v>1</v>
      </c>
      <c r="O15" s="14">
        <v>4372000</v>
      </c>
      <c r="P15" s="14">
        <v>8074700</v>
      </c>
      <c r="Q15" s="14">
        <v>1</v>
      </c>
      <c r="R15" s="14">
        <v>2763200</v>
      </c>
      <c r="S15" s="14">
        <v>1</v>
      </c>
      <c r="T15" s="14">
        <v>1</v>
      </c>
      <c r="U15" s="14">
        <v>2534983.8330000001</v>
      </c>
      <c r="V15" s="14">
        <v>2534983.8330000001</v>
      </c>
      <c r="W15" s="18"/>
      <c r="X15" s="18">
        <f t="shared" si="0"/>
        <v>14.745697817472291</v>
      </c>
      <c r="Y15" s="14">
        <v>0.115838894</v>
      </c>
      <c r="Z15" s="11">
        <v>-23.084350000000001</v>
      </c>
      <c r="AA15" s="12"/>
      <c r="AB15" s="12"/>
      <c r="AC15" s="11">
        <v>-28.951429999999998</v>
      </c>
      <c r="AD15" s="11">
        <v>-31.93318</v>
      </c>
      <c r="AE15" s="14"/>
      <c r="AG15" s="14"/>
      <c r="AH15" s="14"/>
      <c r="AI15" s="14"/>
    </row>
    <row r="16" spans="1:1023">
      <c r="A16" s="13" t="s">
        <v>100</v>
      </c>
      <c r="B16" s="14" t="s">
        <v>101</v>
      </c>
      <c r="C16" s="14" t="s">
        <v>102</v>
      </c>
      <c r="D16" s="15"/>
      <c r="E16" s="14" t="s">
        <v>103</v>
      </c>
      <c r="F16" s="14">
        <v>6</v>
      </c>
      <c r="G16" s="14">
        <v>2</v>
      </c>
      <c r="H16" s="14">
        <v>1</v>
      </c>
      <c r="I16" s="14">
        <v>1</v>
      </c>
      <c r="J16" s="14">
        <v>1</v>
      </c>
      <c r="K16" s="14">
        <v>1</v>
      </c>
      <c r="L16" s="14">
        <v>1</v>
      </c>
      <c r="M16" s="14">
        <v>1</v>
      </c>
      <c r="N16" s="14">
        <v>1</v>
      </c>
      <c r="O16" s="14">
        <v>1</v>
      </c>
      <c r="P16" s="14">
        <v>1</v>
      </c>
      <c r="Q16" s="14">
        <v>1</v>
      </c>
      <c r="R16" s="14">
        <v>1</v>
      </c>
      <c r="S16" s="14">
        <v>1</v>
      </c>
      <c r="T16" s="14">
        <v>1</v>
      </c>
      <c r="U16" s="14">
        <v>1</v>
      </c>
      <c r="V16" s="14">
        <v>1</v>
      </c>
      <c r="W16" s="14"/>
      <c r="X16" s="14">
        <f t="shared" si="0"/>
        <v>0</v>
      </c>
      <c r="Y16" s="14" t="e">
        <f>#DIV/0!</f>
        <v>#DIV/0!</v>
      </c>
      <c r="Z16" s="11">
        <v>-27.30115</v>
      </c>
      <c r="AA16" s="12"/>
      <c r="AB16" s="12"/>
      <c r="AC16" s="11">
        <v>-36.472769999999997</v>
      </c>
      <c r="AD16" s="11">
        <v>-40.079160000000002</v>
      </c>
      <c r="AE16" s="14"/>
      <c r="AG16" s="14"/>
      <c r="AH16" s="14"/>
      <c r="AI16" s="14"/>
    </row>
    <row r="17" spans="1:35">
      <c r="A17" s="13" t="s">
        <v>104</v>
      </c>
      <c r="B17" s="14" t="s">
        <v>105</v>
      </c>
      <c r="C17" s="14" t="s">
        <v>106</v>
      </c>
      <c r="D17" s="14" t="s">
        <v>107</v>
      </c>
      <c r="E17" s="14" t="s">
        <v>108</v>
      </c>
      <c r="F17" s="14">
        <v>5</v>
      </c>
      <c r="G17" s="14">
        <v>6</v>
      </c>
      <c r="H17" s="14">
        <v>1</v>
      </c>
      <c r="I17" s="14">
        <v>1</v>
      </c>
      <c r="J17" s="14">
        <v>1927000</v>
      </c>
      <c r="K17" s="14">
        <v>1</v>
      </c>
      <c r="L17" s="14">
        <v>1</v>
      </c>
      <c r="M17" s="14">
        <v>1</v>
      </c>
      <c r="N17" s="14">
        <v>1</v>
      </c>
      <c r="O17" s="14">
        <v>8034200</v>
      </c>
      <c r="P17" s="14">
        <v>3007800</v>
      </c>
      <c r="Q17" s="14">
        <v>4429400</v>
      </c>
      <c r="R17" s="14">
        <v>4002400</v>
      </c>
      <c r="S17" s="14">
        <v>6755800</v>
      </c>
      <c r="T17" s="14">
        <v>321167.5</v>
      </c>
      <c r="U17" s="14">
        <v>4371600.1670000004</v>
      </c>
      <c r="V17" s="14">
        <v>13.61158949</v>
      </c>
      <c r="W17" s="14"/>
      <c r="X17" s="14">
        <f t="shared" si="0"/>
        <v>2.6109215982350307</v>
      </c>
      <c r="Y17" s="14">
        <v>1.5962046000000001E-2</v>
      </c>
      <c r="Z17" s="11">
        <v>-32.926290000000002</v>
      </c>
      <c r="AA17" s="12"/>
      <c r="AB17" s="12"/>
      <c r="AC17" s="11">
        <v>-37.072159999999997</v>
      </c>
      <c r="AD17" s="11">
        <v>-33.840389999999999</v>
      </c>
      <c r="AE17" s="14"/>
      <c r="AG17" s="14"/>
      <c r="AH17" s="14"/>
      <c r="AI17" s="14"/>
    </row>
    <row r="18" spans="1:35">
      <c r="A18" s="13" t="s">
        <v>109</v>
      </c>
      <c r="B18" s="14" t="s">
        <v>110</v>
      </c>
      <c r="C18" s="14" t="s">
        <v>111</v>
      </c>
      <c r="D18" s="14" t="s">
        <v>112</v>
      </c>
      <c r="E18" s="14" t="s">
        <v>113</v>
      </c>
      <c r="F18" s="14">
        <v>10</v>
      </c>
      <c r="G18" s="14">
        <v>11</v>
      </c>
      <c r="H18" s="14">
        <v>3956800</v>
      </c>
      <c r="I18" s="14">
        <v>6547100</v>
      </c>
      <c r="J18" s="14">
        <v>14040000</v>
      </c>
      <c r="K18" s="14">
        <v>8166500</v>
      </c>
      <c r="L18" s="14">
        <v>12547000</v>
      </c>
      <c r="M18" s="14">
        <v>21675000</v>
      </c>
      <c r="N18" s="14">
        <v>47278000</v>
      </c>
      <c r="O18" s="14">
        <v>80783000</v>
      </c>
      <c r="P18" s="14">
        <v>29971000</v>
      </c>
      <c r="Q18" s="14">
        <v>52435000</v>
      </c>
      <c r="R18" s="14">
        <v>65174000</v>
      </c>
      <c r="S18" s="14">
        <v>51281000</v>
      </c>
      <c r="T18" s="14">
        <v>11155400</v>
      </c>
      <c r="U18" s="14">
        <v>54487000</v>
      </c>
      <c r="V18" s="14">
        <v>4.8843609370000003</v>
      </c>
      <c r="W18" s="14"/>
      <c r="X18" s="14">
        <f t="shared" si="0"/>
        <v>1.5860384554424976</v>
      </c>
      <c r="Y18" s="14">
        <v>9.4406799999999995E-4</v>
      </c>
      <c r="Z18" s="11">
        <v>-14.59047</v>
      </c>
      <c r="AA18" s="12"/>
      <c r="AB18" s="12"/>
      <c r="AC18" s="11">
        <v>-17.561399999999999</v>
      </c>
      <c r="AD18" s="11">
        <v>-18.484249999999999</v>
      </c>
      <c r="AE18" s="14"/>
      <c r="AG18" s="14"/>
      <c r="AH18" s="14"/>
      <c r="AI18" s="14"/>
    </row>
    <row r="19" spans="1:35">
      <c r="A19" s="13" t="s">
        <v>114</v>
      </c>
      <c r="B19" s="14" t="s">
        <v>115</v>
      </c>
      <c r="C19" s="14" t="s">
        <v>116</v>
      </c>
      <c r="D19" s="14" t="s">
        <v>117</v>
      </c>
      <c r="E19" s="14" t="s">
        <v>118</v>
      </c>
      <c r="F19" s="14">
        <v>10</v>
      </c>
      <c r="G19" s="14">
        <v>19</v>
      </c>
      <c r="H19" s="14">
        <v>1</v>
      </c>
      <c r="I19" s="14">
        <v>1</v>
      </c>
      <c r="J19" s="14">
        <v>474850</v>
      </c>
      <c r="K19" s="14">
        <v>1</v>
      </c>
      <c r="L19" s="14">
        <v>1</v>
      </c>
      <c r="M19" s="14">
        <v>641590</v>
      </c>
      <c r="N19" s="14">
        <v>856600</v>
      </c>
      <c r="O19" s="14">
        <v>1991700</v>
      </c>
      <c r="P19" s="14">
        <v>555880</v>
      </c>
      <c r="Q19" s="14">
        <v>1359400</v>
      </c>
      <c r="R19" s="14">
        <v>1914500</v>
      </c>
      <c r="S19" s="14">
        <v>1822800</v>
      </c>
      <c r="T19" s="14">
        <v>186074</v>
      </c>
      <c r="U19" s="14">
        <v>1416813.3330000001</v>
      </c>
      <c r="V19" s="14">
        <v>7.6142466620000002</v>
      </c>
      <c r="W19" s="14"/>
      <c r="X19" s="14">
        <f t="shared" si="0"/>
        <v>2.030021053285322</v>
      </c>
      <c r="Y19" s="14">
        <v>2.516482E-3</v>
      </c>
      <c r="Z19" s="11">
        <v>-17.694590000000002</v>
      </c>
      <c r="AA19" s="12"/>
      <c r="AB19" s="12"/>
      <c r="AC19" s="11">
        <v>-33.102319999999999</v>
      </c>
      <c r="AD19" s="11">
        <v>-36.660179999999997</v>
      </c>
      <c r="AE19" s="14"/>
      <c r="AG19" s="14"/>
      <c r="AH19" s="14"/>
      <c r="AI19" s="14"/>
    </row>
    <row r="20" spans="1:35">
      <c r="A20" s="13" t="s">
        <v>119</v>
      </c>
      <c r="B20" s="14" t="s">
        <v>120</v>
      </c>
      <c r="C20" s="14" t="s">
        <v>121</v>
      </c>
      <c r="D20" s="14" t="s">
        <v>122</v>
      </c>
      <c r="E20" s="14" t="s">
        <v>123</v>
      </c>
      <c r="F20" s="14">
        <v>2</v>
      </c>
      <c r="G20" s="14">
        <v>21</v>
      </c>
      <c r="H20" s="14">
        <v>80145000</v>
      </c>
      <c r="I20" s="14">
        <v>152480000</v>
      </c>
      <c r="J20" s="14">
        <v>29656000</v>
      </c>
      <c r="K20" s="14">
        <v>72477000</v>
      </c>
      <c r="L20" s="14">
        <v>33553000</v>
      </c>
      <c r="M20" s="14">
        <v>93675000</v>
      </c>
      <c r="N20" s="14">
        <v>147120000</v>
      </c>
      <c r="O20" s="14">
        <v>183720000</v>
      </c>
      <c r="P20" s="14">
        <v>145240000</v>
      </c>
      <c r="Q20" s="14">
        <v>147750000</v>
      </c>
      <c r="R20" s="14">
        <v>78152000</v>
      </c>
      <c r="S20" s="14">
        <v>100120000</v>
      </c>
      <c r="T20" s="14">
        <v>76997666.670000002</v>
      </c>
      <c r="U20" s="14">
        <v>133683666.7</v>
      </c>
      <c r="V20" s="14">
        <v>1.7362041269999999</v>
      </c>
      <c r="W20" s="14"/>
      <c r="X20" s="14">
        <f t="shared" si="0"/>
        <v>0.55170119400304141</v>
      </c>
      <c r="Y20" s="14">
        <v>4.0864763999999998E-2</v>
      </c>
      <c r="Z20" s="11">
        <v>-12.133839999999999</v>
      </c>
      <c r="AA20" s="12"/>
      <c r="AB20" s="12"/>
      <c r="AC20" s="11">
        <v>-15.806279999999999</v>
      </c>
      <c r="AD20" s="11">
        <v>-20.626169999999998</v>
      </c>
      <c r="AE20" s="14"/>
      <c r="AG20" s="14"/>
      <c r="AH20" s="14"/>
      <c r="AI20" s="14"/>
    </row>
    <row r="21" spans="1:35">
      <c r="A21" s="13" t="s">
        <v>124</v>
      </c>
      <c r="B21" s="14" t="s">
        <v>125</v>
      </c>
      <c r="C21" s="14" t="s">
        <v>126</v>
      </c>
      <c r="D21" s="14" t="s">
        <v>127</v>
      </c>
      <c r="E21" s="14" t="s">
        <v>128</v>
      </c>
      <c r="F21" s="14">
        <v>10</v>
      </c>
      <c r="G21" s="14">
        <v>12</v>
      </c>
      <c r="H21" s="14">
        <v>669070</v>
      </c>
      <c r="I21" s="14">
        <v>396680</v>
      </c>
      <c r="J21" s="14">
        <v>476690</v>
      </c>
      <c r="K21" s="14">
        <v>1</v>
      </c>
      <c r="L21" s="14">
        <v>1</v>
      </c>
      <c r="M21" s="14">
        <v>1</v>
      </c>
      <c r="N21" s="14">
        <v>518530</v>
      </c>
      <c r="O21" s="14">
        <v>651310</v>
      </c>
      <c r="P21" s="14">
        <v>895980</v>
      </c>
      <c r="Q21" s="14">
        <v>550000</v>
      </c>
      <c r="R21" s="14">
        <v>414460</v>
      </c>
      <c r="S21" s="14">
        <v>583550</v>
      </c>
      <c r="T21" s="14">
        <v>257073.8333</v>
      </c>
      <c r="U21" s="14">
        <v>602305</v>
      </c>
      <c r="V21" s="14">
        <v>2.3429261239999999</v>
      </c>
      <c r="W21" s="14"/>
      <c r="X21" s="14">
        <f t="shared" si="0"/>
        <v>0.8514006285121295</v>
      </c>
      <c r="Y21" s="14">
        <v>3.7329370000000001E-2</v>
      </c>
      <c r="Z21" s="11">
        <v>-30.38927</v>
      </c>
      <c r="AA21" s="12"/>
      <c r="AB21" s="12"/>
      <c r="AC21" s="11">
        <v>-31.96218</v>
      </c>
      <c r="AD21" s="11">
        <v>-28.436689999999999</v>
      </c>
      <c r="AE21" s="14"/>
      <c r="AG21" s="14"/>
      <c r="AH21" s="14"/>
      <c r="AI21" s="14"/>
    </row>
    <row r="22" spans="1:35">
      <c r="A22" s="13" t="s">
        <v>129</v>
      </c>
      <c r="B22" s="14" t="s">
        <v>130</v>
      </c>
      <c r="C22" s="14" t="s">
        <v>131</v>
      </c>
      <c r="D22" s="14" t="s">
        <v>132</v>
      </c>
      <c r="E22" s="14" t="s">
        <v>133</v>
      </c>
      <c r="F22" s="14">
        <v>2</v>
      </c>
      <c r="G22" s="14">
        <v>2</v>
      </c>
      <c r="H22" s="14">
        <v>1</v>
      </c>
      <c r="I22" s="14">
        <v>1</v>
      </c>
      <c r="J22" s="14">
        <v>1</v>
      </c>
      <c r="K22" s="14">
        <v>1</v>
      </c>
      <c r="L22" s="14">
        <v>1</v>
      </c>
      <c r="M22" s="14">
        <v>1</v>
      </c>
      <c r="N22" s="14">
        <v>2399900</v>
      </c>
      <c r="O22" s="14">
        <v>1</v>
      </c>
      <c r="P22" s="14">
        <v>3300400</v>
      </c>
      <c r="Q22" s="14">
        <v>2068600</v>
      </c>
      <c r="R22" s="14">
        <v>984860</v>
      </c>
      <c r="S22" s="14">
        <v>1</v>
      </c>
      <c r="T22" s="14">
        <v>1</v>
      </c>
      <c r="U22" s="14">
        <v>1458960.3330000001</v>
      </c>
      <c r="V22" s="14">
        <v>1458960.3330000001</v>
      </c>
      <c r="W22" s="14"/>
      <c r="X22" s="14">
        <f t="shared" si="0"/>
        <v>14.193234639335465</v>
      </c>
      <c r="Y22" s="14">
        <v>4.5718174E-2</v>
      </c>
      <c r="Z22" s="11">
        <v>-19.646560000000001</v>
      </c>
      <c r="AA22" s="12"/>
      <c r="AB22" s="12"/>
      <c r="AC22" s="11">
        <v>-27.775069999999999</v>
      </c>
      <c r="AD22" s="11">
        <v>-29.267659999999999</v>
      </c>
      <c r="AE22" s="14"/>
      <c r="AG22" s="14"/>
      <c r="AH22" s="14"/>
      <c r="AI22" s="14"/>
    </row>
  </sheetData>
  <mergeCells count="1">
    <mergeCell ref="Z2:AD2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I27"/>
  <sheetViews>
    <sheetView topLeftCell="T1" workbookViewId="0">
      <selection activeCell="W2" sqref="W2"/>
    </sheetView>
  </sheetViews>
  <sheetFormatPr baseColWidth="10" defaultColWidth="8.83203125" defaultRowHeight="16"/>
  <cols>
    <col min="1" max="1" width="10.6640625" hidden="1" customWidth="1"/>
    <col min="2" max="2" width="24.5" customWidth="1"/>
    <col min="3" max="3" width="13.83203125" hidden="1" customWidth="1"/>
    <col min="4" max="18" width="10.6640625" hidden="1" customWidth="1"/>
    <col min="19" max="19" width="6" hidden="1" customWidth="1"/>
    <col min="20" max="20" width="48.6640625" customWidth="1"/>
    <col min="21" max="21" width="51.1640625" customWidth="1"/>
    <col min="22" max="22" width="16.33203125" hidden="1" customWidth="1"/>
    <col min="23" max="23" width="19.6640625" customWidth="1"/>
    <col min="24" max="24" width="13.33203125" customWidth="1"/>
    <col min="25" max="26" width="13.33203125" hidden="1" customWidth="1"/>
    <col min="27" max="27" width="13.33203125" style="5" customWidth="1"/>
    <col min="28" max="28" width="20.6640625" style="5" customWidth="1"/>
    <col min="29" max="29" width="13.33203125" hidden="1" customWidth="1"/>
    <col min="30" max="30" width="7.1640625" hidden="1" customWidth="1"/>
    <col min="31" max="31" width="27.1640625" customWidth="1"/>
    <col min="32" max="32" width="33.6640625" customWidth="1"/>
    <col min="33" max="33" width="57.83203125" customWidth="1"/>
    <col min="34" max="1024" width="13.33203125" customWidth="1"/>
  </cols>
  <sheetData>
    <row r="1" spans="1:1023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0" t="s">
        <v>0</v>
      </c>
      <c r="U1" s="20" t="s">
        <v>1</v>
      </c>
      <c r="V1" s="19"/>
      <c r="W1" s="20" t="s">
        <v>2</v>
      </c>
      <c r="X1" s="19"/>
      <c r="Y1" s="19"/>
      <c r="Z1" s="3"/>
      <c r="AA1" s="21"/>
      <c r="AB1" s="21"/>
      <c r="AC1" s="22"/>
      <c r="AD1" s="23"/>
      <c r="AG1" t="s">
        <v>3</v>
      </c>
      <c r="AJ1" s="5"/>
    </row>
    <row r="2" spans="1:1023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 t="s">
        <v>134</v>
      </c>
      <c r="U2" s="25" t="s">
        <v>135</v>
      </c>
      <c r="V2" s="25" t="s">
        <v>7</v>
      </c>
      <c r="W2" s="25" t="s">
        <v>6</v>
      </c>
      <c r="X2" s="25"/>
      <c r="Y2" s="25"/>
      <c r="Z2" s="135" t="s">
        <v>136</v>
      </c>
      <c r="AA2" s="135"/>
      <c r="AB2" s="135"/>
      <c r="AC2" s="135"/>
      <c r="AD2" s="135"/>
      <c r="AE2" s="24" t="s">
        <v>9</v>
      </c>
      <c r="AF2" s="26" t="s">
        <v>137</v>
      </c>
      <c r="AG2" s="27"/>
      <c r="AH2" s="27"/>
      <c r="AI2" s="27"/>
      <c r="AJ2" s="8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  <c r="KF2" s="24"/>
      <c r="KG2" s="24"/>
      <c r="KH2" s="24"/>
      <c r="KI2" s="24"/>
      <c r="KJ2" s="24"/>
      <c r="KK2" s="24"/>
      <c r="KL2" s="24"/>
      <c r="KM2" s="24"/>
      <c r="KN2" s="24"/>
      <c r="KO2" s="24"/>
      <c r="KP2" s="24"/>
      <c r="KQ2" s="24"/>
      <c r="KR2" s="24"/>
      <c r="KS2" s="24"/>
      <c r="KT2" s="24"/>
      <c r="KU2" s="24"/>
      <c r="KV2" s="24"/>
      <c r="KW2" s="24"/>
      <c r="KX2" s="24"/>
      <c r="KY2" s="24"/>
      <c r="KZ2" s="24"/>
      <c r="LA2" s="24"/>
      <c r="LB2" s="24"/>
      <c r="LC2" s="24"/>
      <c r="LD2" s="24"/>
      <c r="LE2" s="24"/>
      <c r="LF2" s="24"/>
      <c r="LG2" s="24"/>
      <c r="LH2" s="24"/>
      <c r="LI2" s="24"/>
      <c r="LJ2" s="24"/>
      <c r="LK2" s="24"/>
      <c r="LL2" s="24"/>
      <c r="LM2" s="24"/>
      <c r="LN2" s="24"/>
      <c r="LO2" s="24"/>
      <c r="LP2" s="24"/>
      <c r="LQ2" s="24"/>
      <c r="LR2" s="24"/>
      <c r="LS2" s="24"/>
      <c r="LT2" s="24"/>
      <c r="LU2" s="24"/>
      <c r="LV2" s="24"/>
      <c r="LW2" s="24"/>
      <c r="LX2" s="24"/>
      <c r="LY2" s="24"/>
      <c r="LZ2" s="24"/>
      <c r="MA2" s="24"/>
      <c r="MB2" s="24"/>
      <c r="MC2" s="24"/>
      <c r="MD2" s="24"/>
      <c r="ME2" s="24"/>
      <c r="MF2" s="24"/>
      <c r="MG2" s="24"/>
      <c r="MH2" s="24"/>
      <c r="MI2" s="24"/>
      <c r="MJ2" s="24"/>
      <c r="MK2" s="24"/>
      <c r="ML2" s="24"/>
      <c r="MM2" s="24"/>
      <c r="MN2" s="24"/>
      <c r="MO2" s="24"/>
      <c r="MP2" s="24"/>
      <c r="MQ2" s="24"/>
      <c r="MR2" s="24"/>
      <c r="MS2" s="24"/>
      <c r="MT2" s="24"/>
      <c r="MU2" s="24"/>
      <c r="MV2" s="24"/>
      <c r="MW2" s="24"/>
      <c r="MX2" s="24"/>
      <c r="MY2" s="24"/>
      <c r="MZ2" s="24"/>
      <c r="NA2" s="24"/>
      <c r="NB2" s="24"/>
      <c r="NC2" s="24"/>
      <c r="ND2" s="24"/>
      <c r="NE2" s="24"/>
      <c r="NF2" s="24"/>
      <c r="NG2" s="24"/>
      <c r="NH2" s="24"/>
      <c r="NI2" s="24"/>
      <c r="NJ2" s="24"/>
      <c r="NK2" s="24"/>
      <c r="NL2" s="24"/>
      <c r="NM2" s="24"/>
      <c r="NN2" s="24"/>
      <c r="NO2" s="24"/>
      <c r="NP2" s="24"/>
      <c r="NQ2" s="24"/>
      <c r="NR2" s="24"/>
      <c r="NS2" s="24"/>
      <c r="NT2" s="24"/>
      <c r="NU2" s="24"/>
      <c r="NV2" s="24"/>
      <c r="NW2" s="24"/>
      <c r="NX2" s="24"/>
      <c r="NY2" s="24"/>
      <c r="NZ2" s="24"/>
      <c r="OA2" s="24"/>
      <c r="OB2" s="24"/>
      <c r="OC2" s="24"/>
      <c r="OD2" s="24"/>
      <c r="OE2" s="24"/>
      <c r="OF2" s="24"/>
      <c r="OG2" s="24"/>
      <c r="OH2" s="24"/>
      <c r="OI2" s="24"/>
      <c r="OJ2" s="24"/>
      <c r="OK2" s="24"/>
      <c r="OL2" s="24"/>
      <c r="OM2" s="24"/>
      <c r="ON2" s="24"/>
      <c r="OO2" s="24"/>
      <c r="OP2" s="24"/>
      <c r="OQ2" s="24"/>
      <c r="OR2" s="24"/>
      <c r="OS2" s="24"/>
      <c r="OT2" s="24"/>
      <c r="OU2" s="24"/>
      <c r="OV2" s="24"/>
      <c r="OW2" s="24"/>
      <c r="OX2" s="24"/>
      <c r="OY2" s="24"/>
      <c r="OZ2" s="24"/>
      <c r="PA2" s="24"/>
      <c r="PB2" s="24"/>
      <c r="PC2" s="24"/>
      <c r="PD2" s="24"/>
      <c r="PE2" s="24"/>
      <c r="PF2" s="24"/>
      <c r="PG2" s="24"/>
      <c r="PH2" s="24"/>
      <c r="PI2" s="24"/>
      <c r="PJ2" s="24"/>
      <c r="PK2" s="24"/>
      <c r="PL2" s="24"/>
      <c r="PM2" s="24"/>
      <c r="PN2" s="24"/>
      <c r="PO2" s="24"/>
      <c r="PP2" s="24"/>
      <c r="PQ2" s="24"/>
      <c r="PR2" s="24"/>
      <c r="PS2" s="24"/>
      <c r="PT2" s="24"/>
      <c r="PU2" s="24"/>
      <c r="PV2" s="24"/>
      <c r="PW2" s="24"/>
      <c r="PX2" s="24"/>
      <c r="PY2" s="24"/>
      <c r="PZ2" s="24"/>
      <c r="QA2" s="24"/>
      <c r="QB2" s="24"/>
      <c r="QC2" s="24"/>
      <c r="QD2" s="24"/>
      <c r="QE2" s="24"/>
      <c r="QF2" s="24"/>
      <c r="QG2" s="24"/>
      <c r="QH2" s="24"/>
      <c r="QI2" s="24"/>
      <c r="QJ2" s="24"/>
      <c r="QK2" s="24"/>
      <c r="QL2" s="24"/>
      <c r="QM2" s="24"/>
      <c r="QN2" s="24"/>
      <c r="QO2" s="24"/>
      <c r="QP2" s="24"/>
      <c r="QQ2" s="24"/>
      <c r="QR2" s="24"/>
      <c r="QS2" s="24"/>
      <c r="QT2" s="24"/>
      <c r="QU2" s="24"/>
      <c r="QV2" s="24"/>
      <c r="QW2" s="24"/>
      <c r="QX2" s="24"/>
      <c r="QY2" s="24"/>
      <c r="QZ2" s="24"/>
      <c r="RA2" s="24"/>
      <c r="RB2" s="24"/>
      <c r="RC2" s="24"/>
      <c r="RD2" s="24"/>
      <c r="RE2" s="24"/>
      <c r="RF2" s="24"/>
      <c r="RG2" s="24"/>
      <c r="RH2" s="24"/>
      <c r="RI2" s="24"/>
      <c r="RJ2" s="24"/>
      <c r="RK2" s="24"/>
      <c r="RL2" s="24"/>
      <c r="RM2" s="24"/>
      <c r="RN2" s="24"/>
      <c r="RO2" s="24"/>
      <c r="RP2" s="24"/>
      <c r="RQ2" s="24"/>
      <c r="RR2" s="24"/>
      <c r="RS2" s="24"/>
      <c r="RT2" s="24"/>
      <c r="RU2" s="24"/>
      <c r="RV2" s="24"/>
      <c r="RW2" s="24"/>
      <c r="RX2" s="24"/>
      <c r="RY2" s="24"/>
      <c r="RZ2" s="24"/>
      <c r="SA2" s="24"/>
      <c r="SB2" s="24"/>
      <c r="SC2" s="24"/>
      <c r="SD2" s="24"/>
      <c r="SE2" s="24"/>
      <c r="SF2" s="24"/>
      <c r="SG2" s="24"/>
      <c r="SH2" s="24"/>
      <c r="SI2" s="24"/>
      <c r="SJ2" s="24"/>
      <c r="SK2" s="24"/>
      <c r="SL2" s="24"/>
      <c r="SM2" s="24"/>
      <c r="SN2" s="24"/>
      <c r="SO2" s="24"/>
      <c r="SP2" s="24"/>
      <c r="SQ2" s="24"/>
      <c r="SR2" s="24"/>
      <c r="SS2" s="24"/>
      <c r="ST2" s="24"/>
      <c r="SU2" s="24"/>
      <c r="SV2" s="24"/>
      <c r="SW2" s="24"/>
      <c r="SX2" s="24"/>
      <c r="SY2" s="24"/>
      <c r="SZ2" s="24"/>
      <c r="TA2" s="24"/>
      <c r="TB2" s="24"/>
      <c r="TC2" s="24"/>
      <c r="TD2" s="24"/>
      <c r="TE2" s="24"/>
      <c r="TF2" s="24"/>
      <c r="TG2" s="24"/>
      <c r="TH2" s="24"/>
      <c r="TI2" s="24"/>
      <c r="TJ2" s="24"/>
      <c r="TK2" s="24"/>
      <c r="TL2" s="24"/>
      <c r="TM2" s="24"/>
      <c r="TN2" s="24"/>
      <c r="TO2" s="24"/>
      <c r="TP2" s="24"/>
      <c r="TQ2" s="24"/>
      <c r="TR2" s="24"/>
      <c r="TS2" s="24"/>
      <c r="TT2" s="24"/>
      <c r="TU2" s="24"/>
      <c r="TV2" s="24"/>
      <c r="TW2" s="24"/>
      <c r="TX2" s="24"/>
      <c r="TY2" s="24"/>
      <c r="TZ2" s="24"/>
      <c r="UA2" s="24"/>
      <c r="UB2" s="24"/>
      <c r="UC2" s="24"/>
      <c r="UD2" s="24"/>
      <c r="UE2" s="24"/>
      <c r="UF2" s="24"/>
      <c r="UG2" s="24"/>
      <c r="UH2" s="24"/>
      <c r="UI2" s="24"/>
      <c r="UJ2" s="24"/>
      <c r="UK2" s="24"/>
      <c r="UL2" s="24"/>
      <c r="UM2" s="24"/>
      <c r="UN2" s="24"/>
      <c r="UO2" s="24"/>
      <c r="UP2" s="24"/>
      <c r="UQ2" s="24"/>
      <c r="UR2" s="24"/>
      <c r="US2" s="24"/>
      <c r="UT2" s="24"/>
      <c r="UU2" s="24"/>
      <c r="UV2" s="24"/>
      <c r="UW2" s="24"/>
      <c r="UX2" s="24"/>
      <c r="UY2" s="24"/>
      <c r="UZ2" s="24"/>
      <c r="VA2" s="24"/>
      <c r="VB2" s="24"/>
      <c r="VC2" s="24"/>
      <c r="VD2" s="24"/>
      <c r="VE2" s="24"/>
      <c r="VF2" s="24"/>
      <c r="VG2" s="24"/>
      <c r="VH2" s="24"/>
      <c r="VI2" s="24"/>
      <c r="VJ2" s="24"/>
      <c r="VK2" s="24"/>
      <c r="VL2" s="24"/>
      <c r="VM2" s="24"/>
      <c r="VN2" s="24"/>
      <c r="VO2" s="24"/>
      <c r="VP2" s="24"/>
      <c r="VQ2" s="24"/>
      <c r="VR2" s="24"/>
      <c r="VS2" s="24"/>
      <c r="VT2" s="24"/>
      <c r="VU2" s="24"/>
      <c r="VV2" s="24"/>
      <c r="VW2" s="24"/>
      <c r="VX2" s="24"/>
      <c r="VY2" s="24"/>
      <c r="VZ2" s="24"/>
      <c r="WA2" s="24"/>
      <c r="WB2" s="24"/>
      <c r="WC2" s="24"/>
      <c r="WD2" s="24"/>
      <c r="WE2" s="24"/>
      <c r="WF2" s="24"/>
      <c r="WG2" s="24"/>
      <c r="WH2" s="24"/>
      <c r="WI2" s="24"/>
      <c r="WJ2" s="24"/>
      <c r="WK2" s="24"/>
      <c r="WL2" s="24"/>
      <c r="WM2" s="24"/>
      <c r="WN2" s="24"/>
      <c r="WO2" s="24"/>
      <c r="WP2" s="24"/>
      <c r="WQ2" s="24"/>
      <c r="WR2" s="24"/>
      <c r="WS2" s="24"/>
      <c r="WT2" s="24"/>
      <c r="WU2" s="24"/>
      <c r="WV2" s="24"/>
      <c r="WW2" s="24"/>
      <c r="WX2" s="24"/>
      <c r="WY2" s="24"/>
      <c r="WZ2" s="24"/>
      <c r="XA2" s="24"/>
      <c r="XB2" s="24"/>
      <c r="XC2" s="24"/>
      <c r="XD2" s="24"/>
      <c r="XE2" s="24"/>
      <c r="XF2" s="24"/>
      <c r="XG2" s="24"/>
      <c r="XH2" s="24"/>
      <c r="XI2" s="24"/>
      <c r="XJ2" s="24"/>
      <c r="XK2" s="24"/>
      <c r="XL2" s="24"/>
      <c r="XM2" s="24"/>
      <c r="XN2" s="24"/>
      <c r="XO2" s="24"/>
      <c r="XP2" s="24"/>
      <c r="XQ2" s="24"/>
      <c r="XR2" s="24"/>
      <c r="XS2" s="24"/>
      <c r="XT2" s="24"/>
      <c r="XU2" s="24"/>
      <c r="XV2" s="24"/>
      <c r="XW2" s="24"/>
      <c r="XX2" s="24"/>
      <c r="XY2" s="24"/>
      <c r="XZ2" s="24"/>
      <c r="YA2" s="24"/>
      <c r="YB2" s="24"/>
      <c r="YC2" s="24"/>
      <c r="YD2" s="24"/>
      <c r="YE2" s="24"/>
      <c r="YF2" s="24"/>
      <c r="YG2" s="24"/>
      <c r="YH2" s="24"/>
      <c r="YI2" s="24"/>
      <c r="YJ2" s="24"/>
      <c r="YK2" s="24"/>
      <c r="YL2" s="24"/>
      <c r="YM2" s="24"/>
      <c r="YN2" s="24"/>
      <c r="YO2" s="24"/>
      <c r="YP2" s="24"/>
      <c r="YQ2" s="24"/>
      <c r="YR2" s="24"/>
      <c r="YS2" s="24"/>
      <c r="YT2" s="24"/>
      <c r="YU2" s="24"/>
      <c r="YV2" s="24"/>
      <c r="YW2" s="24"/>
      <c r="YX2" s="24"/>
      <c r="YY2" s="24"/>
      <c r="YZ2" s="24"/>
      <c r="ZA2" s="24"/>
      <c r="ZB2" s="24"/>
      <c r="ZC2" s="24"/>
      <c r="ZD2" s="24"/>
      <c r="ZE2" s="24"/>
      <c r="ZF2" s="24"/>
      <c r="ZG2" s="24"/>
      <c r="ZH2" s="24"/>
      <c r="ZI2" s="24"/>
      <c r="ZJ2" s="24"/>
      <c r="ZK2" s="24"/>
      <c r="ZL2" s="24"/>
      <c r="ZM2" s="24"/>
      <c r="ZN2" s="24"/>
      <c r="ZO2" s="24"/>
      <c r="ZP2" s="24"/>
      <c r="ZQ2" s="24"/>
      <c r="ZR2" s="24"/>
      <c r="ZS2" s="24"/>
      <c r="ZT2" s="24"/>
      <c r="ZU2" s="24"/>
      <c r="ZV2" s="24"/>
      <c r="ZW2" s="24"/>
      <c r="ZX2" s="24"/>
      <c r="ZY2" s="24"/>
      <c r="ZZ2" s="24"/>
      <c r="AAA2" s="24"/>
      <c r="AAB2" s="24"/>
      <c r="AAC2" s="24"/>
      <c r="AAD2" s="24"/>
      <c r="AAE2" s="24"/>
      <c r="AAF2" s="24"/>
      <c r="AAG2" s="24"/>
      <c r="AAH2" s="24"/>
      <c r="AAI2" s="24"/>
      <c r="AAJ2" s="24"/>
      <c r="AAK2" s="24"/>
      <c r="AAL2" s="24"/>
      <c r="AAM2" s="24"/>
      <c r="AAN2" s="24"/>
      <c r="AAO2" s="24"/>
      <c r="AAP2" s="24"/>
      <c r="AAQ2" s="24"/>
      <c r="AAR2" s="24"/>
      <c r="AAS2" s="24"/>
      <c r="AAT2" s="24"/>
      <c r="AAU2" s="24"/>
      <c r="AAV2" s="24"/>
      <c r="AAW2" s="24"/>
      <c r="AAX2" s="24"/>
      <c r="AAY2" s="24"/>
      <c r="AAZ2" s="24"/>
      <c r="ABA2" s="24"/>
      <c r="ABB2" s="24"/>
      <c r="ABC2" s="24"/>
      <c r="ABD2" s="24"/>
      <c r="ABE2" s="24"/>
      <c r="ABF2" s="24"/>
      <c r="ABG2" s="24"/>
      <c r="ABH2" s="24"/>
      <c r="ABI2" s="24"/>
      <c r="ABJ2" s="24"/>
      <c r="ABK2" s="24"/>
      <c r="ABL2" s="24"/>
      <c r="ABM2" s="24"/>
      <c r="ABN2" s="24"/>
      <c r="ABO2" s="24"/>
      <c r="ABP2" s="24"/>
      <c r="ABQ2" s="24"/>
      <c r="ABR2" s="24"/>
      <c r="ABS2" s="24"/>
      <c r="ABT2" s="24"/>
      <c r="ABU2" s="24"/>
      <c r="ABV2" s="24"/>
      <c r="ABW2" s="24"/>
      <c r="ABX2" s="24"/>
      <c r="ABY2" s="24"/>
      <c r="ABZ2" s="24"/>
      <c r="ACA2" s="24"/>
      <c r="ACB2" s="24"/>
      <c r="ACC2" s="24"/>
      <c r="ACD2" s="24"/>
      <c r="ACE2" s="24"/>
      <c r="ACF2" s="24"/>
      <c r="ACG2" s="24"/>
      <c r="ACH2" s="24"/>
      <c r="ACI2" s="24"/>
      <c r="ACJ2" s="24"/>
      <c r="ACK2" s="24"/>
      <c r="ACL2" s="24"/>
      <c r="ACM2" s="24"/>
      <c r="ACN2" s="24"/>
      <c r="ACO2" s="24"/>
      <c r="ACP2" s="24"/>
      <c r="ACQ2" s="24"/>
      <c r="ACR2" s="24"/>
      <c r="ACS2" s="24"/>
      <c r="ACT2" s="24"/>
      <c r="ACU2" s="24"/>
      <c r="ACV2" s="24"/>
      <c r="ACW2" s="24"/>
      <c r="ACX2" s="24"/>
      <c r="ACY2" s="24"/>
      <c r="ACZ2" s="24"/>
      <c r="ADA2" s="24"/>
      <c r="ADB2" s="24"/>
      <c r="ADC2" s="24"/>
      <c r="ADD2" s="24"/>
      <c r="ADE2" s="24"/>
      <c r="ADF2" s="24"/>
      <c r="ADG2" s="24"/>
      <c r="ADH2" s="24"/>
      <c r="ADI2" s="24"/>
      <c r="ADJ2" s="24"/>
      <c r="ADK2" s="24"/>
      <c r="ADL2" s="24"/>
      <c r="ADM2" s="24"/>
      <c r="ADN2" s="24"/>
      <c r="ADO2" s="24"/>
      <c r="ADP2" s="24"/>
      <c r="ADQ2" s="24"/>
      <c r="ADR2" s="24"/>
      <c r="ADS2" s="24"/>
      <c r="ADT2" s="24"/>
      <c r="ADU2" s="24"/>
      <c r="ADV2" s="24"/>
      <c r="ADW2" s="24"/>
      <c r="ADX2" s="24"/>
      <c r="ADY2" s="24"/>
      <c r="ADZ2" s="24"/>
      <c r="AEA2" s="24"/>
      <c r="AEB2" s="24"/>
      <c r="AEC2" s="24"/>
      <c r="AED2" s="24"/>
      <c r="AEE2" s="24"/>
      <c r="AEF2" s="24"/>
      <c r="AEG2" s="24"/>
      <c r="AEH2" s="24"/>
      <c r="AEI2" s="24"/>
      <c r="AEJ2" s="24"/>
      <c r="AEK2" s="24"/>
      <c r="AEL2" s="24"/>
      <c r="AEM2" s="24"/>
      <c r="AEN2" s="24"/>
      <c r="AEO2" s="24"/>
      <c r="AEP2" s="24"/>
      <c r="AEQ2" s="24"/>
      <c r="AER2" s="24"/>
      <c r="AES2" s="24"/>
      <c r="AET2" s="24"/>
      <c r="AEU2" s="24"/>
      <c r="AEV2" s="24"/>
      <c r="AEW2" s="24"/>
      <c r="AEX2" s="24"/>
      <c r="AEY2" s="24"/>
      <c r="AEZ2" s="24"/>
      <c r="AFA2" s="24"/>
      <c r="AFB2" s="24"/>
      <c r="AFC2" s="24"/>
      <c r="AFD2" s="24"/>
      <c r="AFE2" s="24"/>
      <c r="AFF2" s="24"/>
      <c r="AFG2" s="24"/>
      <c r="AFH2" s="24"/>
      <c r="AFI2" s="24"/>
      <c r="AFJ2" s="24"/>
      <c r="AFK2" s="24"/>
      <c r="AFL2" s="24"/>
      <c r="AFM2" s="24"/>
      <c r="AFN2" s="24"/>
      <c r="AFO2" s="24"/>
      <c r="AFP2" s="24"/>
      <c r="AFQ2" s="24"/>
      <c r="AFR2" s="24"/>
      <c r="AFS2" s="24"/>
      <c r="AFT2" s="24"/>
      <c r="AFU2" s="24"/>
      <c r="AFV2" s="24"/>
      <c r="AFW2" s="24"/>
      <c r="AFX2" s="24"/>
      <c r="AFY2" s="24"/>
      <c r="AFZ2" s="24"/>
      <c r="AGA2" s="24"/>
      <c r="AGB2" s="24"/>
      <c r="AGC2" s="24"/>
      <c r="AGD2" s="24"/>
      <c r="AGE2" s="24"/>
      <c r="AGF2" s="24"/>
      <c r="AGG2" s="24"/>
      <c r="AGH2" s="24"/>
      <c r="AGI2" s="24"/>
      <c r="AGJ2" s="24"/>
      <c r="AGK2" s="24"/>
      <c r="AGL2" s="24"/>
      <c r="AGM2" s="24"/>
      <c r="AGN2" s="24"/>
      <c r="AGO2" s="24"/>
      <c r="AGP2" s="24"/>
      <c r="AGQ2" s="24"/>
      <c r="AGR2" s="24"/>
      <c r="AGS2" s="24"/>
      <c r="AGT2" s="24"/>
      <c r="AGU2" s="24"/>
      <c r="AGV2" s="24"/>
      <c r="AGW2" s="24"/>
      <c r="AGX2" s="24"/>
      <c r="AGY2" s="24"/>
      <c r="AGZ2" s="24"/>
      <c r="AHA2" s="24"/>
      <c r="AHB2" s="24"/>
      <c r="AHC2" s="24"/>
      <c r="AHD2" s="24"/>
      <c r="AHE2" s="24"/>
      <c r="AHF2" s="24"/>
      <c r="AHG2" s="24"/>
      <c r="AHH2" s="24"/>
      <c r="AHI2" s="24"/>
      <c r="AHJ2" s="24"/>
      <c r="AHK2" s="24"/>
      <c r="AHL2" s="24"/>
      <c r="AHM2" s="24"/>
      <c r="AHN2" s="24"/>
      <c r="AHO2" s="24"/>
      <c r="AHP2" s="24"/>
      <c r="AHQ2" s="24"/>
      <c r="AHR2" s="24"/>
      <c r="AHS2" s="24"/>
      <c r="AHT2" s="24"/>
      <c r="AHU2" s="24"/>
      <c r="AHV2" s="24"/>
      <c r="AHW2" s="24"/>
      <c r="AHX2" s="24"/>
      <c r="AHY2" s="24"/>
      <c r="AHZ2" s="24"/>
      <c r="AIA2" s="24"/>
      <c r="AIB2" s="24"/>
      <c r="AIC2" s="24"/>
      <c r="AID2" s="24"/>
      <c r="AIE2" s="24"/>
      <c r="AIF2" s="24"/>
      <c r="AIG2" s="24"/>
      <c r="AIH2" s="24"/>
      <c r="AII2" s="24"/>
      <c r="AIJ2" s="24"/>
      <c r="AIK2" s="24"/>
      <c r="AIL2" s="24"/>
      <c r="AIM2" s="24"/>
      <c r="AIN2" s="24"/>
      <c r="AIO2" s="24"/>
      <c r="AIP2" s="24"/>
      <c r="AIQ2" s="24"/>
      <c r="AIR2" s="24"/>
      <c r="AIS2" s="24"/>
      <c r="AIT2" s="24"/>
      <c r="AIU2" s="24"/>
      <c r="AIV2" s="24"/>
      <c r="AIW2" s="24"/>
      <c r="AIX2" s="24"/>
      <c r="AIY2" s="24"/>
      <c r="AIZ2" s="24"/>
      <c r="AJA2" s="24"/>
      <c r="AJB2" s="24"/>
      <c r="AJC2" s="24"/>
      <c r="AJD2" s="24"/>
      <c r="AJE2" s="24"/>
      <c r="AJF2" s="24"/>
      <c r="AJG2" s="24"/>
      <c r="AJH2" s="24"/>
      <c r="AJI2" s="24"/>
      <c r="AJJ2" s="24"/>
      <c r="AJK2" s="24"/>
      <c r="AJL2" s="24"/>
      <c r="AJM2" s="24"/>
      <c r="AJN2" s="24"/>
      <c r="AJO2" s="24"/>
      <c r="AJP2" s="24"/>
      <c r="AJQ2" s="24"/>
      <c r="AJR2" s="24"/>
      <c r="AJS2" s="24"/>
      <c r="AJT2" s="24"/>
      <c r="AJU2" s="24"/>
      <c r="AJV2" s="24"/>
      <c r="AJW2" s="24"/>
      <c r="AJX2" s="24"/>
      <c r="AJY2" s="24"/>
      <c r="AJZ2" s="24"/>
      <c r="AKA2" s="24"/>
      <c r="AKB2" s="24"/>
      <c r="AKC2" s="24"/>
      <c r="AKD2" s="24"/>
      <c r="AKE2" s="24"/>
      <c r="AKF2" s="24"/>
      <c r="AKG2" s="24"/>
      <c r="AKH2" s="24"/>
      <c r="AKI2" s="24"/>
      <c r="AKJ2" s="24"/>
      <c r="AKK2" s="24"/>
      <c r="AKL2" s="24"/>
      <c r="AKM2" s="24"/>
      <c r="AKN2" s="24"/>
      <c r="AKO2" s="24"/>
      <c r="AKP2" s="24"/>
      <c r="AKQ2" s="24"/>
      <c r="AKR2" s="24"/>
      <c r="AKS2" s="24"/>
      <c r="AKT2" s="24"/>
      <c r="AKU2" s="24"/>
      <c r="AKV2" s="24"/>
      <c r="AKW2" s="24"/>
      <c r="AKX2" s="24"/>
      <c r="AKY2" s="24"/>
      <c r="AKZ2" s="24"/>
      <c r="ALA2" s="24"/>
      <c r="ALB2" s="24"/>
      <c r="ALC2" s="24"/>
      <c r="ALD2" s="24"/>
      <c r="ALE2" s="24"/>
      <c r="ALF2" s="24"/>
      <c r="ALG2" s="24"/>
      <c r="ALH2" s="24"/>
      <c r="ALI2" s="24"/>
      <c r="ALJ2" s="24"/>
      <c r="ALK2" s="24"/>
      <c r="ALL2" s="24"/>
      <c r="ALM2" s="24"/>
      <c r="ALN2" s="24"/>
      <c r="ALO2" s="24"/>
      <c r="ALP2" s="24"/>
      <c r="ALQ2" s="24"/>
      <c r="ALR2" s="24"/>
      <c r="ALS2" s="24"/>
      <c r="ALT2" s="24"/>
      <c r="ALU2" s="24"/>
      <c r="ALV2" s="24"/>
      <c r="ALW2" s="24"/>
      <c r="ALX2" s="24"/>
      <c r="ALY2" s="24"/>
      <c r="ALZ2" s="24"/>
      <c r="AMA2" s="24"/>
      <c r="AMB2" s="24"/>
      <c r="AMC2" s="24"/>
      <c r="AMD2" s="24"/>
      <c r="AME2" s="24"/>
      <c r="AMF2" s="24"/>
      <c r="AMG2" s="24"/>
      <c r="AMH2" s="24"/>
      <c r="AMI2" s="24"/>
    </row>
    <row r="3" spans="1:1023">
      <c r="A3" s="9" t="s">
        <v>11</v>
      </c>
      <c r="B3" s="9" t="s">
        <v>12</v>
      </c>
      <c r="C3" s="9" t="s">
        <v>13</v>
      </c>
      <c r="D3" s="9" t="s">
        <v>14</v>
      </c>
      <c r="E3" s="9" t="s">
        <v>15</v>
      </c>
      <c r="F3" s="10" t="s">
        <v>16</v>
      </c>
      <c r="G3" s="10" t="s">
        <v>17</v>
      </c>
      <c r="H3" s="10" t="s">
        <v>18</v>
      </c>
      <c r="I3" s="10" t="s">
        <v>19</v>
      </c>
      <c r="J3" s="10" t="s">
        <v>20</v>
      </c>
      <c r="K3" s="10" t="s">
        <v>21</v>
      </c>
      <c r="L3" s="10" t="s">
        <v>22</v>
      </c>
      <c r="M3" s="10" t="s">
        <v>23</v>
      </c>
      <c r="N3" s="10" t="s">
        <v>138</v>
      </c>
      <c r="O3" s="10" t="s">
        <v>139</v>
      </c>
      <c r="P3" s="10" t="s">
        <v>140</v>
      </c>
      <c r="Q3" s="10" t="s">
        <v>141</v>
      </c>
      <c r="R3" s="10" t="s">
        <v>142</v>
      </c>
      <c r="S3" s="10" t="s">
        <v>143</v>
      </c>
      <c r="T3" s="10" t="s">
        <v>30</v>
      </c>
      <c r="U3" s="10" t="s">
        <v>144</v>
      </c>
      <c r="V3" s="10" t="s">
        <v>35</v>
      </c>
      <c r="W3" s="10" t="s">
        <v>32</v>
      </c>
      <c r="X3" s="10" t="s">
        <v>33</v>
      </c>
      <c r="Y3" s="10" t="s">
        <v>145</v>
      </c>
      <c r="Z3" s="3" t="s">
        <v>146</v>
      </c>
      <c r="AA3" s="4" t="s">
        <v>147</v>
      </c>
      <c r="AB3" s="4" t="s">
        <v>148</v>
      </c>
      <c r="AC3" s="3" t="s">
        <v>149</v>
      </c>
      <c r="AD3" s="3" t="s">
        <v>150</v>
      </c>
      <c r="AE3" s="1" t="s">
        <v>41</v>
      </c>
      <c r="AF3" s="1"/>
    </row>
    <row r="4" spans="1:1023">
      <c r="B4" s="14" t="s">
        <v>43</v>
      </c>
      <c r="C4" s="14" t="s">
        <v>44</v>
      </c>
      <c r="D4" s="14" t="s">
        <v>45</v>
      </c>
      <c r="E4" s="14" t="s">
        <v>46</v>
      </c>
      <c r="F4" s="14">
        <v>2</v>
      </c>
      <c r="G4" s="14">
        <v>3</v>
      </c>
      <c r="H4" s="14">
        <v>1</v>
      </c>
      <c r="I4" s="14">
        <v>1</v>
      </c>
      <c r="J4" s="14">
        <v>1</v>
      </c>
      <c r="K4" s="14">
        <v>425180</v>
      </c>
      <c r="L4" s="14">
        <v>1</v>
      </c>
      <c r="M4" s="14">
        <v>1</v>
      </c>
      <c r="N4" s="14">
        <v>374950</v>
      </c>
      <c r="O4" s="14">
        <v>1</v>
      </c>
      <c r="P4" s="14">
        <v>409860</v>
      </c>
      <c r="Q4" s="14">
        <v>1</v>
      </c>
      <c r="R4" s="14">
        <v>1</v>
      </c>
      <c r="S4" s="14">
        <v>254420</v>
      </c>
      <c r="T4" s="14">
        <v>70864.166670000006</v>
      </c>
      <c r="U4" s="14">
        <v>173205.5</v>
      </c>
      <c r="V4" s="14">
        <v>0.36204825499999999</v>
      </c>
      <c r="W4" s="14">
        <v>2.4441901760000002</v>
      </c>
      <c r="X4" s="14">
        <f t="shared" ref="X4:X22" si="0">LOG(W4)</f>
        <v>0.388134994194968</v>
      </c>
      <c r="Y4" s="24">
        <f t="shared" ref="Y4:Y22" si="1">LN(W4)</f>
        <v>0.89371385170266371</v>
      </c>
      <c r="Z4" s="3">
        <v>-5.7090800000000002</v>
      </c>
      <c r="AA4" s="4"/>
      <c r="AB4" s="4"/>
      <c r="AC4" s="3">
        <v>-11.300840000000001</v>
      </c>
      <c r="AD4" s="3">
        <v>-13.88151</v>
      </c>
      <c r="AF4" s="1"/>
    </row>
    <row r="5" spans="1:1023">
      <c r="B5" s="14" t="s">
        <v>48</v>
      </c>
      <c r="C5" s="14" t="s">
        <v>49</v>
      </c>
      <c r="D5" s="14" t="s">
        <v>50</v>
      </c>
      <c r="E5" s="14" t="s">
        <v>51</v>
      </c>
      <c r="F5" s="14">
        <v>3</v>
      </c>
      <c r="G5" s="14">
        <v>9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3447700</v>
      </c>
      <c r="O5" s="14">
        <v>4821000</v>
      </c>
      <c r="P5" s="14">
        <v>1843100</v>
      </c>
      <c r="Q5" s="14">
        <v>4866600</v>
      </c>
      <c r="R5" s="14">
        <v>1</v>
      </c>
      <c r="S5" s="14">
        <v>1</v>
      </c>
      <c r="T5" s="14">
        <v>1</v>
      </c>
      <c r="U5" s="14">
        <v>2496400.3330000001</v>
      </c>
      <c r="V5" s="14">
        <v>4.0564306000000001E-2</v>
      </c>
      <c r="W5" s="14">
        <v>2496400.3330000001</v>
      </c>
      <c r="X5" s="14">
        <f t="shared" si="0"/>
        <v>6.397314231840288</v>
      </c>
      <c r="Y5" s="24">
        <f t="shared" si="1"/>
        <v>14.7303603854341</v>
      </c>
      <c r="Z5" s="3">
        <v>-3.7226900000000001</v>
      </c>
      <c r="AA5" s="4"/>
      <c r="AB5" s="4"/>
      <c r="AC5" s="3">
        <v>-6.0150699999999997</v>
      </c>
      <c r="AD5" s="3">
        <v>-6.8494299999999999</v>
      </c>
      <c r="AF5" s="1"/>
    </row>
    <row r="6" spans="1:1023">
      <c r="B6" s="14" t="s">
        <v>53</v>
      </c>
      <c r="C6" s="14" t="s">
        <v>54</v>
      </c>
      <c r="D6" s="14" t="s">
        <v>55</v>
      </c>
      <c r="E6" s="14" t="s">
        <v>56</v>
      </c>
      <c r="F6" s="14">
        <v>2</v>
      </c>
      <c r="G6" s="14">
        <v>10</v>
      </c>
      <c r="H6" s="14">
        <v>1</v>
      </c>
      <c r="I6" s="14">
        <v>1</v>
      </c>
      <c r="J6" s="14">
        <v>2662900</v>
      </c>
      <c r="K6" s="14">
        <v>1</v>
      </c>
      <c r="L6" s="14">
        <v>1</v>
      </c>
      <c r="M6" s="14">
        <v>1</v>
      </c>
      <c r="N6" s="14">
        <v>11216000</v>
      </c>
      <c r="O6" s="14">
        <v>54917000</v>
      </c>
      <c r="P6" s="14">
        <v>11362000</v>
      </c>
      <c r="Q6" s="14">
        <v>21750000</v>
      </c>
      <c r="R6" s="14">
        <v>7268800</v>
      </c>
      <c r="S6" s="14">
        <v>5772800</v>
      </c>
      <c r="T6" s="14">
        <v>443817.5</v>
      </c>
      <c r="U6" s="14">
        <v>18714433.329999998</v>
      </c>
      <c r="V6" s="14">
        <v>6.1063358999999998E-2</v>
      </c>
      <c r="W6" s="14">
        <v>42.166956759999998</v>
      </c>
      <c r="X6" s="14">
        <f t="shared" si="0"/>
        <v>1.6249722585906059</v>
      </c>
      <c r="Y6" s="24">
        <f t="shared" si="1"/>
        <v>3.7416368991595945</v>
      </c>
      <c r="Z6" s="3">
        <v>-6.2909800000000002</v>
      </c>
      <c r="AA6" s="4"/>
      <c r="AB6" s="4"/>
      <c r="AC6" s="3">
        <v>-15.604229999999999</v>
      </c>
      <c r="AD6" s="3">
        <v>-18.441109999999998</v>
      </c>
      <c r="AF6" s="1"/>
    </row>
    <row r="7" spans="1:1023">
      <c r="B7" s="14" t="s">
        <v>58</v>
      </c>
      <c r="C7" s="14" t="s">
        <v>59</v>
      </c>
      <c r="D7" s="15"/>
      <c r="E7" s="14" t="s">
        <v>60</v>
      </c>
      <c r="F7" s="14">
        <v>75</v>
      </c>
      <c r="G7" s="14">
        <v>11</v>
      </c>
      <c r="H7" s="14">
        <v>1</v>
      </c>
      <c r="I7" s="14">
        <v>1241100</v>
      </c>
      <c r="J7" s="14">
        <v>5056700</v>
      </c>
      <c r="K7" s="14">
        <v>7225700</v>
      </c>
      <c r="L7" s="14">
        <v>9433500</v>
      </c>
      <c r="M7" s="14">
        <v>4925700</v>
      </c>
      <c r="N7" s="14">
        <v>68285000</v>
      </c>
      <c r="O7" s="14">
        <v>50126000</v>
      </c>
      <c r="P7" s="14">
        <v>163400000</v>
      </c>
      <c r="Q7" s="14">
        <v>127160000</v>
      </c>
      <c r="R7" s="14">
        <v>166410000</v>
      </c>
      <c r="S7" s="14">
        <v>191100000</v>
      </c>
      <c r="T7" s="14">
        <v>4647116.8329999996</v>
      </c>
      <c r="U7" s="14">
        <v>127746833.3</v>
      </c>
      <c r="V7" s="14">
        <v>3.2130309999999999E-3</v>
      </c>
      <c r="W7" s="14">
        <v>27.489481739999999</v>
      </c>
      <c r="X7" s="14">
        <f t="shared" si="0"/>
        <v>1.4391665521541315</v>
      </c>
      <c r="Y7" s="24">
        <f t="shared" si="1"/>
        <v>3.3138034493257407</v>
      </c>
      <c r="Z7" s="16">
        <v>-2.6221999999999999</v>
      </c>
      <c r="AA7" s="17"/>
      <c r="AB7" s="4"/>
      <c r="AC7" s="16">
        <v>-7.4061500000000002</v>
      </c>
      <c r="AD7" s="16">
        <v>-7.2004299999999999</v>
      </c>
      <c r="AF7" s="1"/>
    </row>
    <row r="8" spans="1:1023">
      <c r="B8" s="14" t="s">
        <v>62</v>
      </c>
      <c r="C8" s="14" t="s">
        <v>63</v>
      </c>
      <c r="D8" s="14" t="s">
        <v>64</v>
      </c>
      <c r="E8" s="14" t="s">
        <v>65</v>
      </c>
      <c r="F8" s="14">
        <v>4</v>
      </c>
      <c r="G8" s="14">
        <v>4</v>
      </c>
      <c r="H8" s="14">
        <v>1</v>
      </c>
      <c r="I8" s="14">
        <v>1</v>
      </c>
      <c r="J8" s="14">
        <v>1</v>
      </c>
      <c r="K8" s="14">
        <v>1</v>
      </c>
      <c r="L8" s="14">
        <v>1</v>
      </c>
      <c r="M8" s="14">
        <v>1</v>
      </c>
      <c r="N8" s="14">
        <v>4701100</v>
      </c>
      <c r="O8" s="14">
        <v>3942500</v>
      </c>
      <c r="P8" s="14">
        <v>2134800</v>
      </c>
      <c r="Q8" s="14">
        <v>1789400</v>
      </c>
      <c r="R8" s="14">
        <v>1</v>
      </c>
      <c r="S8" s="14">
        <v>1</v>
      </c>
      <c r="T8" s="14">
        <v>1</v>
      </c>
      <c r="U8" s="14">
        <v>2094633.6669999999</v>
      </c>
      <c r="V8" s="14">
        <v>4.6721697999999999E-2</v>
      </c>
      <c r="W8" s="14">
        <v>2094633.6669999999</v>
      </c>
      <c r="X8" s="14">
        <f t="shared" si="0"/>
        <v>6.3211080796593988</v>
      </c>
      <c r="Y8" s="24">
        <f t="shared" si="1"/>
        <v>14.554889235427948</v>
      </c>
      <c r="Z8" s="3">
        <v>-3.7914599999999998</v>
      </c>
      <c r="AA8" s="4"/>
      <c r="AB8" s="4"/>
      <c r="AC8" s="3">
        <v>-6.6910100000000003</v>
      </c>
      <c r="AD8" s="3">
        <v>-7.6408899999999997</v>
      </c>
      <c r="AF8" s="1"/>
    </row>
    <row r="9" spans="1:1023">
      <c r="B9" s="14" t="s">
        <v>67</v>
      </c>
      <c r="C9" s="14" t="s">
        <v>68</v>
      </c>
      <c r="D9" s="14" t="s">
        <v>69</v>
      </c>
      <c r="E9" s="14" t="s">
        <v>70</v>
      </c>
      <c r="F9" s="14">
        <v>21</v>
      </c>
      <c r="G9" s="14">
        <v>7</v>
      </c>
      <c r="H9" s="14">
        <v>1</v>
      </c>
      <c r="I9" s="14">
        <v>1</v>
      </c>
      <c r="J9" s="14">
        <v>1</v>
      </c>
      <c r="K9" s="14">
        <v>1</v>
      </c>
      <c r="L9" s="14">
        <v>1</v>
      </c>
      <c r="M9" s="14">
        <v>1</v>
      </c>
      <c r="N9" s="14">
        <v>1689400</v>
      </c>
      <c r="O9" s="14">
        <v>1</v>
      </c>
      <c r="P9" s="14">
        <v>4676500</v>
      </c>
      <c r="Q9" s="14">
        <v>4744500</v>
      </c>
      <c r="R9" s="14">
        <v>6596600</v>
      </c>
      <c r="S9" s="14">
        <v>7145800</v>
      </c>
      <c r="T9" s="14">
        <v>1</v>
      </c>
      <c r="U9" s="14">
        <v>4142133.5</v>
      </c>
      <c r="V9" s="14">
        <v>1.4918239999999999E-2</v>
      </c>
      <c r="W9" s="14">
        <v>4142133.5</v>
      </c>
      <c r="X9" s="14">
        <f t="shared" si="0"/>
        <v>6.6172240919932159</v>
      </c>
      <c r="Y9" s="24">
        <f t="shared" si="1"/>
        <v>15.236721551224639</v>
      </c>
      <c r="Z9" s="3">
        <v>-2.1335799999999998</v>
      </c>
      <c r="AA9" s="4"/>
      <c r="AB9" s="4"/>
      <c r="AC9" s="3">
        <v>-7.8751300000000004</v>
      </c>
      <c r="AD9" s="3">
        <v>-11.40598</v>
      </c>
      <c r="AE9" s="24"/>
      <c r="AF9" s="1"/>
    </row>
    <row r="10" spans="1:1023">
      <c r="B10" s="14" t="s">
        <v>72</v>
      </c>
      <c r="C10" s="14" t="s">
        <v>73</v>
      </c>
      <c r="D10" s="14" t="s">
        <v>74</v>
      </c>
      <c r="E10" s="14" t="s">
        <v>75</v>
      </c>
      <c r="F10" s="14">
        <v>3</v>
      </c>
      <c r="G10" s="14">
        <v>5</v>
      </c>
      <c r="H10" s="14">
        <v>6518600</v>
      </c>
      <c r="I10" s="14">
        <v>10383000</v>
      </c>
      <c r="J10" s="14">
        <v>8492900</v>
      </c>
      <c r="K10" s="14">
        <v>7801700</v>
      </c>
      <c r="L10" s="14">
        <v>5801900</v>
      </c>
      <c r="M10" s="14">
        <v>6105700</v>
      </c>
      <c r="N10" s="14">
        <v>19167000</v>
      </c>
      <c r="O10" s="14">
        <v>28092000</v>
      </c>
      <c r="P10" s="14">
        <v>37981000</v>
      </c>
      <c r="Q10" s="14">
        <v>99210000</v>
      </c>
      <c r="R10" s="14">
        <v>82158000</v>
      </c>
      <c r="S10" s="14">
        <v>156650000</v>
      </c>
      <c r="T10" s="14">
        <v>7517300</v>
      </c>
      <c r="U10" s="14">
        <v>70543000</v>
      </c>
      <c r="V10" s="14">
        <v>3.2575595999999998E-2</v>
      </c>
      <c r="W10" s="14">
        <v>9.3840873719999998</v>
      </c>
      <c r="X10" s="14">
        <f t="shared" si="0"/>
        <v>0.97239204269238599</v>
      </c>
      <c r="Y10" s="24">
        <f t="shared" si="1"/>
        <v>2.2390154220495178</v>
      </c>
      <c r="Z10" s="3">
        <v>-1.67723</v>
      </c>
      <c r="AA10" s="4"/>
      <c r="AB10" s="4"/>
      <c r="AC10" s="3">
        <v>-4.0300599999999998</v>
      </c>
      <c r="AD10" s="3">
        <v>-4.5414700000000003</v>
      </c>
      <c r="AE10" s="24"/>
      <c r="AF10" s="1"/>
    </row>
    <row r="11" spans="1:1023">
      <c r="B11" s="14" t="s">
        <v>77</v>
      </c>
      <c r="C11" s="14" t="s">
        <v>78</v>
      </c>
      <c r="D11" s="14" t="s">
        <v>79</v>
      </c>
      <c r="E11" s="14" t="s">
        <v>80</v>
      </c>
      <c r="F11" s="14">
        <v>2</v>
      </c>
      <c r="G11" s="14">
        <v>2</v>
      </c>
      <c r="H11" s="14">
        <v>1</v>
      </c>
      <c r="I11" s="14">
        <v>1</v>
      </c>
      <c r="J11" s="14">
        <v>1</v>
      </c>
      <c r="K11" s="14">
        <v>1</v>
      </c>
      <c r="L11" s="14">
        <v>1</v>
      </c>
      <c r="M11" s="14">
        <v>1</v>
      </c>
      <c r="N11" s="14">
        <v>1515600</v>
      </c>
      <c r="O11" s="14">
        <v>1538200</v>
      </c>
      <c r="P11" s="14">
        <v>977530</v>
      </c>
      <c r="Q11" s="14">
        <v>2780000</v>
      </c>
      <c r="R11" s="14">
        <v>1</v>
      </c>
      <c r="S11" s="14">
        <v>1</v>
      </c>
      <c r="T11" s="14">
        <v>1</v>
      </c>
      <c r="U11" s="14">
        <v>1135222</v>
      </c>
      <c r="V11" s="14">
        <v>4.6866221E-2</v>
      </c>
      <c r="W11" s="14">
        <v>1135222</v>
      </c>
      <c r="X11" s="14">
        <f t="shared" si="0"/>
        <v>6.0550807989275892</v>
      </c>
      <c r="Y11" s="24">
        <f t="shared" si="1"/>
        <v>13.942338784485145</v>
      </c>
      <c r="Z11" s="3">
        <v>-5.1095600000000001</v>
      </c>
      <c r="AA11" s="4"/>
      <c r="AB11" s="4"/>
      <c r="AC11" s="3">
        <v>-12.366339999999999</v>
      </c>
      <c r="AD11" s="3">
        <v>-14.20303</v>
      </c>
      <c r="AE11" s="24"/>
      <c r="AF11" s="1"/>
    </row>
    <row r="12" spans="1:1023">
      <c r="B12" s="14" t="s">
        <v>82</v>
      </c>
      <c r="C12" s="14" t="s">
        <v>68</v>
      </c>
      <c r="D12" s="14" t="s">
        <v>83</v>
      </c>
      <c r="E12" s="14" t="s">
        <v>84</v>
      </c>
      <c r="F12" s="14">
        <v>6</v>
      </c>
      <c r="G12" s="14">
        <v>7</v>
      </c>
      <c r="H12" s="14">
        <v>10014000</v>
      </c>
      <c r="I12" s="14">
        <v>6875500</v>
      </c>
      <c r="J12" s="14">
        <v>19081000</v>
      </c>
      <c r="K12" s="14">
        <v>2092800</v>
      </c>
      <c r="L12" s="14">
        <v>10064000</v>
      </c>
      <c r="M12" s="14">
        <v>38410000</v>
      </c>
      <c r="N12" s="14">
        <v>80779000</v>
      </c>
      <c r="O12" s="14">
        <v>53532000</v>
      </c>
      <c r="P12" s="14">
        <v>158780000</v>
      </c>
      <c r="Q12" s="14">
        <v>248450000</v>
      </c>
      <c r="R12" s="14">
        <v>239890000</v>
      </c>
      <c r="S12" s="14">
        <v>227630000</v>
      </c>
      <c r="T12" s="14">
        <v>14422883.33</v>
      </c>
      <c r="U12" s="14">
        <v>168176833.30000001</v>
      </c>
      <c r="V12" s="14">
        <v>6.3834429999999999E-3</v>
      </c>
      <c r="W12" s="14">
        <v>11.66041695</v>
      </c>
      <c r="X12" s="14">
        <f t="shared" si="0"/>
        <v>1.0667140800839474</v>
      </c>
      <c r="Y12" s="24">
        <f t="shared" si="1"/>
        <v>2.4561999392881542</v>
      </c>
      <c r="Z12" s="3">
        <v>-2.5157099999999999</v>
      </c>
      <c r="AA12" s="4"/>
      <c r="AB12" s="4"/>
      <c r="AC12" s="3">
        <v>-6.7957599999999996</v>
      </c>
      <c r="AD12" s="3">
        <v>-9.5946200000000008</v>
      </c>
      <c r="AE12" s="24"/>
      <c r="AF12" s="1"/>
    </row>
    <row r="13" spans="1:1023">
      <c r="B13" s="14" t="s">
        <v>86</v>
      </c>
      <c r="C13" s="14" t="s">
        <v>87</v>
      </c>
      <c r="D13" s="14" t="s">
        <v>88</v>
      </c>
      <c r="E13" s="14" t="s">
        <v>89</v>
      </c>
      <c r="F13" s="14">
        <v>12</v>
      </c>
      <c r="G13" s="14">
        <v>4</v>
      </c>
      <c r="H13" s="14">
        <v>1</v>
      </c>
      <c r="I13" s="14">
        <v>1</v>
      </c>
      <c r="J13" s="14">
        <v>498900</v>
      </c>
      <c r="K13" s="14">
        <v>497870</v>
      </c>
      <c r="L13" s="14">
        <v>1</v>
      </c>
      <c r="M13" s="14">
        <v>1</v>
      </c>
      <c r="N13" s="14">
        <v>1276200</v>
      </c>
      <c r="O13" s="14">
        <v>2395400</v>
      </c>
      <c r="P13" s="14">
        <v>1193400</v>
      </c>
      <c r="Q13" s="14">
        <v>1318100</v>
      </c>
      <c r="R13" s="14">
        <v>1</v>
      </c>
      <c r="S13" s="14">
        <v>918660</v>
      </c>
      <c r="T13" s="14">
        <v>166129</v>
      </c>
      <c r="U13" s="14">
        <v>1183626.8330000001</v>
      </c>
      <c r="V13" s="14">
        <v>2.1498619E-2</v>
      </c>
      <c r="W13" s="14">
        <v>7.1247454289999999</v>
      </c>
      <c r="X13" s="14">
        <f t="shared" si="0"/>
        <v>0.85276935138150334</v>
      </c>
      <c r="Y13" s="24">
        <f t="shared" si="1"/>
        <v>1.963573996253251</v>
      </c>
      <c r="Z13" s="3">
        <v>-3.9376000000000002</v>
      </c>
      <c r="AA13" s="4"/>
      <c r="AB13" s="4"/>
      <c r="AC13" s="3">
        <v>-6.1467700000000001</v>
      </c>
      <c r="AD13" s="3">
        <v>-6.9258699999999997</v>
      </c>
      <c r="AE13" s="24"/>
      <c r="AF13" s="1"/>
    </row>
    <row r="14" spans="1:1023">
      <c r="B14" s="14" t="s">
        <v>91</v>
      </c>
      <c r="C14" s="14" t="s">
        <v>92</v>
      </c>
      <c r="D14" s="14" t="s">
        <v>93</v>
      </c>
      <c r="E14" s="14" t="s">
        <v>94</v>
      </c>
      <c r="F14" s="14">
        <v>2</v>
      </c>
      <c r="G14" s="14">
        <v>9</v>
      </c>
      <c r="H14" s="14">
        <v>1563300</v>
      </c>
      <c r="I14" s="14">
        <v>1266900</v>
      </c>
      <c r="J14" s="14">
        <v>3436800</v>
      </c>
      <c r="K14" s="14">
        <v>1</v>
      </c>
      <c r="L14" s="14">
        <v>1</v>
      </c>
      <c r="M14" s="14">
        <v>1</v>
      </c>
      <c r="N14" s="14">
        <v>11937000</v>
      </c>
      <c r="O14" s="14">
        <v>11612000</v>
      </c>
      <c r="P14" s="14">
        <v>25129000</v>
      </c>
      <c r="Q14" s="14">
        <v>37886000</v>
      </c>
      <c r="R14" s="14">
        <v>24555000</v>
      </c>
      <c r="S14" s="14">
        <v>29779000</v>
      </c>
      <c r="T14" s="14">
        <v>1044500.5</v>
      </c>
      <c r="U14" s="14">
        <v>23483000</v>
      </c>
      <c r="V14" s="14">
        <v>2.83687E-3</v>
      </c>
      <c r="W14" s="14">
        <v>22.482516759999999</v>
      </c>
      <c r="X14" s="14">
        <f t="shared" si="0"/>
        <v>1.3518449258383185</v>
      </c>
      <c r="Y14" s="24">
        <f t="shared" si="1"/>
        <v>3.1127379742749532</v>
      </c>
      <c r="Z14" s="3">
        <v>-6.2012200000000002</v>
      </c>
      <c r="AA14" s="4"/>
      <c r="AB14" s="4"/>
      <c r="AC14" s="3">
        <v>-9.8692700000000002</v>
      </c>
      <c r="AD14" s="3">
        <v>-10.88226</v>
      </c>
      <c r="AE14" s="24"/>
      <c r="AF14" s="1"/>
    </row>
    <row r="15" spans="1:1023">
      <c r="B15" s="14" t="s">
        <v>96</v>
      </c>
      <c r="C15" s="14" t="s">
        <v>97</v>
      </c>
      <c r="D15" s="14" t="s">
        <v>98</v>
      </c>
      <c r="E15" s="14" t="s">
        <v>99</v>
      </c>
      <c r="F15" s="14">
        <v>2</v>
      </c>
      <c r="G15" s="14">
        <v>6</v>
      </c>
      <c r="H15" s="14">
        <v>1</v>
      </c>
      <c r="I15" s="14">
        <v>1</v>
      </c>
      <c r="J15" s="14">
        <v>1</v>
      </c>
      <c r="K15" s="14">
        <v>1</v>
      </c>
      <c r="L15" s="14">
        <v>1</v>
      </c>
      <c r="M15" s="14">
        <v>1</v>
      </c>
      <c r="N15" s="14">
        <v>11147000</v>
      </c>
      <c r="O15" s="14">
        <v>7598100</v>
      </c>
      <c r="P15" s="14">
        <v>9483500</v>
      </c>
      <c r="Q15" s="14">
        <v>16590000</v>
      </c>
      <c r="R15" s="14">
        <v>1</v>
      </c>
      <c r="S15" s="14">
        <v>1</v>
      </c>
      <c r="T15" s="14">
        <v>1</v>
      </c>
      <c r="U15" s="14">
        <v>7469767</v>
      </c>
      <c r="V15" s="14">
        <v>3.7657814999999997E-2</v>
      </c>
      <c r="W15" s="14">
        <v>7469767</v>
      </c>
      <c r="X15" s="14">
        <f t="shared" si="0"/>
        <v>6.8733070553371585</v>
      </c>
      <c r="Y15" s="24">
        <f t="shared" si="1"/>
        <v>15.826374365190141</v>
      </c>
      <c r="Z15" s="3">
        <v>-3.5357400000000001</v>
      </c>
      <c r="AA15" s="4"/>
      <c r="AB15" s="4"/>
      <c r="AC15" s="3">
        <v>-8.68947</v>
      </c>
      <c r="AD15" s="3">
        <v>-11.8796</v>
      </c>
      <c r="AE15" s="24"/>
      <c r="AF15" s="1"/>
    </row>
    <row r="16" spans="1:1023">
      <c r="B16" s="28" t="s">
        <v>101</v>
      </c>
      <c r="C16" s="14" t="s">
        <v>102</v>
      </c>
      <c r="D16" s="15"/>
      <c r="E16" s="14" t="s">
        <v>103</v>
      </c>
      <c r="F16" s="14">
        <v>6</v>
      </c>
      <c r="G16" s="14">
        <v>2</v>
      </c>
      <c r="H16" s="14">
        <v>1</v>
      </c>
      <c r="I16" s="14">
        <v>1</v>
      </c>
      <c r="J16" s="14">
        <v>1</v>
      </c>
      <c r="K16" s="14">
        <v>1</v>
      </c>
      <c r="L16" s="14">
        <v>1</v>
      </c>
      <c r="M16" s="14">
        <v>1</v>
      </c>
      <c r="N16" s="14">
        <v>1</v>
      </c>
      <c r="O16" s="14">
        <v>16460000</v>
      </c>
      <c r="P16" s="14">
        <v>13192000</v>
      </c>
      <c r="Q16" s="14">
        <v>21105000</v>
      </c>
      <c r="R16" s="14">
        <v>10774000</v>
      </c>
      <c r="S16" s="14">
        <v>1</v>
      </c>
      <c r="T16" s="14">
        <v>1</v>
      </c>
      <c r="U16" s="14">
        <v>10255167</v>
      </c>
      <c r="V16" s="14">
        <v>3.3835573000000001E-2</v>
      </c>
      <c r="W16" s="14">
        <v>10255167</v>
      </c>
      <c r="X16" s="28">
        <f t="shared" si="0"/>
        <v>7.0109427370191524</v>
      </c>
      <c r="Y16" s="29">
        <f t="shared" si="1"/>
        <v>16.143292234095174</v>
      </c>
      <c r="Z16" s="3">
        <v>-3.6856300000000002</v>
      </c>
      <c r="AA16" s="4"/>
      <c r="AB16" s="4"/>
      <c r="AC16" s="3">
        <v>-6.5633499999999998</v>
      </c>
      <c r="AD16" s="3">
        <v>-8.0872700000000002</v>
      </c>
      <c r="AE16" s="24"/>
      <c r="AF16" s="1"/>
    </row>
    <row r="17" spans="1:1023">
      <c r="B17" s="14" t="s">
        <v>105</v>
      </c>
      <c r="C17" s="14" t="s">
        <v>106</v>
      </c>
      <c r="D17" s="14" t="s">
        <v>107</v>
      </c>
      <c r="E17" s="14" t="s">
        <v>108</v>
      </c>
      <c r="F17" s="14">
        <v>5</v>
      </c>
      <c r="G17" s="14">
        <v>6</v>
      </c>
      <c r="H17" s="14">
        <v>1</v>
      </c>
      <c r="I17" s="14">
        <v>1</v>
      </c>
      <c r="J17" s="14">
        <v>1927000</v>
      </c>
      <c r="K17" s="14">
        <v>1</v>
      </c>
      <c r="L17" s="14">
        <v>1</v>
      </c>
      <c r="M17" s="14">
        <v>1</v>
      </c>
      <c r="N17" s="14">
        <v>11936000</v>
      </c>
      <c r="O17" s="14">
        <v>19277000</v>
      </c>
      <c r="P17" s="14">
        <v>11408000</v>
      </c>
      <c r="Q17" s="14">
        <v>3151800</v>
      </c>
      <c r="R17" s="14">
        <v>2055100</v>
      </c>
      <c r="S17" s="14">
        <v>4368400</v>
      </c>
      <c r="T17" s="14">
        <v>321167.5</v>
      </c>
      <c r="U17" s="14">
        <v>8699383.3330000006</v>
      </c>
      <c r="V17" s="14">
        <v>2.7459937E-2</v>
      </c>
      <c r="W17" s="14">
        <v>27.086748610000001</v>
      </c>
      <c r="X17" s="14">
        <f t="shared" si="0"/>
        <v>1.4327568771084243</v>
      </c>
      <c r="Y17" s="24">
        <f t="shared" si="1"/>
        <v>3.2990446271145593</v>
      </c>
      <c r="Z17" s="3">
        <v>-5.2308899999999996</v>
      </c>
      <c r="AA17" s="4"/>
      <c r="AB17" s="4"/>
      <c r="AC17" s="3">
        <v>-9.1510400000000001</v>
      </c>
      <c r="AD17" s="3">
        <v>-8.9874399999999994</v>
      </c>
      <c r="AE17" s="24"/>
      <c r="AF17" s="1"/>
    </row>
    <row r="18" spans="1:1023">
      <c r="B18" s="14" t="s">
        <v>110</v>
      </c>
      <c r="C18" s="14" t="s">
        <v>111</v>
      </c>
      <c r="D18" s="14" t="s">
        <v>112</v>
      </c>
      <c r="E18" s="14" t="s">
        <v>113</v>
      </c>
      <c r="F18" s="14">
        <v>10</v>
      </c>
      <c r="G18" s="14">
        <v>11</v>
      </c>
      <c r="H18" s="14">
        <v>3956800</v>
      </c>
      <c r="I18" s="14">
        <v>6547100</v>
      </c>
      <c r="J18" s="14">
        <v>14040000</v>
      </c>
      <c r="K18" s="14">
        <v>8166500</v>
      </c>
      <c r="L18" s="14">
        <v>12547000</v>
      </c>
      <c r="M18" s="14">
        <v>21675000</v>
      </c>
      <c r="N18" s="14">
        <v>36906000</v>
      </c>
      <c r="O18" s="14">
        <v>57883000</v>
      </c>
      <c r="P18" s="14">
        <v>88782000</v>
      </c>
      <c r="Q18" s="14">
        <v>95402000</v>
      </c>
      <c r="R18" s="14">
        <v>200330000</v>
      </c>
      <c r="S18" s="14">
        <v>164890000</v>
      </c>
      <c r="T18" s="14">
        <v>11155400</v>
      </c>
      <c r="U18" s="14">
        <v>107365500</v>
      </c>
      <c r="V18" s="14">
        <v>1.320499E-2</v>
      </c>
      <c r="W18" s="14">
        <v>9.6245316170000006</v>
      </c>
      <c r="X18" s="14">
        <f t="shared" si="0"/>
        <v>0.98337960352059905</v>
      </c>
      <c r="Y18" s="24">
        <f t="shared" si="1"/>
        <v>2.2643152158209263</v>
      </c>
      <c r="Z18" s="16">
        <v>-2.6505399999999999</v>
      </c>
      <c r="AA18" s="17"/>
      <c r="AB18" s="4"/>
      <c r="AC18" s="16">
        <v>-5.2582000000000004</v>
      </c>
      <c r="AD18" s="16">
        <v>-6.4862299999999999</v>
      </c>
      <c r="AE18" s="24"/>
      <c r="AF18" s="1"/>
    </row>
    <row r="19" spans="1:1023">
      <c r="B19" s="14" t="s">
        <v>115</v>
      </c>
      <c r="C19" s="14" t="s">
        <v>116</v>
      </c>
      <c r="D19" s="14" t="s">
        <v>117</v>
      </c>
      <c r="E19" s="14" t="s">
        <v>118</v>
      </c>
      <c r="F19" s="14">
        <v>10</v>
      </c>
      <c r="G19" s="14">
        <v>19</v>
      </c>
      <c r="H19" s="14">
        <v>1</v>
      </c>
      <c r="I19" s="14">
        <v>1</v>
      </c>
      <c r="J19" s="14">
        <v>474850</v>
      </c>
      <c r="K19" s="14">
        <v>1</v>
      </c>
      <c r="L19" s="14">
        <v>1</v>
      </c>
      <c r="M19" s="14">
        <v>641590</v>
      </c>
      <c r="N19" s="14">
        <v>7789900</v>
      </c>
      <c r="O19" s="14">
        <v>21863000</v>
      </c>
      <c r="P19" s="14">
        <v>1425100</v>
      </c>
      <c r="Q19" s="14">
        <v>2169900</v>
      </c>
      <c r="R19" s="14">
        <v>1</v>
      </c>
      <c r="S19" s="14">
        <v>2443700</v>
      </c>
      <c r="T19" s="14">
        <v>186074</v>
      </c>
      <c r="U19" s="14">
        <v>5948600.1670000004</v>
      </c>
      <c r="V19" s="14">
        <v>0.14724005800000001</v>
      </c>
      <c r="W19" s="14">
        <v>31.96900248</v>
      </c>
      <c r="X19" s="14">
        <f t="shared" si="0"/>
        <v>1.5047290853117161</v>
      </c>
      <c r="Y19" s="24">
        <f t="shared" si="1"/>
        <v>3.464766760833323</v>
      </c>
      <c r="Z19" s="3">
        <v>-3.8005499999999999</v>
      </c>
      <c r="AA19" s="4"/>
      <c r="AB19" s="4"/>
      <c r="AC19" s="3">
        <v>-10.441459999999999</v>
      </c>
      <c r="AD19" s="3">
        <v>-11.999599999999999</v>
      </c>
      <c r="AE19" s="24"/>
      <c r="AF19" s="1"/>
    </row>
    <row r="20" spans="1:1023">
      <c r="B20" s="14" t="s">
        <v>120</v>
      </c>
      <c r="C20" s="14" t="s">
        <v>121</v>
      </c>
      <c r="D20" s="14" t="s">
        <v>122</v>
      </c>
      <c r="E20" s="14" t="s">
        <v>123</v>
      </c>
      <c r="F20" s="14">
        <v>2</v>
      </c>
      <c r="G20" s="14">
        <v>21</v>
      </c>
      <c r="H20" s="14">
        <v>80145000</v>
      </c>
      <c r="I20" s="14">
        <v>152480000</v>
      </c>
      <c r="J20" s="14">
        <v>29656000</v>
      </c>
      <c r="K20" s="14">
        <v>72477000</v>
      </c>
      <c r="L20" s="14">
        <v>33553000</v>
      </c>
      <c r="M20" s="14">
        <v>93675000</v>
      </c>
      <c r="N20" s="14">
        <v>5752300</v>
      </c>
      <c r="O20" s="14">
        <v>223020000</v>
      </c>
      <c r="P20" s="14">
        <v>317920000</v>
      </c>
      <c r="Q20" s="14">
        <v>393210000</v>
      </c>
      <c r="R20" s="14">
        <v>173590000</v>
      </c>
      <c r="S20" s="14">
        <v>189160000</v>
      </c>
      <c r="T20" s="14">
        <v>76997666.670000002</v>
      </c>
      <c r="U20" s="14">
        <v>217108716.69999999</v>
      </c>
      <c r="V20" s="14">
        <v>4.9425095000000002E-2</v>
      </c>
      <c r="W20" s="14">
        <v>2.819679168</v>
      </c>
      <c r="X20" s="14">
        <f t="shared" si="0"/>
        <v>0.45019969573285834</v>
      </c>
      <c r="Y20" s="24">
        <f t="shared" si="1"/>
        <v>1.0366231082649346</v>
      </c>
      <c r="Z20" s="3">
        <v>-3.9182000000000001</v>
      </c>
      <c r="AA20" s="4"/>
      <c r="AB20" s="4"/>
      <c r="AC20" s="3">
        <v>-10.622920000000001</v>
      </c>
      <c r="AD20" s="3">
        <v>-11.95438</v>
      </c>
      <c r="AE20" s="24"/>
      <c r="AF20" s="1"/>
    </row>
    <row r="21" spans="1:1023">
      <c r="B21" s="14" t="s">
        <v>125</v>
      </c>
      <c r="C21" s="14" t="s">
        <v>126</v>
      </c>
      <c r="D21" s="14" t="s">
        <v>127</v>
      </c>
      <c r="E21" s="14" t="s">
        <v>128</v>
      </c>
      <c r="F21" s="14">
        <v>10</v>
      </c>
      <c r="G21" s="14">
        <v>12</v>
      </c>
      <c r="H21" s="14">
        <v>669070</v>
      </c>
      <c r="I21" s="14">
        <v>396680</v>
      </c>
      <c r="J21" s="14">
        <v>476690</v>
      </c>
      <c r="K21" s="14">
        <v>1</v>
      </c>
      <c r="L21" s="14">
        <v>1</v>
      </c>
      <c r="M21" s="14">
        <v>1</v>
      </c>
      <c r="N21" s="14">
        <v>19489000</v>
      </c>
      <c r="O21" s="14">
        <v>23500000</v>
      </c>
      <c r="P21" s="14">
        <v>1456600</v>
      </c>
      <c r="Q21" s="14">
        <v>1350800</v>
      </c>
      <c r="R21" s="14">
        <v>768420</v>
      </c>
      <c r="S21" s="14">
        <v>506000</v>
      </c>
      <c r="T21" s="14">
        <v>257073.8333</v>
      </c>
      <c r="U21" s="14">
        <v>7845136.6670000004</v>
      </c>
      <c r="V21" s="14">
        <v>0.141550913</v>
      </c>
      <c r="W21" s="14">
        <v>30.51705638</v>
      </c>
      <c r="X21" s="14">
        <f t="shared" si="0"/>
        <v>1.4845426400437598</v>
      </c>
      <c r="Y21" s="24">
        <f t="shared" si="1"/>
        <v>3.4182857528787869</v>
      </c>
      <c r="Z21" s="30">
        <v>-4.4723300000000004</v>
      </c>
      <c r="AA21" s="4"/>
      <c r="AB21" s="4"/>
      <c r="AC21" s="30">
        <v>-6.06325</v>
      </c>
      <c r="AD21" s="30">
        <v>-6.94876</v>
      </c>
      <c r="AE21" s="24"/>
      <c r="AF21" s="1"/>
    </row>
    <row r="22" spans="1:1023">
      <c r="A22" s="5"/>
      <c r="B22" s="14" t="s">
        <v>130</v>
      </c>
      <c r="C22" s="14" t="s">
        <v>131</v>
      </c>
      <c r="D22" s="14" t="s">
        <v>132</v>
      </c>
      <c r="E22" s="14" t="s">
        <v>133</v>
      </c>
      <c r="F22" s="14">
        <v>2</v>
      </c>
      <c r="G22" s="14">
        <v>2</v>
      </c>
      <c r="H22" s="14">
        <v>1</v>
      </c>
      <c r="I22" s="14">
        <v>1</v>
      </c>
      <c r="J22" s="14">
        <v>1</v>
      </c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4">
        <v>1</v>
      </c>
      <c r="Q22" s="14">
        <v>1</v>
      </c>
      <c r="R22" s="14">
        <v>1</v>
      </c>
      <c r="S22" s="14">
        <v>1</v>
      </c>
      <c r="T22" s="14">
        <v>1</v>
      </c>
      <c r="U22" s="14">
        <v>1</v>
      </c>
      <c r="V22" s="14" t="e">
        <f>#DIV/0!</f>
        <v>#DIV/0!</v>
      </c>
      <c r="W22" s="14">
        <v>1</v>
      </c>
      <c r="X22" s="14">
        <f t="shared" si="0"/>
        <v>0</v>
      </c>
      <c r="Y22" s="8">
        <f t="shared" si="1"/>
        <v>0</v>
      </c>
      <c r="Z22" s="30">
        <v>-1.97488</v>
      </c>
      <c r="AA22" s="4"/>
      <c r="AB22" s="4"/>
      <c r="AC22" s="30">
        <v>-3.8639399999999999</v>
      </c>
      <c r="AD22" s="30">
        <v>-4.6592700000000002</v>
      </c>
      <c r="AE22" s="24"/>
      <c r="AF22" s="1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spans="1:1023">
      <c r="AE23" s="24"/>
    </row>
    <row r="24" spans="1:1023">
      <c r="AE24" s="24"/>
    </row>
    <row r="25" spans="1:1023">
      <c r="AE25" s="24"/>
    </row>
    <row r="26" spans="1:1023">
      <c r="AE26" s="24"/>
    </row>
    <row r="27" spans="1:1023">
      <c r="AE27" s="24"/>
    </row>
  </sheetData>
  <mergeCells count="1">
    <mergeCell ref="Z2:AD2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000"/>
  <sheetViews>
    <sheetView topLeftCell="V1" workbookViewId="0">
      <selection activeCell="A21" sqref="A1:U1048576"/>
    </sheetView>
  </sheetViews>
  <sheetFormatPr baseColWidth="10" defaultColWidth="8.83203125" defaultRowHeight="16"/>
  <cols>
    <col min="1" max="1" width="27" style="1" hidden="1" customWidth="1"/>
    <col min="2" max="17" width="13.83203125" style="1" hidden="1" customWidth="1"/>
    <col min="18" max="18" width="45.83203125" style="1" hidden="1" customWidth="1"/>
    <col min="19" max="19" width="30.33203125" style="1" hidden="1" customWidth="1"/>
    <col min="20" max="20" width="24.83203125" style="1" hidden="1" customWidth="1"/>
    <col min="21" max="21" width="13.83203125" style="1" hidden="1" customWidth="1"/>
    <col min="22" max="22" width="32.5" style="1" customWidth="1"/>
    <col min="23" max="32" width="13.83203125" style="1" customWidth="1"/>
    <col min="33" max="1023" width="13.83203125" customWidth="1"/>
  </cols>
  <sheetData>
    <row r="1" spans="1:32">
      <c r="A1" s="9" t="s">
        <v>12</v>
      </c>
      <c r="B1" s="9" t="s">
        <v>13</v>
      </c>
      <c r="C1" s="9" t="s">
        <v>14</v>
      </c>
      <c r="D1" s="9" t="s">
        <v>15</v>
      </c>
      <c r="E1" s="10" t="s">
        <v>16</v>
      </c>
      <c r="F1" s="10" t="s">
        <v>17</v>
      </c>
      <c r="G1" s="10" t="s">
        <v>18</v>
      </c>
      <c r="H1" s="10" t="s">
        <v>19</v>
      </c>
      <c r="I1" s="10" t="s">
        <v>20</v>
      </c>
      <c r="J1" s="10" t="s">
        <v>21</v>
      </c>
      <c r="K1" s="10" t="s">
        <v>22</v>
      </c>
      <c r="L1" s="10" t="s">
        <v>23</v>
      </c>
      <c r="M1" s="10" t="s">
        <v>24</v>
      </c>
      <c r="N1" s="10" t="s">
        <v>25</v>
      </c>
      <c r="O1" s="10" t="s">
        <v>26</v>
      </c>
      <c r="P1" s="10" t="s">
        <v>27</v>
      </c>
      <c r="Q1" s="10" t="s">
        <v>28</v>
      </c>
      <c r="R1" s="10" t="s">
        <v>29</v>
      </c>
      <c r="S1" s="10" t="s">
        <v>30</v>
      </c>
      <c r="T1" s="10" t="s">
        <v>31</v>
      </c>
      <c r="U1" s="10" t="s">
        <v>32</v>
      </c>
      <c r="V1" s="10" t="s">
        <v>35</v>
      </c>
    </row>
    <row r="2" spans="1:32">
      <c r="A2" s="13" t="s">
        <v>251</v>
      </c>
      <c r="B2" s="13" t="s">
        <v>252</v>
      </c>
      <c r="C2" s="13" t="s">
        <v>253</v>
      </c>
      <c r="D2" s="13" t="s">
        <v>254</v>
      </c>
      <c r="E2" s="14">
        <v>10</v>
      </c>
      <c r="F2" s="14">
        <v>3</v>
      </c>
      <c r="G2" s="14">
        <v>1</v>
      </c>
      <c r="H2" s="14">
        <v>1</v>
      </c>
      <c r="I2" s="14">
        <v>1</v>
      </c>
      <c r="J2" s="14">
        <v>1</v>
      </c>
      <c r="K2" s="14">
        <v>1</v>
      </c>
      <c r="L2" s="14">
        <v>1</v>
      </c>
      <c r="M2" s="14">
        <v>1</v>
      </c>
      <c r="N2" s="14">
        <v>1</v>
      </c>
      <c r="O2" s="14">
        <v>1</v>
      </c>
      <c r="P2" s="14">
        <v>1</v>
      </c>
      <c r="Q2" s="14">
        <v>1</v>
      </c>
      <c r="R2" s="14">
        <v>1</v>
      </c>
      <c r="S2" s="14">
        <v>1</v>
      </c>
      <c r="T2" s="14">
        <v>1</v>
      </c>
      <c r="U2" s="14">
        <v>1</v>
      </c>
      <c r="V2" s="14" t="e">
        <f>#DIV/0!</f>
        <v>#DIV/0!</v>
      </c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>
      <c r="A3" s="13" t="s">
        <v>206</v>
      </c>
      <c r="B3" s="13" t="s">
        <v>207</v>
      </c>
      <c r="C3" s="13" t="s">
        <v>208</v>
      </c>
      <c r="D3" s="13" t="s">
        <v>209</v>
      </c>
      <c r="E3" s="14">
        <v>5</v>
      </c>
      <c r="F3" s="14">
        <v>18</v>
      </c>
      <c r="G3" s="14">
        <v>1</v>
      </c>
      <c r="H3" s="14">
        <v>1</v>
      </c>
      <c r="I3" s="14">
        <v>1</v>
      </c>
      <c r="J3" s="14">
        <v>1</v>
      </c>
      <c r="K3" s="14">
        <v>1</v>
      </c>
      <c r="L3" s="14">
        <v>1</v>
      </c>
      <c r="M3" s="14">
        <v>1</v>
      </c>
      <c r="N3" s="14">
        <v>1</v>
      </c>
      <c r="O3" s="14">
        <v>1</v>
      </c>
      <c r="P3" s="14">
        <v>1</v>
      </c>
      <c r="Q3" s="14">
        <v>1</v>
      </c>
      <c r="R3" s="14">
        <v>1</v>
      </c>
      <c r="S3" s="14">
        <v>1</v>
      </c>
      <c r="T3" s="14">
        <v>1</v>
      </c>
      <c r="U3" s="14">
        <v>1</v>
      </c>
      <c r="V3" s="14" t="e">
        <f>#DIV/0!</f>
        <v>#DIV/0!</v>
      </c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>
      <c r="A4" s="13" t="s">
        <v>255</v>
      </c>
      <c r="B4" s="13" t="s">
        <v>256</v>
      </c>
      <c r="C4" s="13" t="s">
        <v>257</v>
      </c>
      <c r="D4" s="13" t="s">
        <v>258</v>
      </c>
      <c r="E4" s="14">
        <v>4</v>
      </c>
      <c r="F4" s="14">
        <v>15</v>
      </c>
      <c r="G4" s="14">
        <v>1</v>
      </c>
      <c r="H4" s="14">
        <v>1</v>
      </c>
      <c r="I4" s="14">
        <v>1392100</v>
      </c>
      <c r="J4" s="14">
        <v>1425000</v>
      </c>
      <c r="K4" s="14">
        <v>2171200</v>
      </c>
      <c r="L4" s="14">
        <v>851320</v>
      </c>
      <c r="M4" s="14">
        <v>943110</v>
      </c>
      <c r="N4" s="14">
        <v>1</v>
      </c>
      <c r="O4" s="14">
        <v>1376400</v>
      </c>
      <c r="P4" s="14">
        <v>1042500</v>
      </c>
      <c r="Q4" s="14">
        <v>1664600</v>
      </c>
      <c r="R4" s="14">
        <v>1701900</v>
      </c>
      <c r="S4" s="14">
        <v>973270.33330000006</v>
      </c>
      <c r="T4" s="14">
        <v>1121418.5</v>
      </c>
      <c r="U4" s="14">
        <v>1.152216873</v>
      </c>
      <c r="V4" s="14">
        <v>0.74197224299999998</v>
      </c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2">
      <c r="A5" s="13" t="s">
        <v>240</v>
      </c>
      <c r="B5" s="13" t="s">
        <v>259</v>
      </c>
      <c r="C5" s="13" t="s">
        <v>260</v>
      </c>
      <c r="D5" s="13" t="s">
        <v>261</v>
      </c>
      <c r="E5" s="14">
        <v>2</v>
      </c>
      <c r="F5" s="14">
        <v>13</v>
      </c>
      <c r="G5" s="14">
        <v>1</v>
      </c>
      <c r="H5" s="14">
        <v>834650</v>
      </c>
      <c r="I5" s="14">
        <v>2248600</v>
      </c>
      <c r="J5" s="14">
        <v>1043500</v>
      </c>
      <c r="K5" s="14">
        <v>1</v>
      </c>
      <c r="L5" s="14">
        <v>1</v>
      </c>
      <c r="M5" s="14">
        <v>512610</v>
      </c>
      <c r="N5" s="14">
        <v>476750</v>
      </c>
      <c r="O5" s="14">
        <v>523690</v>
      </c>
      <c r="P5" s="14">
        <v>1</v>
      </c>
      <c r="Q5" s="14">
        <v>683070</v>
      </c>
      <c r="R5" s="14">
        <v>838900</v>
      </c>
      <c r="S5" s="14">
        <v>687792.16669999994</v>
      </c>
      <c r="T5" s="14">
        <v>505836.8333</v>
      </c>
      <c r="U5" s="14">
        <v>0.73545012300000001</v>
      </c>
      <c r="V5" s="14">
        <v>0.651640942</v>
      </c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 spans="1:32">
      <c r="A6" s="13" t="s">
        <v>245</v>
      </c>
      <c r="B6" s="13" t="s">
        <v>262</v>
      </c>
      <c r="C6" s="13" t="s">
        <v>263</v>
      </c>
      <c r="D6" s="13" t="s">
        <v>264</v>
      </c>
      <c r="E6" s="14">
        <v>3</v>
      </c>
      <c r="F6" s="14">
        <v>2</v>
      </c>
      <c r="G6" s="14">
        <v>1</v>
      </c>
      <c r="H6" s="14">
        <v>1</v>
      </c>
      <c r="I6" s="14">
        <v>1</v>
      </c>
      <c r="J6" s="14">
        <v>1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4">
        <v>2153400</v>
      </c>
      <c r="R6" s="14">
        <v>1</v>
      </c>
      <c r="S6" s="14">
        <v>1</v>
      </c>
      <c r="T6" s="14">
        <v>358900.8333</v>
      </c>
      <c r="U6" s="14">
        <v>358900.8333</v>
      </c>
      <c r="V6" s="14">
        <v>0.36321746799999999</v>
      </c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spans="1:32">
      <c r="A7" s="13" t="s">
        <v>265</v>
      </c>
      <c r="B7" s="13" t="s">
        <v>102</v>
      </c>
      <c r="C7" s="13" t="s">
        <v>266</v>
      </c>
      <c r="D7" s="13" t="s">
        <v>267</v>
      </c>
      <c r="E7" s="14">
        <v>2</v>
      </c>
      <c r="F7" s="14">
        <v>14</v>
      </c>
      <c r="G7" s="14">
        <v>12720000</v>
      </c>
      <c r="H7" s="14">
        <v>13604000</v>
      </c>
      <c r="I7" s="14">
        <v>19262000</v>
      </c>
      <c r="J7" s="14">
        <v>15374000</v>
      </c>
      <c r="K7" s="14">
        <v>8859500</v>
      </c>
      <c r="L7" s="14">
        <v>22088000</v>
      </c>
      <c r="M7" s="14">
        <v>9892800</v>
      </c>
      <c r="N7" s="14">
        <v>4731300</v>
      </c>
      <c r="O7" s="14">
        <v>21019000</v>
      </c>
      <c r="P7" s="14">
        <v>17784000</v>
      </c>
      <c r="Q7" s="14">
        <v>3021500</v>
      </c>
      <c r="R7" s="14">
        <v>12200000</v>
      </c>
      <c r="S7" s="14">
        <v>15317916.67</v>
      </c>
      <c r="T7" s="14">
        <v>11441433.33</v>
      </c>
      <c r="U7" s="14">
        <v>0.74693142599999995</v>
      </c>
      <c r="V7" s="14">
        <v>0.29520864600000002</v>
      </c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 spans="1:32">
      <c r="A8" s="13" t="s">
        <v>268</v>
      </c>
      <c r="B8" s="13" t="s">
        <v>269</v>
      </c>
      <c r="C8" s="31"/>
      <c r="D8" s="13" t="s">
        <v>270</v>
      </c>
      <c r="E8" s="14">
        <v>2</v>
      </c>
      <c r="F8" s="14">
        <v>1</v>
      </c>
      <c r="G8" s="14">
        <v>1</v>
      </c>
      <c r="H8" s="14">
        <v>1</v>
      </c>
      <c r="I8" s="14">
        <v>1</v>
      </c>
      <c r="J8" s="14">
        <v>1</v>
      </c>
      <c r="K8" s="14">
        <v>864150</v>
      </c>
      <c r="L8" s="14">
        <v>1</v>
      </c>
      <c r="M8" s="14">
        <v>1</v>
      </c>
      <c r="N8" s="14">
        <v>1</v>
      </c>
      <c r="O8" s="14">
        <v>1</v>
      </c>
      <c r="P8" s="14">
        <v>1</v>
      </c>
      <c r="Q8" s="14">
        <v>1</v>
      </c>
      <c r="R8" s="14">
        <v>1</v>
      </c>
      <c r="S8" s="14">
        <v>144025.8333</v>
      </c>
      <c r="T8" s="14">
        <v>1</v>
      </c>
      <c r="U8" s="14">
        <v>6.9431999999999999E-6</v>
      </c>
      <c r="V8" s="14">
        <v>0.36321746799999999</v>
      </c>
      <c r="W8" s="14"/>
      <c r="X8" s="14"/>
      <c r="Y8" s="14"/>
      <c r="Z8" s="14"/>
      <c r="AA8" s="14"/>
      <c r="AB8" s="14"/>
      <c r="AC8" s="14"/>
      <c r="AD8" s="14"/>
      <c r="AE8" s="14"/>
      <c r="AF8" s="14"/>
    </row>
    <row r="9" spans="1:32">
      <c r="A9" s="13" t="s">
        <v>271</v>
      </c>
      <c r="B9" s="13" t="s">
        <v>272</v>
      </c>
      <c r="C9" s="13" t="s">
        <v>273</v>
      </c>
      <c r="D9" s="13" t="s">
        <v>274</v>
      </c>
      <c r="E9" s="14">
        <v>2</v>
      </c>
      <c r="F9" s="14">
        <v>6</v>
      </c>
      <c r="G9" s="14">
        <v>1</v>
      </c>
      <c r="H9" s="14">
        <v>1392700</v>
      </c>
      <c r="I9" s="14">
        <v>1</v>
      </c>
      <c r="J9" s="14">
        <v>1</v>
      </c>
      <c r="K9" s="14">
        <v>1</v>
      </c>
      <c r="L9" s="14">
        <v>902580</v>
      </c>
      <c r="M9" s="14">
        <v>1939200</v>
      </c>
      <c r="N9" s="14">
        <v>1381000</v>
      </c>
      <c r="O9" s="14">
        <v>1</v>
      </c>
      <c r="P9" s="14">
        <v>1048200</v>
      </c>
      <c r="Q9" s="14">
        <v>1</v>
      </c>
      <c r="R9" s="14">
        <v>1</v>
      </c>
      <c r="S9" s="14">
        <v>382547.3333</v>
      </c>
      <c r="T9" s="14">
        <v>728067.16669999994</v>
      </c>
      <c r="U9" s="14">
        <v>1.903208056</v>
      </c>
      <c r="V9" s="14">
        <v>0.43872421900000003</v>
      </c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 spans="1:32">
      <c r="A10" s="13" t="s">
        <v>275</v>
      </c>
      <c r="B10" s="13" t="s">
        <v>276</v>
      </c>
      <c r="C10" s="13" t="s">
        <v>277</v>
      </c>
      <c r="D10" s="13" t="s">
        <v>278</v>
      </c>
      <c r="E10" s="14">
        <v>4</v>
      </c>
      <c r="F10" s="14">
        <v>12</v>
      </c>
      <c r="G10" s="14">
        <v>4729400</v>
      </c>
      <c r="H10" s="14">
        <v>4296200</v>
      </c>
      <c r="I10" s="14">
        <v>7197800</v>
      </c>
      <c r="J10" s="14">
        <v>7772100</v>
      </c>
      <c r="K10" s="14">
        <v>5086100</v>
      </c>
      <c r="L10" s="14">
        <v>5373000</v>
      </c>
      <c r="M10" s="14">
        <v>7177100</v>
      </c>
      <c r="N10" s="14">
        <v>6604700</v>
      </c>
      <c r="O10" s="14">
        <v>4430700</v>
      </c>
      <c r="P10" s="14">
        <v>5138800</v>
      </c>
      <c r="Q10" s="14">
        <v>4837300</v>
      </c>
      <c r="R10" s="14">
        <v>3256000</v>
      </c>
      <c r="S10" s="14">
        <v>5742433.3329999996</v>
      </c>
      <c r="T10" s="14">
        <v>5240766.6670000004</v>
      </c>
      <c r="U10" s="14">
        <v>0.91263866100000002</v>
      </c>
      <c r="V10" s="14">
        <v>0.55557764899999995</v>
      </c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>
      <c r="A11" s="13" t="s">
        <v>279</v>
      </c>
      <c r="B11" s="13" t="s">
        <v>280</v>
      </c>
      <c r="C11" s="13" t="s">
        <v>281</v>
      </c>
      <c r="D11" s="13" t="s">
        <v>282</v>
      </c>
      <c r="E11" s="14">
        <v>1</v>
      </c>
      <c r="F11" s="14">
        <v>11</v>
      </c>
      <c r="G11" s="14">
        <v>15188000000</v>
      </c>
      <c r="H11" s="14">
        <v>16672000000</v>
      </c>
      <c r="I11" s="14">
        <v>9625200000</v>
      </c>
      <c r="J11" s="14">
        <v>8244800000</v>
      </c>
      <c r="K11" s="14">
        <v>8175300000</v>
      </c>
      <c r="L11" s="14">
        <v>10281000000</v>
      </c>
      <c r="M11" s="14">
        <v>9919900000</v>
      </c>
      <c r="N11" s="14">
        <v>11444000000</v>
      </c>
      <c r="O11" s="14">
        <v>9977100000</v>
      </c>
      <c r="P11" s="14">
        <v>8681000000</v>
      </c>
      <c r="Q11" s="14">
        <v>8867700000</v>
      </c>
      <c r="R11" s="14">
        <v>11227000000</v>
      </c>
      <c r="S11" s="14">
        <v>11364383333</v>
      </c>
      <c r="T11" s="14">
        <v>10019450000</v>
      </c>
      <c r="U11" s="14">
        <v>0.88165364599999996</v>
      </c>
      <c r="V11" s="14">
        <v>0.42333264900000001</v>
      </c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1:32">
      <c r="A12" s="13" t="s">
        <v>283</v>
      </c>
      <c r="B12" s="13" t="s">
        <v>284</v>
      </c>
      <c r="C12" s="13" t="s">
        <v>285</v>
      </c>
      <c r="D12" s="13" t="s">
        <v>286</v>
      </c>
      <c r="E12" s="14">
        <v>4</v>
      </c>
      <c r="F12" s="14">
        <v>11</v>
      </c>
      <c r="G12" s="14">
        <v>18900000</v>
      </c>
      <c r="H12" s="14">
        <v>18320000</v>
      </c>
      <c r="I12" s="14">
        <v>18664000</v>
      </c>
      <c r="J12" s="14">
        <v>21453000</v>
      </c>
      <c r="K12" s="14">
        <v>29834000</v>
      </c>
      <c r="L12" s="14">
        <v>20339000</v>
      </c>
      <c r="M12" s="14">
        <v>16643000</v>
      </c>
      <c r="N12" s="14">
        <v>16881000</v>
      </c>
      <c r="O12" s="14">
        <v>13181000</v>
      </c>
      <c r="P12" s="14">
        <v>23404000</v>
      </c>
      <c r="Q12" s="14">
        <v>11949000</v>
      </c>
      <c r="R12" s="14">
        <v>10231000</v>
      </c>
      <c r="S12" s="14">
        <v>21251666.670000002</v>
      </c>
      <c r="T12" s="14">
        <v>15381500</v>
      </c>
      <c r="U12" s="14">
        <v>0.723778527</v>
      </c>
      <c r="V12" s="14">
        <v>4.9462396999999998E-2</v>
      </c>
      <c r="W12" s="14"/>
      <c r="X12" s="14"/>
      <c r="Y12" s="14"/>
      <c r="Z12" s="14"/>
      <c r="AA12" s="14"/>
      <c r="AB12" s="14"/>
      <c r="AC12" s="14"/>
      <c r="AD12" s="14"/>
      <c r="AE12" s="14"/>
      <c r="AF12" s="14"/>
    </row>
    <row r="13" spans="1:32">
      <c r="A13" s="13" t="s">
        <v>287</v>
      </c>
      <c r="B13" s="13" t="s">
        <v>288</v>
      </c>
      <c r="C13" s="13" t="s">
        <v>289</v>
      </c>
      <c r="D13" s="13" t="s">
        <v>290</v>
      </c>
      <c r="E13" s="14">
        <v>4</v>
      </c>
      <c r="F13" s="14">
        <v>20</v>
      </c>
      <c r="G13" s="14">
        <v>21311000</v>
      </c>
      <c r="H13" s="14">
        <v>38368000</v>
      </c>
      <c r="I13" s="14">
        <v>45797000</v>
      </c>
      <c r="J13" s="14">
        <v>46429000</v>
      </c>
      <c r="K13" s="14">
        <v>42928000</v>
      </c>
      <c r="L13" s="14">
        <v>39378000</v>
      </c>
      <c r="M13" s="14">
        <v>41975000</v>
      </c>
      <c r="N13" s="14">
        <v>38840000</v>
      </c>
      <c r="O13" s="14">
        <v>34947000</v>
      </c>
      <c r="P13" s="14">
        <v>27701000</v>
      </c>
      <c r="Q13" s="14">
        <v>36661000</v>
      </c>
      <c r="R13" s="14">
        <v>32015000</v>
      </c>
      <c r="S13" s="14">
        <v>39035166.670000002</v>
      </c>
      <c r="T13" s="14">
        <v>35356500</v>
      </c>
      <c r="U13" s="14">
        <v>0.90576019100000005</v>
      </c>
      <c r="V13" s="14">
        <v>0.41926708699999998</v>
      </c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spans="1:32">
      <c r="A14" s="13" t="s">
        <v>291</v>
      </c>
      <c r="B14" s="13" t="s">
        <v>292</v>
      </c>
      <c r="C14" s="13" t="s">
        <v>293</v>
      </c>
      <c r="D14" s="13" t="s">
        <v>294</v>
      </c>
      <c r="E14" s="14">
        <v>2</v>
      </c>
      <c r="F14" s="14">
        <v>18</v>
      </c>
      <c r="G14" s="14">
        <v>9954500</v>
      </c>
      <c r="H14" s="14">
        <v>3541600</v>
      </c>
      <c r="I14" s="14">
        <v>2736100</v>
      </c>
      <c r="J14" s="14">
        <v>1</v>
      </c>
      <c r="K14" s="14">
        <v>2853900</v>
      </c>
      <c r="L14" s="14">
        <v>5565200</v>
      </c>
      <c r="M14" s="14">
        <v>1</v>
      </c>
      <c r="N14" s="14">
        <v>4378700</v>
      </c>
      <c r="O14" s="14">
        <v>2715200</v>
      </c>
      <c r="P14" s="14">
        <v>3507300</v>
      </c>
      <c r="Q14" s="14">
        <v>2883200</v>
      </c>
      <c r="R14" s="14">
        <v>4318000</v>
      </c>
      <c r="S14" s="14">
        <v>4108550.1669999999</v>
      </c>
      <c r="T14" s="14">
        <v>2967066.8330000001</v>
      </c>
      <c r="U14" s="14">
        <v>0.72216882199999999</v>
      </c>
      <c r="V14" s="14">
        <v>0.47850983400000002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>
      <c r="A15" s="13" t="s">
        <v>295</v>
      </c>
      <c r="B15" s="13" t="s">
        <v>296</v>
      </c>
      <c r="C15" s="13" t="s">
        <v>297</v>
      </c>
      <c r="D15" s="13" t="s">
        <v>298</v>
      </c>
      <c r="E15" s="14">
        <v>6</v>
      </c>
      <c r="F15" s="14">
        <v>15</v>
      </c>
      <c r="G15" s="14">
        <v>378980000</v>
      </c>
      <c r="H15" s="14">
        <v>375460000</v>
      </c>
      <c r="I15" s="14">
        <v>454150000</v>
      </c>
      <c r="J15" s="14">
        <v>440090000</v>
      </c>
      <c r="K15" s="14">
        <v>238450000</v>
      </c>
      <c r="L15" s="14">
        <v>173870000</v>
      </c>
      <c r="M15" s="14">
        <v>344060000</v>
      </c>
      <c r="N15" s="14">
        <v>354180000</v>
      </c>
      <c r="O15" s="14">
        <v>155460000</v>
      </c>
      <c r="P15" s="14">
        <v>139160000</v>
      </c>
      <c r="Q15" s="14">
        <v>550190000</v>
      </c>
      <c r="R15" s="14">
        <v>523220000</v>
      </c>
      <c r="S15" s="14">
        <v>343500000</v>
      </c>
      <c r="T15" s="14">
        <v>344378333.30000001</v>
      </c>
      <c r="U15" s="14">
        <v>1.0025570109999999</v>
      </c>
      <c r="V15" s="14">
        <v>0.99197654000000002</v>
      </c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 spans="1:32">
      <c r="A16" s="13" t="s">
        <v>299</v>
      </c>
      <c r="B16" s="13" t="s">
        <v>300</v>
      </c>
      <c r="C16" s="13" t="s">
        <v>301</v>
      </c>
      <c r="D16" s="13" t="s">
        <v>302</v>
      </c>
      <c r="E16" s="14">
        <v>4</v>
      </c>
      <c r="F16" s="14">
        <v>8</v>
      </c>
      <c r="G16" s="14">
        <v>897610</v>
      </c>
      <c r="H16" s="14">
        <v>1</v>
      </c>
      <c r="I16" s="14">
        <v>1411500</v>
      </c>
      <c r="J16" s="14">
        <v>1602300</v>
      </c>
      <c r="K16" s="14">
        <v>884620</v>
      </c>
      <c r="L16" s="14">
        <v>914670</v>
      </c>
      <c r="M16" s="14">
        <v>782520</v>
      </c>
      <c r="N16" s="14">
        <v>1</v>
      </c>
      <c r="O16" s="14">
        <v>824630</v>
      </c>
      <c r="P16" s="14">
        <v>1</v>
      </c>
      <c r="Q16" s="14">
        <v>645220</v>
      </c>
      <c r="R16" s="14">
        <v>839770</v>
      </c>
      <c r="S16" s="14">
        <v>951783.5</v>
      </c>
      <c r="T16" s="14">
        <v>515357</v>
      </c>
      <c r="U16" s="14">
        <v>0.541464524</v>
      </c>
      <c r="V16" s="14">
        <v>0.15436934699999999</v>
      </c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 spans="1:32">
      <c r="A17" s="13" t="s">
        <v>246</v>
      </c>
      <c r="B17" s="13" t="s">
        <v>303</v>
      </c>
      <c r="C17" s="13" t="s">
        <v>304</v>
      </c>
      <c r="D17" s="13" t="s">
        <v>305</v>
      </c>
      <c r="E17" s="14">
        <v>3</v>
      </c>
      <c r="F17" s="14">
        <v>13</v>
      </c>
      <c r="G17" s="14">
        <v>2160100</v>
      </c>
      <c r="H17" s="14">
        <v>3446300</v>
      </c>
      <c r="I17" s="14">
        <v>12908000</v>
      </c>
      <c r="J17" s="14">
        <v>4401100</v>
      </c>
      <c r="K17" s="14">
        <v>2966200</v>
      </c>
      <c r="L17" s="14">
        <v>6684200</v>
      </c>
      <c r="M17" s="14">
        <v>3049000</v>
      </c>
      <c r="N17" s="14">
        <v>2860100</v>
      </c>
      <c r="O17" s="14">
        <v>2216400</v>
      </c>
      <c r="P17" s="14">
        <v>2951700</v>
      </c>
      <c r="Q17" s="14">
        <v>1804500</v>
      </c>
      <c r="R17" s="14">
        <v>3349300</v>
      </c>
      <c r="S17" s="14">
        <v>5427650</v>
      </c>
      <c r="T17" s="14">
        <v>2705166.6669999999</v>
      </c>
      <c r="U17" s="14">
        <v>0.49840477300000002</v>
      </c>
      <c r="V17" s="14">
        <v>0.15591242299999999</v>
      </c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:32">
      <c r="A18" s="13" t="s">
        <v>306</v>
      </c>
      <c r="B18" s="13" t="s">
        <v>307</v>
      </c>
      <c r="C18" s="13" t="s">
        <v>308</v>
      </c>
      <c r="D18" s="13" t="s">
        <v>309</v>
      </c>
      <c r="E18" s="14">
        <v>3</v>
      </c>
      <c r="F18" s="14">
        <v>2</v>
      </c>
      <c r="G18" s="14">
        <v>1</v>
      </c>
      <c r="H18" s="14">
        <v>1</v>
      </c>
      <c r="I18" s="14">
        <v>362130</v>
      </c>
      <c r="J18" s="14">
        <v>1</v>
      </c>
      <c r="K18" s="14">
        <v>1</v>
      </c>
      <c r="L18" s="14">
        <v>1</v>
      </c>
      <c r="M18" s="14">
        <v>1</v>
      </c>
      <c r="N18" s="14">
        <v>1</v>
      </c>
      <c r="O18" s="14">
        <v>1</v>
      </c>
      <c r="P18" s="14">
        <v>1</v>
      </c>
      <c r="Q18" s="14">
        <v>1</v>
      </c>
      <c r="R18" s="14">
        <v>1</v>
      </c>
      <c r="S18" s="14">
        <v>60355.833330000001</v>
      </c>
      <c r="T18" s="14">
        <v>1</v>
      </c>
      <c r="U18" s="14">
        <v>1.6568399999999999E-5</v>
      </c>
      <c r="V18" s="14">
        <v>0.36321746799999999</v>
      </c>
      <c r="W18" s="14"/>
      <c r="X18" s="14"/>
      <c r="Y18" s="14"/>
      <c r="Z18" s="14"/>
      <c r="AA18" s="14"/>
      <c r="AB18" s="14"/>
      <c r="AC18" s="14"/>
      <c r="AD18" s="14"/>
      <c r="AE18" s="14"/>
      <c r="AF18" s="14"/>
    </row>
    <row r="19" spans="1:32">
      <c r="A19" s="13" t="s">
        <v>310</v>
      </c>
      <c r="B19" s="13" t="s">
        <v>311</v>
      </c>
      <c r="C19" s="13" t="s">
        <v>312</v>
      </c>
      <c r="D19" s="13" t="s">
        <v>313</v>
      </c>
      <c r="E19" s="14">
        <v>3</v>
      </c>
      <c r="F19" s="14">
        <v>1</v>
      </c>
      <c r="G19" s="14">
        <v>1</v>
      </c>
      <c r="H19" s="14">
        <v>1</v>
      </c>
      <c r="I19" s="14">
        <v>1</v>
      </c>
      <c r="J19" s="14">
        <v>1</v>
      </c>
      <c r="K19" s="14">
        <v>1</v>
      </c>
      <c r="L19" s="14">
        <v>1</v>
      </c>
      <c r="M19" s="14">
        <v>1</v>
      </c>
      <c r="N19" s="14">
        <v>1</v>
      </c>
      <c r="O19" s="14">
        <v>1</v>
      </c>
      <c r="P19" s="14">
        <v>1</v>
      </c>
      <c r="Q19" s="14">
        <v>1</v>
      </c>
      <c r="R19" s="14">
        <v>1</v>
      </c>
      <c r="S19" s="14">
        <v>1</v>
      </c>
      <c r="T19" s="14">
        <v>1</v>
      </c>
      <c r="U19" s="14">
        <v>1</v>
      </c>
      <c r="V19" s="14" t="e">
        <f>#DIV/0!</f>
        <v>#DIV/0!</v>
      </c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spans="1:32">
      <c r="A20" s="13" t="s">
        <v>314</v>
      </c>
      <c r="B20" s="13" t="s">
        <v>315</v>
      </c>
      <c r="C20" s="13" t="s">
        <v>316</v>
      </c>
      <c r="D20" s="13" t="s">
        <v>317</v>
      </c>
      <c r="E20" s="14">
        <v>1</v>
      </c>
      <c r="F20" s="14">
        <v>102</v>
      </c>
      <c r="G20" s="14">
        <v>1</v>
      </c>
      <c r="H20" s="14">
        <v>1</v>
      </c>
      <c r="I20" s="14">
        <v>1</v>
      </c>
      <c r="J20" s="14">
        <v>1</v>
      </c>
      <c r="K20" s="14">
        <v>1</v>
      </c>
      <c r="L20" s="14">
        <v>1</v>
      </c>
      <c r="M20" s="14">
        <v>1</v>
      </c>
      <c r="N20" s="14">
        <v>1</v>
      </c>
      <c r="O20" s="14">
        <v>1</v>
      </c>
      <c r="P20" s="14">
        <v>1</v>
      </c>
      <c r="Q20" s="14">
        <v>1</v>
      </c>
      <c r="R20" s="14">
        <v>1</v>
      </c>
      <c r="S20" s="14">
        <v>1</v>
      </c>
      <c r="T20" s="14">
        <v>1</v>
      </c>
      <c r="U20" s="14">
        <v>1</v>
      </c>
      <c r="V20" s="14" t="e">
        <f>#DIV/0!</f>
        <v>#DIV/0!</v>
      </c>
      <c r="W20" s="14"/>
      <c r="X20" s="14"/>
      <c r="Y20" s="14"/>
      <c r="Z20" s="14"/>
      <c r="AA20" s="14"/>
      <c r="AB20" s="14"/>
      <c r="AC20" s="14"/>
      <c r="AD20" s="14"/>
      <c r="AE20" s="14"/>
      <c r="AF20" s="14"/>
    </row>
    <row r="21" spans="1:32">
      <c r="A21" s="13" t="s">
        <v>318</v>
      </c>
      <c r="B21" s="13" t="s">
        <v>319</v>
      </c>
      <c r="C21" s="13" t="s">
        <v>320</v>
      </c>
      <c r="D21" s="13" t="s">
        <v>321</v>
      </c>
      <c r="E21" s="14">
        <v>3</v>
      </c>
      <c r="F21" s="14">
        <v>6</v>
      </c>
      <c r="G21" s="14">
        <v>4529300</v>
      </c>
      <c r="H21" s="14">
        <v>1</v>
      </c>
      <c r="I21" s="14">
        <v>3590200</v>
      </c>
      <c r="J21" s="14">
        <v>3796600</v>
      </c>
      <c r="K21" s="14">
        <v>1</v>
      </c>
      <c r="L21" s="14">
        <v>1337700</v>
      </c>
      <c r="M21" s="14">
        <v>2631600</v>
      </c>
      <c r="N21" s="14">
        <v>1978200</v>
      </c>
      <c r="O21" s="14">
        <v>1</v>
      </c>
      <c r="P21" s="14">
        <v>1</v>
      </c>
      <c r="Q21" s="14">
        <v>1501900</v>
      </c>
      <c r="R21" s="14">
        <v>1</v>
      </c>
      <c r="S21" s="14">
        <v>2208967</v>
      </c>
      <c r="T21" s="14">
        <v>1018617.167</v>
      </c>
      <c r="U21" s="14">
        <v>0.461128286</v>
      </c>
      <c r="V21" s="14">
        <v>0.24644209</v>
      </c>
      <c r="W21" s="14"/>
      <c r="X21" s="14"/>
      <c r="Y21" s="14"/>
      <c r="Z21" s="14"/>
      <c r="AA21" s="32"/>
      <c r="AB21" s="14"/>
      <c r="AC21" s="14"/>
      <c r="AD21" s="14"/>
      <c r="AE21" s="14"/>
      <c r="AF21" s="14"/>
    </row>
    <row r="22" spans="1:32">
      <c r="A22" s="13" t="s">
        <v>322</v>
      </c>
      <c r="B22" s="13" t="s">
        <v>323</v>
      </c>
      <c r="C22" s="13" t="s">
        <v>324</v>
      </c>
      <c r="D22" s="13" t="s">
        <v>325</v>
      </c>
      <c r="E22" s="14">
        <v>4</v>
      </c>
      <c r="F22" s="14">
        <v>21</v>
      </c>
      <c r="G22" s="14">
        <v>1324200</v>
      </c>
      <c r="H22" s="14">
        <v>2923000</v>
      </c>
      <c r="I22" s="14">
        <v>5928900</v>
      </c>
      <c r="J22" s="14">
        <v>5379900</v>
      </c>
      <c r="K22" s="14">
        <v>5839600</v>
      </c>
      <c r="L22" s="14">
        <v>1445600</v>
      </c>
      <c r="M22" s="14">
        <v>4646900</v>
      </c>
      <c r="N22" s="14">
        <v>4870800</v>
      </c>
      <c r="O22" s="14">
        <v>4086000</v>
      </c>
      <c r="P22" s="14">
        <v>2941000</v>
      </c>
      <c r="Q22" s="14">
        <v>3492400</v>
      </c>
      <c r="R22" s="14">
        <v>3149300</v>
      </c>
      <c r="S22" s="14">
        <v>3806866.6669999999</v>
      </c>
      <c r="T22" s="14">
        <v>3864400</v>
      </c>
      <c r="U22" s="14">
        <v>1.015113041</v>
      </c>
      <c r="V22" s="14">
        <v>0.95334687200000001</v>
      </c>
      <c r="W22" s="14"/>
      <c r="X22" s="14"/>
      <c r="Y22" s="14"/>
      <c r="Z22" s="14"/>
      <c r="AA22" s="14"/>
      <c r="AB22" s="14"/>
      <c r="AC22" s="14"/>
      <c r="AD22" s="14"/>
      <c r="AE22" s="14"/>
      <c r="AF22" s="14"/>
    </row>
    <row r="23" spans="1:32">
      <c r="A23" s="13" t="s">
        <v>326</v>
      </c>
      <c r="B23" s="13" t="s">
        <v>327</v>
      </c>
      <c r="C23" s="13" t="s">
        <v>328</v>
      </c>
      <c r="D23" s="13" t="s">
        <v>329</v>
      </c>
      <c r="E23" s="14">
        <v>2</v>
      </c>
      <c r="F23" s="14">
        <v>2</v>
      </c>
      <c r="G23" s="14">
        <v>1</v>
      </c>
      <c r="H23" s="14">
        <v>1</v>
      </c>
      <c r="I23" s="14">
        <v>1</v>
      </c>
      <c r="J23" s="14">
        <v>1</v>
      </c>
      <c r="K23" s="14">
        <v>1</v>
      </c>
      <c r="L23" s="14">
        <v>1</v>
      </c>
      <c r="M23" s="14">
        <v>1</v>
      </c>
      <c r="N23" s="14">
        <v>1</v>
      </c>
      <c r="O23" s="14">
        <v>1</v>
      </c>
      <c r="P23" s="14">
        <v>1</v>
      </c>
      <c r="Q23" s="14">
        <v>1</v>
      </c>
      <c r="R23" s="14">
        <v>1</v>
      </c>
      <c r="S23" s="14">
        <v>1</v>
      </c>
      <c r="T23" s="14">
        <v>1</v>
      </c>
      <c r="U23" s="14">
        <v>1</v>
      </c>
      <c r="V23" s="14" t="e">
        <f>#DIV/0!</f>
        <v>#DIV/0!</v>
      </c>
      <c r="W23" s="14"/>
      <c r="X23" s="14"/>
      <c r="Y23" s="14"/>
      <c r="Z23" s="14"/>
      <c r="AA23" s="14"/>
      <c r="AB23" s="14"/>
      <c r="AC23" s="14"/>
      <c r="AD23" s="14"/>
      <c r="AE23" s="14"/>
      <c r="AF23" s="14"/>
    </row>
    <row r="24" spans="1:32">
      <c r="A24" s="13" t="s">
        <v>330</v>
      </c>
      <c r="B24" s="13" t="s">
        <v>331</v>
      </c>
      <c r="C24" s="13" t="s">
        <v>332</v>
      </c>
      <c r="D24" s="13" t="s">
        <v>333</v>
      </c>
      <c r="E24" s="14">
        <v>1</v>
      </c>
      <c r="F24" s="14">
        <v>1</v>
      </c>
      <c r="G24" s="14">
        <v>16255000</v>
      </c>
      <c r="H24" s="14">
        <v>5650200</v>
      </c>
      <c r="I24" s="14">
        <v>11117000</v>
      </c>
      <c r="J24" s="14">
        <v>6274000</v>
      </c>
      <c r="K24" s="14">
        <v>5717700</v>
      </c>
      <c r="L24" s="14">
        <v>16975000</v>
      </c>
      <c r="M24" s="14">
        <v>4056400</v>
      </c>
      <c r="N24" s="14">
        <v>6943800</v>
      </c>
      <c r="O24" s="14">
        <v>9625400</v>
      </c>
      <c r="P24" s="14">
        <v>4441000</v>
      </c>
      <c r="Q24" s="14">
        <v>4284700</v>
      </c>
      <c r="R24" s="14">
        <v>11187000</v>
      </c>
      <c r="S24" s="14">
        <v>10331483.33</v>
      </c>
      <c r="T24" s="14">
        <v>6756383.3329999996</v>
      </c>
      <c r="U24" s="14">
        <v>0.65396062799999999</v>
      </c>
      <c r="V24" s="14">
        <v>0.189120811</v>
      </c>
      <c r="W24" s="14"/>
      <c r="X24" s="14"/>
      <c r="Y24" s="14"/>
      <c r="Z24" s="14"/>
      <c r="AA24" s="14"/>
      <c r="AB24" s="14"/>
      <c r="AC24" s="14"/>
      <c r="AD24" s="14"/>
      <c r="AE24" s="14"/>
      <c r="AF24" s="14"/>
    </row>
    <row r="25" spans="1:32">
      <c r="A25" s="13" t="s">
        <v>334</v>
      </c>
      <c r="B25" s="13" t="s">
        <v>335</v>
      </c>
      <c r="C25" s="13" t="s">
        <v>336</v>
      </c>
      <c r="D25" s="13" t="s">
        <v>337</v>
      </c>
      <c r="E25" s="14">
        <v>2</v>
      </c>
      <c r="F25" s="14">
        <v>24</v>
      </c>
      <c r="G25" s="14">
        <v>1</v>
      </c>
      <c r="H25" s="14">
        <v>1</v>
      </c>
      <c r="I25" s="14">
        <v>1</v>
      </c>
      <c r="J25" s="14">
        <v>1</v>
      </c>
      <c r="K25" s="14">
        <v>1</v>
      </c>
      <c r="L25" s="14">
        <v>1</v>
      </c>
      <c r="M25" s="14">
        <v>1</v>
      </c>
      <c r="N25" s="14">
        <v>1</v>
      </c>
      <c r="O25" s="14">
        <v>1</v>
      </c>
      <c r="P25" s="14">
        <v>1</v>
      </c>
      <c r="Q25" s="14">
        <v>1</v>
      </c>
      <c r="R25" s="14">
        <v>1</v>
      </c>
      <c r="S25" s="14">
        <v>1</v>
      </c>
      <c r="T25" s="14">
        <v>1</v>
      </c>
      <c r="U25" s="14">
        <v>1</v>
      </c>
      <c r="V25" s="14" t="e">
        <f>#DIV/0!</f>
        <v>#DIV/0!</v>
      </c>
      <c r="W25" s="14"/>
      <c r="X25" s="14"/>
      <c r="Y25" s="14"/>
      <c r="Z25" s="14"/>
      <c r="AA25" s="14"/>
      <c r="AB25" s="14"/>
      <c r="AC25" s="14"/>
      <c r="AD25" s="14"/>
      <c r="AE25" s="14"/>
      <c r="AF25" s="14"/>
    </row>
    <row r="26" spans="1:32">
      <c r="A26" s="13" t="s">
        <v>338</v>
      </c>
      <c r="B26" s="13" t="s">
        <v>339</v>
      </c>
      <c r="C26" s="13" t="s">
        <v>340</v>
      </c>
      <c r="D26" s="13" t="s">
        <v>341</v>
      </c>
      <c r="E26" s="14">
        <v>3</v>
      </c>
      <c r="F26" s="14">
        <v>29</v>
      </c>
      <c r="G26" s="14">
        <v>4834000000</v>
      </c>
      <c r="H26" s="14">
        <v>5581800000</v>
      </c>
      <c r="I26" s="14">
        <v>5653100000</v>
      </c>
      <c r="J26" s="14">
        <v>5627700000</v>
      </c>
      <c r="K26" s="14">
        <v>3331600000</v>
      </c>
      <c r="L26" s="14">
        <v>4152500000</v>
      </c>
      <c r="M26" s="14">
        <v>5503500000</v>
      </c>
      <c r="N26" s="14">
        <v>5692700000</v>
      </c>
      <c r="O26" s="14">
        <v>4146000000</v>
      </c>
      <c r="P26" s="14">
        <v>4172200000</v>
      </c>
      <c r="Q26" s="14">
        <v>3969200000</v>
      </c>
      <c r="R26" s="14">
        <v>5042900000</v>
      </c>
      <c r="S26" s="14">
        <v>4863450000</v>
      </c>
      <c r="T26" s="14">
        <v>4754416667</v>
      </c>
      <c r="U26" s="14">
        <v>0.977581072</v>
      </c>
      <c r="V26" s="14">
        <v>0.83118603400000002</v>
      </c>
      <c r="W26" s="14"/>
      <c r="X26" s="14"/>
      <c r="Y26" s="14"/>
      <c r="Z26" s="14"/>
      <c r="AA26" s="14"/>
      <c r="AB26" s="14"/>
      <c r="AC26" s="14"/>
      <c r="AD26" s="14"/>
      <c r="AE26" s="14"/>
      <c r="AF26" s="14"/>
    </row>
    <row r="27" spans="1:32">
      <c r="A27" s="13" t="s">
        <v>342</v>
      </c>
      <c r="B27" s="13" t="s">
        <v>343</v>
      </c>
      <c r="C27" s="13" t="s">
        <v>344</v>
      </c>
      <c r="D27" s="13" t="s">
        <v>345</v>
      </c>
      <c r="E27" s="14">
        <v>39</v>
      </c>
      <c r="F27" s="14">
        <v>58</v>
      </c>
      <c r="G27" s="14">
        <v>347540000</v>
      </c>
      <c r="H27" s="14">
        <v>306490000</v>
      </c>
      <c r="I27" s="14">
        <v>116740000</v>
      </c>
      <c r="J27" s="14">
        <v>118740000</v>
      </c>
      <c r="K27" s="14">
        <v>164140000</v>
      </c>
      <c r="L27" s="14">
        <v>178100000</v>
      </c>
      <c r="M27" s="14">
        <v>195080000</v>
      </c>
      <c r="N27" s="14">
        <v>207940000</v>
      </c>
      <c r="O27" s="14">
        <v>556210000</v>
      </c>
      <c r="P27" s="14">
        <v>540530000</v>
      </c>
      <c r="Q27" s="14">
        <v>435630000</v>
      </c>
      <c r="R27" s="14">
        <v>414760000</v>
      </c>
      <c r="S27" s="14">
        <v>205291666.69999999</v>
      </c>
      <c r="T27" s="14">
        <v>391691666.69999999</v>
      </c>
      <c r="U27" s="14">
        <v>1.9079764560000001</v>
      </c>
      <c r="V27" s="14">
        <v>3.8075077999999998E-2</v>
      </c>
      <c r="W27" s="14"/>
      <c r="X27" s="14"/>
      <c r="Y27" s="14"/>
      <c r="Z27" s="14"/>
      <c r="AA27" s="14"/>
      <c r="AB27" s="14"/>
      <c r="AC27" s="14"/>
      <c r="AD27" s="14"/>
      <c r="AE27" s="14"/>
      <c r="AF27" s="14"/>
    </row>
    <row r="28" spans="1:32">
      <c r="A28" s="13" t="s">
        <v>346</v>
      </c>
      <c r="B28" s="13" t="s">
        <v>347</v>
      </c>
      <c r="C28" s="13" t="s">
        <v>348</v>
      </c>
      <c r="D28" s="13" t="s">
        <v>349</v>
      </c>
      <c r="E28" s="14">
        <v>1</v>
      </c>
      <c r="F28" s="14">
        <v>46</v>
      </c>
      <c r="G28" s="14">
        <v>2616500</v>
      </c>
      <c r="H28" s="14">
        <v>1</v>
      </c>
      <c r="I28" s="14">
        <v>2765000</v>
      </c>
      <c r="J28" s="14">
        <v>2520500</v>
      </c>
      <c r="K28" s="14">
        <v>1</v>
      </c>
      <c r="L28" s="14">
        <v>1</v>
      </c>
      <c r="M28" s="14">
        <v>3106000</v>
      </c>
      <c r="N28" s="14">
        <v>2720200</v>
      </c>
      <c r="O28" s="14">
        <v>3231700</v>
      </c>
      <c r="P28" s="14">
        <v>1369100</v>
      </c>
      <c r="Q28" s="14">
        <v>4767200</v>
      </c>
      <c r="R28" s="14">
        <v>2615900</v>
      </c>
      <c r="S28" s="14">
        <v>1317000.5</v>
      </c>
      <c r="T28" s="14">
        <v>2968350</v>
      </c>
      <c r="U28" s="14">
        <v>2.2538715819999999</v>
      </c>
      <c r="V28" s="14">
        <v>5.1952954000000003E-2</v>
      </c>
      <c r="W28" s="14"/>
      <c r="X28" s="14"/>
      <c r="Y28" s="14"/>
      <c r="Z28" s="14"/>
      <c r="AA28" s="14"/>
      <c r="AB28" s="14"/>
      <c r="AC28" s="14"/>
      <c r="AD28" s="14"/>
      <c r="AE28" s="14"/>
      <c r="AF28" s="14"/>
    </row>
    <row r="29" spans="1:32">
      <c r="A29" s="13" t="s">
        <v>350</v>
      </c>
      <c r="B29" s="13" t="s">
        <v>351</v>
      </c>
      <c r="C29" s="13" t="s">
        <v>352</v>
      </c>
      <c r="D29" s="13" t="s">
        <v>353</v>
      </c>
      <c r="E29" s="14">
        <v>2</v>
      </c>
      <c r="F29" s="14">
        <v>37</v>
      </c>
      <c r="G29" s="14">
        <v>179380000</v>
      </c>
      <c r="H29" s="14">
        <v>183440000</v>
      </c>
      <c r="I29" s="14">
        <v>267030000</v>
      </c>
      <c r="J29" s="14">
        <v>220650000</v>
      </c>
      <c r="K29" s="14">
        <v>328090000</v>
      </c>
      <c r="L29" s="14">
        <v>270650000</v>
      </c>
      <c r="M29" s="14">
        <v>239760000</v>
      </c>
      <c r="N29" s="14">
        <v>232400000</v>
      </c>
      <c r="O29" s="14">
        <v>243630000</v>
      </c>
      <c r="P29" s="14">
        <v>217800000</v>
      </c>
      <c r="Q29" s="14">
        <v>193630000</v>
      </c>
      <c r="R29" s="14">
        <v>188240000</v>
      </c>
      <c r="S29" s="14">
        <v>241540000</v>
      </c>
      <c r="T29" s="14">
        <v>219243333.30000001</v>
      </c>
      <c r="U29" s="14">
        <v>0.90768954800000001</v>
      </c>
      <c r="V29" s="14">
        <v>0.41201985699999999</v>
      </c>
      <c r="W29" s="14"/>
      <c r="X29" s="14"/>
      <c r="Y29" s="14"/>
      <c r="Z29" s="14"/>
      <c r="AA29" s="14"/>
      <c r="AB29" s="14"/>
      <c r="AC29" s="14"/>
      <c r="AD29" s="14"/>
      <c r="AE29" s="14"/>
      <c r="AF29" s="14"/>
    </row>
    <row r="30" spans="1:32">
      <c r="A30" s="13" t="s">
        <v>223</v>
      </c>
      <c r="B30" s="13" t="s">
        <v>224</v>
      </c>
      <c r="C30" s="13" t="s">
        <v>225</v>
      </c>
      <c r="D30" s="13" t="s">
        <v>226</v>
      </c>
      <c r="E30" s="14">
        <v>5</v>
      </c>
      <c r="F30" s="14">
        <v>13</v>
      </c>
      <c r="G30" s="14">
        <v>21808000</v>
      </c>
      <c r="H30" s="14">
        <v>20986000</v>
      </c>
      <c r="I30" s="14">
        <v>38857000</v>
      </c>
      <c r="J30" s="14">
        <v>22666000</v>
      </c>
      <c r="K30" s="14">
        <v>26956000</v>
      </c>
      <c r="L30" s="14">
        <v>20062000</v>
      </c>
      <c r="M30" s="14">
        <v>15423000</v>
      </c>
      <c r="N30" s="14">
        <v>14304000</v>
      </c>
      <c r="O30" s="14">
        <v>17226000</v>
      </c>
      <c r="P30" s="14">
        <v>19408000</v>
      </c>
      <c r="Q30" s="14">
        <v>12558000</v>
      </c>
      <c r="R30" s="14">
        <v>10184000</v>
      </c>
      <c r="S30" s="14">
        <v>25222500</v>
      </c>
      <c r="T30" s="14">
        <v>14850500</v>
      </c>
      <c r="U30" s="14">
        <v>0.58877985899999996</v>
      </c>
      <c r="V30" s="14">
        <v>1.3929504000000001E-2</v>
      </c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 spans="1:32">
      <c r="A31" s="13" t="s">
        <v>354</v>
      </c>
      <c r="B31" s="13" t="s">
        <v>355</v>
      </c>
      <c r="C31" s="13" t="s">
        <v>356</v>
      </c>
      <c r="D31" s="13" t="s">
        <v>357</v>
      </c>
      <c r="E31" s="14">
        <v>2</v>
      </c>
      <c r="F31" s="14">
        <v>10</v>
      </c>
      <c r="G31" s="14">
        <v>15684000</v>
      </c>
      <c r="H31" s="14">
        <v>10125000</v>
      </c>
      <c r="I31" s="14">
        <v>16899000</v>
      </c>
      <c r="J31" s="14">
        <v>15934000</v>
      </c>
      <c r="K31" s="14">
        <v>15207000</v>
      </c>
      <c r="L31" s="14">
        <v>10120000</v>
      </c>
      <c r="M31" s="14">
        <v>14466000</v>
      </c>
      <c r="N31" s="14">
        <v>8065000</v>
      </c>
      <c r="O31" s="14">
        <v>6333800</v>
      </c>
      <c r="P31" s="14">
        <v>6311300</v>
      </c>
      <c r="Q31" s="14">
        <v>15131000</v>
      </c>
      <c r="R31" s="14">
        <v>27776000</v>
      </c>
      <c r="S31" s="14">
        <v>13994833.33</v>
      </c>
      <c r="T31" s="14">
        <v>13013850</v>
      </c>
      <c r="U31" s="14">
        <v>0.92990389299999998</v>
      </c>
      <c r="V31" s="14">
        <v>0.79291835700000002</v>
      </c>
      <c r="W31" s="14"/>
      <c r="X31" s="14"/>
      <c r="Y31" s="14"/>
      <c r="Z31" s="14"/>
      <c r="AA31" s="14"/>
      <c r="AB31" s="14"/>
      <c r="AC31" s="14"/>
      <c r="AD31" s="14"/>
      <c r="AE31" s="14"/>
      <c r="AF31" s="14"/>
    </row>
    <row r="32" spans="1:32">
      <c r="A32" s="13" t="s">
        <v>358</v>
      </c>
      <c r="B32" s="13" t="s">
        <v>359</v>
      </c>
      <c r="C32" s="13" t="s">
        <v>360</v>
      </c>
      <c r="D32" s="13" t="s">
        <v>361</v>
      </c>
      <c r="E32" s="14">
        <v>1</v>
      </c>
      <c r="F32" s="14">
        <v>5</v>
      </c>
      <c r="G32" s="14">
        <v>1</v>
      </c>
      <c r="H32" s="14">
        <v>1</v>
      </c>
      <c r="I32" s="14">
        <v>1</v>
      </c>
      <c r="J32" s="14">
        <v>1</v>
      </c>
      <c r="K32" s="14">
        <v>1</v>
      </c>
      <c r="L32" s="14">
        <v>1</v>
      </c>
      <c r="M32" s="14">
        <v>1</v>
      </c>
      <c r="N32" s="14">
        <v>1</v>
      </c>
      <c r="O32" s="14">
        <v>1</v>
      </c>
      <c r="P32" s="14">
        <v>1</v>
      </c>
      <c r="Q32" s="14">
        <v>1</v>
      </c>
      <c r="R32" s="14">
        <v>1</v>
      </c>
      <c r="S32" s="14">
        <v>1</v>
      </c>
      <c r="T32" s="14">
        <v>1</v>
      </c>
      <c r="U32" s="14">
        <v>1</v>
      </c>
      <c r="V32" s="14" t="e">
        <f>#DIV/0!</f>
        <v>#DIV/0!</v>
      </c>
      <c r="W32" s="14"/>
      <c r="X32" s="14"/>
      <c r="Y32" s="14"/>
      <c r="Z32" s="14"/>
      <c r="AA32" s="14"/>
      <c r="AB32" s="14"/>
      <c r="AC32" s="14"/>
      <c r="AD32" s="14"/>
      <c r="AE32" s="14"/>
      <c r="AF32" s="14"/>
    </row>
    <row r="33" spans="1:32">
      <c r="A33" s="13" t="s">
        <v>362</v>
      </c>
      <c r="B33" s="13" t="s">
        <v>363</v>
      </c>
      <c r="C33" s="13" t="s">
        <v>364</v>
      </c>
      <c r="D33" s="13" t="s">
        <v>365</v>
      </c>
      <c r="E33" s="14">
        <v>2</v>
      </c>
      <c r="F33" s="14">
        <v>17</v>
      </c>
      <c r="G33" s="14">
        <v>59160000</v>
      </c>
      <c r="H33" s="14">
        <v>58097000</v>
      </c>
      <c r="I33" s="14">
        <v>64244000</v>
      </c>
      <c r="J33" s="14">
        <v>67981000</v>
      </c>
      <c r="K33" s="14">
        <v>43540000</v>
      </c>
      <c r="L33" s="14">
        <v>92734000</v>
      </c>
      <c r="M33" s="14">
        <v>57299000</v>
      </c>
      <c r="N33" s="14">
        <v>62437000</v>
      </c>
      <c r="O33" s="14">
        <v>63181000</v>
      </c>
      <c r="P33" s="14">
        <v>100820000</v>
      </c>
      <c r="Q33" s="14">
        <v>51087000</v>
      </c>
      <c r="R33" s="14">
        <v>58154000</v>
      </c>
      <c r="S33" s="14">
        <v>64292666.670000002</v>
      </c>
      <c r="T33" s="14">
        <v>65496333.329999998</v>
      </c>
      <c r="U33" s="14">
        <v>1.018721679</v>
      </c>
      <c r="V33" s="14">
        <v>0.90515785199999999</v>
      </c>
      <c r="W33" s="14"/>
      <c r="X33" s="14"/>
      <c r="Y33" s="14"/>
      <c r="Z33" s="14"/>
      <c r="AA33" s="14"/>
      <c r="AB33" s="14"/>
      <c r="AC33" s="14"/>
      <c r="AD33" s="14"/>
      <c r="AE33" s="14"/>
      <c r="AF33" s="14"/>
    </row>
    <row r="34" spans="1:32">
      <c r="A34" s="13" t="s">
        <v>366</v>
      </c>
      <c r="B34" s="13" t="s">
        <v>367</v>
      </c>
      <c r="C34" s="13" t="s">
        <v>368</v>
      </c>
      <c r="D34" s="13" t="s">
        <v>369</v>
      </c>
      <c r="E34" s="14">
        <v>2</v>
      </c>
      <c r="F34" s="14">
        <v>37</v>
      </c>
      <c r="G34" s="14">
        <v>3263500000</v>
      </c>
      <c r="H34" s="14">
        <v>3898400000</v>
      </c>
      <c r="I34" s="14">
        <v>4581000000</v>
      </c>
      <c r="J34" s="14">
        <v>4251700000</v>
      </c>
      <c r="K34" s="14">
        <v>4104600000</v>
      </c>
      <c r="L34" s="14">
        <v>3959600000</v>
      </c>
      <c r="M34" s="14">
        <v>3728300000</v>
      </c>
      <c r="N34" s="14">
        <v>3795300000</v>
      </c>
      <c r="O34" s="14">
        <v>3878800000</v>
      </c>
      <c r="P34" s="14">
        <v>3691900000</v>
      </c>
      <c r="Q34" s="14">
        <v>3806500000</v>
      </c>
      <c r="R34" s="14">
        <v>4009900000</v>
      </c>
      <c r="S34" s="14">
        <v>4009800000</v>
      </c>
      <c r="T34" s="14">
        <v>3818450000</v>
      </c>
      <c r="U34" s="14">
        <v>0.95227941500000002</v>
      </c>
      <c r="V34" s="14">
        <v>0.34392961900000002</v>
      </c>
      <c r="W34" s="14"/>
      <c r="X34" s="14"/>
      <c r="Y34" s="14"/>
      <c r="Z34" s="14"/>
      <c r="AA34" s="14"/>
      <c r="AB34" s="14"/>
      <c r="AC34" s="14"/>
      <c r="AD34" s="14"/>
      <c r="AE34" s="14"/>
      <c r="AF34" s="14"/>
    </row>
    <row r="35" spans="1:32">
      <c r="A35" s="13" t="s">
        <v>370</v>
      </c>
      <c r="B35" s="13" t="s">
        <v>371</v>
      </c>
      <c r="C35" s="13" t="s">
        <v>372</v>
      </c>
      <c r="D35" s="13" t="s">
        <v>373</v>
      </c>
      <c r="E35" s="14">
        <v>2</v>
      </c>
      <c r="F35" s="14">
        <v>33</v>
      </c>
      <c r="G35" s="14">
        <v>161360000</v>
      </c>
      <c r="H35" s="14">
        <v>152140000</v>
      </c>
      <c r="I35" s="14">
        <v>202500000</v>
      </c>
      <c r="J35" s="14">
        <v>183440000</v>
      </c>
      <c r="K35" s="14">
        <v>3520200</v>
      </c>
      <c r="L35" s="14">
        <v>3000900</v>
      </c>
      <c r="M35" s="14">
        <v>17664000</v>
      </c>
      <c r="N35" s="14">
        <v>39580000</v>
      </c>
      <c r="O35" s="14">
        <v>175110000</v>
      </c>
      <c r="P35" s="14">
        <v>244110000</v>
      </c>
      <c r="Q35" s="14">
        <v>494830000</v>
      </c>
      <c r="R35" s="14">
        <v>327450000</v>
      </c>
      <c r="S35" s="14">
        <v>117660183.3</v>
      </c>
      <c r="T35" s="14">
        <v>216457333.30000001</v>
      </c>
      <c r="U35" s="14">
        <v>1.839682101</v>
      </c>
      <c r="V35" s="14">
        <v>0.267941922</v>
      </c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 spans="1:32">
      <c r="A36" s="13" t="s">
        <v>374</v>
      </c>
      <c r="B36" s="13" t="s">
        <v>207</v>
      </c>
      <c r="C36" s="13" t="s">
        <v>375</v>
      </c>
      <c r="D36" s="13" t="s">
        <v>376</v>
      </c>
      <c r="E36" s="14">
        <v>3</v>
      </c>
      <c r="F36" s="14">
        <v>61</v>
      </c>
      <c r="G36" s="14">
        <v>78026000</v>
      </c>
      <c r="H36" s="14">
        <v>68377000</v>
      </c>
      <c r="I36" s="14">
        <v>3930100</v>
      </c>
      <c r="J36" s="14">
        <v>10445000</v>
      </c>
      <c r="K36" s="14">
        <v>49571000</v>
      </c>
      <c r="L36" s="14">
        <v>55403000</v>
      </c>
      <c r="M36" s="14">
        <v>57844000</v>
      </c>
      <c r="N36" s="14">
        <v>52381000</v>
      </c>
      <c r="O36" s="14">
        <v>308310000</v>
      </c>
      <c r="P36" s="14">
        <v>361620000</v>
      </c>
      <c r="Q36" s="14">
        <v>94890000</v>
      </c>
      <c r="R36" s="14">
        <v>119780000</v>
      </c>
      <c r="S36" s="14">
        <v>44292016.670000002</v>
      </c>
      <c r="T36" s="14">
        <v>165804166.69999999</v>
      </c>
      <c r="U36" s="14">
        <v>3.7434323190000001</v>
      </c>
      <c r="V36" s="14">
        <v>7.8122759999999999E-2</v>
      </c>
      <c r="W36" s="14"/>
      <c r="X36" s="14"/>
      <c r="Y36" s="14"/>
      <c r="Z36" s="14"/>
      <c r="AA36" s="14"/>
      <c r="AB36" s="14"/>
      <c r="AC36" s="14"/>
      <c r="AD36" s="14"/>
      <c r="AE36" s="14"/>
      <c r="AF36" s="14"/>
    </row>
    <row r="37" spans="1:32">
      <c r="A37" s="13" t="s">
        <v>377</v>
      </c>
      <c r="B37" s="13" t="s">
        <v>378</v>
      </c>
      <c r="C37" s="13" t="s">
        <v>379</v>
      </c>
      <c r="D37" s="13" t="s">
        <v>380</v>
      </c>
      <c r="E37" s="14">
        <v>9</v>
      </c>
      <c r="F37" s="14">
        <v>29</v>
      </c>
      <c r="G37" s="14">
        <v>1</v>
      </c>
      <c r="H37" s="14">
        <v>1</v>
      </c>
      <c r="I37" s="14">
        <v>1</v>
      </c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1</v>
      </c>
      <c r="R37" s="14">
        <v>297770</v>
      </c>
      <c r="S37" s="14">
        <v>1</v>
      </c>
      <c r="T37" s="14">
        <v>49629.166669999999</v>
      </c>
      <c r="U37" s="14">
        <v>49629.166669999999</v>
      </c>
      <c r="V37" s="14">
        <v>0.36321746799999999</v>
      </c>
      <c r="W37" s="14"/>
      <c r="X37" s="14"/>
      <c r="Y37" s="14"/>
      <c r="Z37" s="14"/>
      <c r="AA37" s="14"/>
      <c r="AB37" s="14"/>
      <c r="AC37" s="14"/>
      <c r="AD37" s="14"/>
      <c r="AE37" s="14"/>
      <c r="AF37" s="14"/>
    </row>
    <row r="38" spans="1:32">
      <c r="A38" s="13" t="s">
        <v>381</v>
      </c>
      <c r="B38" s="13" t="s">
        <v>102</v>
      </c>
      <c r="C38" s="31"/>
      <c r="D38" s="13" t="s">
        <v>382</v>
      </c>
      <c r="E38" s="14">
        <v>2</v>
      </c>
      <c r="F38" s="14">
        <v>12</v>
      </c>
      <c r="G38" s="14">
        <v>3242700000</v>
      </c>
      <c r="H38" s="14">
        <v>3311000000</v>
      </c>
      <c r="I38" s="14">
        <v>3368400000</v>
      </c>
      <c r="J38" s="14">
        <v>2762200000</v>
      </c>
      <c r="K38" s="14">
        <v>1268500000</v>
      </c>
      <c r="L38" s="14">
        <v>1563600000</v>
      </c>
      <c r="M38" s="14">
        <v>2372300000</v>
      </c>
      <c r="N38" s="14">
        <v>2542000000</v>
      </c>
      <c r="O38" s="14">
        <v>1529300000</v>
      </c>
      <c r="P38" s="14">
        <v>1409200000</v>
      </c>
      <c r="Q38" s="14">
        <v>3131000000</v>
      </c>
      <c r="R38" s="14">
        <v>3145100000</v>
      </c>
      <c r="S38" s="14">
        <v>2586066667</v>
      </c>
      <c r="T38" s="14">
        <v>2354816667</v>
      </c>
      <c r="U38" s="14">
        <v>0.91057848500000005</v>
      </c>
      <c r="V38" s="14">
        <v>0.64791882599999995</v>
      </c>
      <c r="W38" s="14"/>
      <c r="X38" s="14"/>
      <c r="Y38" s="14"/>
      <c r="Z38" s="14"/>
      <c r="AA38" s="14"/>
      <c r="AB38" s="14"/>
      <c r="AC38" s="14"/>
      <c r="AD38" s="14"/>
      <c r="AE38" s="14"/>
      <c r="AF38" s="14"/>
    </row>
    <row r="39" spans="1:32">
      <c r="A39" s="13" t="s">
        <v>227</v>
      </c>
      <c r="B39" s="13" t="s">
        <v>228</v>
      </c>
      <c r="C39" s="13" t="s">
        <v>229</v>
      </c>
      <c r="D39" s="13" t="s">
        <v>230</v>
      </c>
      <c r="E39" s="14">
        <v>3</v>
      </c>
      <c r="F39" s="14">
        <v>5</v>
      </c>
      <c r="G39" s="14">
        <v>1</v>
      </c>
      <c r="H39" s="14">
        <v>1</v>
      </c>
      <c r="I39" s="14">
        <v>1887400</v>
      </c>
      <c r="J39" s="14">
        <v>2040700</v>
      </c>
      <c r="K39" s="14">
        <v>1653000</v>
      </c>
      <c r="L39" s="14">
        <v>1</v>
      </c>
      <c r="M39" s="14">
        <v>1</v>
      </c>
      <c r="N39" s="14">
        <v>1394000</v>
      </c>
      <c r="O39" s="14">
        <v>880650</v>
      </c>
      <c r="P39" s="14">
        <v>830820</v>
      </c>
      <c r="Q39" s="14">
        <v>1</v>
      </c>
      <c r="R39" s="14">
        <v>1</v>
      </c>
      <c r="S39" s="14">
        <v>930183.83330000006</v>
      </c>
      <c r="T39" s="14">
        <v>517578.8333</v>
      </c>
      <c r="U39" s="14">
        <v>0.55642639100000002</v>
      </c>
      <c r="V39" s="14">
        <v>0.41986563799999999</v>
      </c>
      <c r="W39" s="14"/>
      <c r="X39" s="14"/>
      <c r="Y39" s="14"/>
      <c r="Z39" s="14"/>
      <c r="AA39" s="14"/>
      <c r="AB39" s="14"/>
      <c r="AC39" s="14"/>
      <c r="AD39" s="14"/>
      <c r="AE39" s="14"/>
      <c r="AF39" s="14"/>
    </row>
    <row r="40" spans="1:32">
      <c r="A40" s="13" t="s">
        <v>383</v>
      </c>
      <c r="B40" s="13" t="s">
        <v>384</v>
      </c>
      <c r="C40" s="31"/>
      <c r="D40" s="13" t="s">
        <v>385</v>
      </c>
      <c r="E40" s="14">
        <v>3</v>
      </c>
      <c r="F40" s="14">
        <v>3</v>
      </c>
      <c r="G40" s="14">
        <v>1990900</v>
      </c>
      <c r="H40" s="14">
        <v>1</v>
      </c>
      <c r="I40" s="14">
        <v>1961100</v>
      </c>
      <c r="J40" s="14">
        <v>3884600</v>
      </c>
      <c r="K40" s="14">
        <v>1862700</v>
      </c>
      <c r="L40" s="14">
        <v>1</v>
      </c>
      <c r="M40" s="14">
        <v>3698100</v>
      </c>
      <c r="N40" s="14">
        <v>1969000</v>
      </c>
      <c r="O40" s="14">
        <v>2561100</v>
      </c>
      <c r="P40" s="14">
        <v>1912700</v>
      </c>
      <c r="Q40" s="14">
        <v>2628000</v>
      </c>
      <c r="R40" s="14">
        <v>3215500</v>
      </c>
      <c r="S40" s="14">
        <v>1616550.3330000001</v>
      </c>
      <c r="T40" s="14">
        <v>2664066.6669999999</v>
      </c>
      <c r="U40" s="14">
        <v>1.6479948760000001</v>
      </c>
      <c r="V40" s="14">
        <v>0.156273679</v>
      </c>
      <c r="W40" s="14"/>
      <c r="X40" s="14"/>
      <c r="Y40" s="14"/>
      <c r="Z40" s="14"/>
      <c r="AA40" s="14"/>
      <c r="AB40" s="14"/>
      <c r="AC40" s="14"/>
      <c r="AD40" s="14"/>
      <c r="AE40" s="14"/>
      <c r="AF40" s="14"/>
    </row>
    <row r="41" spans="1:32">
      <c r="A41" s="13" t="s">
        <v>386</v>
      </c>
      <c r="B41" s="13" t="s">
        <v>387</v>
      </c>
      <c r="C41" s="13" t="s">
        <v>388</v>
      </c>
      <c r="D41" s="13" t="s">
        <v>389</v>
      </c>
      <c r="E41" s="14">
        <v>3</v>
      </c>
      <c r="F41" s="14">
        <v>3</v>
      </c>
      <c r="G41" s="14">
        <v>1752000</v>
      </c>
      <c r="H41" s="14">
        <v>1516700</v>
      </c>
      <c r="I41" s="14">
        <v>1</v>
      </c>
      <c r="J41" s="14">
        <v>1070700</v>
      </c>
      <c r="K41" s="14">
        <v>2019300</v>
      </c>
      <c r="L41" s="14">
        <v>1621500</v>
      </c>
      <c r="M41" s="14">
        <v>863140</v>
      </c>
      <c r="N41" s="14">
        <v>1</v>
      </c>
      <c r="O41" s="14">
        <v>1304900</v>
      </c>
      <c r="P41" s="14">
        <v>967230</v>
      </c>
      <c r="Q41" s="14">
        <v>1</v>
      </c>
      <c r="R41" s="14">
        <v>1103200</v>
      </c>
      <c r="S41" s="14">
        <v>1330033.5</v>
      </c>
      <c r="T41" s="14">
        <v>706412</v>
      </c>
      <c r="U41" s="14">
        <v>0.53112346399999999</v>
      </c>
      <c r="V41" s="14">
        <v>0.128884994</v>
      </c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 spans="1:32">
      <c r="A42" s="13" t="s">
        <v>390</v>
      </c>
      <c r="B42" s="13" t="s">
        <v>391</v>
      </c>
      <c r="C42" s="13" t="s">
        <v>392</v>
      </c>
      <c r="D42" s="13" t="s">
        <v>393</v>
      </c>
      <c r="E42" s="14">
        <v>4</v>
      </c>
      <c r="F42" s="14">
        <v>8</v>
      </c>
      <c r="G42" s="14">
        <v>1384600</v>
      </c>
      <c r="H42" s="14">
        <v>1734100</v>
      </c>
      <c r="I42" s="14">
        <v>2016400</v>
      </c>
      <c r="J42" s="14">
        <v>6911800</v>
      </c>
      <c r="K42" s="14">
        <v>5221100</v>
      </c>
      <c r="L42" s="14">
        <v>2011200</v>
      </c>
      <c r="M42" s="14">
        <v>1770300</v>
      </c>
      <c r="N42" s="14">
        <v>1447600</v>
      </c>
      <c r="O42" s="14">
        <v>2197700</v>
      </c>
      <c r="P42" s="14">
        <v>4948500</v>
      </c>
      <c r="Q42" s="14">
        <v>2919000</v>
      </c>
      <c r="R42" s="14">
        <v>1</v>
      </c>
      <c r="S42" s="14">
        <v>3213200</v>
      </c>
      <c r="T42" s="14">
        <v>2213850.1669999999</v>
      </c>
      <c r="U42" s="14">
        <v>0.68898610900000001</v>
      </c>
      <c r="V42" s="14">
        <v>0.40776668900000002</v>
      </c>
      <c r="W42" s="14"/>
      <c r="X42" s="14"/>
      <c r="Y42" s="14"/>
      <c r="Z42" s="14"/>
      <c r="AA42" s="14"/>
      <c r="AB42" s="14"/>
      <c r="AC42" s="14"/>
      <c r="AD42" s="14"/>
      <c r="AE42" s="14"/>
      <c r="AF42" s="14"/>
    </row>
    <row r="43" spans="1:32">
      <c r="A43" s="13" t="s">
        <v>394</v>
      </c>
      <c r="B43" s="13" t="s">
        <v>395</v>
      </c>
      <c r="C43" s="13" t="s">
        <v>396</v>
      </c>
      <c r="D43" s="13" t="s">
        <v>397</v>
      </c>
      <c r="E43" s="14">
        <v>3</v>
      </c>
      <c r="F43" s="14">
        <v>5</v>
      </c>
      <c r="G43" s="14">
        <v>1</v>
      </c>
      <c r="H43" s="14">
        <v>1</v>
      </c>
      <c r="I43" s="14">
        <v>879080</v>
      </c>
      <c r="J43" s="14">
        <v>1128700</v>
      </c>
      <c r="K43" s="14">
        <v>1</v>
      </c>
      <c r="L43" s="14">
        <v>1</v>
      </c>
      <c r="M43" s="14">
        <v>1</v>
      </c>
      <c r="N43" s="14">
        <v>1</v>
      </c>
      <c r="O43" s="14">
        <v>1</v>
      </c>
      <c r="P43" s="14">
        <v>1</v>
      </c>
      <c r="Q43" s="14">
        <v>1</v>
      </c>
      <c r="R43" s="14">
        <v>1</v>
      </c>
      <c r="S43" s="14">
        <v>334630.6667</v>
      </c>
      <c r="T43" s="14">
        <v>1</v>
      </c>
      <c r="U43" s="14">
        <v>2.9883700000000001E-6</v>
      </c>
      <c r="V43" s="14">
        <v>0.17878728299999999</v>
      </c>
      <c r="W43" s="14"/>
      <c r="X43" s="14"/>
      <c r="Y43" s="14"/>
      <c r="Z43" s="14"/>
      <c r="AA43" s="14"/>
      <c r="AB43" s="14"/>
      <c r="AC43" s="14"/>
      <c r="AD43" s="14"/>
      <c r="AE43" s="14"/>
      <c r="AF43" s="14"/>
    </row>
    <row r="44" spans="1:32">
      <c r="A44" s="13" t="s">
        <v>398</v>
      </c>
      <c r="B44" s="13" t="s">
        <v>399</v>
      </c>
      <c r="C44" s="13" t="s">
        <v>400</v>
      </c>
      <c r="D44" s="13" t="s">
        <v>401</v>
      </c>
      <c r="E44" s="14">
        <v>3</v>
      </c>
      <c r="F44" s="14">
        <v>22</v>
      </c>
      <c r="G44" s="14">
        <v>2025100</v>
      </c>
      <c r="H44" s="14">
        <v>3127900</v>
      </c>
      <c r="I44" s="14">
        <v>32756000</v>
      </c>
      <c r="J44" s="14">
        <v>26620000</v>
      </c>
      <c r="K44" s="14">
        <v>10279000</v>
      </c>
      <c r="L44" s="14">
        <v>5530500</v>
      </c>
      <c r="M44" s="14">
        <v>1163300</v>
      </c>
      <c r="N44" s="14">
        <v>1940700</v>
      </c>
      <c r="O44" s="14">
        <v>3619100</v>
      </c>
      <c r="P44" s="14">
        <v>1426800</v>
      </c>
      <c r="Q44" s="14">
        <v>1583700</v>
      </c>
      <c r="R44" s="14">
        <v>1</v>
      </c>
      <c r="S44" s="14">
        <v>13389750</v>
      </c>
      <c r="T44" s="14">
        <v>1622266.8330000001</v>
      </c>
      <c r="U44" s="14">
        <v>0.121157365</v>
      </c>
      <c r="V44" s="14">
        <v>7.8819960999999994E-2</v>
      </c>
      <c r="W44" s="14"/>
      <c r="X44" s="14"/>
      <c r="Y44" s="14"/>
      <c r="Z44" s="14"/>
      <c r="AA44" s="14"/>
      <c r="AB44" s="14"/>
      <c r="AC44" s="14"/>
      <c r="AD44" s="14"/>
      <c r="AE44" s="14"/>
      <c r="AF44" s="14"/>
    </row>
    <row r="45" spans="1:32">
      <c r="A45" s="13" t="s">
        <v>402</v>
      </c>
      <c r="B45" s="13" t="s">
        <v>403</v>
      </c>
      <c r="C45" s="31"/>
      <c r="D45" s="13" t="s">
        <v>404</v>
      </c>
      <c r="E45" s="14">
        <v>5</v>
      </c>
      <c r="F45" s="14">
        <v>4</v>
      </c>
      <c r="G45" s="14">
        <v>15713000</v>
      </c>
      <c r="H45" s="14">
        <v>500580</v>
      </c>
      <c r="I45" s="14">
        <v>1</v>
      </c>
      <c r="J45" s="14">
        <v>1</v>
      </c>
      <c r="K45" s="14">
        <v>1</v>
      </c>
      <c r="L45" s="14">
        <v>1</v>
      </c>
      <c r="M45" s="14">
        <v>1</v>
      </c>
      <c r="N45" s="14">
        <v>729750</v>
      </c>
      <c r="O45" s="14">
        <v>1</v>
      </c>
      <c r="P45" s="14">
        <v>1</v>
      </c>
      <c r="Q45" s="14">
        <v>1</v>
      </c>
      <c r="R45" s="14">
        <v>1</v>
      </c>
      <c r="S45" s="14">
        <v>2702264</v>
      </c>
      <c r="T45" s="14">
        <v>121625.8333</v>
      </c>
      <c r="U45" s="14">
        <v>4.5008864000000003E-2</v>
      </c>
      <c r="V45" s="14">
        <v>0.36737296200000003</v>
      </c>
      <c r="W45" s="14"/>
      <c r="X45" s="14"/>
      <c r="Y45" s="14"/>
      <c r="Z45" s="14"/>
      <c r="AA45" s="14"/>
      <c r="AB45" s="14"/>
      <c r="AC45" s="14"/>
      <c r="AD45" s="14"/>
      <c r="AE45" s="14"/>
      <c r="AF45" s="14"/>
    </row>
    <row r="46" spans="1:32">
      <c r="A46" s="13" t="s">
        <v>405</v>
      </c>
      <c r="B46" s="13" t="s">
        <v>406</v>
      </c>
      <c r="C46" s="13" t="s">
        <v>407</v>
      </c>
      <c r="D46" s="13" t="s">
        <v>408</v>
      </c>
      <c r="E46" s="14">
        <v>4</v>
      </c>
      <c r="F46" s="14">
        <v>4</v>
      </c>
      <c r="G46" s="14">
        <v>1</v>
      </c>
      <c r="H46" s="14">
        <v>1</v>
      </c>
      <c r="I46" s="14">
        <v>1</v>
      </c>
      <c r="J46" s="14">
        <v>1</v>
      </c>
      <c r="K46" s="14">
        <v>1</v>
      </c>
      <c r="L46" s="14">
        <v>1</v>
      </c>
      <c r="M46" s="14">
        <v>1</v>
      </c>
      <c r="N46" s="14">
        <v>1</v>
      </c>
      <c r="O46" s="14">
        <v>407330</v>
      </c>
      <c r="P46" s="14">
        <v>227560</v>
      </c>
      <c r="Q46" s="14">
        <v>1</v>
      </c>
      <c r="R46" s="14">
        <v>1</v>
      </c>
      <c r="S46" s="14">
        <v>1</v>
      </c>
      <c r="T46" s="14">
        <v>105815.6667</v>
      </c>
      <c r="U46" s="14">
        <v>105815.6667</v>
      </c>
      <c r="V46" s="14">
        <v>0.195438471</v>
      </c>
      <c r="W46" s="14"/>
      <c r="X46" s="14"/>
      <c r="Y46" s="14"/>
      <c r="Z46" s="14"/>
      <c r="AA46" s="14"/>
      <c r="AB46" s="14"/>
      <c r="AC46" s="14"/>
      <c r="AD46" s="14"/>
      <c r="AE46" s="14"/>
      <c r="AF46" s="14"/>
    </row>
    <row r="47" spans="1:32">
      <c r="A47" s="13" t="s">
        <v>409</v>
      </c>
      <c r="B47" s="13" t="s">
        <v>410</v>
      </c>
      <c r="C47" s="13" t="s">
        <v>411</v>
      </c>
      <c r="D47" s="13" t="s">
        <v>412</v>
      </c>
      <c r="E47" s="14">
        <v>2</v>
      </c>
      <c r="F47" s="14">
        <v>8</v>
      </c>
      <c r="G47" s="14">
        <v>1</v>
      </c>
      <c r="H47" s="14">
        <v>1</v>
      </c>
      <c r="I47" s="14">
        <v>1</v>
      </c>
      <c r="J47" s="14">
        <v>1184000</v>
      </c>
      <c r="K47" s="14">
        <v>949810</v>
      </c>
      <c r="L47" s="14">
        <v>1</v>
      </c>
      <c r="M47" s="14">
        <v>786580</v>
      </c>
      <c r="N47" s="14">
        <v>696170</v>
      </c>
      <c r="O47" s="14">
        <v>1</v>
      </c>
      <c r="P47" s="14">
        <v>1</v>
      </c>
      <c r="Q47" s="14">
        <v>1</v>
      </c>
      <c r="R47" s="14">
        <v>1</v>
      </c>
      <c r="S47" s="14">
        <v>355635.6667</v>
      </c>
      <c r="T47" s="14">
        <v>247125.6667</v>
      </c>
      <c r="U47" s="14">
        <v>0.694884371</v>
      </c>
      <c r="V47" s="14">
        <v>0.703276122</v>
      </c>
      <c r="W47" s="14"/>
      <c r="X47" s="14"/>
      <c r="Y47" s="14"/>
      <c r="Z47" s="14"/>
      <c r="AA47" s="14"/>
      <c r="AB47" s="14"/>
      <c r="AC47" s="14"/>
      <c r="AD47" s="14"/>
      <c r="AE47" s="14"/>
      <c r="AF47" s="14"/>
    </row>
    <row r="48" spans="1:32">
      <c r="A48" s="13" t="s">
        <v>413</v>
      </c>
      <c r="B48" s="13" t="s">
        <v>414</v>
      </c>
      <c r="C48" s="13" t="s">
        <v>415</v>
      </c>
      <c r="D48" s="13" t="s">
        <v>416</v>
      </c>
      <c r="E48" s="14">
        <v>2</v>
      </c>
      <c r="F48" s="14">
        <v>3</v>
      </c>
      <c r="G48" s="14">
        <v>1</v>
      </c>
      <c r="H48" s="14">
        <v>1</v>
      </c>
      <c r="I48" s="14">
        <v>999240</v>
      </c>
      <c r="J48" s="14">
        <v>1985300</v>
      </c>
      <c r="K48" s="14">
        <v>573210</v>
      </c>
      <c r="L48" s="14">
        <v>1</v>
      </c>
      <c r="M48" s="14">
        <v>971050</v>
      </c>
      <c r="N48" s="14">
        <v>1</v>
      </c>
      <c r="O48" s="14">
        <v>1</v>
      </c>
      <c r="P48" s="14">
        <v>1</v>
      </c>
      <c r="Q48" s="14">
        <v>1</v>
      </c>
      <c r="R48" s="14">
        <v>1073900</v>
      </c>
      <c r="S48" s="14">
        <v>592958.83330000006</v>
      </c>
      <c r="T48" s="14">
        <v>340825.6667</v>
      </c>
      <c r="U48" s="14">
        <v>0.57478807600000004</v>
      </c>
      <c r="V48" s="14">
        <v>0.53441875000000005</v>
      </c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spans="1:32">
      <c r="A49" s="13" t="s">
        <v>417</v>
      </c>
      <c r="B49" s="13" t="s">
        <v>418</v>
      </c>
      <c r="C49" s="13" t="s">
        <v>419</v>
      </c>
      <c r="D49" s="13" t="s">
        <v>420</v>
      </c>
      <c r="E49" s="14">
        <v>2</v>
      </c>
      <c r="F49" s="14">
        <v>2</v>
      </c>
      <c r="G49" s="14">
        <v>1</v>
      </c>
      <c r="H49" s="14">
        <v>1</v>
      </c>
      <c r="I49" s="14">
        <v>1</v>
      </c>
      <c r="J49" s="14">
        <v>301480</v>
      </c>
      <c r="K49" s="14">
        <v>1</v>
      </c>
      <c r="L49" s="14">
        <v>1</v>
      </c>
      <c r="M49" s="14">
        <v>1</v>
      </c>
      <c r="N49" s="14">
        <v>1</v>
      </c>
      <c r="O49" s="14">
        <v>1</v>
      </c>
      <c r="P49" s="14">
        <v>1</v>
      </c>
      <c r="Q49" s="14">
        <v>1</v>
      </c>
      <c r="R49" s="14">
        <v>1</v>
      </c>
      <c r="S49" s="14">
        <v>50247.5</v>
      </c>
      <c r="T49" s="14">
        <v>1</v>
      </c>
      <c r="U49" s="14">
        <v>1.9901499999999999E-5</v>
      </c>
      <c r="V49" s="14">
        <v>0.36321746799999999</v>
      </c>
      <c r="W49" s="14"/>
      <c r="X49" s="14"/>
      <c r="Y49" s="14"/>
      <c r="Z49" s="14"/>
      <c r="AA49" s="14"/>
      <c r="AB49" s="14"/>
      <c r="AC49" s="14"/>
      <c r="AD49" s="14"/>
      <c r="AE49" s="14"/>
      <c r="AF49" s="14"/>
    </row>
    <row r="50" spans="1:32">
      <c r="A50" s="13" t="s">
        <v>421</v>
      </c>
      <c r="B50" s="13" t="s">
        <v>422</v>
      </c>
      <c r="C50" s="13" t="s">
        <v>423</v>
      </c>
      <c r="D50" s="13" t="s">
        <v>424</v>
      </c>
      <c r="E50" s="14">
        <v>5</v>
      </c>
      <c r="F50" s="14">
        <v>9</v>
      </c>
      <c r="G50" s="14">
        <v>1632600</v>
      </c>
      <c r="H50" s="14">
        <v>1173800</v>
      </c>
      <c r="I50" s="14">
        <v>2935900</v>
      </c>
      <c r="J50" s="14">
        <v>1024600</v>
      </c>
      <c r="K50" s="14">
        <v>1424400</v>
      </c>
      <c r="L50" s="14">
        <v>1</v>
      </c>
      <c r="M50" s="14">
        <v>737040</v>
      </c>
      <c r="N50" s="14">
        <v>724830</v>
      </c>
      <c r="O50" s="14">
        <v>1</v>
      </c>
      <c r="P50" s="14">
        <v>521500</v>
      </c>
      <c r="Q50" s="14">
        <v>1098500</v>
      </c>
      <c r="R50" s="14">
        <v>930570</v>
      </c>
      <c r="S50" s="14">
        <v>1365216.8330000001</v>
      </c>
      <c r="T50" s="14">
        <v>668740.16669999994</v>
      </c>
      <c r="U50" s="14">
        <v>0.48984172399999998</v>
      </c>
      <c r="V50" s="14">
        <v>0.143973727</v>
      </c>
      <c r="W50" s="14"/>
      <c r="X50" s="14"/>
      <c r="Y50" s="14"/>
      <c r="Z50" s="14"/>
      <c r="AA50" s="14"/>
      <c r="AB50" s="14"/>
      <c r="AC50" s="14"/>
      <c r="AD50" s="14"/>
      <c r="AE50" s="14"/>
      <c r="AF50" s="14"/>
    </row>
    <row r="51" spans="1:32">
      <c r="A51" s="13" t="s">
        <v>425</v>
      </c>
      <c r="B51" s="13" t="s">
        <v>426</v>
      </c>
      <c r="C51" s="13" t="s">
        <v>427</v>
      </c>
      <c r="D51" s="13" t="s">
        <v>428</v>
      </c>
      <c r="E51" s="14">
        <v>2</v>
      </c>
      <c r="F51" s="14">
        <v>15</v>
      </c>
      <c r="G51" s="14">
        <v>27381000</v>
      </c>
      <c r="H51" s="14">
        <v>29004000</v>
      </c>
      <c r="I51" s="14">
        <v>31258000</v>
      </c>
      <c r="J51" s="14">
        <v>26033000</v>
      </c>
      <c r="K51" s="14">
        <v>68172000</v>
      </c>
      <c r="L51" s="14">
        <v>29995000</v>
      </c>
      <c r="M51" s="14">
        <v>23857000</v>
      </c>
      <c r="N51" s="14">
        <v>29063000</v>
      </c>
      <c r="O51" s="14">
        <v>22411000</v>
      </c>
      <c r="P51" s="14">
        <v>27807000</v>
      </c>
      <c r="Q51" s="14">
        <v>28338000</v>
      </c>
      <c r="R51" s="14">
        <v>21779000</v>
      </c>
      <c r="S51" s="14">
        <v>35307166.670000002</v>
      </c>
      <c r="T51" s="14">
        <v>25542500</v>
      </c>
      <c r="U51" s="14">
        <v>0.72343669600000005</v>
      </c>
      <c r="V51" s="14">
        <v>0.203277183</v>
      </c>
      <c r="W51" s="14"/>
      <c r="X51" s="14"/>
      <c r="Y51" s="14"/>
      <c r="Z51" s="14"/>
      <c r="AA51" s="14"/>
      <c r="AB51" s="14"/>
      <c r="AC51" s="14"/>
      <c r="AD51" s="14"/>
      <c r="AE51" s="14"/>
      <c r="AF51" s="14"/>
    </row>
    <row r="52" spans="1:32">
      <c r="A52" s="13" t="s">
        <v>429</v>
      </c>
      <c r="B52" s="13" t="s">
        <v>430</v>
      </c>
      <c r="C52" s="13" t="s">
        <v>431</v>
      </c>
      <c r="D52" s="13" t="s">
        <v>432</v>
      </c>
      <c r="E52" s="14">
        <v>2</v>
      </c>
      <c r="F52" s="14">
        <v>2</v>
      </c>
      <c r="G52" s="14">
        <v>4727600</v>
      </c>
      <c r="H52" s="14">
        <v>1</v>
      </c>
      <c r="I52" s="14">
        <v>2051500</v>
      </c>
      <c r="J52" s="14">
        <v>2235000</v>
      </c>
      <c r="K52" s="14">
        <v>1</v>
      </c>
      <c r="L52" s="14">
        <v>1</v>
      </c>
      <c r="M52" s="14">
        <v>1</v>
      </c>
      <c r="N52" s="14">
        <v>1</v>
      </c>
      <c r="O52" s="14">
        <v>1</v>
      </c>
      <c r="P52" s="14">
        <v>1</v>
      </c>
      <c r="Q52" s="14">
        <v>1958900</v>
      </c>
      <c r="R52" s="14">
        <v>1</v>
      </c>
      <c r="S52" s="14">
        <v>1502350.5</v>
      </c>
      <c r="T52" s="14">
        <v>326484.1667</v>
      </c>
      <c r="U52" s="14">
        <v>0.21731557800000001</v>
      </c>
      <c r="V52" s="14">
        <v>0.20638084100000001</v>
      </c>
      <c r="W52" s="14"/>
      <c r="X52" s="14"/>
      <c r="Y52" s="14"/>
      <c r="Z52" s="14"/>
      <c r="AA52" s="14"/>
      <c r="AB52" s="14"/>
      <c r="AC52" s="14"/>
      <c r="AD52" s="14"/>
      <c r="AE52" s="14"/>
      <c r="AF52" s="14"/>
    </row>
    <row r="53" spans="1:32">
      <c r="A53" s="13" t="s">
        <v>43</v>
      </c>
      <c r="B53" s="13" t="s">
        <v>44</v>
      </c>
      <c r="C53" s="13" t="s">
        <v>45</v>
      </c>
      <c r="D53" s="13" t="s">
        <v>46</v>
      </c>
      <c r="E53" s="14">
        <v>2</v>
      </c>
      <c r="F53" s="14">
        <v>3</v>
      </c>
      <c r="G53" s="14">
        <v>1</v>
      </c>
      <c r="H53" s="14">
        <v>1</v>
      </c>
      <c r="I53" s="14">
        <v>1</v>
      </c>
      <c r="J53" s="14">
        <v>425180</v>
      </c>
      <c r="K53" s="14">
        <v>1</v>
      </c>
      <c r="L53" s="14">
        <v>1</v>
      </c>
      <c r="M53" s="14">
        <v>416790</v>
      </c>
      <c r="N53" s="14">
        <v>554070</v>
      </c>
      <c r="O53" s="14">
        <v>656900</v>
      </c>
      <c r="P53" s="14">
        <v>594530</v>
      </c>
      <c r="Q53" s="14">
        <v>257620</v>
      </c>
      <c r="R53" s="14">
        <v>398510</v>
      </c>
      <c r="S53" s="14">
        <v>70864.166670000006</v>
      </c>
      <c r="T53" s="14">
        <v>479736.6667</v>
      </c>
      <c r="U53" s="14">
        <v>6.7698060839999998</v>
      </c>
      <c r="V53" s="14">
        <v>1.4436989999999999E-3</v>
      </c>
      <c r="W53" s="14"/>
      <c r="X53" s="14"/>
      <c r="Y53" s="14"/>
      <c r="Z53" s="14"/>
      <c r="AA53" s="14"/>
      <c r="AB53" s="14"/>
      <c r="AC53" s="14"/>
      <c r="AD53" s="14"/>
      <c r="AE53" s="14"/>
      <c r="AF53" s="14"/>
    </row>
    <row r="54" spans="1:32">
      <c r="A54" s="13" t="s">
        <v>433</v>
      </c>
      <c r="B54" s="13" t="s">
        <v>434</v>
      </c>
      <c r="C54" s="13" t="s">
        <v>435</v>
      </c>
      <c r="D54" s="13" t="s">
        <v>436</v>
      </c>
      <c r="E54" s="14">
        <v>3</v>
      </c>
      <c r="F54" s="14">
        <v>2</v>
      </c>
      <c r="G54" s="14">
        <v>1</v>
      </c>
      <c r="H54" s="14">
        <v>1</v>
      </c>
      <c r="I54" s="14">
        <v>1</v>
      </c>
      <c r="J54" s="14">
        <v>1</v>
      </c>
      <c r="K54" s="14">
        <v>1</v>
      </c>
      <c r="L54" s="14">
        <v>1</v>
      </c>
      <c r="M54" s="14">
        <v>1</v>
      </c>
      <c r="N54" s="14">
        <v>1</v>
      </c>
      <c r="O54" s="14">
        <v>1</v>
      </c>
      <c r="P54" s="14">
        <v>1</v>
      </c>
      <c r="Q54" s="14">
        <v>1</v>
      </c>
      <c r="R54" s="14">
        <v>1</v>
      </c>
      <c r="S54" s="14">
        <v>1</v>
      </c>
      <c r="T54" s="14">
        <v>1</v>
      </c>
      <c r="U54" s="14">
        <v>1</v>
      </c>
      <c r="V54" s="14" t="e">
        <f>#DIV/0!</f>
        <v>#DIV/0!</v>
      </c>
      <c r="W54" s="14"/>
      <c r="X54" s="14"/>
      <c r="Y54" s="14"/>
      <c r="Z54" s="14"/>
      <c r="AA54" s="14"/>
      <c r="AB54" s="14"/>
      <c r="AC54" s="14"/>
      <c r="AD54" s="14"/>
      <c r="AE54" s="14"/>
      <c r="AF54" s="14"/>
    </row>
    <row r="55" spans="1:32">
      <c r="A55" s="13" t="s">
        <v>437</v>
      </c>
      <c r="B55" s="13" t="s">
        <v>438</v>
      </c>
      <c r="C55" s="13" t="s">
        <v>439</v>
      </c>
      <c r="D55" s="13" t="s">
        <v>440</v>
      </c>
      <c r="E55" s="14">
        <v>8</v>
      </c>
      <c r="F55" s="14">
        <v>2</v>
      </c>
      <c r="G55" s="14">
        <v>1</v>
      </c>
      <c r="H55" s="14">
        <v>1</v>
      </c>
      <c r="I55" s="14">
        <v>1</v>
      </c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4">
        <v>1</v>
      </c>
      <c r="Q55" s="14">
        <v>1</v>
      </c>
      <c r="R55" s="14">
        <v>1</v>
      </c>
      <c r="S55" s="14">
        <v>1</v>
      </c>
      <c r="T55" s="14">
        <v>1</v>
      </c>
      <c r="U55" s="14">
        <v>1</v>
      </c>
      <c r="V55" s="14" t="e">
        <f>#DIV/0!</f>
        <v>#DIV/0!</v>
      </c>
      <c r="W55" s="14"/>
      <c r="X55" s="14"/>
      <c r="Y55" s="14"/>
      <c r="Z55" s="14"/>
      <c r="AA55" s="14"/>
      <c r="AB55" s="14"/>
      <c r="AC55" s="14"/>
      <c r="AD55" s="14"/>
      <c r="AE55" s="14"/>
      <c r="AF55" s="14"/>
    </row>
    <row r="56" spans="1:32">
      <c r="A56" s="13" t="s">
        <v>441</v>
      </c>
      <c r="B56" s="13" t="s">
        <v>442</v>
      </c>
      <c r="C56" s="13" t="s">
        <v>443</v>
      </c>
      <c r="D56" s="13" t="s">
        <v>444</v>
      </c>
      <c r="E56" s="14">
        <v>2</v>
      </c>
      <c r="F56" s="14">
        <v>2</v>
      </c>
      <c r="G56" s="14">
        <v>1</v>
      </c>
      <c r="H56" s="14">
        <v>1</v>
      </c>
      <c r="I56" s="14">
        <v>1</v>
      </c>
      <c r="J56" s="14">
        <v>1</v>
      </c>
      <c r="K56" s="14">
        <v>1</v>
      </c>
      <c r="L56" s="14">
        <v>1</v>
      </c>
      <c r="M56" s="14">
        <v>370730</v>
      </c>
      <c r="N56" s="14">
        <v>1</v>
      </c>
      <c r="O56" s="14">
        <v>1</v>
      </c>
      <c r="P56" s="14">
        <v>1</v>
      </c>
      <c r="Q56" s="14">
        <v>1</v>
      </c>
      <c r="R56" s="14">
        <v>1</v>
      </c>
      <c r="S56" s="14">
        <v>1</v>
      </c>
      <c r="T56" s="14">
        <v>61789.166669999999</v>
      </c>
      <c r="U56" s="14">
        <v>61789.166669999999</v>
      </c>
      <c r="V56" s="14">
        <v>0.36321746799999999</v>
      </c>
      <c r="W56" s="14"/>
      <c r="X56" s="14"/>
      <c r="Y56" s="14"/>
      <c r="Z56" s="14"/>
      <c r="AA56" s="14"/>
      <c r="AB56" s="14"/>
      <c r="AC56" s="14"/>
      <c r="AD56" s="14"/>
      <c r="AE56" s="14"/>
      <c r="AF56" s="14"/>
    </row>
    <row r="57" spans="1:32">
      <c r="A57" s="13" t="s">
        <v>445</v>
      </c>
      <c r="B57" s="13" t="s">
        <v>446</v>
      </c>
      <c r="C57" s="13" t="s">
        <v>447</v>
      </c>
      <c r="D57" s="13" t="s">
        <v>448</v>
      </c>
      <c r="E57" s="14">
        <v>2</v>
      </c>
      <c r="F57" s="14">
        <v>34</v>
      </c>
      <c r="G57" s="14">
        <v>1</v>
      </c>
      <c r="H57" s="14">
        <v>2306400</v>
      </c>
      <c r="I57" s="14">
        <v>1</v>
      </c>
      <c r="J57" s="14">
        <v>2302000</v>
      </c>
      <c r="K57" s="14">
        <v>1</v>
      </c>
      <c r="L57" s="14">
        <v>2527500</v>
      </c>
      <c r="M57" s="14">
        <v>2083400</v>
      </c>
      <c r="N57" s="14">
        <v>2156900</v>
      </c>
      <c r="O57" s="14">
        <v>2153300</v>
      </c>
      <c r="P57" s="14">
        <v>2258400</v>
      </c>
      <c r="Q57" s="14">
        <v>2129200</v>
      </c>
      <c r="R57" s="14">
        <v>2030200</v>
      </c>
      <c r="S57" s="14">
        <v>1189317.1669999999</v>
      </c>
      <c r="T57" s="14">
        <v>2135233.3330000001</v>
      </c>
      <c r="U57" s="14">
        <v>1.795343911</v>
      </c>
      <c r="V57" s="14">
        <v>0.13620995499999999</v>
      </c>
      <c r="W57" s="14"/>
      <c r="X57" s="14"/>
      <c r="Y57" s="14"/>
      <c r="Z57" s="14"/>
      <c r="AA57" s="14"/>
      <c r="AB57" s="14"/>
      <c r="AC57" s="14"/>
      <c r="AD57" s="14"/>
      <c r="AE57" s="14"/>
      <c r="AF57" s="14"/>
    </row>
    <row r="58" spans="1:32">
      <c r="A58" s="13" t="s">
        <v>449</v>
      </c>
      <c r="B58" s="13" t="s">
        <v>450</v>
      </c>
      <c r="C58" s="13" t="s">
        <v>451</v>
      </c>
      <c r="D58" s="13" t="s">
        <v>452</v>
      </c>
      <c r="E58" s="14">
        <v>4</v>
      </c>
      <c r="F58" s="14">
        <v>25</v>
      </c>
      <c r="G58" s="14">
        <v>2713700</v>
      </c>
      <c r="H58" s="14">
        <v>6150100</v>
      </c>
      <c r="I58" s="14">
        <v>17514000</v>
      </c>
      <c r="J58" s="14">
        <v>18317000</v>
      </c>
      <c r="K58" s="14">
        <v>14267000</v>
      </c>
      <c r="L58" s="14">
        <v>4326700</v>
      </c>
      <c r="M58" s="14">
        <v>4266800</v>
      </c>
      <c r="N58" s="14">
        <v>8334200</v>
      </c>
      <c r="O58" s="14">
        <v>2004100</v>
      </c>
      <c r="P58" s="14">
        <v>8586800</v>
      </c>
      <c r="Q58" s="14">
        <v>5681400</v>
      </c>
      <c r="R58" s="14">
        <v>2102200</v>
      </c>
      <c r="S58" s="14">
        <v>10548083.33</v>
      </c>
      <c r="T58" s="14">
        <v>5162583.3329999996</v>
      </c>
      <c r="U58" s="14">
        <v>0.48943330899999998</v>
      </c>
      <c r="V58" s="14">
        <v>0.125683558</v>
      </c>
      <c r="W58" s="14"/>
      <c r="X58" s="14"/>
      <c r="Y58" s="14"/>
      <c r="Z58" s="14"/>
      <c r="AA58" s="14"/>
      <c r="AB58" s="14"/>
      <c r="AC58" s="14"/>
      <c r="AD58" s="14"/>
      <c r="AE58" s="14"/>
      <c r="AF58" s="14"/>
    </row>
    <row r="59" spans="1:32">
      <c r="A59" s="13" t="s">
        <v>453</v>
      </c>
      <c r="B59" s="13" t="s">
        <v>454</v>
      </c>
      <c r="C59" s="13" t="s">
        <v>455</v>
      </c>
      <c r="D59" s="13" t="s">
        <v>456</v>
      </c>
      <c r="E59" s="14">
        <v>2</v>
      </c>
      <c r="F59" s="14">
        <v>38</v>
      </c>
      <c r="G59" s="14">
        <v>132100000</v>
      </c>
      <c r="H59" s="14">
        <v>147090000</v>
      </c>
      <c r="I59" s="14">
        <v>127910000</v>
      </c>
      <c r="J59" s="14">
        <v>150370000</v>
      </c>
      <c r="K59" s="14">
        <v>200670000</v>
      </c>
      <c r="L59" s="14">
        <v>165410000</v>
      </c>
      <c r="M59" s="14">
        <v>151260000</v>
      </c>
      <c r="N59" s="14">
        <v>132190000</v>
      </c>
      <c r="O59" s="14">
        <v>156520000</v>
      </c>
      <c r="P59" s="14">
        <v>134830000</v>
      </c>
      <c r="Q59" s="14">
        <v>154860000</v>
      </c>
      <c r="R59" s="14">
        <v>156940000</v>
      </c>
      <c r="S59" s="14">
        <v>153925000</v>
      </c>
      <c r="T59" s="14">
        <v>147766666.69999999</v>
      </c>
      <c r="U59" s="14">
        <v>0.95999133800000003</v>
      </c>
      <c r="V59" s="14">
        <v>0.61785735399999997</v>
      </c>
      <c r="W59" s="14"/>
      <c r="X59" s="14"/>
      <c r="Y59" s="14"/>
      <c r="Z59" s="14"/>
      <c r="AA59" s="14"/>
      <c r="AB59" s="14"/>
      <c r="AC59" s="14"/>
      <c r="AD59" s="14"/>
      <c r="AE59" s="14"/>
      <c r="AF59" s="14"/>
    </row>
    <row r="60" spans="1:32">
      <c r="A60" s="13" t="s">
        <v>457</v>
      </c>
      <c r="B60" s="13" t="s">
        <v>458</v>
      </c>
      <c r="C60" s="13" t="s">
        <v>459</v>
      </c>
      <c r="D60" s="13" t="s">
        <v>460</v>
      </c>
      <c r="E60" s="14">
        <v>2</v>
      </c>
      <c r="F60" s="14">
        <v>17</v>
      </c>
      <c r="G60" s="14">
        <v>17375000</v>
      </c>
      <c r="H60" s="14">
        <v>6811400</v>
      </c>
      <c r="I60" s="14">
        <v>45472000</v>
      </c>
      <c r="J60" s="14">
        <v>38276000</v>
      </c>
      <c r="K60" s="14">
        <v>43185000</v>
      </c>
      <c r="L60" s="14">
        <v>29536000</v>
      </c>
      <c r="M60" s="14">
        <v>27964000</v>
      </c>
      <c r="N60" s="14">
        <v>20826000</v>
      </c>
      <c r="O60" s="14">
        <v>26696000</v>
      </c>
      <c r="P60" s="14">
        <v>23502000</v>
      </c>
      <c r="Q60" s="14">
        <v>32416000</v>
      </c>
      <c r="R60" s="14">
        <v>15781000</v>
      </c>
      <c r="S60" s="14">
        <v>30109233.329999998</v>
      </c>
      <c r="T60" s="14">
        <v>24530833.329999998</v>
      </c>
      <c r="U60" s="14">
        <v>0.81472792999999999</v>
      </c>
      <c r="V60" s="14">
        <v>0.435344974</v>
      </c>
      <c r="W60" s="14"/>
      <c r="X60" s="14"/>
      <c r="Y60" s="14"/>
      <c r="Z60" s="14"/>
      <c r="AA60" s="14"/>
      <c r="AB60" s="14"/>
      <c r="AC60" s="14"/>
      <c r="AD60" s="14"/>
      <c r="AE60" s="14"/>
      <c r="AF60" s="14"/>
    </row>
    <row r="61" spans="1:32">
      <c r="A61" s="13" t="s">
        <v>461</v>
      </c>
      <c r="B61" s="13" t="s">
        <v>462</v>
      </c>
      <c r="C61" s="13" t="s">
        <v>463</v>
      </c>
      <c r="D61" s="13" t="s">
        <v>464</v>
      </c>
      <c r="E61" s="14">
        <v>3</v>
      </c>
      <c r="F61" s="14">
        <v>10</v>
      </c>
      <c r="G61" s="14">
        <v>64256000</v>
      </c>
      <c r="H61" s="14">
        <v>50996000</v>
      </c>
      <c r="I61" s="14">
        <v>56483000</v>
      </c>
      <c r="J61" s="14">
        <v>43291000</v>
      </c>
      <c r="K61" s="14">
        <v>70298000</v>
      </c>
      <c r="L61" s="14">
        <v>35466000</v>
      </c>
      <c r="M61" s="14">
        <v>47198000</v>
      </c>
      <c r="N61" s="14">
        <v>63127000</v>
      </c>
      <c r="O61" s="14">
        <v>56716000</v>
      </c>
      <c r="P61" s="14">
        <v>58309000</v>
      </c>
      <c r="Q61" s="14">
        <v>41151000</v>
      </c>
      <c r="R61" s="14">
        <v>36940000</v>
      </c>
      <c r="S61" s="14">
        <v>53465000</v>
      </c>
      <c r="T61" s="14">
        <v>50573500</v>
      </c>
      <c r="U61" s="14">
        <v>0.94591789000000004</v>
      </c>
      <c r="V61" s="14">
        <v>0.67971990500000001</v>
      </c>
      <c r="W61" s="14"/>
      <c r="X61" s="14"/>
      <c r="Y61" s="14"/>
      <c r="Z61" s="14"/>
      <c r="AA61" s="14"/>
      <c r="AB61" s="14"/>
      <c r="AC61" s="14"/>
      <c r="AD61" s="14"/>
      <c r="AE61" s="14"/>
      <c r="AF61" s="14"/>
    </row>
    <row r="62" spans="1:32">
      <c r="A62" s="13" t="s">
        <v>465</v>
      </c>
      <c r="B62" s="13" t="s">
        <v>466</v>
      </c>
      <c r="C62" s="13" t="s">
        <v>467</v>
      </c>
      <c r="D62" s="13" t="s">
        <v>468</v>
      </c>
      <c r="E62" s="14">
        <v>2</v>
      </c>
      <c r="F62" s="14">
        <v>6</v>
      </c>
      <c r="G62" s="14">
        <v>3456700</v>
      </c>
      <c r="H62" s="14">
        <v>1</v>
      </c>
      <c r="I62" s="14">
        <v>2114100</v>
      </c>
      <c r="J62" s="14">
        <v>3506800</v>
      </c>
      <c r="K62" s="14">
        <v>3234900</v>
      </c>
      <c r="L62" s="14">
        <v>2055900</v>
      </c>
      <c r="M62" s="14">
        <v>5726500</v>
      </c>
      <c r="N62" s="14">
        <v>1</v>
      </c>
      <c r="O62" s="14">
        <v>7729900</v>
      </c>
      <c r="P62" s="14">
        <v>1</v>
      </c>
      <c r="Q62" s="14">
        <v>3908300</v>
      </c>
      <c r="R62" s="14">
        <v>3034000</v>
      </c>
      <c r="S62" s="14">
        <v>2394733.5</v>
      </c>
      <c r="T62" s="14">
        <v>3399783.6669999999</v>
      </c>
      <c r="U62" s="14">
        <v>1.419691864</v>
      </c>
      <c r="V62" s="14">
        <v>0.48897349499999998</v>
      </c>
      <c r="W62" s="14"/>
      <c r="X62" s="14"/>
      <c r="Y62" s="14"/>
      <c r="Z62" s="14"/>
      <c r="AA62" s="14"/>
      <c r="AB62" s="14"/>
      <c r="AC62" s="14"/>
      <c r="AD62" s="14"/>
      <c r="AE62" s="14"/>
      <c r="AF62" s="14"/>
    </row>
    <row r="63" spans="1:32">
      <c r="A63" s="13" t="s">
        <v>469</v>
      </c>
      <c r="B63" s="13" t="s">
        <v>470</v>
      </c>
      <c r="C63" s="13" t="s">
        <v>471</v>
      </c>
      <c r="D63" s="13" t="s">
        <v>472</v>
      </c>
      <c r="E63" s="14">
        <v>2</v>
      </c>
      <c r="F63" s="14">
        <v>20</v>
      </c>
      <c r="G63" s="14">
        <v>331320000</v>
      </c>
      <c r="H63" s="14">
        <v>294680000</v>
      </c>
      <c r="I63" s="14">
        <v>318660000</v>
      </c>
      <c r="J63" s="14">
        <v>316700000</v>
      </c>
      <c r="K63" s="14">
        <v>328540000</v>
      </c>
      <c r="L63" s="14">
        <v>258550000</v>
      </c>
      <c r="M63" s="14">
        <v>290270000</v>
      </c>
      <c r="N63" s="14">
        <v>336580000</v>
      </c>
      <c r="O63" s="14">
        <v>269090000</v>
      </c>
      <c r="P63" s="14">
        <v>293880000</v>
      </c>
      <c r="Q63" s="14">
        <v>249990000</v>
      </c>
      <c r="R63" s="14">
        <v>245670000</v>
      </c>
      <c r="S63" s="14">
        <v>308075000</v>
      </c>
      <c r="T63" s="14">
        <v>280913333.30000001</v>
      </c>
      <c r="U63" s="14">
        <v>0.91183423900000005</v>
      </c>
      <c r="V63" s="14">
        <v>0.15855936900000001</v>
      </c>
      <c r="W63" s="14"/>
      <c r="X63" s="14"/>
      <c r="Y63" s="14"/>
      <c r="Z63" s="14"/>
      <c r="AA63" s="14"/>
      <c r="AB63" s="14"/>
      <c r="AC63" s="14"/>
      <c r="AD63" s="14"/>
      <c r="AE63" s="14"/>
      <c r="AF63" s="14"/>
    </row>
    <row r="64" spans="1:32">
      <c r="A64" s="13" t="s">
        <v>473</v>
      </c>
      <c r="B64" s="13" t="s">
        <v>474</v>
      </c>
      <c r="C64" s="13" t="s">
        <v>475</v>
      </c>
      <c r="D64" s="13" t="s">
        <v>476</v>
      </c>
      <c r="E64" s="14">
        <v>4</v>
      </c>
      <c r="F64" s="14">
        <v>36</v>
      </c>
      <c r="G64" s="14">
        <v>1</v>
      </c>
      <c r="H64" s="14">
        <v>1</v>
      </c>
      <c r="I64" s="14">
        <v>1</v>
      </c>
      <c r="J64" s="14">
        <v>1</v>
      </c>
      <c r="K64" s="14">
        <v>1</v>
      </c>
      <c r="L64" s="14">
        <v>613210</v>
      </c>
      <c r="M64" s="14">
        <v>1</v>
      </c>
      <c r="N64" s="14">
        <v>1</v>
      </c>
      <c r="O64" s="14">
        <v>1</v>
      </c>
      <c r="P64" s="14">
        <v>1</v>
      </c>
      <c r="Q64" s="14">
        <v>1</v>
      </c>
      <c r="R64" s="14">
        <v>1</v>
      </c>
      <c r="S64" s="14">
        <v>102202.5</v>
      </c>
      <c r="T64" s="14">
        <v>1</v>
      </c>
      <c r="U64" s="14">
        <v>9.7844999999999992E-6</v>
      </c>
      <c r="V64" s="14">
        <v>0.36321746799999999</v>
      </c>
      <c r="W64" s="14"/>
      <c r="X64" s="14"/>
      <c r="Y64" s="14"/>
      <c r="Z64" s="14"/>
      <c r="AA64" s="14"/>
      <c r="AB64" s="14"/>
      <c r="AC64" s="14"/>
      <c r="AD64" s="14"/>
      <c r="AE64" s="14"/>
      <c r="AF64" s="14"/>
    </row>
    <row r="65" spans="1:32">
      <c r="A65" s="13" t="s">
        <v>477</v>
      </c>
      <c r="B65" s="13" t="s">
        <v>478</v>
      </c>
      <c r="C65" s="13" t="s">
        <v>479</v>
      </c>
      <c r="D65" s="13" t="s">
        <v>480</v>
      </c>
      <c r="E65" s="14">
        <v>3</v>
      </c>
      <c r="F65" s="14">
        <v>12</v>
      </c>
      <c r="G65" s="14">
        <v>40979000</v>
      </c>
      <c r="H65" s="14">
        <v>23082000</v>
      </c>
      <c r="I65" s="14">
        <v>18946000</v>
      </c>
      <c r="J65" s="14">
        <v>16448000</v>
      </c>
      <c r="K65" s="14">
        <v>24363000</v>
      </c>
      <c r="L65" s="14">
        <v>35977000</v>
      </c>
      <c r="M65" s="14">
        <v>19193000</v>
      </c>
      <c r="N65" s="14">
        <v>21829000</v>
      </c>
      <c r="O65" s="14">
        <v>28335000</v>
      </c>
      <c r="P65" s="14">
        <v>15705000</v>
      </c>
      <c r="Q65" s="14">
        <v>28886000</v>
      </c>
      <c r="R65" s="14">
        <v>22144000</v>
      </c>
      <c r="S65" s="14">
        <v>26632500</v>
      </c>
      <c r="T65" s="14">
        <v>22682000</v>
      </c>
      <c r="U65" s="14">
        <v>0.85166619700000001</v>
      </c>
      <c r="V65" s="14">
        <v>0.406384193</v>
      </c>
      <c r="W65" s="14"/>
      <c r="X65" s="14"/>
      <c r="Y65" s="14"/>
      <c r="Z65" s="14"/>
      <c r="AA65" s="14"/>
      <c r="AB65" s="14"/>
      <c r="AC65" s="14"/>
      <c r="AD65" s="14"/>
      <c r="AE65" s="14"/>
      <c r="AF65" s="14"/>
    </row>
    <row r="66" spans="1:32">
      <c r="A66" s="13" t="s">
        <v>481</v>
      </c>
      <c r="B66" s="13" t="s">
        <v>482</v>
      </c>
      <c r="C66" s="13" t="s">
        <v>483</v>
      </c>
      <c r="D66" s="13" t="s">
        <v>484</v>
      </c>
      <c r="E66" s="14">
        <v>2</v>
      </c>
      <c r="F66" s="14">
        <v>1</v>
      </c>
      <c r="G66" s="14">
        <v>15348000</v>
      </c>
      <c r="H66" s="14">
        <v>1</v>
      </c>
      <c r="I66" s="14">
        <v>3377900</v>
      </c>
      <c r="J66" s="14">
        <v>3760400</v>
      </c>
      <c r="K66" s="14">
        <v>1</v>
      </c>
      <c r="L66" s="14">
        <v>3715800</v>
      </c>
      <c r="M66" s="14">
        <v>6314300</v>
      </c>
      <c r="N66" s="14">
        <v>1</v>
      </c>
      <c r="O66" s="14">
        <v>1</v>
      </c>
      <c r="P66" s="14">
        <v>1</v>
      </c>
      <c r="Q66" s="14">
        <v>1</v>
      </c>
      <c r="R66" s="14">
        <v>1</v>
      </c>
      <c r="S66" s="14">
        <v>4367017</v>
      </c>
      <c r="T66" s="14">
        <v>1052384.1669999999</v>
      </c>
      <c r="U66" s="14">
        <v>0.24098467400000001</v>
      </c>
      <c r="V66" s="14">
        <v>0.23343074599999999</v>
      </c>
      <c r="W66" s="14"/>
      <c r="X66" s="14"/>
      <c r="Y66" s="14"/>
      <c r="Z66" s="14"/>
      <c r="AA66" s="14"/>
      <c r="AB66" s="14"/>
      <c r="AC66" s="14"/>
      <c r="AD66" s="14"/>
      <c r="AE66" s="14"/>
      <c r="AF66" s="14"/>
    </row>
    <row r="67" spans="1:32">
      <c r="A67" s="13" t="s">
        <v>485</v>
      </c>
      <c r="B67" s="13" t="s">
        <v>102</v>
      </c>
      <c r="C67" s="31"/>
      <c r="D67" s="13" t="s">
        <v>486</v>
      </c>
      <c r="E67" s="14">
        <v>2</v>
      </c>
      <c r="F67" s="14">
        <v>2</v>
      </c>
      <c r="G67" s="14">
        <v>1</v>
      </c>
      <c r="H67" s="14">
        <v>1</v>
      </c>
      <c r="I67" s="14">
        <v>1</v>
      </c>
      <c r="J67" s="14">
        <v>1</v>
      </c>
      <c r="K67" s="14">
        <v>925680</v>
      </c>
      <c r="L67" s="14">
        <v>1</v>
      </c>
      <c r="M67" s="14">
        <v>1</v>
      </c>
      <c r="N67" s="14">
        <v>1</v>
      </c>
      <c r="O67" s="14">
        <v>1</v>
      </c>
      <c r="P67" s="14">
        <v>1</v>
      </c>
      <c r="Q67" s="14">
        <v>1</v>
      </c>
      <c r="R67" s="14">
        <v>1</v>
      </c>
      <c r="S67" s="14">
        <v>154280.8333</v>
      </c>
      <c r="T67" s="14">
        <v>1</v>
      </c>
      <c r="U67" s="14">
        <v>6.4816900000000003E-6</v>
      </c>
      <c r="V67" s="14">
        <v>0.36321746799999999</v>
      </c>
      <c r="W67" s="14"/>
      <c r="X67" s="14"/>
      <c r="Y67" s="14"/>
      <c r="Z67" s="14"/>
      <c r="AA67" s="14"/>
      <c r="AB67" s="14"/>
      <c r="AC67" s="14"/>
      <c r="AD67" s="14"/>
      <c r="AE67" s="14"/>
      <c r="AF67" s="14"/>
    </row>
    <row r="68" spans="1:32">
      <c r="A68" s="13" t="s">
        <v>487</v>
      </c>
      <c r="B68" s="13" t="s">
        <v>488</v>
      </c>
      <c r="C68" s="13" t="s">
        <v>489</v>
      </c>
      <c r="D68" s="13" t="s">
        <v>490</v>
      </c>
      <c r="E68" s="14">
        <v>3</v>
      </c>
      <c r="F68" s="14">
        <v>6</v>
      </c>
      <c r="G68" s="14">
        <v>3756500</v>
      </c>
      <c r="H68" s="14">
        <v>1</v>
      </c>
      <c r="I68" s="14">
        <v>4725300</v>
      </c>
      <c r="J68" s="14">
        <v>1</v>
      </c>
      <c r="K68" s="14">
        <v>6318000</v>
      </c>
      <c r="L68" s="14">
        <v>5203200</v>
      </c>
      <c r="M68" s="14">
        <v>2736300</v>
      </c>
      <c r="N68" s="14">
        <v>1</v>
      </c>
      <c r="O68" s="14">
        <v>1</v>
      </c>
      <c r="P68" s="14">
        <v>1</v>
      </c>
      <c r="Q68" s="14">
        <v>3116000</v>
      </c>
      <c r="R68" s="14">
        <v>1</v>
      </c>
      <c r="S68" s="14">
        <v>3333833.6669999999</v>
      </c>
      <c r="T68" s="14">
        <v>975384</v>
      </c>
      <c r="U68" s="14">
        <v>0.29257128500000001</v>
      </c>
      <c r="V68" s="14">
        <v>0.100642049</v>
      </c>
      <c r="W68" s="14"/>
      <c r="X68" s="14"/>
      <c r="Y68" s="14"/>
      <c r="Z68" s="14"/>
      <c r="AA68" s="14"/>
      <c r="AB68" s="14"/>
      <c r="AC68" s="14"/>
      <c r="AD68" s="14"/>
      <c r="AE68" s="14"/>
      <c r="AF68" s="14"/>
    </row>
    <row r="69" spans="1:32">
      <c r="A69" s="13" t="s">
        <v>491</v>
      </c>
      <c r="B69" s="13" t="s">
        <v>492</v>
      </c>
      <c r="C69" s="13" t="s">
        <v>493</v>
      </c>
      <c r="D69" s="13" t="s">
        <v>494</v>
      </c>
      <c r="E69" s="14">
        <v>2</v>
      </c>
      <c r="F69" s="14">
        <v>19</v>
      </c>
      <c r="G69" s="14">
        <v>5838800</v>
      </c>
      <c r="H69" s="14">
        <v>1</v>
      </c>
      <c r="I69" s="14">
        <v>7855400</v>
      </c>
      <c r="J69" s="14">
        <v>1</v>
      </c>
      <c r="K69" s="14">
        <v>1</v>
      </c>
      <c r="L69" s="14">
        <v>8093900</v>
      </c>
      <c r="M69" s="14">
        <v>1</v>
      </c>
      <c r="N69" s="14">
        <v>1</v>
      </c>
      <c r="O69" s="14">
        <v>1</v>
      </c>
      <c r="P69" s="14">
        <v>1</v>
      </c>
      <c r="Q69" s="14">
        <v>9231200</v>
      </c>
      <c r="R69" s="14">
        <v>1</v>
      </c>
      <c r="S69" s="14">
        <v>3631350.5</v>
      </c>
      <c r="T69" s="14">
        <v>1538534.1669999999</v>
      </c>
      <c r="U69" s="14">
        <v>0.42368098799999998</v>
      </c>
      <c r="V69" s="14">
        <v>0.37631519499999999</v>
      </c>
      <c r="W69" s="14"/>
      <c r="X69" s="14"/>
      <c r="Y69" s="14"/>
      <c r="Z69" s="14"/>
      <c r="AA69" s="14"/>
      <c r="AB69" s="14"/>
      <c r="AC69" s="14"/>
      <c r="AD69" s="14"/>
      <c r="AE69" s="14"/>
      <c r="AF69" s="14"/>
    </row>
    <row r="70" spans="1:32">
      <c r="A70" s="13" t="s">
        <v>495</v>
      </c>
      <c r="B70" s="13" t="s">
        <v>496</v>
      </c>
      <c r="C70" s="13" t="s">
        <v>497</v>
      </c>
      <c r="D70" s="13" t="s">
        <v>498</v>
      </c>
      <c r="E70" s="14">
        <v>2</v>
      </c>
      <c r="F70" s="14">
        <v>7</v>
      </c>
      <c r="G70" s="14">
        <v>960390</v>
      </c>
      <c r="H70" s="14">
        <v>921630</v>
      </c>
      <c r="I70" s="14">
        <v>3209900</v>
      </c>
      <c r="J70" s="14">
        <v>1570100</v>
      </c>
      <c r="K70" s="14">
        <v>3801000</v>
      </c>
      <c r="L70" s="14">
        <v>2802100</v>
      </c>
      <c r="M70" s="14">
        <v>2111800</v>
      </c>
      <c r="N70" s="14">
        <v>1275500</v>
      </c>
      <c r="O70" s="14">
        <v>2355500</v>
      </c>
      <c r="P70" s="14">
        <v>1757500</v>
      </c>
      <c r="Q70" s="14">
        <v>1651300</v>
      </c>
      <c r="R70" s="14">
        <v>980160</v>
      </c>
      <c r="S70" s="14">
        <v>2210853.3330000001</v>
      </c>
      <c r="T70" s="14">
        <v>1688626.6669999999</v>
      </c>
      <c r="U70" s="14">
        <v>0.76378954700000001</v>
      </c>
      <c r="V70" s="14">
        <v>0.36890042200000001</v>
      </c>
      <c r="W70" s="14"/>
      <c r="X70" s="14"/>
      <c r="Y70" s="14"/>
      <c r="Z70" s="14"/>
      <c r="AA70" s="14"/>
      <c r="AB70" s="14"/>
      <c r="AC70" s="14"/>
      <c r="AD70" s="14"/>
      <c r="AE70" s="14"/>
      <c r="AF70" s="14"/>
    </row>
    <row r="71" spans="1:32">
      <c r="A71" s="13" t="s">
        <v>499</v>
      </c>
      <c r="B71" s="13" t="s">
        <v>500</v>
      </c>
      <c r="C71" s="13" t="s">
        <v>501</v>
      </c>
      <c r="D71" s="13" t="s">
        <v>502</v>
      </c>
      <c r="E71" s="14">
        <v>4</v>
      </c>
      <c r="F71" s="14">
        <v>2</v>
      </c>
      <c r="G71" s="14">
        <v>1</v>
      </c>
      <c r="H71" s="14">
        <v>1</v>
      </c>
      <c r="I71" s="14">
        <v>307800</v>
      </c>
      <c r="J71" s="14">
        <v>1</v>
      </c>
      <c r="K71" s="14">
        <v>487110</v>
      </c>
      <c r="L71" s="14">
        <v>1</v>
      </c>
      <c r="M71" s="14">
        <v>428700</v>
      </c>
      <c r="N71" s="14">
        <v>353800</v>
      </c>
      <c r="O71" s="14">
        <v>363580</v>
      </c>
      <c r="P71" s="14">
        <v>1</v>
      </c>
      <c r="Q71" s="14">
        <v>1</v>
      </c>
      <c r="R71" s="14">
        <v>1</v>
      </c>
      <c r="S71" s="14">
        <v>132485.6667</v>
      </c>
      <c r="T71" s="14">
        <v>191013.8333</v>
      </c>
      <c r="U71" s="14">
        <v>1.441769802</v>
      </c>
      <c r="V71" s="14">
        <v>0.64262066500000004</v>
      </c>
      <c r="W71" s="14"/>
      <c r="X71" s="14"/>
      <c r="Y71" s="14"/>
      <c r="Z71" s="14"/>
      <c r="AA71" s="14"/>
      <c r="AB71" s="14"/>
      <c r="AC71" s="14"/>
      <c r="AD71" s="14"/>
      <c r="AE71" s="14"/>
      <c r="AF71" s="14"/>
    </row>
    <row r="72" spans="1:32">
      <c r="A72" s="13" t="s">
        <v>503</v>
      </c>
      <c r="B72" s="13" t="s">
        <v>504</v>
      </c>
      <c r="C72" s="31"/>
      <c r="D72" s="13" t="s">
        <v>505</v>
      </c>
      <c r="E72" s="14">
        <v>12</v>
      </c>
      <c r="F72" s="14">
        <v>25</v>
      </c>
      <c r="G72" s="14">
        <v>826840000</v>
      </c>
      <c r="H72" s="14">
        <v>817300000</v>
      </c>
      <c r="I72" s="14">
        <v>990640000</v>
      </c>
      <c r="J72" s="14">
        <v>1042000000</v>
      </c>
      <c r="K72" s="14">
        <v>710000000</v>
      </c>
      <c r="L72" s="14">
        <v>841620000</v>
      </c>
      <c r="M72" s="14">
        <v>817550000</v>
      </c>
      <c r="N72" s="14">
        <v>864610000</v>
      </c>
      <c r="O72" s="14">
        <v>567590000</v>
      </c>
      <c r="P72" s="14">
        <v>518920000</v>
      </c>
      <c r="Q72" s="14">
        <v>885250000</v>
      </c>
      <c r="R72" s="14">
        <v>933780000</v>
      </c>
      <c r="S72" s="14">
        <v>871400000</v>
      </c>
      <c r="T72" s="14">
        <v>764616666.70000005</v>
      </c>
      <c r="U72" s="14">
        <v>0.87745773100000002</v>
      </c>
      <c r="V72" s="14">
        <v>0.25419908400000002</v>
      </c>
      <c r="W72" s="14"/>
      <c r="X72" s="14"/>
      <c r="Y72" s="14"/>
      <c r="Z72" s="14"/>
      <c r="AA72" s="14"/>
      <c r="AB72" s="14"/>
      <c r="AC72" s="14"/>
      <c r="AD72" s="14"/>
      <c r="AE72" s="14"/>
      <c r="AF72" s="14"/>
    </row>
    <row r="73" spans="1:32">
      <c r="A73" s="13" t="s">
        <v>506</v>
      </c>
      <c r="B73" s="13" t="s">
        <v>507</v>
      </c>
      <c r="C73" s="13" t="s">
        <v>508</v>
      </c>
      <c r="D73" s="13" t="s">
        <v>509</v>
      </c>
      <c r="E73" s="14">
        <v>2</v>
      </c>
      <c r="F73" s="14">
        <v>2</v>
      </c>
      <c r="G73" s="14">
        <v>1</v>
      </c>
      <c r="H73" s="14">
        <v>1</v>
      </c>
      <c r="I73" s="14">
        <v>1</v>
      </c>
      <c r="J73" s="14">
        <v>1</v>
      </c>
      <c r="K73" s="14">
        <v>1</v>
      </c>
      <c r="L73" s="14">
        <v>1</v>
      </c>
      <c r="M73" s="14">
        <v>1</v>
      </c>
      <c r="N73" s="14">
        <v>1</v>
      </c>
      <c r="O73" s="14">
        <v>1</v>
      </c>
      <c r="P73" s="14">
        <v>147840</v>
      </c>
      <c r="Q73" s="14">
        <v>1</v>
      </c>
      <c r="R73" s="14">
        <v>1</v>
      </c>
      <c r="S73" s="14">
        <v>1</v>
      </c>
      <c r="T73" s="14">
        <v>24640.833330000001</v>
      </c>
      <c r="U73" s="14">
        <v>24640.833330000001</v>
      </c>
      <c r="V73" s="14">
        <v>0.36321746799999999</v>
      </c>
      <c r="W73" s="14"/>
      <c r="X73" s="14"/>
      <c r="Y73" s="14"/>
      <c r="Z73" s="14"/>
      <c r="AA73" s="14"/>
      <c r="AB73" s="14"/>
      <c r="AC73" s="14"/>
      <c r="AD73" s="14"/>
      <c r="AE73" s="14"/>
      <c r="AF73" s="14"/>
    </row>
    <row r="74" spans="1:32">
      <c r="A74" s="13" t="s">
        <v>510</v>
      </c>
      <c r="B74" s="13" t="s">
        <v>511</v>
      </c>
      <c r="C74" s="13" t="s">
        <v>512</v>
      </c>
      <c r="D74" s="13" t="s">
        <v>513</v>
      </c>
      <c r="E74" s="14">
        <v>4</v>
      </c>
      <c r="F74" s="14">
        <v>25</v>
      </c>
      <c r="G74" s="14">
        <v>10412000</v>
      </c>
      <c r="H74" s="14">
        <v>8821300</v>
      </c>
      <c r="I74" s="14">
        <v>23877000</v>
      </c>
      <c r="J74" s="14">
        <v>19835000</v>
      </c>
      <c r="K74" s="14">
        <v>18413000</v>
      </c>
      <c r="L74" s="14">
        <v>21983000</v>
      </c>
      <c r="M74" s="14">
        <v>15284000</v>
      </c>
      <c r="N74" s="14">
        <v>18250000</v>
      </c>
      <c r="O74" s="14">
        <v>10781000</v>
      </c>
      <c r="P74" s="14">
        <v>14686000</v>
      </c>
      <c r="Q74" s="14">
        <v>19505000</v>
      </c>
      <c r="R74" s="14">
        <v>13284000</v>
      </c>
      <c r="S74" s="14">
        <v>17223550</v>
      </c>
      <c r="T74" s="14">
        <v>15298333.33</v>
      </c>
      <c r="U74" s="14">
        <v>0.88822184400000004</v>
      </c>
      <c r="V74" s="14">
        <v>0.51942323000000001</v>
      </c>
      <c r="W74" s="14"/>
      <c r="X74" s="14"/>
      <c r="Y74" s="14"/>
      <c r="Z74" s="14"/>
      <c r="AA74" s="14"/>
      <c r="AB74" s="14"/>
      <c r="AC74" s="14"/>
      <c r="AD74" s="14"/>
      <c r="AE74" s="14"/>
      <c r="AF74" s="14"/>
    </row>
    <row r="75" spans="1:32">
      <c r="A75" s="13" t="s">
        <v>514</v>
      </c>
      <c r="B75" s="13" t="s">
        <v>515</v>
      </c>
      <c r="C75" s="13" t="s">
        <v>516</v>
      </c>
      <c r="D75" s="13" t="s">
        <v>517</v>
      </c>
      <c r="E75" s="14">
        <v>8</v>
      </c>
      <c r="F75" s="14">
        <v>10</v>
      </c>
      <c r="G75" s="14">
        <v>1</v>
      </c>
      <c r="H75" s="14">
        <v>1</v>
      </c>
      <c r="I75" s="14">
        <v>1</v>
      </c>
      <c r="J75" s="14">
        <v>1</v>
      </c>
      <c r="K75" s="14">
        <v>1</v>
      </c>
      <c r="L75" s="14">
        <v>1</v>
      </c>
      <c r="M75" s="14">
        <v>1</v>
      </c>
      <c r="N75" s="14">
        <v>1</v>
      </c>
      <c r="O75" s="14">
        <v>1</v>
      </c>
      <c r="P75" s="14">
        <v>1</v>
      </c>
      <c r="Q75" s="14">
        <v>1</v>
      </c>
      <c r="R75" s="14">
        <v>1</v>
      </c>
      <c r="S75" s="14">
        <v>1</v>
      </c>
      <c r="T75" s="14">
        <v>1</v>
      </c>
      <c r="U75" s="14">
        <v>1</v>
      </c>
      <c r="V75" s="14" t="e">
        <f>#DIV/0!</f>
        <v>#DIV/0!</v>
      </c>
      <c r="W75" s="14"/>
      <c r="X75" s="14"/>
      <c r="Y75" s="14"/>
      <c r="Z75" s="14"/>
      <c r="AA75" s="14"/>
      <c r="AB75" s="14"/>
      <c r="AC75" s="14"/>
      <c r="AD75" s="14"/>
      <c r="AE75" s="14"/>
      <c r="AF75" s="14"/>
    </row>
    <row r="76" spans="1:32">
      <c r="A76" s="13" t="s">
        <v>518</v>
      </c>
      <c r="B76" s="13" t="s">
        <v>519</v>
      </c>
      <c r="C76" s="13" t="s">
        <v>520</v>
      </c>
      <c r="D76" s="13" t="s">
        <v>521</v>
      </c>
      <c r="E76" s="14">
        <v>3</v>
      </c>
      <c r="F76" s="14">
        <v>9</v>
      </c>
      <c r="G76" s="14">
        <v>1</v>
      </c>
      <c r="H76" s="14">
        <v>1</v>
      </c>
      <c r="I76" s="14">
        <v>1</v>
      </c>
      <c r="J76" s="14">
        <v>1</v>
      </c>
      <c r="K76" s="14">
        <v>1</v>
      </c>
      <c r="L76" s="14">
        <v>1</v>
      </c>
      <c r="M76" s="14">
        <v>1</v>
      </c>
      <c r="N76" s="14">
        <v>1</v>
      </c>
      <c r="O76" s="14">
        <v>1</v>
      </c>
      <c r="P76" s="14">
        <v>1</v>
      </c>
      <c r="Q76" s="14">
        <v>480620</v>
      </c>
      <c r="R76" s="14">
        <v>336590</v>
      </c>
      <c r="S76" s="14">
        <v>1</v>
      </c>
      <c r="T76" s="14">
        <v>136202.3333</v>
      </c>
      <c r="U76" s="14">
        <v>136202.3333</v>
      </c>
      <c r="V76" s="14">
        <v>0.182877912</v>
      </c>
      <c r="W76" s="14"/>
      <c r="X76" s="14"/>
      <c r="Y76" s="14"/>
      <c r="Z76" s="14"/>
      <c r="AA76" s="14"/>
      <c r="AB76" s="14"/>
      <c r="AC76" s="14"/>
      <c r="AD76" s="14"/>
      <c r="AE76" s="14"/>
      <c r="AF76" s="14"/>
    </row>
    <row r="77" spans="1:32">
      <c r="A77" s="13" t="s">
        <v>522</v>
      </c>
      <c r="B77" s="13" t="s">
        <v>523</v>
      </c>
      <c r="C77" s="13" t="s">
        <v>524</v>
      </c>
      <c r="D77" s="13" t="s">
        <v>525</v>
      </c>
      <c r="E77" s="14">
        <v>6</v>
      </c>
      <c r="F77" s="14">
        <v>95</v>
      </c>
      <c r="G77" s="14">
        <v>88833000</v>
      </c>
      <c r="H77" s="14">
        <v>75568000</v>
      </c>
      <c r="I77" s="14">
        <v>101320000</v>
      </c>
      <c r="J77" s="14">
        <v>102110000</v>
      </c>
      <c r="K77" s="14">
        <v>132560000</v>
      </c>
      <c r="L77" s="14">
        <v>97541000</v>
      </c>
      <c r="M77" s="14">
        <v>89687000</v>
      </c>
      <c r="N77" s="14">
        <v>99239000</v>
      </c>
      <c r="O77" s="14">
        <v>96192000</v>
      </c>
      <c r="P77" s="14">
        <v>106860000</v>
      </c>
      <c r="Q77" s="14">
        <v>99937000</v>
      </c>
      <c r="R77" s="14">
        <v>97761000</v>
      </c>
      <c r="S77" s="14">
        <v>99655333.329999998</v>
      </c>
      <c r="T77" s="14">
        <v>98279333.329999998</v>
      </c>
      <c r="U77" s="14">
        <v>0.98619241000000002</v>
      </c>
      <c r="V77" s="14">
        <v>0.87018879299999996</v>
      </c>
      <c r="W77" s="14"/>
      <c r="X77" s="14"/>
      <c r="Y77" s="14"/>
      <c r="Z77" s="14"/>
      <c r="AA77" s="14"/>
      <c r="AB77" s="14"/>
      <c r="AC77" s="14"/>
      <c r="AD77" s="14"/>
      <c r="AE77" s="14"/>
      <c r="AF77" s="14"/>
    </row>
    <row r="78" spans="1:32">
      <c r="A78" s="13" t="s">
        <v>526</v>
      </c>
      <c r="B78" s="13" t="s">
        <v>527</v>
      </c>
      <c r="C78" s="13" t="s">
        <v>528</v>
      </c>
      <c r="D78" s="13" t="s">
        <v>529</v>
      </c>
      <c r="E78" s="14">
        <v>9</v>
      </c>
      <c r="F78" s="14">
        <v>79</v>
      </c>
      <c r="G78" s="14">
        <v>481670000</v>
      </c>
      <c r="H78" s="14">
        <v>519380000</v>
      </c>
      <c r="I78" s="14">
        <v>587950000</v>
      </c>
      <c r="J78" s="14">
        <v>580910000</v>
      </c>
      <c r="K78" s="14">
        <v>787840000</v>
      </c>
      <c r="L78" s="14">
        <v>715890000</v>
      </c>
      <c r="M78" s="14">
        <v>578910000</v>
      </c>
      <c r="N78" s="14">
        <v>570130000</v>
      </c>
      <c r="O78" s="14">
        <v>752390000</v>
      </c>
      <c r="P78" s="14">
        <v>645730000</v>
      </c>
      <c r="Q78" s="14">
        <v>544300000</v>
      </c>
      <c r="R78" s="14">
        <v>577930000</v>
      </c>
      <c r="S78" s="14">
        <v>612273333.29999995</v>
      </c>
      <c r="T78" s="14">
        <v>611565000</v>
      </c>
      <c r="U78" s="14">
        <v>0.99884310899999995</v>
      </c>
      <c r="V78" s="14">
        <v>0.99040678100000001</v>
      </c>
      <c r="W78" s="14"/>
      <c r="X78" s="14"/>
      <c r="Y78" s="14"/>
      <c r="Z78" s="14"/>
      <c r="AA78" s="14"/>
      <c r="AB78" s="14"/>
      <c r="AC78" s="14"/>
      <c r="AD78" s="14"/>
      <c r="AE78" s="14"/>
      <c r="AF78" s="14"/>
    </row>
    <row r="79" spans="1:32">
      <c r="A79" s="13" t="s">
        <v>151</v>
      </c>
      <c r="B79" s="13" t="s">
        <v>152</v>
      </c>
      <c r="C79" s="13" t="s">
        <v>153</v>
      </c>
      <c r="D79" s="13" t="s">
        <v>154</v>
      </c>
      <c r="E79" s="14">
        <v>5</v>
      </c>
      <c r="F79" s="14">
        <v>15</v>
      </c>
      <c r="G79" s="14">
        <v>26611000</v>
      </c>
      <c r="H79" s="14">
        <v>25615000</v>
      </c>
      <c r="I79" s="14">
        <v>34349000</v>
      </c>
      <c r="J79" s="14">
        <v>39846000</v>
      </c>
      <c r="K79" s="14">
        <v>36316000</v>
      </c>
      <c r="L79" s="14">
        <v>31607000</v>
      </c>
      <c r="M79" s="14">
        <v>38440000</v>
      </c>
      <c r="N79" s="14">
        <v>30704000</v>
      </c>
      <c r="O79" s="14">
        <v>37385000</v>
      </c>
      <c r="P79" s="14">
        <v>40095000</v>
      </c>
      <c r="Q79" s="14">
        <v>29844000</v>
      </c>
      <c r="R79" s="14">
        <v>43380000</v>
      </c>
      <c r="S79" s="14">
        <v>32390666.670000002</v>
      </c>
      <c r="T79" s="14">
        <v>36641333.329999998</v>
      </c>
      <c r="U79" s="14">
        <v>1.131231219</v>
      </c>
      <c r="V79" s="14">
        <v>0.20676898699999999</v>
      </c>
      <c r="W79" s="14"/>
      <c r="X79" s="14"/>
      <c r="Y79" s="14"/>
      <c r="Z79" s="14"/>
      <c r="AA79" s="14"/>
      <c r="AB79" s="14"/>
      <c r="AC79" s="14"/>
      <c r="AD79" s="14"/>
      <c r="AE79" s="14"/>
      <c r="AF79" s="14"/>
    </row>
    <row r="80" spans="1:32">
      <c r="A80" s="13" t="s">
        <v>236</v>
      </c>
      <c r="B80" s="13" t="s">
        <v>530</v>
      </c>
      <c r="C80" s="13" t="s">
        <v>531</v>
      </c>
      <c r="D80" s="13" t="s">
        <v>532</v>
      </c>
      <c r="E80" s="14">
        <v>5</v>
      </c>
      <c r="F80" s="14">
        <v>110</v>
      </c>
      <c r="G80" s="14">
        <v>16328000000</v>
      </c>
      <c r="H80" s="14">
        <v>18215000000</v>
      </c>
      <c r="I80" s="14">
        <v>16499000000</v>
      </c>
      <c r="J80" s="14">
        <v>16659000000</v>
      </c>
      <c r="K80" s="14">
        <v>20683000000</v>
      </c>
      <c r="L80" s="14">
        <v>17108000000</v>
      </c>
      <c r="M80" s="14">
        <v>18960000000</v>
      </c>
      <c r="N80" s="14">
        <v>17676000000</v>
      </c>
      <c r="O80" s="14">
        <v>20389000000</v>
      </c>
      <c r="P80" s="14">
        <v>18969000000</v>
      </c>
      <c r="Q80" s="14">
        <v>14876000000</v>
      </c>
      <c r="R80" s="14">
        <v>15290000000</v>
      </c>
      <c r="S80" s="14">
        <v>17582000000</v>
      </c>
      <c r="T80" s="14">
        <v>17693333333</v>
      </c>
      <c r="U80" s="14">
        <v>1.006332234</v>
      </c>
      <c r="V80" s="14">
        <v>0.92334890000000003</v>
      </c>
      <c r="W80" s="14"/>
      <c r="X80" s="14"/>
      <c r="Y80" s="14"/>
      <c r="Z80" s="14"/>
      <c r="AA80" s="14"/>
      <c r="AB80" s="14"/>
      <c r="AC80" s="14"/>
      <c r="AD80" s="14"/>
      <c r="AE80" s="14"/>
      <c r="AF80" s="14"/>
    </row>
    <row r="81" spans="1:32">
      <c r="A81" s="13" t="s">
        <v>533</v>
      </c>
      <c r="B81" s="13" t="s">
        <v>102</v>
      </c>
      <c r="C81" s="13" t="s">
        <v>534</v>
      </c>
      <c r="D81" s="13" t="s">
        <v>535</v>
      </c>
      <c r="E81" s="14">
        <v>2</v>
      </c>
      <c r="F81" s="14">
        <v>42</v>
      </c>
      <c r="G81" s="14">
        <v>385280</v>
      </c>
      <c r="H81" s="14">
        <v>1</v>
      </c>
      <c r="I81" s="14">
        <v>1</v>
      </c>
      <c r="J81" s="14">
        <v>1</v>
      </c>
      <c r="K81" s="14">
        <v>494850</v>
      </c>
      <c r="L81" s="14">
        <v>1</v>
      </c>
      <c r="M81" s="14">
        <v>1</v>
      </c>
      <c r="N81" s="14">
        <v>1</v>
      </c>
      <c r="O81" s="14">
        <v>1</v>
      </c>
      <c r="P81" s="14">
        <v>1</v>
      </c>
      <c r="Q81" s="14">
        <v>1</v>
      </c>
      <c r="R81" s="14">
        <v>1</v>
      </c>
      <c r="S81" s="14">
        <v>146689</v>
      </c>
      <c r="T81" s="14">
        <v>1</v>
      </c>
      <c r="U81" s="14">
        <v>6.8171399999999998E-6</v>
      </c>
      <c r="V81" s="14">
        <v>0.17879822400000001</v>
      </c>
      <c r="W81" s="14"/>
      <c r="X81" s="14"/>
      <c r="Y81" s="14"/>
      <c r="Z81" s="14"/>
      <c r="AA81" s="14"/>
      <c r="AB81" s="14"/>
      <c r="AC81" s="14"/>
      <c r="AD81" s="14"/>
      <c r="AE81" s="14"/>
      <c r="AF81" s="14"/>
    </row>
    <row r="82" spans="1:32">
      <c r="A82" s="13" t="s">
        <v>536</v>
      </c>
      <c r="B82" s="13" t="s">
        <v>537</v>
      </c>
      <c r="C82" s="13" t="s">
        <v>538</v>
      </c>
      <c r="D82" s="13" t="s">
        <v>539</v>
      </c>
      <c r="E82" s="14">
        <v>3</v>
      </c>
      <c r="F82" s="14">
        <v>10</v>
      </c>
      <c r="G82" s="14">
        <v>16132000</v>
      </c>
      <c r="H82" s="14">
        <v>1</v>
      </c>
      <c r="I82" s="14">
        <v>12482000</v>
      </c>
      <c r="J82" s="14">
        <v>12903000</v>
      </c>
      <c r="K82" s="14">
        <v>13916000</v>
      </c>
      <c r="L82" s="14">
        <v>37520000</v>
      </c>
      <c r="M82" s="14">
        <v>9773600</v>
      </c>
      <c r="N82" s="14">
        <v>8265700</v>
      </c>
      <c r="O82" s="14">
        <v>16068000</v>
      </c>
      <c r="P82" s="14">
        <v>10684000</v>
      </c>
      <c r="Q82" s="14">
        <v>22436000</v>
      </c>
      <c r="R82" s="14">
        <v>19369000</v>
      </c>
      <c r="S82" s="14">
        <v>15492166.83</v>
      </c>
      <c r="T82" s="14">
        <v>14432716.67</v>
      </c>
      <c r="U82" s="14">
        <v>0.93161381600000004</v>
      </c>
      <c r="V82" s="14">
        <v>0.85273780300000002</v>
      </c>
      <c r="W82" s="14"/>
      <c r="X82" s="14"/>
      <c r="Y82" s="14"/>
      <c r="Z82" s="14"/>
      <c r="AA82" s="14"/>
      <c r="AB82" s="14"/>
      <c r="AC82" s="14"/>
      <c r="AD82" s="14"/>
      <c r="AE82" s="14"/>
      <c r="AF82" s="14"/>
    </row>
    <row r="83" spans="1:32">
      <c r="A83" s="13" t="s">
        <v>540</v>
      </c>
      <c r="B83" s="13" t="s">
        <v>541</v>
      </c>
      <c r="C83" s="13" t="s">
        <v>542</v>
      </c>
      <c r="D83" s="13" t="s">
        <v>543</v>
      </c>
      <c r="E83" s="14">
        <v>3</v>
      </c>
      <c r="F83" s="14">
        <v>39</v>
      </c>
      <c r="G83" s="14">
        <v>159690000</v>
      </c>
      <c r="H83" s="14">
        <v>177440000</v>
      </c>
      <c r="I83" s="14">
        <v>224670000</v>
      </c>
      <c r="J83" s="14">
        <v>198920000</v>
      </c>
      <c r="K83" s="14">
        <v>226240000</v>
      </c>
      <c r="L83" s="14">
        <v>233930000</v>
      </c>
      <c r="M83" s="14">
        <v>203030000</v>
      </c>
      <c r="N83" s="14">
        <v>218360000</v>
      </c>
      <c r="O83" s="14">
        <v>159470000</v>
      </c>
      <c r="P83" s="14">
        <v>179030000</v>
      </c>
      <c r="Q83" s="14">
        <v>184060000</v>
      </c>
      <c r="R83" s="14">
        <v>199940000</v>
      </c>
      <c r="S83" s="14">
        <v>203481666.69999999</v>
      </c>
      <c r="T83" s="14">
        <v>190648333.30000001</v>
      </c>
      <c r="U83" s="14">
        <v>0.93693125499999996</v>
      </c>
      <c r="V83" s="14">
        <v>0.41197856399999999</v>
      </c>
      <c r="W83" s="14"/>
      <c r="X83" s="14"/>
      <c r="Y83" s="14"/>
      <c r="Z83" s="14"/>
      <c r="AA83" s="14"/>
      <c r="AB83" s="14"/>
      <c r="AC83" s="14"/>
      <c r="AD83" s="14"/>
      <c r="AE83" s="14"/>
      <c r="AF83" s="14"/>
    </row>
    <row r="84" spans="1:32">
      <c r="A84" s="13" t="s">
        <v>544</v>
      </c>
      <c r="B84" s="13" t="s">
        <v>545</v>
      </c>
      <c r="C84" s="13" t="s">
        <v>546</v>
      </c>
      <c r="D84" s="13" t="s">
        <v>547</v>
      </c>
      <c r="E84" s="14">
        <v>4</v>
      </c>
      <c r="F84" s="14">
        <v>39</v>
      </c>
      <c r="G84" s="14">
        <v>109430000</v>
      </c>
      <c r="H84" s="14">
        <v>106200000</v>
      </c>
      <c r="I84" s="14">
        <v>149550000</v>
      </c>
      <c r="J84" s="14">
        <v>115980000</v>
      </c>
      <c r="K84" s="14">
        <v>132190000</v>
      </c>
      <c r="L84" s="14">
        <v>96132000</v>
      </c>
      <c r="M84" s="14">
        <v>101360000</v>
      </c>
      <c r="N84" s="14">
        <v>107070000</v>
      </c>
      <c r="O84" s="14">
        <v>107900000</v>
      </c>
      <c r="P84" s="14">
        <v>107280000</v>
      </c>
      <c r="Q84" s="14">
        <v>115450000</v>
      </c>
      <c r="R84" s="14">
        <v>117080000</v>
      </c>
      <c r="S84" s="14">
        <v>118247000</v>
      </c>
      <c r="T84" s="14">
        <v>109356666.7</v>
      </c>
      <c r="U84" s="14">
        <v>0.92481557000000003</v>
      </c>
      <c r="V84" s="14">
        <v>0.32561807300000001</v>
      </c>
      <c r="W84" s="14"/>
      <c r="X84" s="14"/>
      <c r="Y84" s="14"/>
      <c r="Z84" s="14"/>
      <c r="AA84" s="14"/>
      <c r="AB84" s="14"/>
      <c r="AC84" s="14"/>
      <c r="AD84" s="14"/>
      <c r="AE84" s="14"/>
      <c r="AF84" s="14"/>
    </row>
    <row r="85" spans="1:32">
      <c r="A85" s="13" t="s">
        <v>548</v>
      </c>
      <c r="B85" s="13" t="s">
        <v>549</v>
      </c>
      <c r="C85" s="13" t="s">
        <v>550</v>
      </c>
      <c r="D85" s="13" t="s">
        <v>551</v>
      </c>
      <c r="E85" s="14">
        <v>3</v>
      </c>
      <c r="F85" s="14">
        <v>19</v>
      </c>
      <c r="G85" s="14">
        <v>16254000</v>
      </c>
      <c r="H85" s="14">
        <v>21685000</v>
      </c>
      <c r="I85" s="14">
        <v>18627000</v>
      </c>
      <c r="J85" s="14">
        <v>22210000</v>
      </c>
      <c r="K85" s="14">
        <v>24166000</v>
      </c>
      <c r="L85" s="14">
        <v>23936000</v>
      </c>
      <c r="M85" s="14">
        <v>22664000</v>
      </c>
      <c r="N85" s="14">
        <v>22692000</v>
      </c>
      <c r="O85" s="14">
        <v>27624000</v>
      </c>
      <c r="P85" s="14">
        <v>26751000</v>
      </c>
      <c r="Q85" s="14">
        <v>25951000</v>
      </c>
      <c r="R85" s="14">
        <v>26424000</v>
      </c>
      <c r="S85" s="14">
        <v>21146333.329999998</v>
      </c>
      <c r="T85" s="14">
        <v>25351000</v>
      </c>
      <c r="U85" s="14">
        <v>1.1988366779999999</v>
      </c>
      <c r="V85" s="14">
        <v>2.3825153000000002E-2</v>
      </c>
      <c r="W85" s="14"/>
      <c r="X85" s="14"/>
      <c r="Y85" s="14"/>
      <c r="Z85" s="14"/>
      <c r="AA85" s="14"/>
      <c r="AB85" s="14"/>
      <c r="AC85" s="14"/>
      <c r="AD85" s="14"/>
      <c r="AE85" s="14"/>
      <c r="AF85" s="14"/>
    </row>
    <row r="86" spans="1:32">
      <c r="A86" s="13" t="s">
        <v>552</v>
      </c>
      <c r="B86" s="13" t="s">
        <v>434</v>
      </c>
      <c r="C86" s="13" t="s">
        <v>435</v>
      </c>
      <c r="D86" s="13" t="s">
        <v>553</v>
      </c>
      <c r="E86" s="14">
        <v>2</v>
      </c>
      <c r="F86" s="14">
        <v>35</v>
      </c>
      <c r="G86" s="14">
        <v>166870000</v>
      </c>
      <c r="H86" s="14">
        <v>167430000</v>
      </c>
      <c r="I86" s="14">
        <v>187720000</v>
      </c>
      <c r="J86" s="14">
        <v>161520000</v>
      </c>
      <c r="K86" s="14">
        <v>210650000</v>
      </c>
      <c r="L86" s="14">
        <v>181400000</v>
      </c>
      <c r="M86" s="14">
        <v>171040000</v>
      </c>
      <c r="N86" s="14">
        <v>203430000</v>
      </c>
      <c r="O86" s="14">
        <v>200170000</v>
      </c>
      <c r="P86" s="14">
        <v>182970000</v>
      </c>
      <c r="Q86" s="14">
        <v>142510000</v>
      </c>
      <c r="R86" s="14">
        <v>150680000</v>
      </c>
      <c r="S86" s="14">
        <v>179265000</v>
      </c>
      <c r="T86" s="14">
        <v>175133333.30000001</v>
      </c>
      <c r="U86" s="14">
        <v>0.97695218399999995</v>
      </c>
      <c r="V86" s="14">
        <v>0.75224170099999998</v>
      </c>
      <c r="W86" s="14"/>
      <c r="X86" s="14"/>
      <c r="Y86" s="14"/>
      <c r="Z86" s="14"/>
      <c r="AA86" s="14"/>
      <c r="AB86" s="14"/>
      <c r="AC86" s="14"/>
      <c r="AD86" s="14"/>
      <c r="AE86" s="14"/>
      <c r="AF86" s="14"/>
    </row>
    <row r="87" spans="1:32">
      <c r="A87" s="13" t="s">
        <v>554</v>
      </c>
      <c r="B87" s="13" t="s">
        <v>555</v>
      </c>
      <c r="C87" s="13" t="s">
        <v>556</v>
      </c>
      <c r="D87" s="13" t="s">
        <v>557</v>
      </c>
      <c r="E87" s="14">
        <v>7</v>
      </c>
      <c r="F87" s="14">
        <v>19</v>
      </c>
      <c r="G87" s="14">
        <v>1</v>
      </c>
      <c r="H87" s="14">
        <v>1</v>
      </c>
      <c r="I87" s="14">
        <v>1</v>
      </c>
      <c r="J87" s="14">
        <v>1</v>
      </c>
      <c r="K87" s="14">
        <v>1</v>
      </c>
      <c r="L87" s="14">
        <v>1</v>
      </c>
      <c r="M87" s="14">
        <v>1</v>
      </c>
      <c r="N87" s="14">
        <v>1</v>
      </c>
      <c r="O87" s="14">
        <v>1</v>
      </c>
      <c r="P87" s="14">
        <v>1</v>
      </c>
      <c r="Q87" s="14">
        <v>1</v>
      </c>
      <c r="R87" s="14">
        <v>1</v>
      </c>
      <c r="S87" s="14">
        <v>1</v>
      </c>
      <c r="T87" s="14">
        <v>1</v>
      </c>
      <c r="U87" s="14">
        <v>1</v>
      </c>
      <c r="V87" s="14" t="e">
        <f>#DIV/0!</f>
        <v>#DIV/0!</v>
      </c>
      <c r="W87" s="14"/>
      <c r="X87" s="14"/>
      <c r="Y87" s="14"/>
      <c r="Z87" s="14"/>
      <c r="AA87" s="14"/>
      <c r="AB87" s="14"/>
      <c r="AC87" s="14"/>
      <c r="AD87" s="14"/>
      <c r="AE87" s="14"/>
      <c r="AF87" s="14"/>
    </row>
    <row r="88" spans="1:32">
      <c r="A88" s="13" t="s">
        <v>558</v>
      </c>
      <c r="B88" s="13" t="s">
        <v>559</v>
      </c>
      <c r="C88" s="13" t="s">
        <v>560</v>
      </c>
      <c r="D88" s="13" t="s">
        <v>561</v>
      </c>
      <c r="E88" s="14">
        <v>2</v>
      </c>
      <c r="F88" s="14">
        <v>10</v>
      </c>
      <c r="G88" s="14">
        <v>3876400</v>
      </c>
      <c r="H88" s="14">
        <v>5157500</v>
      </c>
      <c r="I88" s="14">
        <v>17553000</v>
      </c>
      <c r="J88" s="14">
        <v>13550000</v>
      </c>
      <c r="K88" s="14">
        <v>33431000</v>
      </c>
      <c r="L88" s="14">
        <v>31704000</v>
      </c>
      <c r="M88" s="14">
        <v>20566000</v>
      </c>
      <c r="N88" s="14">
        <v>39412000</v>
      </c>
      <c r="O88" s="14">
        <v>15987000</v>
      </c>
      <c r="P88" s="14">
        <v>12199000</v>
      </c>
      <c r="Q88" s="14">
        <v>11685000</v>
      </c>
      <c r="R88" s="14">
        <v>17093000</v>
      </c>
      <c r="S88" s="14">
        <v>17545316.670000002</v>
      </c>
      <c r="T88" s="14">
        <v>19490333.329999998</v>
      </c>
      <c r="U88" s="14">
        <v>1.110856743</v>
      </c>
      <c r="V88" s="14">
        <v>0.77716905000000003</v>
      </c>
      <c r="W88" s="14"/>
      <c r="X88" s="14"/>
      <c r="Y88" s="14"/>
      <c r="Z88" s="14"/>
      <c r="AA88" s="14"/>
      <c r="AB88" s="14"/>
      <c r="AC88" s="14"/>
      <c r="AD88" s="14"/>
      <c r="AE88" s="14"/>
      <c r="AF88" s="14"/>
    </row>
    <row r="89" spans="1:32">
      <c r="A89" s="13" t="s">
        <v>562</v>
      </c>
      <c r="B89" s="13" t="s">
        <v>563</v>
      </c>
      <c r="C89" s="13" t="s">
        <v>564</v>
      </c>
      <c r="D89" s="13" t="s">
        <v>565</v>
      </c>
      <c r="E89" s="14">
        <v>9</v>
      </c>
      <c r="F89" s="14">
        <v>2</v>
      </c>
      <c r="G89" s="14">
        <v>1</v>
      </c>
      <c r="H89" s="14">
        <v>1</v>
      </c>
      <c r="I89" s="14">
        <v>1</v>
      </c>
      <c r="J89" s="14">
        <v>1</v>
      </c>
      <c r="K89" s="14">
        <v>1</v>
      </c>
      <c r="L89" s="14">
        <v>1</v>
      </c>
      <c r="M89" s="14">
        <v>1</v>
      </c>
      <c r="N89" s="14">
        <v>1</v>
      </c>
      <c r="O89" s="14">
        <v>1</v>
      </c>
      <c r="P89" s="14">
        <v>1</v>
      </c>
      <c r="Q89" s="14">
        <v>1</v>
      </c>
      <c r="R89" s="14">
        <v>1</v>
      </c>
      <c r="S89" s="14">
        <v>1</v>
      </c>
      <c r="T89" s="14">
        <v>1</v>
      </c>
      <c r="U89" s="14">
        <v>1</v>
      </c>
      <c r="V89" s="14" t="e">
        <f>#DIV/0!</f>
        <v>#DIV/0!</v>
      </c>
      <c r="W89" s="14"/>
      <c r="X89" s="14"/>
      <c r="Y89" s="14"/>
      <c r="Z89" s="14"/>
      <c r="AA89" s="14"/>
      <c r="AB89" s="14"/>
      <c r="AC89" s="14"/>
      <c r="AD89" s="14"/>
      <c r="AE89" s="14"/>
      <c r="AF89" s="14"/>
    </row>
    <row r="90" spans="1:32">
      <c r="A90" s="13" t="s">
        <v>237</v>
      </c>
      <c r="B90" s="13" t="s">
        <v>566</v>
      </c>
      <c r="C90" s="13" t="s">
        <v>567</v>
      </c>
      <c r="D90" s="13" t="s">
        <v>568</v>
      </c>
      <c r="E90" s="14">
        <v>10</v>
      </c>
      <c r="F90" s="14">
        <v>2</v>
      </c>
      <c r="G90" s="14">
        <v>1</v>
      </c>
      <c r="H90" s="14">
        <v>1</v>
      </c>
      <c r="I90" s="14">
        <v>1</v>
      </c>
      <c r="J90" s="14">
        <v>1</v>
      </c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4">
        <v>1</v>
      </c>
      <c r="Q90" s="14">
        <v>1</v>
      </c>
      <c r="R90" s="14">
        <v>1</v>
      </c>
      <c r="S90" s="14">
        <v>1</v>
      </c>
      <c r="T90" s="14">
        <v>1</v>
      </c>
      <c r="U90" s="14">
        <v>1</v>
      </c>
      <c r="V90" s="14" t="e">
        <f>#DIV/0!</f>
        <v>#DIV/0!</v>
      </c>
      <c r="W90" s="14"/>
      <c r="X90" s="14"/>
      <c r="Y90" s="14"/>
      <c r="Z90" s="14"/>
      <c r="AA90" s="14"/>
      <c r="AB90" s="14"/>
      <c r="AC90" s="14"/>
      <c r="AD90" s="14"/>
      <c r="AE90" s="14"/>
      <c r="AF90" s="14"/>
    </row>
    <row r="91" spans="1:32">
      <c r="A91" s="13" t="s">
        <v>156</v>
      </c>
      <c r="B91" s="13" t="s">
        <v>68</v>
      </c>
      <c r="C91" s="13" t="s">
        <v>157</v>
      </c>
      <c r="D91" s="13" t="s">
        <v>158</v>
      </c>
      <c r="E91" s="14">
        <v>6</v>
      </c>
      <c r="F91" s="14">
        <v>3</v>
      </c>
      <c r="G91" s="14">
        <v>1</v>
      </c>
      <c r="H91" s="14">
        <v>1</v>
      </c>
      <c r="I91" s="14">
        <v>1</v>
      </c>
      <c r="J91" s="14">
        <v>1</v>
      </c>
      <c r="K91" s="14">
        <v>1</v>
      </c>
      <c r="L91" s="14">
        <v>1</v>
      </c>
      <c r="M91" s="14">
        <v>1</v>
      </c>
      <c r="N91" s="14">
        <v>1</v>
      </c>
      <c r="O91" s="14">
        <v>1</v>
      </c>
      <c r="P91" s="14">
        <v>1</v>
      </c>
      <c r="Q91" s="14">
        <v>1</v>
      </c>
      <c r="R91" s="14">
        <v>1</v>
      </c>
      <c r="S91" s="14">
        <v>1</v>
      </c>
      <c r="T91" s="14">
        <v>1</v>
      </c>
      <c r="U91" s="14">
        <v>1</v>
      </c>
      <c r="V91" s="14" t="e">
        <f>#DIV/0!</f>
        <v>#DIV/0!</v>
      </c>
      <c r="W91" s="14"/>
      <c r="X91" s="14"/>
      <c r="Y91" s="14"/>
      <c r="Z91" s="14"/>
      <c r="AA91" s="14"/>
      <c r="AB91" s="14"/>
      <c r="AC91" s="14"/>
      <c r="AD91" s="14"/>
      <c r="AE91" s="14"/>
      <c r="AF91" s="14"/>
    </row>
    <row r="92" spans="1:32">
      <c r="A92" s="13" t="s">
        <v>190</v>
      </c>
      <c r="B92" s="13" t="s">
        <v>191</v>
      </c>
      <c r="C92" s="13" t="s">
        <v>192</v>
      </c>
      <c r="D92" s="13" t="s">
        <v>193</v>
      </c>
      <c r="E92" s="14">
        <v>4</v>
      </c>
      <c r="F92" s="14">
        <v>2</v>
      </c>
      <c r="G92" s="14">
        <v>1</v>
      </c>
      <c r="H92" s="14">
        <v>1</v>
      </c>
      <c r="I92" s="14">
        <v>1</v>
      </c>
      <c r="J92" s="14">
        <v>1</v>
      </c>
      <c r="K92" s="14">
        <v>1</v>
      </c>
      <c r="L92" s="14">
        <v>1</v>
      </c>
      <c r="M92" s="14">
        <v>1</v>
      </c>
      <c r="N92" s="14">
        <v>1</v>
      </c>
      <c r="O92" s="14">
        <v>1</v>
      </c>
      <c r="P92" s="14">
        <v>1</v>
      </c>
      <c r="Q92" s="14">
        <v>1</v>
      </c>
      <c r="R92" s="14">
        <v>1</v>
      </c>
      <c r="S92" s="14">
        <v>1</v>
      </c>
      <c r="T92" s="14">
        <v>1</v>
      </c>
      <c r="U92" s="14">
        <v>1</v>
      </c>
      <c r="V92" s="14" t="e">
        <f>#DIV/0!</f>
        <v>#DIV/0!</v>
      </c>
      <c r="W92" s="14"/>
      <c r="X92" s="14"/>
      <c r="Y92" s="14"/>
      <c r="Z92" s="14"/>
      <c r="AA92" s="14"/>
      <c r="AB92" s="14"/>
      <c r="AC92" s="14"/>
      <c r="AD92" s="14"/>
      <c r="AE92" s="14"/>
      <c r="AF92" s="14"/>
    </row>
    <row r="93" spans="1:32">
      <c r="A93" s="13" t="s">
        <v>48</v>
      </c>
      <c r="B93" s="13" t="s">
        <v>49</v>
      </c>
      <c r="C93" s="13" t="s">
        <v>50</v>
      </c>
      <c r="D93" s="13" t="s">
        <v>51</v>
      </c>
      <c r="E93" s="14">
        <v>3</v>
      </c>
      <c r="F93" s="14">
        <v>9</v>
      </c>
      <c r="G93" s="14">
        <v>1</v>
      </c>
      <c r="H93" s="14">
        <v>1</v>
      </c>
      <c r="I93" s="14">
        <v>1</v>
      </c>
      <c r="J93" s="14">
        <v>1</v>
      </c>
      <c r="K93" s="14">
        <v>1</v>
      </c>
      <c r="L93" s="14">
        <v>1</v>
      </c>
      <c r="M93" s="14">
        <v>5051200</v>
      </c>
      <c r="N93" s="14">
        <v>9558900</v>
      </c>
      <c r="O93" s="14">
        <v>1</v>
      </c>
      <c r="P93" s="14">
        <v>1</v>
      </c>
      <c r="Q93" s="14">
        <v>8175300</v>
      </c>
      <c r="R93" s="14">
        <v>5132300</v>
      </c>
      <c r="S93" s="14">
        <v>1</v>
      </c>
      <c r="T93" s="14">
        <v>4652950.3329999996</v>
      </c>
      <c r="U93" s="14">
        <v>4652950.3329999996</v>
      </c>
      <c r="V93" s="14">
        <v>3.5974010000000001E-2</v>
      </c>
      <c r="W93" s="14"/>
      <c r="X93" s="14"/>
      <c r="Y93" s="14"/>
      <c r="Z93" s="14"/>
      <c r="AA93" s="14"/>
      <c r="AB93" s="14"/>
      <c r="AC93" s="14"/>
      <c r="AD93" s="14"/>
      <c r="AE93" s="14"/>
      <c r="AF93" s="14"/>
    </row>
    <row r="94" spans="1:32" ht="17" customHeight="1">
      <c r="A94" s="13" t="s">
        <v>569</v>
      </c>
      <c r="B94" s="13" t="s">
        <v>570</v>
      </c>
      <c r="C94" s="13" t="s">
        <v>571</v>
      </c>
      <c r="D94" s="13" t="s">
        <v>572</v>
      </c>
      <c r="E94" s="14">
        <v>2</v>
      </c>
      <c r="F94" s="14">
        <v>14</v>
      </c>
      <c r="G94" s="14">
        <v>1</v>
      </c>
      <c r="H94" s="14">
        <v>1</v>
      </c>
      <c r="I94" s="14">
        <v>1</v>
      </c>
      <c r="J94" s="14">
        <v>1</v>
      </c>
      <c r="K94" s="14">
        <v>1</v>
      </c>
      <c r="L94" s="14">
        <v>1</v>
      </c>
      <c r="M94" s="14">
        <v>1</v>
      </c>
      <c r="N94" s="14">
        <v>1</v>
      </c>
      <c r="O94" s="14">
        <v>1</v>
      </c>
      <c r="P94" s="14">
        <v>1</v>
      </c>
      <c r="Q94" s="14">
        <v>1</v>
      </c>
      <c r="R94" s="14">
        <v>1</v>
      </c>
      <c r="S94" s="14">
        <v>1</v>
      </c>
      <c r="T94" s="14">
        <v>1</v>
      </c>
      <c r="U94" s="14">
        <v>1</v>
      </c>
      <c r="V94" s="14" t="e">
        <f>#DIV/0!</f>
        <v>#DIV/0!</v>
      </c>
      <c r="W94" s="14"/>
      <c r="X94" s="14"/>
      <c r="Y94" s="14"/>
      <c r="Z94" s="14"/>
      <c r="AA94" s="14"/>
      <c r="AB94" s="14"/>
      <c r="AC94" s="14"/>
      <c r="AD94" s="14"/>
      <c r="AE94" s="14"/>
      <c r="AF94" s="14"/>
    </row>
    <row r="95" spans="1:32">
      <c r="A95" s="13" t="s">
        <v>159</v>
      </c>
      <c r="B95" s="13" t="s">
        <v>160</v>
      </c>
      <c r="C95" s="13" t="s">
        <v>161</v>
      </c>
      <c r="D95" s="13" t="s">
        <v>162</v>
      </c>
      <c r="E95" s="14">
        <v>2</v>
      </c>
      <c r="F95" s="14">
        <v>4</v>
      </c>
      <c r="G95" s="14">
        <v>1</v>
      </c>
      <c r="H95" s="14">
        <v>1</v>
      </c>
      <c r="I95" s="14">
        <v>1059200</v>
      </c>
      <c r="J95" s="14">
        <v>793830</v>
      </c>
      <c r="K95" s="14">
        <v>1</v>
      </c>
      <c r="L95" s="14">
        <v>1</v>
      </c>
      <c r="M95" s="14">
        <v>1</v>
      </c>
      <c r="N95" s="14">
        <v>1</v>
      </c>
      <c r="O95" s="14">
        <v>1</v>
      </c>
      <c r="P95" s="14">
        <v>1</v>
      </c>
      <c r="Q95" s="14">
        <v>1</v>
      </c>
      <c r="R95" s="14">
        <v>1</v>
      </c>
      <c r="S95" s="14">
        <v>308839</v>
      </c>
      <c r="T95" s="14">
        <v>1</v>
      </c>
      <c r="U95" s="14">
        <v>3.2379299999999999E-6</v>
      </c>
      <c r="V95" s="14">
        <v>0.18011674699999999</v>
      </c>
      <c r="W95" s="14"/>
      <c r="X95" s="14"/>
      <c r="Y95" s="14"/>
      <c r="Z95" s="14"/>
      <c r="AA95" s="14"/>
      <c r="AB95" s="14"/>
      <c r="AC95" s="14"/>
      <c r="AD95" s="14"/>
      <c r="AE95" s="14"/>
      <c r="AF95" s="14"/>
    </row>
    <row r="96" spans="1:32">
      <c r="A96" s="13" t="s">
        <v>573</v>
      </c>
      <c r="B96" s="13" t="s">
        <v>574</v>
      </c>
      <c r="C96" s="13" t="s">
        <v>575</v>
      </c>
      <c r="D96" s="13" t="s">
        <v>576</v>
      </c>
      <c r="E96" s="14">
        <v>4</v>
      </c>
      <c r="F96" s="14">
        <v>2</v>
      </c>
      <c r="G96" s="14">
        <v>1</v>
      </c>
      <c r="H96" s="14">
        <v>1</v>
      </c>
      <c r="I96" s="14">
        <v>1</v>
      </c>
      <c r="J96" s="14">
        <v>1</v>
      </c>
      <c r="K96" s="14">
        <v>1</v>
      </c>
      <c r="L96" s="14">
        <v>1</v>
      </c>
      <c r="M96" s="14">
        <v>1</v>
      </c>
      <c r="N96" s="14">
        <v>1</v>
      </c>
      <c r="O96" s="14">
        <v>1</v>
      </c>
      <c r="P96" s="14">
        <v>1</v>
      </c>
      <c r="Q96" s="14">
        <v>1</v>
      </c>
      <c r="R96" s="14">
        <v>1</v>
      </c>
      <c r="S96" s="14">
        <v>1</v>
      </c>
      <c r="T96" s="14">
        <v>1</v>
      </c>
      <c r="U96" s="14">
        <v>1</v>
      </c>
      <c r="V96" s="14" t="e">
        <f>#DIV/0!</f>
        <v>#DIV/0!</v>
      </c>
      <c r="W96" s="14"/>
      <c r="X96" s="14"/>
      <c r="Y96" s="14"/>
      <c r="Z96" s="14"/>
      <c r="AA96" s="14"/>
      <c r="AB96" s="14"/>
      <c r="AC96" s="14"/>
      <c r="AD96" s="14"/>
      <c r="AE96" s="14"/>
      <c r="AF96" s="14"/>
    </row>
    <row r="97" spans="1:32">
      <c r="A97" s="13" t="s">
        <v>577</v>
      </c>
      <c r="B97" s="13" t="s">
        <v>578</v>
      </c>
      <c r="C97" s="13" t="s">
        <v>579</v>
      </c>
      <c r="D97" s="13" t="s">
        <v>580</v>
      </c>
      <c r="E97" s="14">
        <v>4</v>
      </c>
      <c r="F97" s="14">
        <v>1</v>
      </c>
      <c r="G97" s="14">
        <v>1</v>
      </c>
      <c r="H97" s="14">
        <v>1</v>
      </c>
      <c r="I97" s="14">
        <v>1</v>
      </c>
      <c r="J97" s="14">
        <v>1</v>
      </c>
      <c r="K97" s="14">
        <v>1</v>
      </c>
      <c r="L97" s="14">
        <v>1</v>
      </c>
      <c r="M97" s="14">
        <v>1</v>
      </c>
      <c r="N97" s="14">
        <v>1</v>
      </c>
      <c r="O97" s="14">
        <v>1</v>
      </c>
      <c r="P97" s="14">
        <v>1</v>
      </c>
      <c r="Q97" s="14">
        <v>1</v>
      </c>
      <c r="R97" s="14">
        <v>1</v>
      </c>
      <c r="S97" s="14">
        <v>1</v>
      </c>
      <c r="T97" s="14">
        <v>1</v>
      </c>
      <c r="U97" s="14">
        <v>1</v>
      </c>
      <c r="V97" s="14" t="e">
        <f>#DIV/0!</f>
        <v>#DIV/0!</v>
      </c>
      <c r="W97" s="14"/>
      <c r="X97" s="14"/>
      <c r="Y97" s="14"/>
      <c r="Z97" s="14"/>
      <c r="AA97" s="14"/>
      <c r="AB97" s="14"/>
      <c r="AC97" s="14"/>
      <c r="AD97" s="14"/>
      <c r="AE97" s="14"/>
      <c r="AF97" s="14"/>
    </row>
    <row r="98" spans="1:32">
      <c r="A98" s="13" t="s">
        <v>581</v>
      </c>
      <c r="B98" s="13" t="s">
        <v>582</v>
      </c>
      <c r="C98" s="31"/>
      <c r="D98" s="13" t="s">
        <v>583</v>
      </c>
      <c r="E98" s="14">
        <v>8</v>
      </c>
      <c r="F98" s="14">
        <v>1</v>
      </c>
      <c r="G98" s="14">
        <v>1</v>
      </c>
      <c r="H98" s="14">
        <v>1</v>
      </c>
      <c r="I98" s="14">
        <v>1</v>
      </c>
      <c r="J98" s="14">
        <v>1</v>
      </c>
      <c r="K98" s="14">
        <v>1</v>
      </c>
      <c r="L98" s="14">
        <v>1</v>
      </c>
      <c r="M98" s="14">
        <v>1</v>
      </c>
      <c r="N98" s="14">
        <v>1</v>
      </c>
      <c r="O98" s="14">
        <v>1</v>
      </c>
      <c r="P98" s="14">
        <v>1</v>
      </c>
      <c r="Q98" s="14">
        <v>1</v>
      </c>
      <c r="R98" s="14">
        <v>1</v>
      </c>
      <c r="S98" s="14">
        <v>1</v>
      </c>
      <c r="T98" s="14">
        <v>1</v>
      </c>
      <c r="U98" s="14">
        <v>1</v>
      </c>
      <c r="V98" s="14" t="e">
        <f>#DIV/0!</f>
        <v>#DIV/0!</v>
      </c>
      <c r="W98" s="14"/>
      <c r="X98" s="14"/>
      <c r="Y98" s="14"/>
      <c r="Z98" s="14"/>
      <c r="AA98" s="14"/>
      <c r="AB98" s="14"/>
      <c r="AC98" s="14"/>
      <c r="AD98" s="14"/>
      <c r="AE98" s="14"/>
      <c r="AF98" s="14"/>
    </row>
    <row r="99" spans="1:32">
      <c r="A99" s="13" t="s">
        <v>584</v>
      </c>
      <c r="B99" s="13" t="s">
        <v>585</v>
      </c>
      <c r="C99" s="13" t="s">
        <v>586</v>
      </c>
      <c r="D99" s="13" t="s">
        <v>587</v>
      </c>
      <c r="E99" s="14">
        <v>2</v>
      </c>
      <c r="F99" s="14">
        <v>10</v>
      </c>
      <c r="G99" s="14">
        <v>1</v>
      </c>
      <c r="H99" s="14">
        <v>1</v>
      </c>
      <c r="I99" s="14">
        <v>1971700</v>
      </c>
      <c r="J99" s="14">
        <v>951000</v>
      </c>
      <c r="K99" s="14">
        <v>1</v>
      </c>
      <c r="L99" s="14">
        <v>1</v>
      </c>
      <c r="M99" s="14">
        <v>1420400</v>
      </c>
      <c r="N99" s="14">
        <v>1</v>
      </c>
      <c r="O99" s="14">
        <v>598120</v>
      </c>
      <c r="P99" s="14">
        <v>1</v>
      </c>
      <c r="Q99" s="14">
        <v>1</v>
      </c>
      <c r="R99" s="14">
        <v>1</v>
      </c>
      <c r="S99" s="14">
        <v>487117.3333</v>
      </c>
      <c r="T99" s="14">
        <v>336420.6667</v>
      </c>
      <c r="U99" s="14">
        <v>0.69063579500000005</v>
      </c>
      <c r="V99" s="14">
        <v>0.72224867800000003</v>
      </c>
      <c r="W99" s="14"/>
      <c r="X99" s="14"/>
      <c r="Y99" s="14"/>
      <c r="Z99" s="14"/>
      <c r="AA99" s="14"/>
      <c r="AB99" s="14"/>
      <c r="AC99" s="14"/>
      <c r="AD99" s="14"/>
      <c r="AE99" s="14"/>
      <c r="AF99" s="14"/>
    </row>
    <row r="100" spans="1:32">
      <c r="A100" s="13" t="s">
        <v>588</v>
      </c>
      <c r="B100" s="13" t="s">
        <v>589</v>
      </c>
      <c r="C100" s="13" t="s">
        <v>590</v>
      </c>
      <c r="D100" s="13" t="s">
        <v>591</v>
      </c>
      <c r="E100" s="14">
        <v>4</v>
      </c>
      <c r="F100" s="14">
        <v>1</v>
      </c>
      <c r="G100" s="14">
        <v>1</v>
      </c>
      <c r="H100" s="14">
        <v>1</v>
      </c>
      <c r="I100" s="14">
        <v>1</v>
      </c>
      <c r="J100" s="14">
        <v>1</v>
      </c>
      <c r="K100" s="14">
        <v>1</v>
      </c>
      <c r="L100" s="14">
        <v>1</v>
      </c>
      <c r="M100" s="14">
        <v>1</v>
      </c>
      <c r="N100" s="14">
        <v>1</v>
      </c>
      <c r="O100" s="14">
        <v>1</v>
      </c>
      <c r="P100" s="14">
        <v>1</v>
      </c>
      <c r="Q100" s="14">
        <v>1</v>
      </c>
      <c r="R100" s="14">
        <v>1</v>
      </c>
      <c r="S100" s="14">
        <v>1</v>
      </c>
      <c r="T100" s="14">
        <v>1</v>
      </c>
      <c r="U100" s="14">
        <v>1</v>
      </c>
      <c r="V100" s="14" t="e">
        <f>#DIV/0!</f>
        <v>#DIV/0!</v>
      </c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</row>
    <row r="101" spans="1:32">
      <c r="A101" s="13" t="s">
        <v>53</v>
      </c>
      <c r="B101" s="13" t="s">
        <v>54</v>
      </c>
      <c r="C101" s="13" t="s">
        <v>55</v>
      </c>
      <c r="D101" s="13" t="s">
        <v>56</v>
      </c>
      <c r="E101" s="14">
        <v>2</v>
      </c>
      <c r="F101" s="14">
        <v>10</v>
      </c>
      <c r="G101" s="14">
        <v>1</v>
      </c>
      <c r="H101" s="14">
        <v>1</v>
      </c>
      <c r="I101" s="14">
        <v>2662900</v>
      </c>
      <c r="J101" s="14">
        <v>1</v>
      </c>
      <c r="K101" s="14">
        <v>1</v>
      </c>
      <c r="L101" s="14">
        <v>1</v>
      </c>
      <c r="M101" s="14">
        <v>12996000</v>
      </c>
      <c r="N101" s="14">
        <v>15755000</v>
      </c>
      <c r="O101" s="14">
        <v>3797400</v>
      </c>
      <c r="P101" s="14">
        <v>11419000</v>
      </c>
      <c r="Q101" s="14">
        <v>8809500</v>
      </c>
      <c r="R101" s="14">
        <v>7083600</v>
      </c>
      <c r="S101" s="14">
        <v>443817.5</v>
      </c>
      <c r="T101" s="14">
        <v>9976750</v>
      </c>
      <c r="U101" s="14">
        <v>22.479397500000001</v>
      </c>
      <c r="V101" s="14">
        <v>2.2959040000000001E-3</v>
      </c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</row>
    <row r="102" spans="1:32">
      <c r="A102" s="13" t="s">
        <v>592</v>
      </c>
      <c r="B102" s="13" t="s">
        <v>593</v>
      </c>
      <c r="C102" s="13" t="s">
        <v>594</v>
      </c>
      <c r="D102" s="13" t="s">
        <v>595</v>
      </c>
      <c r="E102" s="14">
        <v>2</v>
      </c>
      <c r="F102" s="14">
        <v>11</v>
      </c>
      <c r="G102" s="14">
        <v>1</v>
      </c>
      <c r="H102" s="14">
        <v>1</v>
      </c>
      <c r="I102" s="14">
        <v>1</v>
      </c>
      <c r="J102" s="14">
        <v>1</v>
      </c>
      <c r="K102" s="14">
        <v>1</v>
      </c>
      <c r="L102" s="14">
        <v>1</v>
      </c>
      <c r="M102" s="14">
        <v>1</v>
      </c>
      <c r="N102" s="14">
        <v>1</v>
      </c>
      <c r="O102" s="14">
        <v>1</v>
      </c>
      <c r="P102" s="14">
        <v>1</v>
      </c>
      <c r="Q102" s="14">
        <v>1</v>
      </c>
      <c r="R102" s="14">
        <v>1</v>
      </c>
      <c r="S102" s="14">
        <v>1</v>
      </c>
      <c r="T102" s="14">
        <v>1</v>
      </c>
      <c r="U102" s="14">
        <v>1</v>
      </c>
      <c r="V102" s="14" t="e">
        <f>#DIV/0!</f>
        <v>#DIV/0!</v>
      </c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</row>
    <row r="103" spans="1:32">
      <c r="A103" s="13" t="s">
        <v>171</v>
      </c>
      <c r="B103" s="13" t="s">
        <v>172</v>
      </c>
      <c r="C103" s="13" t="s">
        <v>173</v>
      </c>
      <c r="D103" s="13" t="s">
        <v>174</v>
      </c>
      <c r="E103" s="14">
        <v>13</v>
      </c>
      <c r="F103" s="14">
        <v>1</v>
      </c>
      <c r="G103" s="14">
        <v>1</v>
      </c>
      <c r="H103" s="14">
        <v>1</v>
      </c>
      <c r="I103" s="14">
        <v>1</v>
      </c>
      <c r="J103" s="14">
        <v>1</v>
      </c>
      <c r="K103" s="14">
        <v>1</v>
      </c>
      <c r="L103" s="14">
        <v>1</v>
      </c>
      <c r="M103" s="14">
        <v>1</v>
      </c>
      <c r="N103" s="14">
        <v>1</v>
      </c>
      <c r="O103" s="14">
        <v>1</v>
      </c>
      <c r="P103" s="14">
        <v>1</v>
      </c>
      <c r="Q103" s="14">
        <v>1</v>
      </c>
      <c r="R103" s="14">
        <v>1</v>
      </c>
      <c r="S103" s="14">
        <v>1</v>
      </c>
      <c r="T103" s="14">
        <v>1</v>
      </c>
      <c r="U103" s="14">
        <v>1</v>
      </c>
      <c r="V103" s="14" t="e">
        <f>#DIV/0!</f>
        <v>#DIV/0!</v>
      </c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</row>
    <row r="104" spans="1:32">
      <c r="A104" s="13" t="s">
        <v>596</v>
      </c>
      <c r="B104" s="13" t="s">
        <v>597</v>
      </c>
      <c r="C104" s="13" t="s">
        <v>598</v>
      </c>
      <c r="D104" s="13" t="s">
        <v>599</v>
      </c>
      <c r="E104" s="14">
        <v>5</v>
      </c>
      <c r="F104" s="14">
        <v>1</v>
      </c>
      <c r="G104" s="14">
        <v>1</v>
      </c>
      <c r="H104" s="14">
        <v>1</v>
      </c>
      <c r="I104" s="14">
        <v>1</v>
      </c>
      <c r="J104" s="14">
        <v>1</v>
      </c>
      <c r="K104" s="14">
        <v>1</v>
      </c>
      <c r="L104" s="14">
        <v>1</v>
      </c>
      <c r="M104" s="14">
        <v>1</v>
      </c>
      <c r="N104" s="14">
        <v>1</v>
      </c>
      <c r="O104" s="14">
        <v>1</v>
      </c>
      <c r="P104" s="14">
        <v>1</v>
      </c>
      <c r="Q104" s="14">
        <v>1</v>
      </c>
      <c r="R104" s="14">
        <v>1</v>
      </c>
      <c r="S104" s="14">
        <v>1</v>
      </c>
      <c r="T104" s="14">
        <v>1</v>
      </c>
      <c r="U104" s="14">
        <v>1</v>
      </c>
      <c r="V104" s="14" t="e">
        <f>#DIV/0!</f>
        <v>#DIV/0!</v>
      </c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</row>
    <row r="105" spans="1:32">
      <c r="A105" s="13" t="s">
        <v>163</v>
      </c>
      <c r="B105" s="13" t="s">
        <v>164</v>
      </c>
      <c r="C105" s="13" t="s">
        <v>165</v>
      </c>
      <c r="D105" s="13" t="s">
        <v>166</v>
      </c>
      <c r="E105" s="14">
        <v>3</v>
      </c>
      <c r="F105" s="14">
        <v>5</v>
      </c>
      <c r="G105" s="14">
        <v>1</v>
      </c>
      <c r="H105" s="14">
        <v>1</v>
      </c>
      <c r="I105" s="14">
        <v>1</v>
      </c>
      <c r="J105" s="14">
        <v>1</v>
      </c>
      <c r="K105" s="14">
        <v>1</v>
      </c>
      <c r="L105" s="14">
        <v>1</v>
      </c>
      <c r="M105" s="14">
        <v>1</v>
      </c>
      <c r="N105" s="14">
        <v>17758000</v>
      </c>
      <c r="O105" s="14">
        <v>6301600</v>
      </c>
      <c r="P105" s="14">
        <v>1</v>
      </c>
      <c r="Q105" s="14">
        <v>1</v>
      </c>
      <c r="R105" s="14">
        <v>1</v>
      </c>
      <c r="S105" s="14">
        <v>1</v>
      </c>
      <c r="T105" s="14">
        <v>4009934</v>
      </c>
      <c r="U105" s="14">
        <v>4009934</v>
      </c>
      <c r="V105" s="14">
        <v>0.23021847300000001</v>
      </c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</row>
    <row r="106" spans="1:32">
      <c r="A106" s="13" t="s">
        <v>167</v>
      </c>
      <c r="B106" s="13" t="s">
        <v>168</v>
      </c>
      <c r="C106" s="13" t="s">
        <v>169</v>
      </c>
      <c r="D106" s="13" t="s">
        <v>170</v>
      </c>
      <c r="E106" s="14">
        <v>3</v>
      </c>
      <c r="F106" s="14">
        <v>1</v>
      </c>
      <c r="G106" s="14">
        <v>1</v>
      </c>
      <c r="H106" s="14">
        <v>1</v>
      </c>
      <c r="I106" s="14">
        <v>1</v>
      </c>
      <c r="J106" s="14">
        <v>1</v>
      </c>
      <c r="K106" s="14">
        <v>1</v>
      </c>
      <c r="L106" s="14">
        <v>1</v>
      </c>
      <c r="M106" s="14">
        <v>1</v>
      </c>
      <c r="N106" s="14">
        <v>1</v>
      </c>
      <c r="O106" s="14">
        <v>1</v>
      </c>
      <c r="P106" s="14">
        <v>1</v>
      </c>
      <c r="Q106" s="14">
        <v>1</v>
      </c>
      <c r="R106" s="14">
        <v>1</v>
      </c>
      <c r="S106" s="14">
        <v>1</v>
      </c>
      <c r="T106" s="14">
        <v>1</v>
      </c>
      <c r="U106" s="14">
        <v>1</v>
      </c>
      <c r="V106" s="14" t="e">
        <f>#DIV/0!</f>
        <v>#DIV/0!</v>
      </c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</row>
    <row r="107" spans="1:32" ht="15" customHeight="1">
      <c r="A107" s="13" t="s">
        <v>58</v>
      </c>
      <c r="B107" s="13" t="s">
        <v>59</v>
      </c>
      <c r="C107" s="31"/>
      <c r="D107" s="13" t="s">
        <v>60</v>
      </c>
      <c r="E107" s="14">
        <v>75</v>
      </c>
      <c r="F107" s="14">
        <v>11</v>
      </c>
      <c r="G107" s="14">
        <v>1</v>
      </c>
      <c r="H107" s="14">
        <v>1241100</v>
      </c>
      <c r="I107" s="14">
        <v>5056700</v>
      </c>
      <c r="J107" s="14">
        <v>7225700</v>
      </c>
      <c r="K107" s="14">
        <v>9433500</v>
      </c>
      <c r="L107" s="14">
        <v>4925700</v>
      </c>
      <c r="M107" s="14">
        <v>150980000</v>
      </c>
      <c r="N107" s="14">
        <v>133370000</v>
      </c>
      <c r="O107" s="14">
        <v>108210000</v>
      </c>
      <c r="P107" s="14">
        <v>77726000</v>
      </c>
      <c r="Q107" s="14">
        <v>55560000</v>
      </c>
      <c r="R107" s="14">
        <v>46933000</v>
      </c>
      <c r="S107" s="14">
        <v>4647116.8329999996</v>
      </c>
      <c r="T107" s="14">
        <v>95463166.670000002</v>
      </c>
      <c r="U107" s="14">
        <v>20.54245032</v>
      </c>
      <c r="V107" s="14">
        <v>3.2147399999999998E-3</v>
      </c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</row>
    <row r="108" spans="1:32">
      <c r="A108" s="13" t="s">
        <v>175</v>
      </c>
      <c r="B108" s="13" t="s">
        <v>176</v>
      </c>
      <c r="C108" s="31"/>
      <c r="D108" s="13" t="s">
        <v>177</v>
      </c>
      <c r="E108" s="14">
        <v>11</v>
      </c>
      <c r="F108" s="14">
        <v>1</v>
      </c>
      <c r="G108" s="14">
        <v>1</v>
      </c>
      <c r="H108" s="14">
        <v>1</v>
      </c>
      <c r="I108" s="14">
        <v>1</v>
      </c>
      <c r="J108" s="14">
        <v>1</v>
      </c>
      <c r="K108" s="14">
        <v>1</v>
      </c>
      <c r="L108" s="14">
        <v>1</v>
      </c>
      <c r="M108" s="14">
        <v>672780</v>
      </c>
      <c r="N108" s="14">
        <v>680440</v>
      </c>
      <c r="O108" s="14">
        <v>1</v>
      </c>
      <c r="P108" s="14">
        <v>1</v>
      </c>
      <c r="Q108" s="14">
        <v>1</v>
      </c>
      <c r="R108" s="14">
        <v>1</v>
      </c>
      <c r="S108" s="14">
        <v>1</v>
      </c>
      <c r="T108" s="14">
        <v>225537.3333</v>
      </c>
      <c r="U108" s="14">
        <v>225537.3333</v>
      </c>
      <c r="V108" s="14">
        <v>0.17469636199999999</v>
      </c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</row>
    <row r="109" spans="1:32">
      <c r="A109" s="13" t="s">
        <v>600</v>
      </c>
      <c r="B109" s="13" t="s">
        <v>601</v>
      </c>
      <c r="C109" s="13" t="s">
        <v>602</v>
      </c>
      <c r="D109" s="13" t="s">
        <v>603</v>
      </c>
      <c r="E109" s="14">
        <v>3</v>
      </c>
      <c r="F109" s="14">
        <v>4</v>
      </c>
      <c r="G109" s="14">
        <v>1</v>
      </c>
      <c r="H109" s="14">
        <v>1</v>
      </c>
      <c r="I109" s="14">
        <v>1</v>
      </c>
      <c r="J109" s="14">
        <v>1</v>
      </c>
      <c r="K109" s="14">
        <v>1</v>
      </c>
      <c r="L109" s="14">
        <v>1</v>
      </c>
      <c r="M109" s="14">
        <v>1</v>
      </c>
      <c r="N109" s="14">
        <v>649570</v>
      </c>
      <c r="O109" s="14">
        <v>1</v>
      </c>
      <c r="P109" s="14">
        <v>722360</v>
      </c>
      <c r="Q109" s="14">
        <v>1</v>
      </c>
      <c r="R109" s="14">
        <v>1</v>
      </c>
      <c r="S109" s="14">
        <v>1</v>
      </c>
      <c r="T109" s="14">
        <v>228655.6667</v>
      </c>
      <c r="U109" s="14">
        <v>228655.6667</v>
      </c>
      <c r="V109" s="14">
        <v>0.17543795600000001</v>
      </c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</row>
    <row r="110" spans="1:32">
      <c r="A110" s="13" t="s">
        <v>178</v>
      </c>
      <c r="B110" s="13" t="s">
        <v>179</v>
      </c>
      <c r="C110" s="13" t="s">
        <v>180</v>
      </c>
      <c r="D110" s="13" t="s">
        <v>181</v>
      </c>
      <c r="E110" s="14">
        <v>4</v>
      </c>
      <c r="F110" s="14">
        <v>2</v>
      </c>
      <c r="G110" s="14">
        <v>1</v>
      </c>
      <c r="H110" s="14">
        <v>1</v>
      </c>
      <c r="I110" s="14">
        <v>1</v>
      </c>
      <c r="J110" s="14">
        <v>1</v>
      </c>
      <c r="K110" s="14">
        <v>1</v>
      </c>
      <c r="L110" s="14">
        <v>1</v>
      </c>
      <c r="M110" s="14">
        <v>1</v>
      </c>
      <c r="N110" s="14">
        <v>1</v>
      </c>
      <c r="O110" s="14">
        <v>1</v>
      </c>
      <c r="P110" s="14">
        <v>1</v>
      </c>
      <c r="Q110" s="14">
        <v>1</v>
      </c>
      <c r="R110" s="14">
        <v>1</v>
      </c>
      <c r="S110" s="14">
        <v>1</v>
      </c>
      <c r="T110" s="14">
        <v>1</v>
      </c>
      <c r="U110" s="14">
        <v>1</v>
      </c>
      <c r="V110" s="14" t="e">
        <f>#DIV/0!</f>
        <v>#DIV/0!</v>
      </c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</row>
    <row r="111" spans="1:32">
      <c r="A111" s="13" t="s">
        <v>604</v>
      </c>
      <c r="B111" s="13" t="s">
        <v>605</v>
      </c>
      <c r="C111" s="13" t="s">
        <v>606</v>
      </c>
      <c r="D111" s="13" t="s">
        <v>607</v>
      </c>
      <c r="E111" s="14">
        <v>11</v>
      </c>
      <c r="F111" s="14">
        <v>2</v>
      </c>
      <c r="G111" s="14">
        <v>1</v>
      </c>
      <c r="H111" s="14">
        <v>1</v>
      </c>
      <c r="I111" s="14">
        <v>1</v>
      </c>
      <c r="J111" s="14">
        <v>1</v>
      </c>
      <c r="K111" s="14">
        <v>1</v>
      </c>
      <c r="L111" s="14">
        <v>1</v>
      </c>
      <c r="M111" s="14">
        <v>1</v>
      </c>
      <c r="N111" s="14">
        <v>1</v>
      </c>
      <c r="O111" s="14">
        <v>1</v>
      </c>
      <c r="P111" s="14">
        <v>1</v>
      </c>
      <c r="Q111" s="14">
        <v>1</v>
      </c>
      <c r="R111" s="14">
        <v>1</v>
      </c>
      <c r="S111" s="14">
        <v>1</v>
      </c>
      <c r="T111" s="14">
        <v>1</v>
      </c>
      <c r="U111" s="14">
        <v>1</v>
      </c>
      <c r="V111" s="14" t="e">
        <f>#DIV/0!</f>
        <v>#DIV/0!</v>
      </c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</row>
    <row r="112" spans="1:32">
      <c r="A112" s="13" t="s">
        <v>182</v>
      </c>
      <c r="B112" s="13" t="s">
        <v>183</v>
      </c>
      <c r="C112" s="13" t="s">
        <v>184</v>
      </c>
      <c r="D112" s="13" t="s">
        <v>185</v>
      </c>
      <c r="E112" s="14">
        <v>4</v>
      </c>
      <c r="F112" s="14">
        <v>1</v>
      </c>
      <c r="G112" s="14">
        <v>1</v>
      </c>
      <c r="H112" s="14">
        <v>1</v>
      </c>
      <c r="I112" s="14">
        <v>1</v>
      </c>
      <c r="J112" s="14">
        <v>1</v>
      </c>
      <c r="K112" s="14">
        <v>1</v>
      </c>
      <c r="L112" s="14">
        <v>1</v>
      </c>
      <c r="M112" s="14">
        <v>1</v>
      </c>
      <c r="N112" s="14">
        <v>1</v>
      </c>
      <c r="O112" s="14">
        <v>1</v>
      </c>
      <c r="P112" s="14">
        <v>1</v>
      </c>
      <c r="Q112" s="14">
        <v>1</v>
      </c>
      <c r="R112" s="14">
        <v>1</v>
      </c>
      <c r="S112" s="14">
        <v>1</v>
      </c>
      <c r="T112" s="14">
        <v>1</v>
      </c>
      <c r="U112" s="14">
        <v>1</v>
      </c>
      <c r="V112" s="14" t="e">
        <f>#DIV/0!</f>
        <v>#DIV/0!</v>
      </c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</row>
    <row r="113" spans="1:32">
      <c r="A113" s="13" t="s">
        <v>608</v>
      </c>
      <c r="B113" s="13" t="s">
        <v>609</v>
      </c>
      <c r="C113" s="13" t="s">
        <v>610</v>
      </c>
      <c r="D113" s="13" t="s">
        <v>611</v>
      </c>
      <c r="E113" s="14">
        <v>3</v>
      </c>
      <c r="F113" s="14">
        <v>1</v>
      </c>
      <c r="G113" s="14">
        <v>1</v>
      </c>
      <c r="H113" s="14">
        <v>1</v>
      </c>
      <c r="I113" s="14">
        <v>1</v>
      </c>
      <c r="J113" s="14">
        <v>1</v>
      </c>
      <c r="K113" s="14">
        <v>1</v>
      </c>
      <c r="L113" s="14">
        <v>1</v>
      </c>
      <c r="M113" s="14">
        <v>1</v>
      </c>
      <c r="N113" s="14">
        <v>1</v>
      </c>
      <c r="O113" s="14">
        <v>1</v>
      </c>
      <c r="P113" s="14">
        <v>1</v>
      </c>
      <c r="Q113" s="14">
        <v>1</v>
      </c>
      <c r="R113" s="14">
        <v>1</v>
      </c>
      <c r="S113" s="14">
        <v>1</v>
      </c>
      <c r="T113" s="14">
        <v>1</v>
      </c>
      <c r="U113" s="14">
        <v>1</v>
      </c>
      <c r="V113" s="14" t="e">
        <f>#DIV/0!</f>
        <v>#DIV/0!</v>
      </c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</row>
    <row r="114" spans="1:32">
      <c r="A114" s="13" t="s">
        <v>186</v>
      </c>
      <c r="B114" s="13" t="s">
        <v>187</v>
      </c>
      <c r="C114" s="13" t="s">
        <v>188</v>
      </c>
      <c r="D114" s="13" t="s">
        <v>189</v>
      </c>
      <c r="E114" s="14">
        <v>4</v>
      </c>
      <c r="F114" s="14">
        <v>1</v>
      </c>
      <c r="G114" s="14">
        <v>1</v>
      </c>
      <c r="H114" s="14">
        <v>1</v>
      </c>
      <c r="I114" s="14">
        <v>1</v>
      </c>
      <c r="J114" s="14">
        <v>1</v>
      </c>
      <c r="K114" s="14">
        <v>93645000</v>
      </c>
      <c r="L114" s="14">
        <v>1</v>
      </c>
      <c r="M114" s="14">
        <v>66979000</v>
      </c>
      <c r="N114" s="14">
        <v>1</v>
      </c>
      <c r="O114" s="14">
        <v>1</v>
      </c>
      <c r="P114" s="14">
        <v>1</v>
      </c>
      <c r="Q114" s="14">
        <v>1</v>
      </c>
      <c r="R114" s="14">
        <v>1</v>
      </c>
      <c r="S114" s="14">
        <v>15607500.83</v>
      </c>
      <c r="T114" s="14">
        <v>11163167.5</v>
      </c>
      <c r="U114" s="14">
        <v>0.71524375500000004</v>
      </c>
      <c r="V114" s="14">
        <v>0.82198986500000004</v>
      </c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</row>
    <row r="115" spans="1:32">
      <c r="A115" s="13" t="s">
        <v>62</v>
      </c>
      <c r="B115" s="13" t="s">
        <v>63</v>
      </c>
      <c r="C115" s="13" t="s">
        <v>64</v>
      </c>
      <c r="D115" s="13" t="s">
        <v>65</v>
      </c>
      <c r="E115" s="14">
        <v>4</v>
      </c>
      <c r="F115" s="14">
        <v>4</v>
      </c>
      <c r="G115" s="14">
        <v>1</v>
      </c>
      <c r="H115" s="14">
        <v>1</v>
      </c>
      <c r="I115" s="14">
        <v>1</v>
      </c>
      <c r="J115" s="14">
        <v>1</v>
      </c>
      <c r="K115" s="14">
        <v>1</v>
      </c>
      <c r="L115" s="14">
        <v>1</v>
      </c>
      <c r="M115" s="14">
        <v>1</v>
      </c>
      <c r="N115" s="14">
        <v>1933200</v>
      </c>
      <c r="O115" s="14">
        <v>1</v>
      </c>
      <c r="P115" s="14">
        <v>1</v>
      </c>
      <c r="Q115" s="14">
        <v>1320200</v>
      </c>
      <c r="R115" s="14">
        <v>1279900</v>
      </c>
      <c r="S115" s="14">
        <v>1</v>
      </c>
      <c r="T115" s="14">
        <v>755550.5</v>
      </c>
      <c r="U115" s="14">
        <v>755550.5</v>
      </c>
      <c r="V115" s="14">
        <v>8.3884895000000001E-2</v>
      </c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</row>
    <row r="116" spans="1:32">
      <c r="A116" s="13" t="s">
        <v>612</v>
      </c>
      <c r="B116" s="13" t="s">
        <v>613</v>
      </c>
      <c r="C116" s="13" t="s">
        <v>614</v>
      </c>
      <c r="D116" s="13" t="s">
        <v>615</v>
      </c>
      <c r="E116" s="14">
        <v>2</v>
      </c>
      <c r="F116" s="14">
        <v>1</v>
      </c>
      <c r="G116" s="14">
        <v>1</v>
      </c>
      <c r="H116" s="14">
        <v>1</v>
      </c>
      <c r="I116" s="14">
        <v>1</v>
      </c>
      <c r="J116" s="14">
        <v>1</v>
      </c>
      <c r="K116" s="14">
        <v>1</v>
      </c>
      <c r="L116" s="14">
        <v>1</v>
      </c>
      <c r="M116" s="14">
        <v>1</v>
      </c>
      <c r="N116" s="14">
        <v>1</v>
      </c>
      <c r="O116" s="14">
        <v>1</v>
      </c>
      <c r="P116" s="14">
        <v>1</v>
      </c>
      <c r="Q116" s="14">
        <v>1</v>
      </c>
      <c r="R116" s="14">
        <v>1</v>
      </c>
      <c r="S116" s="14">
        <v>1</v>
      </c>
      <c r="T116" s="14">
        <v>1</v>
      </c>
      <c r="U116" s="14">
        <v>1</v>
      </c>
      <c r="V116" s="14" t="e">
        <f>#DIV/0!</f>
        <v>#DIV/0!</v>
      </c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</row>
    <row r="117" spans="1:32">
      <c r="A117" s="13" t="s">
        <v>194</v>
      </c>
      <c r="B117" s="13" t="s">
        <v>195</v>
      </c>
      <c r="C117" s="13" t="s">
        <v>196</v>
      </c>
      <c r="D117" s="13" t="s">
        <v>197</v>
      </c>
      <c r="E117" s="14">
        <v>3</v>
      </c>
      <c r="F117" s="14">
        <v>1</v>
      </c>
      <c r="G117" s="14">
        <v>1</v>
      </c>
      <c r="H117" s="14">
        <v>1</v>
      </c>
      <c r="I117" s="14">
        <v>1</v>
      </c>
      <c r="J117" s="14">
        <v>1</v>
      </c>
      <c r="K117" s="14">
        <v>1</v>
      </c>
      <c r="L117" s="14">
        <v>1</v>
      </c>
      <c r="M117" s="14">
        <v>1</v>
      </c>
      <c r="N117" s="14">
        <v>1</v>
      </c>
      <c r="O117" s="14">
        <v>1</v>
      </c>
      <c r="P117" s="14">
        <v>1</v>
      </c>
      <c r="Q117" s="14">
        <v>1</v>
      </c>
      <c r="R117" s="14">
        <v>1</v>
      </c>
      <c r="S117" s="14">
        <v>1</v>
      </c>
      <c r="T117" s="14">
        <v>1</v>
      </c>
      <c r="U117" s="14">
        <v>1</v>
      </c>
      <c r="V117" s="14" t="e">
        <f>#DIV/0!</f>
        <v>#DIV/0!</v>
      </c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</row>
    <row r="118" spans="1:32">
      <c r="A118" s="13" t="s">
        <v>616</v>
      </c>
      <c r="B118" s="13" t="s">
        <v>617</v>
      </c>
      <c r="C118" s="13" t="s">
        <v>618</v>
      </c>
      <c r="D118" s="13" t="s">
        <v>619</v>
      </c>
      <c r="E118" s="14">
        <v>3</v>
      </c>
      <c r="F118" s="14">
        <v>2</v>
      </c>
      <c r="G118" s="14">
        <v>1</v>
      </c>
      <c r="H118" s="14">
        <v>1</v>
      </c>
      <c r="I118" s="14">
        <v>1</v>
      </c>
      <c r="J118" s="14">
        <v>1</v>
      </c>
      <c r="K118" s="14">
        <v>1</v>
      </c>
      <c r="L118" s="14">
        <v>1</v>
      </c>
      <c r="M118" s="14">
        <v>1</v>
      </c>
      <c r="N118" s="14">
        <v>1</v>
      </c>
      <c r="O118" s="14">
        <v>1</v>
      </c>
      <c r="P118" s="14">
        <v>1</v>
      </c>
      <c r="Q118" s="14">
        <v>1</v>
      </c>
      <c r="R118" s="14">
        <v>1</v>
      </c>
      <c r="S118" s="14">
        <v>1</v>
      </c>
      <c r="T118" s="14">
        <v>1</v>
      </c>
      <c r="U118" s="14">
        <v>1</v>
      </c>
      <c r="V118" s="14" t="e">
        <f>#DIV/0!</f>
        <v>#DIV/0!</v>
      </c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</row>
    <row r="119" spans="1:32">
      <c r="A119" s="13" t="s">
        <v>198</v>
      </c>
      <c r="B119" s="13" t="s">
        <v>199</v>
      </c>
      <c r="C119" s="13" t="s">
        <v>200</v>
      </c>
      <c r="D119" s="13" t="s">
        <v>201</v>
      </c>
      <c r="E119" s="14">
        <v>5</v>
      </c>
      <c r="F119" s="14">
        <v>2</v>
      </c>
      <c r="G119" s="14">
        <v>1</v>
      </c>
      <c r="H119" s="14">
        <v>1</v>
      </c>
      <c r="I119" s="14">
        <v>1</v>
      </c>
      <c r="J119" s="14">
        <v>1</v>
      </c>
      <c r="K119" s="14">
        <v>1</v>
      </c>
      <c r="L119" s="14">
        <v>1</v>
      </c>
      <c r="M119" s="14">
        <v>1</v>
      </c>
      <c r="N119" s="14">
        <v>1</v>
      </c>
      <c r="O119" s="14">
        <v>1</v>
      </c>
      <c r="P119" s="14">
        <v>1</v>
      </c>
      <c r="Q119" s="14">
        <v>1</v>
      </c>
      <c r="R119" s="14">
        <v>1</v>
      </c>
      <c r="S119" s="14">
        <v>1</v>
      </c>
      <c r="T119" s="14">
        <v>1</v>
      </c>
      <c r="U119" s="14">
        <v>1</v>
      </c>
      <c r="V119" s="14" t="e">
        <f>#DIV/0!</f>
        <v>#DIV/0!</v>
      </c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</row>
    <row r="120" spans="1:32">
      <c r="A120" s="13" t="s">
        <v>202</v>
      </c>
      <c r="B120" s="13" t="s">
        <v>203</v>
      </c>
      <c r="C120" s="13" t="s">
        <v>204</v>
      </c>
      <c r="D120" s="13" t="s">
        <v>205</v>
      </c>
      <c r="E120" s="14">
        <v>6</v>
      </c>
      <c r="F120" s="14">
        <v>3</v>
      </c>
      <c r="G120" s="14">
        <v>1</v>
      </c>
      <c r="H120" s="14">
        <v>1</v>
      </c>
      <c r="I120" s="14">
        <v>1</v>
      </c>
      <c r="J120" s="14">
        <v>1</v>
      </c>
      <c r="K120" s="14">
        <v>1</v>
      </c>
      <c r="L120" s="14">
        <v>1</v>
      </c>
      <c r="M120" s="14">
        <v>1</v>
      </c>
      <c r="N120" s="14">
        <v>1</v>
      </c>
      <c r="O120" s="14">
        <v>1</v>
      </c>
      <c r="P120" s="14">
        <v>1</v>
      </c>
      <c r="Q120" s="14">
        <v>1</v>
      </c>
      <c r="R120" s="14">
        <v>1</v>
      </c>
      <c r="S120" s="14">
        <v>1</v>
      </c>
      <c r="T120" s="14">
        <v>1</v>
      </c>
      <c r="U120" s="14">
        <v>1</v>
      </c>
      <c r="V120" s="14" t="e">
        <f>#DIV/0!</f>
        <v>#DIV/0!</v>
      </c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</row>
    <row r="121" spans="1:32">
      <c r="A121" s="13" t="s">
        <v>620</v>
      </c>
      <c r="B121" s="13" t="s">
        <v>621</v>
      </c>
      <c r="C121" s="13" t="s">
        <v>622</v>
      </c>
      <c r="D121" s="13" t="s">
        <v>623</v>
      </c>
      <c r="E121" s="14">
        <v>2</v>
      </c>
      <c r="F121" s="14">
        <v>1</v>
      </c>
      <c r="G121" s="14">
        <v>1</v>
      </c>
      <c r="H121" s="14">
        <v>1</v>
      </c>
      <c r="I121" s="14">
        <v>1</v>
      </c>
      <c r="J121" s="14">
        <v>1</v>
      </c>
      <c r="K121" s="14">
        <v>1</v>
      </c>
      <c r="L121" s="14">
        <v>1</v>
      </c>
      <c r="M121" s="14">
        <v>1</v>
      </c>
      <c r="N121" s="14">
        <v>1</v>
      </c>
      <c r="O121" s="14">
        <v>1</v>
      </c>
      <c r="P121" s="14">
        <v>1</v>
      </c>
      <c r="Q121" s="14">
        <v>1</v>
      </c>
      <c r="R121" s="14">
        <v>1</v>
      </c>
      <c r="S121" s="14">
        <v>1</v>
      </c>
      <c r="T121" s="14">
        <v>1</v>
      </c>
      <c r="U121" s="14">
        <v>1</v>
      </c>
      <c r="V121" s="14" t="e">
        <f>#DIV/0!</f>
        <v>#DIV/0!</v>
      </c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</row>
    <row r="122" spans="1:32">
      <c r="A122" s="13" t="s">
        <v>624</v>
      </c>
      <c r="B122" s="13" t="s">
        <v>625</v>
      </c>
      <c r="C122" s="13" t="s">
        <v>626</v>
      </c>
      <c r="D122" s="13" t="s">
        <v>627</v>
      </c>
      <c r="E122" s="14">
        <v>3</v>
      </c>
      <c r="F122" s="14">
        <v>1</v>
      </c>
      <c r="G122" s="14">
        <v>181140000</v>
      </c>
      <c r="H122" s="14">
        <v>1</v>
      </c>
      <c r="I122" s="14">
        <v>1</v>
      </c>
      <c r="J122" s="14">
        <v>1</v>
      </c>
      <c r="K122" s="14">
        <v>111240000</v>
      </c>
      <c r="L122" s="14">
        <v>1</v>
      </c>
      <c r="M122" s="14">
        <v>1</v>
      </c>
      <c r="N122" s="14">
        <v>179790000</v>
      </c>
      <c r="O122" s="14">
        <v>153490000</v>
      </c>
      <c r="P122" s="14">
        <v>1</v>
      </c>
      <c r="Q122" s="14">
        <v>179930000</v>
      </c>
      <c r="R122" s="14">
        <v>165580000</v>
      </c>
      <c r="S122" s="14">
        <v>48730000.670000002</v>
      </c>
      <c r="T122" s="14">
        <v>113131667</v>
      </c>
      <c r="U122" s="14">
        <v>2.3216019999999999</v>
      </c>
      <c r="V122" s="14">
        <v>0.21185955100000001</v>
      </c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</row>
    <row r="123" spans="1:32">
      <c r="A123" s="13" t="s">
        <v>210</v>
      </c>
      <c r="B123" s="13" t="s">
        <v>102</v>
      </c>
      <c r="C123" s="13" t="s">
        <v>211</v>
      </c>
      <c r="D123" s="13" t="s">
        <v>212</v>
      </c>
      <c r="E123" s="14">
        <v>10</v>
      </c>
      <c r="F123" s="14">
        <v>2</v>
      </c>
      <c r="G123" s="14">
        <v>1</v>
      </c>
      <c r="H123" s="14">
        <v>1</v>
      </c>
      <c r="I123" s="14">
        <v>1</v>
      </c>
      <c r="J123" s="14">
        <v>1</v>
      </c>
      <c r="K123" s="14">
        <v>1</v>
      </c>
      <c r="L123" s="14">
        <v>1</v>
      </c>
      <c r="M123" s="14">
        <v>1</v>
      </c>
      <c r="N123" s="14">
        <v>1</v>
      </c>
      <c r="O123" s="14">
        <v>1794900</v>
      </c>
      <c r="P123" s="14">
        <v>1</v>
      </c>
      <c r="Q123" s="14">
        <v>1</v>
      </c>
      <c r="R123" s="14">
        <v>1</v>
      </c>
      <c r="S123" s="14">
        <v>1</v>
      </c>
      <c r="T123" s="14">
        <v>299150.8333</v>
      </c>
      <c r="U123" s="14">
        <v>299150.8333</v>
      </c>
      <c r="V123" s="14">
        <v>0.36321746799999999</v>
      </c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</row>
    <row r="124" spans="1:32">
      <c r="A124" s="13" t="s">
        <v>628</v>
      </c>
      <c r="B124" s="13" t="s">
        <v>102</v>
      </c>
      <c r="C124" s="31"/>
      <c r="D124" s="13" t="s">
        <v>629</v>
      </c>
      <c r="E124" s="14">
        <v>10</v>
      </c>
      <c r="F124" s="14">
        <v>1</v>
      </c>
      <c r="G124" s="14">
        <v>1</v>
      </c>
      <c r="H124" s="14">
        <v>1</v>
      </c>
      <c r="I124" s="14">
        <v>1</v>
      </c>
      <c r="J124" s="14">
        <v>1</v>
      </c>
      <c r="K124" s="14">
        <v>1</v>
      </c>
      <c r="L124" s="14">
        <v>1</v>
      </c>
      <c r="M124" s="14">
        <v>1</v>
      </c>
      <c r="N124" s="14">
        <v>1</v>
      </c>
      <c r="O124" s="14">
        <v>1</v>
      </c>
      <c r="P124" s="14">
        <v>1</v>
      </c>
      <c r="Q124" s="14">
        <v>1</v>
      </c>
      <c r="R124" s="14">
        <v>1</v>
      </c>
      <c r="S124" s="14">
        <v>1</v>
      </c>
      <c r="T124" s="14">
        <v>1</v>
      </c>
      <c r="U124" s="14">
        <v>1</v>
      </c>
      <c r="V124" s="14" t="e">
        <f>#DIV/0!</f>
        <v>#DIV/0!</v>
      </c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</row>
    <row r="125" spans="1:32">
      <c r="A125" s="13" t="s">
        <v>213</v>
      </c>
      <c r="B125" s="13" t="s">
        <v>102</v>
      </c>
      <c r="C125" s="31"/>
      <c r="D125" s="13" t="s">
        <v>214</v>
      </c>
      <c r="E125" s="14">
        <v>5</v>
      </c>
      <c r="F125" s="14">
        <v>2</v>
      </c>
      <c r="G125" s="14">
        <v>1</v>
      </c>
      <c r="H125" s="14">
        <v>1</v>
      </c>
      <c r="I125" s="14">
        <v>1</v>
      </c>
      <c r="J125" s="14">
        <v>1</v>
      </c>
      <c r="K125" s="14">
        <v>1</v>
      </c>
      <c r="L125" s="14">
        <v>1</v>
      </c>
      <c r="M125" s="14">
        <v>1</v>
      </c>
      <c r="N125" s="14">
        <v>1</v>
      </c>
      <c r="O125" s="14">
        <v>1</v>
      </c>
      <c r="P125" s="14">
        <v>1</v>
      </c>
      <c r="Q125" s="14">
        <v>1</v>
      </c>
      <c r="R125" s="14">
        <v>1</v>
      </c>
      <c r="S125" s="14">
        <v>1</v>
      </c>
      <c r="T125" s="14">
        <v>1</v>
      </c>
      <c r="U125" s="14">
        <v>1</v>
      </c>
      <c r="V125" s="14" t="e">
        <f>#DIV/0!</f>
        <v>#DIV/0!</v>
      </c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</row>
    <row r="126" spans="1:32">
      <c r="A126" s="13" t="s">
        <v>630</v>
      </c>
      <c r="B126" s="13" t="s">
        <v>631</v>
      </c>
      <c r="C126" s="13" t="s">
        <v>632</v>
      </c>
      <c r="D126" s="13" t="s">
        <v>633</v>
      </c>
      <c r="E126" s="14">
        <v>6</v>
      </c>
      <c r="F126" s="14">
        <v>1</v>
      </c>
      <c r="G126" s="14">
        <v>1</v>
      </c>
      <c r="H126" s="14">
        <v>1</v>
      </c>
      <c r="I126" s="14">
        <v>1</v>
      </c>
      <c r="J126" s="14">
        <v>1</v>
      </c>
      <c r="K126" s="14">
        <v>1</v>
      </c>
      <c r="L126" s="14">
        <v>1</v>
      </c>
      <c r="M126" s="14">
        <v>1</v>
      </c>
      <c r="N126" s="14">
        <v>1</v>
      </c>
      <c r="O126" s="14">
        <v>1</v>
      </c>
      <c r="P126" s="14">
        <v>1</v>
      </c>
      <c r="Q126" s="14">
        <v>1</v>
      </c>
      <c r="R126" s="14">
        <v>1</v>
      </c>
      <c r="S126" s="14">
        <v>1</v>
      </c>
      <c r="T126" s="14">
        <v>1</v>
      </c>
      <c r="U126" s="14">
        <v>1</v>
      </c>
      <c r="V126" s="14" t="e">
        <f>#DIV/0!</f>
        <v>#DIV/0!</v>
      </c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</row>
    <row r="127" spans="1:32">
      <c r="A127" s="13" t="s">
        <v>215</v>
      </c>
      <c r="B127" s="13" t="s">
        <v>216</v>
      </c>
      <c r="C127" s="13" t="s">
        <v>217</v>
      </c>
      <c r="D127" s="13" t="s">
        <v>218</v>
      </c>
      <c r="E127" s="14">
        <v>3</v>
      </c>
      <c r="F127" s="14">
        <v>2</v>
      </c>
      <c r="G127" s="14">
        <v>1</v>
      </c>
      <c r="H127" s="14">
        <v>1</v>
      </c>
      <c r="I127" s="14">
        <v>1</v>
      </c>
      <c r="J127" s="14">
        <v>1</v>
      </c>
      <c r="K127" s="14">
        <v>1</v>
      </c>
      <c r="L127" s="14">
        <v>1</v>
      </c>
      <c r="M127" s="14">
        <v>1</v>
      </c>
      <c r="N127" s="14">
        <v>1</v>
      </c>
      <c r="O127" s="14">
        <v>1</v>
      </c>
      <c r="P127" s="14">
        <v>1</v>
      </c>
      <c r="Q127" s="14">
        <v>1</v>
      </c>
      <c r="R127" s="14">
        <v>1</v>
      </c>
      <c r="S127" s="14">
        <v>1</v>
      </c>
      <c r="T127" s="14">
        <v>1</v>
      </c>
      <c r="U127" s="14">
        <v>1</v>
      </c>
      <c r="V127" s="14" t="e">
        <f>#DIV/0!</f>
        <v>#DIV/0!</v>
      </c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</row>
    <row r="128" spans="1:32">
      <c r="A128" s="13" t="s">
        <v>634</v>
      </c>
      <c r="B128" s="13" t="s">
        <v>635</v>
      </c>
      <c r="C128" s="13" t="s">
        <v>636</v>
      </c>
      <c r="D128" s="13" t="s">
        <v>637</v>
      </c>
      <c r="E128" s="14">
        <v>2</v>
      </c>
      <c r="F128" s="14">
        <v>1</v>
      </c>
      <c r="G128" s="14">
        <v>1</v>
      </c>
      <c r="H128" s="14">
        <v>1</v>
      </c>
      <c r="I128" s="14">
        <v>1</v>
      </c>
      <c r="J128" s="14">
        <v>1</v>
      </c>
      <c r="K128" s="14">
        <v>1</v>
      </c>
      <c r="L128" s="14">
        <v>1</v>
      </c>
      <c r="M128" s="14">
        <v>1</v>
      </c>
      <c r="N128" s="14">
        <v>1</v>
      </c>
      <c r="O128" s="14">
        <v>1</v>
      </c>
      <c r="P128" s="14">
        <v>1</v>
      </c>
      <c r="Q128" s="14">
        <v>1</v>
      </c>
      <c r="R128" s="14">
        <v>1</v>
      </c>
      <c r="S128" s="14">
        <v>1</v>
      </c>
      <c r="T128" s="14">
        <v>1</v>
      </c>
      <c r="U128" s="14">
        <v>1</v>
      </c>
      <c r="V128" s="14" t="e">
        <f>#DIV/0!</f>
        <v>#DIV/0!</v>
      </c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</row>
    <row r="129" spans="1:32">
      <c r="A129" s="13" t="s">
        <v>638</v>
      </c>
      <c r="B129" s="13" t="s">
        <v>639</v>
      </c>
      <c r="C129" s="13" t="s">
        <v>640</v>
      </c>
      <c r="D129" s="13" t="s">
        <v>641</v>
      </c>
      <c r="E129" s="14">
        <v>8</v>
      </c>
      <c r="F129" s="14">
        <v>1</v>
      </c>
      <c r="G129" s="14">
        <v>1</v>
      </c>
      <c r="H129" s="14">
        <v>1</v>
      </c>
      <c r="I129" s="14">
        <v>1</v>
      </c>
      <c r="J129" s="14">
        <v>1</v>
      </c>
      <c r="K129" s="14">
        <v>1</v>
      </c>
      <c r="L129" s="14">
        <v>1</v>
      </c>
      <c r="M129" s="14">
        <v>1</v>
      </c>
      <c r="N129" s="14">
        <v>2187300</v>
      </c>
      <c r="O129" s="14">
        <v>1</v>
      </c>
      <c r="P129" s="14">
        <v>1015300</v>
      </c>
      <c r="Q129" s="14">
        <v>1</v>
      </c>
      <c r="R129" s="14">
        <v>1</v>
      </c>
      <c r="S129" s="14">
        <v>1</v>
      </c>
      <c r="T129" s="14">
        <v>533767.33330000006</v>
      </c>
      <c r="U129" s="14">
        <v>533767.33330000006</v>
      </c>
      <c r="V129" s="14">
        <v>0.20865162600000001</v>
      </c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</row>
    <row r="130" spans="1:32">
      <c r="A130" s="13" t="s">
        <v>219</v>
      </c>
      <c r="B130" s="13" t="s">
        <v>220</v>
      </c>
      <c r="C130" s="13" t="s">
        <v>221</v>
      </c>
      <c r="D130" s="13" t="s">
        <v>222</v>
      </c>
      <c r="E130" s="14">
        <v>3</v>
      </c>
      <c r="F130" s="14">
        <v>1</v>
      </c>
      <c r="G130" s="14">
        <v>1</v>
      </c>
      <c r="H130" s="14">
        <v>1</v>
      </c>
      <c r="I130" s="14">
        <v>1</v>
      </c>
      <c r="J130" s="14">
        <v>1</v>
      </c>
      <c r="K130" s="14">
        <v>1</v>
      </c>
      <c r="L130" s="14">
        <v>1</v>
      </c>
      <c r="M130" s="14">
        <v>1</v>
      </c>
      <c r="N130" s="14">
        <v>1</v>
      </c>
      <c r="O130" s="14">
        <v>1</v>
      </c>
      <c r="P130" s="14">
        <v>1</v>
      </c>
      <c r="Q130" s="14">
        <v>1</v>
      </c>
      <c r="R130" s="14">
        <v>1</v>
      </c>
      <c r="S130" s="14">
        <v>1</v>
      </c>
      <c r="T130" s="14">
        <v>1</v>
      </c>
      <c r="U130" s="14">
        <v>1</v>
      </c>
      <c r="V130" s="14" t="e">
        <f>#DIV/0!</f>
        <v>#DIV/0!</v>
      </c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</row>
    <row r="131" spans="1:32">
      <c r="A131" s="13" t="s">
        <v>642</v>
      </c>
      <c r="B131" s="13" t="s">
        <v>643</v>
      </c>
      <c r="C131" s="13" t="s">
        <v>644</v>
      </c>
      <c r="D131" s="13" t="s">
        <v>645</v>
      </c>
      <c r="E131" s="14">
        <v>7</v>
      </c>
      <c r="F131" s="14">
        <v>1</v>
      </c>
      <c r="G131" s="14">
        <v>1</v>
      </c>
      <c r="H131" s="14">
        <v>1</v>
      </c>
      <c r="I131" s="14">
        <v>1</v>
      </c>
      <c r="J131" s="14">
        <v>1</v>
      </c>
      <c r="K131" s="14">
        <v>1</v>
      </c>
      <c r="L131" s="14">
        <v>1</v>
      </c>
      <c r="M131" s="14">
        <v>1</v>
      </c>
      <c r="N131" s="14">
        <v>707980</v>
      </c>
      <c r="O131" s="14">
        <v>1</v>
      </c>
      <c r="P131" s="14">
        <v>1</v>
      </c>
      <c r="Q131" s="14">
        <v>1</v>
      </c>
      <c r="R131" s="14">
        <v>1</v>
      </c>
      <c r="S131" s="14">
        <v>1</v>
      </c>
      <c r="T131" s="14">
        <v>117997.5</v>
      </c>
      <c r="U131" s="14">
        <v>117997.5</v>
      </c>
      <c r="V131" s="14">
        <v>0.36321746799999999</v>
      </c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</row>
    <row r="132" spans="1:32">
      <c r="A132" s="13" t="s">
        <v>646</v>
      </c>
      <c r="B132" s="13" t="s">
        <v>647</v>
      </c>
      <c r="C132" s="13" t="s">
        <v>648</v>
      </c>
      <c r="D132" s="13" t="s">
        <v>649</v>
      </c>
      <c r="E132" s="14">
        <v>3</v>
      </c>
      <c r="F132" s="14">
        <v>2</v>
      </c>
      <c r="G132" s="14">
        <v>1</v>
      </c>
      <c r="H132" s="14">
        <v>1</v>
      </c>
      <c r="I132" s="14">
        <v>1</v>
      </c>
      <c r="J132" s="14">
        <v>1</v>
      </c>
      <c r="K132" s="14">
        <v>1</v>
      </c>
      <c r="L132" s="14">
        <v>1</v>
      </c>
      <c r="M132" s="14">
        <v>1</v>
      </c>
      <c r="N132" s="14">
        <v>1</v>
      </c>
      <c r="O132" s="14">
        <v>1</v>
      </c>
      <c r="P132" s="14">
        <v>1</v>
      </c>
      <c r="Q132" s="14">
        <v>1</v>
      </c>
      <c r="R132" s="14">
        <v>1</v>
      </c>
      <c r="S132" s="14">
        <v>1</v>
      </c>
      <c r="T132" s="14">
        <v>1</v>
      </c>
      <c r="U132" s="14">
        <v>1</v>
      </c>
      <c r="V132" s="14" t="e">
        <f>#DIV/0!</f>
        <v>#DIV/0!</v>
      </c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</row>
    <row r="133" spans="1:32">
      <c r="A133" s="13" t="s">
        <v>650</v>
      </c>
      <c r="B133" s="13" t="s">
        <v>651</v>
      </c>
      <c r="C133" s="13" t="s">
        <v>652</v>
      </c>
      <c r="D133" s="13" t="s">
        <v>653</v>
      </c>
      <c r="E133" s="14">
        <v>4</v>
      </c>
      <c r="F133" s="14">
        <v>3</v>
      </c>
      <c r="G133" s="14">
        <v>1</v>
      </c>
      <c r="H133" s="14">
        <v>1</v>
      </c>
      <c r="I133" s="14">
        <v>1</v>
      </c>
      <c r="J133" s="14">
        <v>1</v>
      </c>
      <c r="K133" s="14">
        <v>1</v>
      </c>
      <c r="L133" s="14">
        <v>1</v>
      </c>
      <c r="M133" s="14">
        <v>1</v>
      </c>
      <c r="N133" s="14">
        <v>1</v>
      </c>
      <c r="O133" s="14">
        <v>1</v>
      </c>
      <c r="P133" s="14">
        <v>1</v>
      </c>
      <c r="Q133" s="14">
        <v>1</v>
      </c>
      <c r="R133" s="14">
        <v>1</v>
      </c>
      <c r="S133" s="14">
        <v>1</v>
      </c>
      <c r="T133" s="14">
        <v>1</v>
      </c>
      <c r="U133" s="14">
        <v>1</v>
      </c>
      <c r="V133" s="14" t="e">
        <f>#DIV/0!</f>
        <v>#DIV/0!</v>
      </c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</row>
    <row r="134" spans="1:32">
      <c r="A134" s="13" t="s">
        <v>67</v>
      </c>
      <c r="B134" s="13" t="s">
        <v>68</v>
      </c>
      <c r="C134" s="13" t="s">
        <v>69</v>
      </c>
      <c r="D134" s="13" t="s">
        <v>70</v>
      </c>
      <c r="E134" s="14">
        <v>21</v>
      </c>
      <c r="F134" s="14">
        <v>7</v>
      </c>
      <c r="G134" s="14">
        <v>1</v>
      </c>
      <c r="H134" s="14">
        <v>1</v>
      </c>
      <c r="I134" s="14">
        <v>1</v>
      </c>
      <c r="J134" s="14">
        <v>1</v>
      </c>
      <c r="K134" s="14">
        <v>1</v>
      </c>
      <c r="L134" s="14">
        <v>1</v>
      </c>
      <c r="M134" s="14">
        <v>4845800</v>
      </c>
      <c r="N134" s="14">
        <v>4498500</v>
      </c>
      <c r="O134" s="14">
        <v>2764200</v>
      </c>
      <c r="P134" s="14">
        <v>2782900</v>
      </c>
      <c r="Q134" s="14">
        <v>1</v>
      </c>
      <c r="R134" s="14">
        <v>1</v>
      </c>
      <c r="S134" s="14">
        <v>1</v>
      </c>
      <c r="T134" s="14">
        <v>2481900.3330000001</v>
      </c>
      <c r="U134" s="14">
        <v>2481900.3330000001</v>
      </c>
      <c r="V134" s="14">
        <v>3.4236541000000002E-2</v>
      </c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</row>
    <row r="135" spans="1:32">
      <c r="A135" s="13" t="s">
        <v>654</v>
      </c>
      <c r="B135" s="13" t="s">
        <v>655</v>
      </c>
      <c r="C135" s="13" t="s">
        <v>656</v>
      </c>
      <c r="D135" s="13" t="s">
        <v>657</v>
      </c>
      <c r="E135" s="14">
        <v>3</v>
      </c>
      <c r="F135" s="14">
        <v>1</v>
      </c>
      <c r="G135" s="14">
        <v>1</v>
      </c>
      <c r="H135" s="14">
        <v>1</v>
      </c>
      <c r="I135" s="14">
        <v>1</v>
      </c>
      <c r="J135" s="14">
        <v>1</v>
      </c>
      <c r="K135" s="14">
        <v>1</v>
      </c>
      <c r="L135" s="14">
        <v>1</v>
      </c>
      <c r="M135" s="14">
        <v>1</v>
      </c>
      <c r="N135" s="14">
        <v>1</v>
      </c>
      <c r="O135" s="14">
        <v>1</v>
      </c>
      <c r="P135" s="14">
        <v>1</v>
      </c>
      <c r="Q135" s="14">
        <v>1</v>
      </c>
      <c r="R135" s="14">
        <v>1</v>
      </c>
      <c r="S135" s="14">
        <v>1</v>
      </c>
      <c r="T135" s="14">
        <v>1</v>
      </c>
      <c r="U135" s="14">
        <v>1</v>
      </c>
      <c r="V135" s="14" t="e">
        <f>#DIV/0!</f>
        <v>#DIV/0!</v>
      </c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</row>
    <row r="136" spans="1:32">
      <c r="A136" s="13" t="s">
        <v>658</v>
      </c>
      <c r="B136" s="13" t="s">
        <v>659</v>
      </c>
      <c r="C136" s="13" t="s">
        <v>660</v>
      </c>
      <c r="D136" s="13" t="s">
        <v>661</v>
      </c>
      <c r="E136" s="14">
        <v>3</v>
      </c>
      <c r="F136" s="14">
        <v>1</v>
      </c>
      <c r="G136" s="14">
        <v>1</v>
      </c>
      <c r="H136" s="14">
        <v>1</v>
      </c>
      <c r="I136" s="14">
        <v>1</v>
      </c>
      <c r="J136" s="14">
        <v>1</v>
      </c>
      <c r="K136" s="14">
        <v>1</v>
      </c>
      <c r="L136" s="14">
        <v>1</v>
      </c>
      <c r="M136" s="14">
        <v>1</v>
      </c>
      <c r="N136" s="14">
        <v>1</v>
      </c>
      <c r="O136" s="14">
        <v>1</v>
      </c>
      <c r="P136" s="14">
        <v>1</v>
      </c>
      <c r="Q136" s="14">
        <v>1</v>
      </c>
      <c r="R136" s="14">
        <v>1</v>
      </c>
      <c r="S136" s="14">
        <v>1</v>
      </c>
      <c r="T136" s="14">
        <v>1</v>
      </c>
      <c r="U136" s="14">
        <v>1</v>
      </c>
      <c r="V136" s="14" t="e">
        <f>#DIV/0!</f>
        <v>#DIV/0!</v>
      </c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</row>
    <row r="137" spans="1:32">
      <c r="A137" s="13" t="s">
        <v>662</v>
      </c>
      <c r="B137" s="13" t="s">
        <v>663</v>
      </c>
      <c r="C137" s="13" t="s">
        <v>664</v>
      </c>
      <c r="D137" s="13" t="s">
        <v>665</v>
      </c>
      <c r="E137" s="14">
        <v>7</v>
      </c>
      <c r="F137" s="14">
        <v>3</v>
      </c>
      <c r="G137" s="14">
        <v>1</v>
      </c>
      <c r="H137" s="14">
        <v>1</v>
      </c>
      <c r="I137" s="14">
        <v>1</v>
      </c>
      <c r="J137" s="14">
        <v>1</v>
      </c>
      <c r="K137" s="14">
        <v>1</v>
      </c>
      <c r="L137" s="14">
        <v>1</v>
      </c>
      <c r="M137" s="14">
        <v>1</v>
      </c>
      <c r="N137" s="14">
        <v>1</v>
      </c>
      <c r="O137" s="14">
        <v>1</v>
      </c>
      <c r="P137" s="14">
        <v>1</v>
      </c>
      <c r="Q137" s="14">
        <v>1</v>
      </c>
      <c r="R137" s="14">
        <v>1</v>
      </c>
      <c r="S137" s="14">
        <v>1</v>
      </c>
      <c r="T137" s="14">
        <v>1</v>
      </c>
      <c r="U137" s="14">
        <v>1</v>
      </c>
      <c r="V137" s="14" t="e">
        <f>#DIV/0!</f>
        <v>#DIV/0!</v>
      </c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</row>
    <row r="138" spans="1:32">
      <c r="A138" s="13" t="s">
        <v>666</v>
      </c>
      <c r="B138" s="13" t="s">
        <v>667</v>
      </c>
      <c r="C138" s="13" t="s">
        <v>668</v>
      </c>
      <c r="D138" s="13" t="s">
        <v>669</v>
      </c>
      <c r="E138" s="14">
        <v>4</v>
      </c>
      <c r="F138" s="14">
        <v>2</v>
      </c>
      <c r="G138" s="14">
        <v>1</v>
      </c>
      <c r="H138" s="14">
        <v>1</v>
      </c>
      <c r="I138" s="14">
        <v>1</v>
      </c>
      <c r="J138" s="14">
        <v>1</v>
      </c>
      <c r="K138" s="14">
        <v>1</v>
      </c>
      <c r="L138" s="14">
        <v>1</v>
      </c>
      <c r="M138" s="14">
        <v>1</v>
      </c>
      <c r="N138" s="14">
        <v>1</v>
      </c>
      <c r="O138" s="14">
        <v>1</v>
      </c>
      <c r="P138" s="14">
        <v>1</v>
      </c>
      <c r="Q138" s="14">
        <v>1</v>
      </c>
      <c r="R138" s="14">
        <v>1</v>
      </c>
      <c r="S138" s="14">
        <v>1</v>
      </c>
      <c r="T138" s="14">
        <v>1</v>
      </c>
      <c r="U138" s="14">
        <v>1</v>
      </c>
      <c r="V138" s="14" t="e">
        <f>#DIV/0!</f>
        <v>#DIV/0!</v>
      </c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</row>
    <row r="139" spans="1:32">
      <c r="A139" s="13" t="s">
        <v>243</v>
      </c>
      <c r="B139" s="13" t="s">
        <v>670</v>
      </c>
      <c r="C139" s="13" t="s">
        <v>671</v>
      </c>
      <c r="D139" s="13" t="s">
        <v>672</v>
      </c>
      <c r="E139" s="14">
        <v>2</v>
      </c>
      <c r="F139" s="14">
        <v>1</v>
      </c>
      <c r="G139" s="14">
        <v>1</v>
      </c>
      <c r="H139" s="14">
        <v>1</v>
      </c>
      <c r="I139" s="14">
        <v>1</v>
      </c>
      <c r="J139" s="14">
        <v>1</v>
      </c>
      <c r="K139" s="14">
        <v>1</v>
      </c>
      <c r="L139" s="14">
        <v>1</v>
      </c>
      <c r="M139" s="14">
        <v>1</v>
      </c>
      <c r="N139" s="14">
        <v>1</v>
      </c>
      <c r="O139" s="14">
        <v>1</v>
      </c>
      <c r="P139" s="14">
        <v>1</v>
      </c>
      <c r="Q139" s="14">
        <v>1</v>
      </c>
      <c r="R139" s="14">
        <v>1</v>
      </c>
      <c r="S139" s="14">
        <v>1</v>
      </c>
      <c r="T139" s="14">
        <v>1</v>
      </c>
      <c r="U139" s="14">
        <v>1</v>
      </c>
      <c r="V139" s="14" t="e">
        <f>#DIV/0!</f>
        <v>#DIV/0!</v>
      </c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</row>
    <row r="140" spans="1:32">
      <c r="A140" s="13" t="s">
        <v>673</v>
      </c>
      <c r="B140" s="13" t="s">
        <v>674</v>
      </c>
      <c r="C140" s="13" t="s">
        <v>675</v>
      </c>
      <c r="D140" s="13" t="s">
        <v>676</v>
      </c>
      <c r="E140" s="14">
        <v>3</v>
      </c>
      <c r="F140" s="14">
        <v>2</v>
      </c>
      <c r="G140" s="14">
        <v>1</v>
      </c>
      <c r="H140" s="14">
        <v>1</v>
      </c>
      <c r="I140" s="14">
        <v>1</v>
      </c>
      <c r="J140" s="14">
        <v>1</v>
      </c>
      <c r="K140" s="14">
        <v>1</v>
      </c>
      <c r="L140" s="14">
        <v>1</v>
      </c>
      <c r="M140" s="14">
        <v>1</v>
      </c>
      <c r="N140" s="14">
        <v>1</v>
      </c>
      <c r="O140" s="14">
        <v>1</v>
      </c>
      <c r="P140" s="14">
        <v>1</v>
      </c>
      <c r="Q140" s="14">
        <v>1</v>
      </c>
      <c r="R140" s="14">
        <v>1</v>
      </c>
      <c r="S140" s="14">
        <v>1</v>
      </c>
      <c r="T140" s="14">
        <v>1</v>
      </c>
      <c r="U140" s="14">
        <v>1</v>
      </c>
      <c r="V140" s="14" t="e">
        <f>#DIV/0!</f>
        <v>#DIV/0!</v>
      </c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</row>
    <row r="141" spans="1:32">
      <c r="A141" s="13" t="s">
        <v>677</v>
      </c>
      <c r="B141" s="13" t="s">
        <v>678</v>
      </c>
      <c r="C141" s="13" t="s">
        <v>679</v>
      </c>
      <c r="D141" s="13" t="s">
        <v>680</v>
      </c>
      <c r="E141" s="14">
        <v>6</v>
      </c>
      <c r="F141" s="14">
        <v>1</v>
      </c>
      <c r="G141" s="14">
        <v>1</v>
      </c>
      <c r="H141" s="14">
        <v>1</v>
      </c>
      <c r="I141" s="14">
        <v>1</v>
      </c>
      <c r="J141" s="14">
        <v>1</v>
      </c>
      <c r="K141" s="14">
        <v>1</v>
      </c>
      <c r="L141" s="14">
        <v>1</v>
      </c>
      <c r="M141" s="14">
        <v>1</v>
      </c>
      <c r="N141" s="14">
        <v>1</v>
      </c>
      <c r="O141" s="14">
        <v>1</v>
      </c>
      <c r="P141" s="14">
        <v>1</v>
      </c>
      <c r="Q141" s="14">
        <v>1</v>
      </c>
      <c r="R141" s="14">
        <v>1</v>
      </c>
      <c r="S141" s="14">
        <v>1</v>
      </c>
      <c r="T141" s="14">
        <v>1</v>
      </c>
      <c r="U141" s="14">
        <v>1</v>
      </c>
      <c r="V141" s="14" t="e">
        <f>#DIV/0!</f>
        <v>#DIV/0!</v>
      </c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</row>
    <row r="142" spans="1:32">
      <c r="A142" s="13" t="s">
        <v>681</v>
      </c>
      <c r="B142" s="13" t="s">
        <v>682</v>
      </c>
      <c r="C142" s="13" t="s">
        <v>683</v>
      </c>
      <c r="D142" s="13" t="s">
        <v>684</v>
      </c>
      <c r="E142" s="14">
        <v>1</v>
      </c>
      <c r="F142" s="14">
        <v>1</v>
      </c>
      <c r="G142" s="14">
        <v>1</v>
      </c>
      <c r="H142" s="14">
        <v>1</v>
      </c>
      <c r="I142" s="14">
        <v>1</v>
      </c>
      <c r="J142" s="14">
        <v>1</v>
      </c>
      <c r="K142" s="14">
        <v>1</v>
      </c>
      <c r="L142" s="14">
        <v>1</v>
      </c>
      <c r="M142" s="14">
        <v>1</v>
      </c>
      <c r="N142" s="14">
        <v>1</v>
      </c>
      <c r="O142" s="14">
        <v>1</v>
      </c>
      <c r="P142" s="14">
        <v>1</v>
      </c>
      <c r="Q142" s="14">
        <v>1</v>
      </c>
      <c r="R142" s="14">
        <v>1</v>
      </c>
      <c r="S142" s="14">
        <v>1</v>
      </c>
      <c r="T142" s="14">
        <v>1</v>
      </c>
      <c r="U142" s="14">
        <v>1</v>
      </c>
      <c r="V142" s="14" t="e">
        <f>#DIV/0!</f>
        <v>#DIV/0!</v>
      </c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</row>
    <row r="143" spans="1:32">
      <c r="A143" s="13" t="s">
        <v>685</v>
      </c>
      <c r="B143" s="13" t="s">
        <v>686</v>
      </c>
      <c r="C143" s="13" t="s">
        <v>687</v>
      </c>
      <c r="D143" s="13" t="s">
        <v>688</v>
      </c>
      <c r="E143" s="14">
        <v>2</v>
      </c>
      <c r="F143" s="14">
        <v>4</v>
      </c>
      <c r="G143" s="14">
        <v>1</v>
      </c>
      <c r="H143" s="14">
        <v>1</v>
      </c>
      <c r="I143" s="14">
        <v>1</v>
      </c>
      <c r="J143" s="14">
        <v>1</v>
      </c>
      <c r="K143" s="14">
        <v>1</v>
      </c>
      <c r="L143" s="14">
        <v>1</v>
      </c>
      <c r="M143" s="14">
        <v>1</v>
      </c>
      <c r="N143" s="14">
        <v>1</v>
      </c>
      <c r="O143" s="14">
        <v>1</v>
      </c>
      <c r="P143" s="14">
        <v>1</v>
      </c>
      <c r="Q143" s="14">
        <v>1</v>
      </c>
      <c r="R143" s="14">
        <v>1</v>
      </c>
      <c r="S143" s="14">
        <v>1</v>
      </c>
      <c r="T143" s="14">
        <v>1</v>
      </c>
      <c r="U143" s="14">
        <v>1</v>
      </c>
      <c r="V143" s="14" t="e">
        <f>#DIV/0!</f>
        <v>#DIV/0!</v>
      </c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</row>
    <row r="144" spans="1:32">
      <c r="A144" s="13" t="s">
        <v>689</v>
      </c>
      <c r="B144" s="13" t="s">
        <v>690</v>
      </c>
      <c r="C144" s="13" t="s">
        <v>691</v>
      </c>
      <c r="D144" s="13" t="s">
        <v>692</v>
      </c>
      <c r="E144" s="14">
        <v>19</v>
      </c>
      <c r="F144" s="14">
        <v>1</v>
      </c>
      <c r="G144" s="14">
        <v>1</v>
      </c>
      <c r="H144" s="14">
        <v>1</v>
      </c>
      <c r="I144" s="14">
        <v>1</v>
      </c>
      <c r="J144" s="14">
        <v>1</v>
      </c>
      <c r="K144" s="14">
        <v>1</v>
      </c>
      <c r="L144" s="14">
        <v>1</v>
      </c>
      <c r="M144" s="14">
        <v>1</v>
      </c>
      <c r="N144" s="14">
        <v>1</v>
      </c>
      <c r="O144" s="14">
        <v>1</v>
      </c>
      <c r="P144" s="14">
        <v>1</v>
      </c>
      <c r="Q144" s="14">
        <v>1</v>
      </c>
      <c r="R144" s="14">
        <v>1</v>
      </c>
      <c r="S144" s="14">
        <v>1</v>
      </c>
      <c r="T144" s="14">
        <v>1</v>
      </c>
      <c r="U144" s="14">
        <v>1</v>
      </c>
      <c r="V144" s="14" t="e">
        <f>#DIV/0!</f>
        <v>#DIV/0!</v>
      </c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</row>
    <row r="145" spans="1:32">
      <c r="A145" s="13" t="s">
        <v>693</v>
      </c>
      <c r="B145" s="13" t="s">
        <v>694</v>
      </c>
      <c r="C145" s="13" t="s">
        <v>695</v>
      </c>
      <c r="D145" s="13" t="s">
        <v>696</v>
      </c>
      <c r="E145" s="14">
        <v>1</v>
      </c>
      <c r="F145" s="14">
        <v>2</v>
      </c>
      <c r="G145" s="14">
        <v>1</v>
      </c>
      <c r="H145" s="14">
        <v>1</v>
      </c>
      <c r="I145" s="14">
        <v>1</v>
      </c>
      <c r="J145" s="14">
        <v>1</v>
      </c>
      <c r="K145" s="14">
        <v>1</v>
      </c>
      <c r="L145" s="14">
        <v>1</v>
      </c>
      <c r="M145" s="14">
        <v>1</v>
      </c>
      <c r="N145" s="14">
        <v>1</v>
      </c>
      <c r="O145" s="14">
        <v>1</v>
      </c>
      <c r="P145" s="14">
        <v>1</v>
      </c>
      <c r="Q145" s="14">
        <v>1</v>
      </c>
      <c r="R145" s="14">
        <v>1</v>
      </c>
      <c r="S145" s="14">
        <v>1</v>
      </c>
      <c r="T145" s="14">
        <v>1</v>
      </c>
      <c r="U145" s="14">
        <v>1</v>
      </c>
      <c r="V145" s="14" t="e">
        <f>#DIV/0!</f>
        <v>#DIV/0!</v>
      </c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</row>
    <row r="146" spans="1:32">
      <c r="A146" s="13" t="s">
        <v>697</v>
      </c>
      <c r="B146" s="13" t="s">
        <v>73</v>
      </c>
      <c r="C146" s="13" t="s">
        <v>698</v>
      </c>
      <c r="D146" s="13" t="s">
        <v>699</v>
      </c>
      <c r="E146" s="14">
        <v>1</v>
      </c>
      <c r="F146" s="14">
        <v>2</v>
      </c>
      <c r="G146" s="14">
        <v>1</v>
      </c>
      <c r="H146" s="14">
        <v>1</v>
      </c>
      <c r="I146" s="14">
        <v>1</v>
      </c>
      <c r="J146" s="14">
        <v>1</v>
      </c>
      <c r="K146" s="14">
        <v>1</v>
      </c>
      <c r="L146" s="14">
        <v>1</v>
      </c>
      <c r="M146" s="14">
        <v>1</v>
      </c>
      <c r="N146" s="14">
        <v>1</v>
      </c>
      <c r="O146" s="14">
        <v>1</v>
      </c>
      <c r="P146" s="14">
        <v>1</v>
      </c>
      <c r="Q146" s="14">
        <v>1</v>
      </c>
      <c r="R146" s="14">
        <v>1</v>
      </c>
      <c r="S146" s="14">
        <v>1</v>
      </c>
      <c r="T146" s="14">
        <v>1</v>
      </c>
      <c r="U146" s="14">
        <v>1</v>
      </c>
      <c r="V146" s="14" t="e">
        <f>#DIV/0!</f>
        <v>#DIV/0!</v>
      </c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</row>
    <row r="147" spans="1:32">
      <c r="A147" s="13" t="s">
        <v>700</v>
      </c>
      <c r="B147" s="13" t="s">
        <v>73</v>
      </c>
      <c r="C147" s="13" t="s">
        <v>701</v>
      </c>
      <c r="D147" s="13" t="s">
        <v>702</v>
      </c>
      <c r="E147" s="14">
        <v>5</v>
      </c>
      <c r="F147" s="14">
        <v>1</v>
      </c>
      <c r="G147" s="14">
        <v>1</v>
      </c>
      <c r="H147" s="14">
        <v>1</v>
      </c>
      <c r="I147" s="14">
        <v>1</v>
      </c>
      <c r="J147" s="14">
        <v>1</v>
      </c>
      <c r="K147" s="14">
        <v>1</v>
      </c>
      <c r="L147" s="14">
        <v>1</v>
      </c>
      <c r="M147" s="14">
        <v>1</v>
      </c>
      <c r="N147" s="14">
        <v>1</v>
      </c>
      <c r="O147" s="14">
        <v>1</v>
      </c>
      <c r="P147" s="14">
        <v>1</v>
      </c>
      <c r="Q147" s="14">
        <v>1</v>
      </c>
      <c r="R147" s="14">
        <v>1</v>
      </c>
      <c r="S147" s="14">
        <v>1</v>
      </c>
      <c r="T147" s="14">
        <v>1</v>
      </c>
      <c r="U147" s="14">
        <v>1</v>
      </c>
      <c r="V147" s="14" t="e">
        <f>#DIV/0!</f>
        <v>#DIV/0!</v>
      </c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</row>
    <row r="148" spans="1:32">
      <c r="A148" s="13" t="s">
        <v>703</v>
      </c>
      <c r="B148" s="13" t="s">
        <v>704</v>
      </c>
      <c r="C148" s="13" t="s">
        <v>705</v>
      </c>
      <c r="D148" s="13" t="s">
        <v>706</v>
      </c>
      <c r="E148" s="14">
        <v>2</v>
      </c>
      <c r="F148" s="14">
        <v>3</v>
      </c>
      <c r="G148" s="14">
        <v>1</v>
      </c>
      <c r="H148" s="14">
        <v>1</v>
      </c>
      <c r="I148" s="14">
        <v>1</v>
      </c>
      <c r="J148" s="14">
        <v>1</v>
      </c>
      <c r="K148" s="14">
        <v>1</v>
      </c>
      <c r="L148" s="14">
        <v>1</v>
      </c>
      <c r="M148" s="14">
        <v>1</v>
      </c>
      <c r="N148" s="14">
        <v>1</v>
      </c>
      <c r="O148" s="14">
        <v>1</v>
      </c>
      <c r="P148" s="14">
        <v>1</v>
      </c>
      <c r="Q148" s="14">
        <v>1</v>
      </c>
      <c r="R148" s="14">
        <v>1</v>
      </c>
      <c r="S148" s="14">
        <v>1</v>
      </c>
      <c r="T148" s="14">
        <v>1</v>
      </c>
      <c r="U148" s="14">
        <v>1</v>
      </c>
      <c r="V148" s="14" t="e">
        <f>#DIV/0!</f>
        <v>#DIV/0!</v>
      </c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</row>
    <row r="149" spans="1:32">
      <c r="A149" s="13" t="s">
        <v>707</v>
      </c>
      <c r="B149" s="13" t="s">
        <v>694</v>
      </c>
      <c r="C149" s="13" t="s">
        <v>708</v>
      </c>
      <c r="D149" s="13" t="s">
        <v>709</v>
      </c>
      <c r="E149" s="14">
        <v>4</v>
      </c>
      <c r="F149" s="14">
        <v>2</v>
      </c>
      <c r="G149" s="14">
        <v>1</v>
      </c>
      <c r="H149" s="14">
        <v>1</v>
      </c>
      <c r="I149" s="14">
        <v>1</v>
      </c>
      <c r="J149" s="14">
        <v>1</v>
      </c>
      <c r="K149" s="14">
        <v>1</v>
      </c>
      <c r="L149" s="14">
        <v>1</v>
      </c>
      <c r="M149" s="14">
        <v>1</v>
      </c>
      <c r="N149" s="14">
        <v>1</v>
      </c>
      <c r="O149" s="14">
        <v>1</v>
      </c>
      <c r="P149" s="14">
        <v>1</v>
      </c>
      <c r="Q149" s="14">
        <v>1</v>
      </c>
      <c r="R149" s="14">
        <v>1</v>
      </c>
      <c r="S149" s="14">
        <v>1</v>
      </c>
      <c r="T149" s="14">
        <v>1</v>
      </c>
      <c r="U149" s="14">
        <v>1</v>
      </c>
      <c r="V149" s="14" t="e">
        <f>#DIV/0!</f>
        <v>#DIV/0!</v>
      </c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</row>
    <row r="150" spans="1:32">
      <c r="A150" s="13" t="s">
        <v>72</v>
      </c>
      <c r="B150" s="13" t="s">
        <v>73</v>
      </c>
      <c r="C150" s="13" t="s">
        <v>74</v>
      </c>
      <c r="D150" s="13" t="s">
        <v>75</v>
      </c>
      <c r="E150" s="14">
        <v>3</v>
      </c>
      <c r="F150" s="14">
        <v>5</v>
      </c>
      <c r="G150" s="14">
        <v>6518600</v>
      </c>
      <c r="H150" s="14">
        <v>10383000</v>
      </c>
      <c r="I150" s="14">
        <v>8492900</v>
      </c>
      <c r="J150" s="14">
        <v>7801700</v>
      </c>
      <c r="K150" s="14">
        <v>5801900</v>
      </c>
      <c r="L150" s="14">
        <v>6105700</v>
      </c>
      <c r="M150" s="14">
        <v>36931000</v>
      </c>
      <c r="N150" s="14">
        <v>67377000</v>
      </c>
      <c r="O150" s="14">
        <v>26608000</v>
      </c>
      <c r="P150" s="14">
        <v>32845000</v>
      </c>
      <c r="Q150" s="14">
        <v>28301000</v>
      </c>
      <c r="R150" s="14">
        <v>35607000</v>
      </c>
      <c r="S150" s="14">
        <v>7517300</v>
      </c>
      <c r="T150" s="14">
        <v>37944833.329999998</v>
      </c>
      <c r="U150" s="14">
        <v>5.0476678240000004</v>
      </c>
      <c r="V150" s="14">
        <v>3.996594E-3</v>
      </c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</row>
    <row r="151" spans="1:32">
      <c r="A151" s="13" t="s">
        <v>710</v>
      </c>
      <c r="B151" s="13" t="s">
        <v>711</v>
      </c>
      <c r="C151" s="13" t="s">
        <v>712</v>
      </c>
      <c r="D151" s="13" t="s">
        <v>713</v>
      </c>
      <c r="E151" s="14">
        <v>13</v>
      </c>
      <c r="F151" s="14">
        <v>5</v>
      </c>
      <c r="G151" s="14">
        <v>1</v>
      </c>
      <c r="H151" s="14">
        <v>1</v>
      </c>
      <c r="I151" s="14">
        <v>1</v>
      </c>
      <c r="J151" s="14">
        <v>1</v>
      </c>
      <c r="K151" s="14">
        <v>1</v>
      </c>
      <c r="L151" s="14">
        <v>1</v>
      </c>
      <c r="M151" s="14">
        <v>1</v>
      </c>
      <c r="N151" s="14">
        <v>1</v>
      </c>
      <c r="O151" s="14">
        <v>1</v>
      </c>
      <c r="P151" s="14">
        <v>1</v>
      </c>
      <c r="Q151" s="14">
        <v>1</v>
      </c>
      <c r="R151" s="14">
        <v>1</v>
      </c>
      <c r="S151" s="14">
        <v>1</v>
      </c>
      <c r="T151" s="14">
        <v>1</v>
      </c>
      <c r="U151" s="14">
        <v>1</v>
      </c>
      <c r="V151" s="14" t="e">
        <f>#DIV/0!</f>
        <v>#DIV/0!</v>
      </c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</row>
    <row r="152" spans="1:32">
      <c r="A152" s="13" t="s">
        <v>714</v>
      </c>
      <c r="B152" s="13" t="s">
        <v>715</v>
      </c>
      <c r="C152" s="13" t="s">
        <v>716</v>
      </c>
      <c r="D152" s="13" t="s">
        <v>717</v>
      </c>
      <c r="E152" s="14">
        <v>2</v>
      </c>
      <c r="F152" s="14">
        <v>1</v>
      </c>
      <c r="G152" s="14">
        <v>1</v>
      </c>
      <c r="H152" s="14">
        <v>1</v>
      </c>
      <c r="I152" s="14">
        <v>1</v>
      </c>
      <c r="J152" s="14">
        <v>1</v>
      </c>
      <c r="K152" s="14">
        <v>1</v>
      </c>
      <c r="L152" s="14">
        <v>1</v>
      </c>
      <c r="M152" s="14">
        <v>1</v>
      </c>
      <c r="N152" s="14">
        <v>1</v>
      </c>
      <c r="O152" s="14">
        <v>1</v>
      </c>
      <c r="P152" s="14">
        <v>1</v>
      </c>
      <c r="Q152" s="14">
        <v>1</v>
      </c>
      <c r="R152" s="14">
        <v>1</v>
      </c>
      <c r="S152" s="14">
        <v>1</v>
      </c>
      <c r="T152" s="14">
        <v>1</v>
      </c>
      <c r="U152" s="14">
        <v>1</v>
      </c>
      <c r="V152" s="14" t="e">
        <f>#DIV/0!</f>
        <v>#DIV/0!</v>
      </c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</row>
    <row r="153" spans="1:32">
      <c r="A153" s="13" t="s">
        <v>718</v>
      </c>
      <c r="B153" s="13" t="s">
        <v>719</v>
      </c>
      <c r="C153" s="13" t="s">
        <v>720</v>
      </c>
      <c r="D153" s="13" t="s">
        <v>721</v>
      </c>
      <c r="E153" s="14">
        <v>2</v>
      </c>
      <c r="F153" s="14">
        <v>1</v>
      </c>
      <c r="G153" s="14">
        <v>28288000</v>
      </c>
      <c r="H153" s="14">
        <v>1</v>
      </c>
      <c r="I153" s="14">
        <v>1</v>
      </c>
      <c r="J153" s="14">
        <v>1</v>
      </c>
      <c r="K153" s="14">
        <v>1</v>
      </c>
      <c r="L153" s="14">
        <v>1</v>
      </c>
      <c r="M153" s="14">
        <v>1</v>
      </c>
      <c r="N153" s="14">
        <v>1</v>
      </c>
      <c r="O153" s="14">
        <v>1</v>
      </c>
      <c r="P153" s="14">
        <v>1</v>
      </c>
      <c r="Q153" s="14">
        <v>18840000</v>
      </c>
      <c r="R153" s="14">
        <v>1</v>
      </c>
      <c r="S153" s="14">
        <v>4714667.5</v>
      </c>
      <c r="T153" s="14">
        <v>3140000.8330000001</v>
      </c>
      <c r="U153" s="14">
        <v>0.66600684600000004</v>
      </c>
      <c r="V153" s="14">
        <v>0.78751307999999998</v>
      </c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</row>
    <row r="154" spans="1:32">
      <c r="A154" s="13" t="s">
        <v>722</v>
      </c>
      <c r="B154" s="13" t="s">
        <v>723</v>
      </c>
      <c r="C154" s="13" t="s">
        <v>724</v>
      </c>
      <c r="D154" s="13" t="s">
        <v>725</v>
      </c>
      <c r="E154" s="14">
        <v>3</v>
      </c>
      <c r="F154" s="14">
        <v>1</v>
      </c>
      <c r="G154" s="14">
        <v>1</v>
      </c>
      <c r="H154" s="14">
        <v>1</v>
      </c>
      <c r="I154" s="14">
        <v>1</v>
      </c>
      <c r="J154" s="14">
        <v>1</v>
      </c>
      <c r="K154" s="14">
        <v>1</v>
      </c>
      <c r="L154" s="14">
        <v>1</v>
      </c>
      <c r="M154" s="14">
        <v>1</v>
      </c>
      <c r="N154" s="14">
        <v>1</v>
      </c>
      <c r="O154" s="14">
        <v>1</v>
      </c>
      <c r="P154" s="14">
        <v>1</v>
      </c>
      <c r="Q154" s="14">
        <v>1</v>
      </c>
      <c r="R154" s="14">
        <v>1</v>
      </c>
      <c r="S154" s="14">
        <v>1</v>
      </c>
      <c r="T154" s="14">
        <v>1</v>
      </c>
      <c r="U154" s="14">
        <v>1</v>
      </c>
      <c r="V154" s="14" t="e">
        <f>#DIV/0!</f>
        <v>#DIV/0!</v>
      </c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</row>
    <row r="155" spans="1:32">
      <c r="A155" s="13" t="s">
        <v>726</v>
      </c>
      <c r="B155" s="13" t="s">
        <v>727</v>
      </c>
      <c r="C155" s="13" t="s">
        <v>728</v>
      </c>
      <c r="D155" s="13" t="s">
        <v>729</v>
      </c>
      <c r="E155" s="14">
        <v>1</v>
      </c>
      <c r="F155" s="14">
        <v>1</v>
      </c>
      <c r="G155" s="14">
        <v>1</v>
      </c>
      <c r="H155" s="14">
        <v>1</v>
      </c>
      <c r="I155" s="14">
        <v>1</v>
      </c>
      <c r="J155" s="14">
        <v>1</v>
      </c>
      <c r="K155" s="14">
        <v>1</v>
      </c>
      <c r="L155" s="14">
        <v>1</v>
      </c>
      <c r="M155" s="14">
        <v>1</v>
      </c>
      <c r="N155" s="14">
        <v>1</v>
      </c>
      <c r="O155" s="14">
        <v>1</v>
      </c>
      <c r="P155" s="14">
        <v>1</v>
      </c>
      <c r="Q155" s="14">
        <v>1</v>
      </c>
      <c r="R155" s="14">
        <v>1</v>
      </c>
      <c r="S155" s="14">
        <v>1</v>
      </c>
      <c r="T155" s="14">
        <v>1</v>
      </c>
      <c r="U155" s="14">
        <v>1</v>
      </c>
      <c r="V155" s="14" t="e">
        <f>#DIV/0!</f>
        <v>#DIV/0!</v>
      </c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</row>
    <row r="156" spans="1:32">
      <c r="A156" s="13" t="s">
        <v>730</v>
      </c>
      <c r="B156" s="13" t="s">
        <v>731</v>
      </c>
      <c r="C156" s="13" t="s">
        <v>732</v>
      </c>
      <c r="D156" s="13" t="s">
        <v>733</v>
      </c>
      <c r="E156" s="14">
        <v>1</v>
      </c>
      <c r="F156" s="14">
        <v>3</v>
      </c>
      <c r="G156" s="14">
        <v>1</v>
      </c>
      <c r="H156" s="14">
        <v>1</v>
      </c>
      <c r="I156" s="14">
        <v>1</v>
      </c>
      <c r="J156" s="14">
        <v>1</v>
      </c>
      <c r="K156" s="14">
        <v>1</v>
      </c>
      <c r="L156" s="14">
        <v>1</v>
      </c>
      <c r="M156" s="14">
        <v>1</v>
      </c>
      <c r="N156" s="14">
        <v>1</v>
      </c>
      <c r="O156" s="14">
        <v>1</v>
      </c>
      <c r="P156" s="14">
        <v>1</v>
      </c>
      <c r="Q156" s="14">
        <v>1</v>
      </c>
      <c r="R156" s="14">
        <v>1</v>
      </c>
      <c r="S156" s="14">
        <v>1</v>
      </c>
      <c r="T156" s="14">
        <v>1</v>
      </c>
      <c r="U156" s="14">
        <v>1</v>
      </c>
      <c r="V156" s="14" t="e">
        <f>#DIV/0!</f>
        <v>#DIV/0!</v>
      </c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</row>
    <row r="157" spans="1:32">
      <c r="A157" s="13" t="s">
        <v>734</v>
      </c>
      <c r="B157" s="13" t="s">
        <v>735</v>
      </c>
      <c r="C157" s="13" t="s">
        <v>736</v>
      </c>
      <c r="D157" s="13" t="s">
        <v>737</v>
      </c>
      <c r="E157" s="14">
        <v>2</v>
      </c>
      <c r="F157" s="14">
        <v>1</v>
      </c>
      <c r="G157" s="14">
        <v>1</v>
      </c>
      <c r="H157" s="14">
        <v>1</v>
      </c>
      <c r="I157" s="14">
        <v>1</v>
      </c>
      <c r="J157" s="14">
        <v>1</v>
      </c>
      <c r="K157" s="14">
        <v>1</v>
      </c>
      <c r="L157" s="14">
        <v>1</v>
      </c>
      <c r="M157" s="14">
        <v>1</v>
      </c>
      <c r="N157" s="14">
        <v>1</v>
      </c>
      <c r="O157" s="14">
        <v>1</v>
      </c>
      <c r="P157" s="14">
        <v>1</v>
      </c>
      <c r="Q157" s="14">
        <v>1</v>
      </c>
      <c r="R157" s="14">
        <v>1</v>
      </c>
      <c r="S157" s="14">
        <v>1</v>
      </c>
      <c r="T157" s="14">
        <v>1</v>
      </c>
      <c r="U157" s="14">
        <v>1</v>
      </c>
      <c r="V157" s="14" t="e">
        <f>#DIV/0!</f>
        <v>#DIV/0!</v>
      </c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</row>
    <row r="158" spans="1:32">
      <c r="A158" s="13" t="s">
        <v>738</v>
      </c>
      <c r="B158" s="13" t="s">
        <v>739</v>
      </c>
      <c r="C158" s="31"/>
      <c r="D158" s="13" t="s">
        <v>740</v>
      </c>
      <c r="E158" s="14">
        <v>5</v>
      </c>
      <c r="F158" s="14">
        <v>2</v>
      </c>
      <c r="G158" s="14">
        <v>1</v>
      </c>
      <c r="H158" s="14">
        <v>1</v>
      </c>
      <c r="I158" s="14">
        <v>1</v>
      </c>
      <c r="J158" s="14">
        <v>1</v>
      </c>
      <c r="K158" s="14">
        <v>1</v>
      </c>
      <c r="L158" s="14">
        <v>1</v>
      </c>
      <c r="M158" s="14">
        <v>1</v>
      </c>
      <c r="N158" s="14">
        <v>1</v>
      </c>
      <c r="O158" s="14">
        <v>1</v>
      </c>
      <c r="P158" s="14">
        <v>1</v>
      </c>
      <c r="Q158" s="14">
        <v>1</v>
      </c>
      <c r="R158" s="14">
        <v>1</v>
      </c>
      <c r="S158" s="14">
        <v>1</v>
      </c>
      <c r="T158" s="14">
        <v>1</v>
      </c>
      <c r="U158" s="14">
        <v>1</v>
      </c>
      <c r="V158" s="14" t="e">
        <f>#DIV/0!</f>
        <v>#DIV/0!</v>
      </c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</row>
    <row r="159" spans="1:32">
      <c r="A159" s="13" t="s">
        <v>77</v>
      </c>
      <c r="B159" s="13" t="s">
        <v>78</v>
      </c>
      <c r="C159" s="13" t="s">
        <v>79</v>
      </c>
      <c r="D159" s="13" t="s">
        <v>80</v>
      </c>
      <c r="E159" s="14">
        <v>2</v>
      </c>
      <c r="F159" s="14">
        <v>2</v>
      </c>
      <c r="G159" s="14">
        <v>1</v>
      </c>
      <c r="H159" s="14">
        <v>1</v>
      </c>
      <c r="I159" s="14">
        <v>1</v>
      </c>
      <c r="J159" s="14">
        <v>1</v>
      </c>
      <c r="K159" s="14">
        <v>1</v>
      </c>
      <c r="L159" s="14">
        <v>1</v>
      </c>
      <c r="M159" s="14">
        <v>1</v>
      </c>
      <c r="N159" s="14">
        <v>1</v>
      </c>
      <c r="O159" s="14">
        <v>1</v>
      </c>
      <c r="P159" s="14">
        <v>1</v>
      </c>
      <c r="Q159" s="14">
        <v>1</v>
      </c>
      <c r="R159" s="14">
        <v>1</v>
      </c>
      <c r="S159" s="14">
        <v>1</v>
      </c>
      <c r="T159" s="14">
        <v>1</v>
      </c>
      <c r="U159" s="14">
        <v>1</v>
      </c>
      <c r="V159" s="14" t="e">
        <f>#DIV/0!</f>
        <v>#DIV/0!</v>
      </c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</row>
    <row r="160" spans="1:32">
      <c r="A160" s="13" t="s">
        <v>741</v>
      </c>
      <c r="B160" s="13" t="s">
        <v>731</v>
      </c>
      <c r="C160" s="13" t="s">
        <v>732</v>
      </c>
      <c r="D160" s="13" t="s">
        <v>742</v>
      </c>
      <c r="E160" s="14">
        <v>2</v>
      </c>
      <c r="F160" s="14">
        <v>2</v>
      </c>
      <c r="G160" s="14">
        <v>1</v>
      </c>
      <c r="H160" s="14">
        <v>1</v>
      </c>
      <c r="I160" s="14">
        <v>1</v>
      </c>
      <c r="J160" s="14">
        <v>1</v>
      </c>
      <c r="K160" s="14">
        <v>1</v>
      </c>
      <c r="L160" s="14">
        <v>1</v>
      </c>
      <c r="M160" s="14">
        <v>1</v>
      </c>
      <c r="N160" s="14">
        <v>1</v>
      </c>
      <c r="O160" s="14">
        <v>1</v>
      </c>
      <c r="P160" s="14">
        <v>1</v>
      </c>
      <c r="Q160" s="14">
        <v>460630</v>
      </c>
      <c r="R160" s="14">
        <v>1</v>
      </c>
      <c r="S160" s="14">
        <v>1</v>
      </c>
      <c r="T160" s="14">
        <v>76772.5</v>
      </c>
      <c r="U160" s="14">
        <v>76772.5</v>
      </c>
      <c r="V160" s="14">
        <v>0.36321746799999999</v>
      </c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</row>
    <row r="161" spans="1:32">
      <c r="A161" s="13" t="s">
        <v>743</v>
      </c>
      <c r="B161" s="13" t="s">
        <v>735</v>
      </c>
      <c r="C161" s="13" t="s">
        <v>736</v>
      </c>
      <c r="D161" s="13" t="s">
        <v>744</v>
      </c>
      <c r="E161" s="14">
        <v>1</v>
      </c>
      <c r="F161" s="14">
        <v>1</v>
      </c>
      <c r="G161" s="14">
        <v>1</v>
      </c>
      <c r="H161" s="14">
        <v>1</v>
      </c>
      <c r="I161" s="14">
        <v>1</v>
      </c>
      <c r="J161" s="14">
        <v>1</v>
      </c>
      <c r="K161" s="14">
        <v>1</v>
      </c>
      <c r="L161" s="14">
        <v>1</v>
      </c>
      <c r="M161" s="14">
        <v>1</v>
      </c>
      <c r="N161" s="14">
        <v>1</v>
      </c>
      <c r="O161" s="14">
        <v>1</v>
      </c>
      <c r="P161" s="14">
        <v>1</v>
      </c>
      <c r="Q161" s="14">
        <v>1</v>
      </c>
      <c r="R161" s="14">
        <v>1</v>
      </c>
      <c r="S161" s="14">
        <v>1</v>
      </c>
      <c r="T161" s="14">
        <v>1</v>
      </c>
      <c r="U161" s="14">
        <v>1</v>
      </c>
      <c r="V161" s="14" t="e">
        <f>#DIV/0!</f>
        <v>#DIV/0!</v>
      </c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</row>
    <row r="162" spans="1:32">
      <c r="A162" s="13" t="s">
        <v>745</v>
      </c>
      <c r="B162" s="13" t="s">
        <v>746</v>
      </c>
      <c r="C162" s="13" t="s">
        <v>747</v>
      </c>
      <c r="D162" s="13" t="s">
        <v>748</v>
      </c>
      <c r="E162" s="14">
        <v>4</v>
      </c>
      <c r="F162" s="14">
        <v>1</v>
      </c>
      <c r="G162" s="14">
        <v>1</v>
      </c>
      <c r="H162" s="14">
        <v>1</v>
      </c>
      <c r="I162" s="14">
        <v>1</v>
      </c>
      <c r="J162" s="14">
        <v>1</v>
      </c>
      <c r="K162" s="14">
        <v>1</v>
      </c>
      <c r="L162" s="14">
        <v>1</v>
      </c>
      <c r="M162" s="14">
        <v>1</v>
      </c>
      <c r="N162" s="14">
        <v>1</v>
      </c>
      <c r="O162" s="14">
        <v>1</v>
      </c>
      <c r="P162" s="14">
        <v>1</v>
      </c>
      <c r="Q162" s="14">
        <v>1</v>
      </c>
      <c r="R162" s="14">
        <v>1</v>
      </c>
      <c r="S162" s="14">
        <v>1</v>
      </c>
      <c r="T162" s="14">
        <v>1</v>
      </c>
      <c r="U162" s="14">
        <v>1</v>
      </c>
      <c r="V162" s="14" t="e">
        <f>#DIV/0!</f>
        <v>#DIV/0!</v>
      </c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</row>
    <row r="163" spans="1:32">
      <c r="A163" s="13" t="s">
        <v>749</v>
      </c>
      <c r="B163" s="13" t="s">
        <v>78</v>
      </c>
      <c r="C163" s="13" t="s">
        <v>750</v>
      </c>
      <c r="D163" s="13" t="s">
        <v>751</v>
      </c>
      <c r="E163" s="14">
        <v>1</v>
      </c>
      <c r="F163" s="14">
        <v>2</v>
      </c>
      <c r="G163" s="14">
        <v>1</v>
      </c>
      <c r="H163" s="14">
        <v>1</v>
      </c>
      <c r="I163" s="14">
        <v>1</v>
      </c>
      <c r="J163" s="14">
        <v>1</v>
      </c>
      <c r="K163" s="14">
        <v>1</v>
      </c>
      <c r="L163" s="14">
        <v>1</v>
      </c>
      <c r="M163" s="14">
        <v>1</v>
      </c>
      <c r="N163" s="14">
        <v>1</v>
      </c>
      <c r="O163" s="14">
        <v>1</v>
      </c>
      <c r="P163" s="14">
        <v>1</v>
      </c>
      <c r="Q163" s="14">
        <v>1</v>
      </c>
      <c r="R163" s="14">
        <v>1</v>
      </c>
      <c r="S163" s="14">
        <v>1</v>
      </c>
      <c r="T163" s="14">
        <v>1</v>
      </c>
      <c r="U163" s="14">
        <v>1</v>
      </c>
      <c r="V163" s="14" t="e">
        <f>#DIV/0!</f>
        <v>#DIV/0!</v>
      </c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</row>
    <row r="164" spans="1:32">
      <c r="A164" s="13" t="s">
        <v>752</v>
      </c>
      <c r="B164" s="13" t="s">
        <v>753</v>
      </c>
      <c r="C164" s="13" t="s">
        <v>754</v>
      </c>
      <c r="D164" s="13" t="s">
        <v>755</v>
      </c>
      <c r="E164" s="14">
        <v>6</v>
      </c>
      <c r="F164" s="14">
        <v>3</v>
      </c>
      <c r="G164" s="14">
        <v>1</v>
      </c>
      <c r="H164" s="14">
        <v>1</v>
      </c>
      <c r="I164" s="14">
        <v>1</v>
      </c>
      <c r="J164" s="14">
        <v>1</v>
      </c>
      <c r="K164" s="14">
        <v>1</v>
      </c>
      <c r="L164" s="14">
        <v>1</v>
      </c>
      <c r="M164" s="14">
        <v>1</v>
      </c>
      <c r="N164" s="14">
        <v>1</v>
      </c>
      <c r="O164" s="14">
        <v>1</v>
      </c>
      <c r="P164" s="14">
        <v>1</v>
      </c>
      <c r="Q164" s="14">
        <v>1</v>
      </c>
      <c r="R164" s="14">
        <v>1</v>
      </c>
      <c r="S164" s="14">
        <v>1</v>
      </c>
      <c r="T164" s="14">
        <v>1</v>
      </c>
      <c r="U164" s="14">
        <v>1</v>
      </c>
      <c r="V164" s="14" t="e">
        <f>#DIV/0!</f>
        <v>#DIV/0!</v>
      </c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</row>
    <row r="165" spans="1:32">
      <c r="A165" s="13" t="s">
        <v>82</v>
      </c>
      <c r="B165" s="13" t="s">
        <v>68</v>
      </c>
      <c r="C165" s="13" t="s">
        <v>83</v>
      </c>
      <c r="D165" s="13" t="s">
        <v>84</v>
      </c>
      <c r="E165" s="14">
        <v>6</v>
      </c>
      <c r="F165" s="14">
        <v>7</v>
      </c>
      <c r="G165" s="14">
        <v>10014000</v>
      </c>
      <c r="H165" s="14">
        <v>6875500</v>
      </c>
      <c r="I165" s="14">
        <v>19081000</v>
      </c>
      <c r="J165" s="14">
        <v>2092800</v>
      </c>
      <c r="K165" s="14">
        <v>10064000</v>
      </c>
      <c r="L165" s="14">
        <v>38410000</v>
      </c>
      <c r="M165" s="14">
        <v>170880000</v>
      </c>
      <c r="N165" s="14">
        <v>158290000</v>
      </c>
      <c r="O165" s="14">
        <v>127200000</v>
      </c>
      <c r="P165" s="14">
        <v>97101000</v>
      </c>
      <c r="Q165" s="14">
        <v>115210000</v>
      </c>
      <c r="R165" s="14">
        <v>80870000</v>
      </c>
      <c r="S165" s="14">
        <v>14422883.33</v>
      </c>
      <c r="T165" s="14">
        <v>124925166.7</v>
      </c>
      <c r="U165" s="14">
        <v>8.6615944799999998</v>
      </c>
      <c r="V165" s="14">
        <v>2.5607499999999998E-4</v>
      </c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</row>
    <row r="166" spans="1:32">
      <c r="A166" s="13" t="s">
        <v>756</v>
      </c>
      <c r="B166" s="13" t="s">
        <v>757</v>
      </c>
      <c r="C166" s="13" t="s">
        <v>747</v>
      </c>
      <c r="D166" s="13" t="s">
        <v>758</v>
      </c>
      <c r="E166" s="14">
        <v>4</v>
      </c>
      <c r="F166" s="14">
        <v>4</v>
      </c>
      <c r="G166" s="14">
        <v>1</v>
      </c>
      <c r="H166" s="14">
        <v>1</v>
      </c>
      <c r="I166" s="14">
        <v>1</v>
      </c>
      <c r="J166" s="14">
        <v>1</v>
      </c>
      <c r="K166" s="14">
        <v>1</v>
      </c>
      <c r="L166" s="14">
        <v>1</v>
      </c>
      <c r="M166" s="14">
        <v>1</v>
      </c>
      <c r="N166" s="14">
        <v>1</v>
      </c>
      <c r="O166" s="14">
        <v>1</v>
      </c>
      <c r="P166" s="14">
        <v>1</v>
      </c>
      <c r="Q166" s="14">
        <v>1</v>
      </c>
      <c r="R166" s="14">
        <v>1</v>
      </c>
      <c r="S166" s="14">
        <v>1</v>
      </c>
      <c r="T166" s="14">
        <v>1</v>
      </c>
      <c r="U166" s="14">
        <v>1</v>
      </c>
      <c r="V166" s="14" t="e">
        <f>#DIV/0!</f>
        <v>#DIV/0!</v>
      </c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</row>
    <row r="167" spans="1:32">
      <c r="A167" s="13" t="s">
        <v>86</v>
      </c>
      <c r="B167" s="13" t="s">
        <v>87</v>
      </c>
      <c r="C167" s="13" t="s">
        <v>88</v>
      </c>
      <c r="D167" s="13" t="s">
        <v>89</v>
      </c>
      <c r="E167" s="14">
        <v>12</v>
      </c>
      <c r="F167" s="14">
        <v>4</v>
      </c>
      <c r="G167" s="14">
        <v>1</v>
      </c>
      <c r="H167" s="14">
        <v>1</v>
      </c>
      <c r="I167" s="14">
        <v>498900</v>
      </c>
      <c r="J167" s="14">
        <v>497870</v>
      </c>
      <c r="K167" s="14">
        <v>1</v>
      </c>
      <c r="L167" s="14">
        <v>1</v>
      </c>
      <c r="M167" s="14">
        <v>848860</v>
      </c>
      <c r="N167" s="14">
        <v>979720</v>
      </c>
      <c r="O167" s="14">
        <v>711120</v>
      </c>
      <c r="P167" s="14">
        <v>747380</v>
      </c>
      <c r="Q167" s="14">
        <v>807190</v>
      </c>
      <c r="R167" s="14">
        <v>790490</v>
      </c>
      <c r="S167" s="14">
        <v>166129</v>
      </c>
      <c r="T167" s="14">
        <v>814126.66669999994</v>
      </c>
      <c r="U167" s="14">
        <v>4.9005692359999999</v>
      </c>
      <c r="V167" s="14">
        <v>9.6875200000000002E-4</v>
      </c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</row>
    <row r="168" spans="1:32">
      <c r="A168" s="13" t="s">
        <v>759</v>
      </c>
      <c r="B168" s="13" t="s">
        <v>760</v>
      </c>
      <c r="C168" s="13" t="s">
        <v>761</v>
      </c>
      <c r="D168" s="13" t="s">
        <v>762</v>
      </c>
      <c r="E168" s="14">
        <v>1</v>
      </c>
      <c r="F168" s="14">
        <v>14</v>
      </c>
      <c r="G168" s="14">
        <v>1</v>
      </c>
      <c r="H168" s="14">
        <v>1</v>
      </c>
      <c r="I168" s="14">
        <v>1</v>
      </c>
      <c r="J168" s="14">
        <v>1</v>
      </c>
      <c r="K168" s="14">
        <v>1</v>
      </c>
      <c r="L168" s="14">
        <v>1</v>
      </c>
      <c r="M168" s="14">
        <v>1</v>
      </c>
      <c r="N168" s="14">
        <v>1</v>
      </c>
      <c r="O168" s="14">
        <v>1</v>
      </c>
      <c r="P168" s="14">
        <v>1</v>
      </c>
      <c r="Q168" s="14">
        <v>1</v>
      </c>
      <c r="R168" s="14">
        <v>1</v>
      </c>
      <c r="S168" s="14">
        <v>1</v>
      </c>
      <c r="T168" s="14">
        <v>1</v>
      </c>
      <c r="U168" s="14">
        <v>1</v>
      </c>
      <c r="V168" s="14" t="e">
        <f>#DIV/0!</f>
        <v>#DIV/0!</v>
      </c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</row>
    <row r="169" spans="1:32">
      <c r="A169" s="13" t="s">
        <v>763</v>
      </c>
      <c r="B169" s="13" t="s">
        <v>764</v>
      </c>
      <c r="C169" s="13" t="s">
        <v>765</v>
      </c>
      <c r="D169" s="13" t="s">
        <v>766</v>
      </c>
      <c r="E169" s="14">
        <v>3</v>
      </c>
      <c r="F169" s="14">
        <v>1</v>
      </c>
      <c r="G169" s="14">
        <v>1</v>
      </c>
      <c r="H169" s="14">
        <v>1</v>
      </c>
      <c r="I169" s="14">
        <v>1</v>
      </c>
      <c r="J169" s="14">
        <v>1</v>
      </c>
      <c r="K169" s="14">
        <v>1</v>
      </c>
      <c r="L169" s="14">
        <v>1</v>
      </c>
      <c r="M169" s="14">
        <v>1</v>
      </c>
      <c r="N169" s="14">
        <v>1</v>
      </c>
      <c r="O169" s="14">
        <v>1</v>
      </c>
      <c r="P169" s="14">
        <v>1</v>
      </c>
      <c r="Q169" s="14">
        <v>1</v>
      </c>
      <c r="R169" s="14">
        <v>1</v>
      </c>
      <c r="S169" s="14">
        <v>1</v>
      </c>
      <c r="T169" s="14">
        <v>1</v>
      </c>
      <c r="U169" s="14">
        <v>1</v>
      </c>
      <c r="V169" s="14" t="e">
        <f>#DIV/0!</f>
        <v>#DIV/0!</v>
      </c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</row>
    <row r="170" spans="1:32">
      <c r="A170" s="13" t="s">
        <v>767</v>
      </c>
      <c r="B170" s="13" t="s">
        <v>768</v>
      </c>
      <c r="C170" s="13" t="s">
        <v>769</v>
      </c>
      <c r="D170" s="13" t="s">
        <v>770</v>
      </c>
      <c r="E170" s="14">
        <v>5</v>
      </c>
      <c r="F170" s="14">
        <v>3</v>
      </c>
      <c r="G170" s="14">
        <v>1</v>
      </c>
      <c r="H170" s="14">
        <v>1</v>
      </c>
      <c r="I170" s="14">
        <v>1</v>
      </c>
      <c r="J170" s="14">
        <v>1</v>
      </c>
      <c r="K170" s="14">
        <v>1</v>
      </c>
      <c r="L170" s="14">
        <v>1</v>
      </c>
      <c r="M170" s="14">
        <v>1</v>
      </c>
      <c r="N170" s="14">
        <v>1</v>
      </c>
      <c r="O170" s="14">
        <v>1</v>
      </c>
      <c r="P170" s="14">
        <v>1</v>
      </c>
      <c r="Q170" s="14">
        <v>1</v>
      </c>
      <c r="R170" s="14">
        <v>1</v>
      </c>
      <c r="S170" s="14">
        <v>1</v>
      </c>
      <c r="T170" s="14">
        <v>1</v>
      </c>
      <c r="U170" s="14">
        <v>1</v>
      </c>
      <c r="V170" s="14" t="e">
        <f>#DIV/0!</f>
        <v>#DIV/0!</v>
      </c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</row>
    <row r="171" spans="1:32">
      <c r="A171" s="13" t="s">
        <v>771</v>
      </c>
      <c r="B171" s="13" t="s">
        <v>772</v>
      </c>
      <c r="C171" s="13" t="s">
        <v>773</v>
      </c>
      <c r="D171" s="13" t="s">
        <v>774</v>
      </c>
      <c r="E171" s="14">
        <v>1</v>
      </c>
      <c r="F171" s="14">
        <v>2</v>
      </c>
      <c r="G171" s="14">
        <v>1</v>
      </c>
      <c r="H171" s="14">
        <v>1</v>
      </c>
      <c r="I171" s="14">
        <v>1</v>
      </c>
      <c r="J171" s="14">
        <v>1</v>
      </c>
      <c r="K171" s="14">
        <v>1</v>
      </c>
      <c r="L171" s="14">
        <v>1</v>
      </c>
      <c r="M171" s="14">
        <v>1</v>
      </c>
      <c r="N171" s="14">
        <v>1</v>
      </c>
      <c r="O171" s="14">
        <v>1</v>
      </c>
      <c r="P171" s="14">
        <v>1</v>
      </c>
      <c r="Q171" s="14">
        <v>1</v>
      </c>
      <c r="R171" s="14">
        <v>1</v>
      </c>
      <c r="S171" s="14">
        <v>1</v>
      </c>
      <c r="T171" s="14">
        <v>1</v>
      </c>
      <c r="U171" s="14">
        <v>1</v>
      </c>
      <c r="V171" s="14" t="e">
        <f>#DIV/0!</f>
        <v>#DIV/0!</v>
      </c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</row>
    <row r="172" spans="1:32">
      <c r="A172" s="13" t="s">
        <v>775</v>
      </c>
      <c r="B172" s="13" t="s">
        <v>776</v>
      </c>
      <c r="C172" s="13" t="s">
        <v>777</v>
      </c>
      <c r="D172" s="13" t="s">
        <v>778</v>
      </c>
      <c r="E172" s="14">
        <v>1</v>
      </c>
      <c r="F172" s="14">
        <v>2</v>
      </c>
      <c r="G172" s="14">
        <v>1</v>
      </c>
      <c r="H172" s="14">
        <v>1</v>
      </c>
      <c r="I172" s="14">
        <v>1</v>
      </c>
      <c r="J172" s="14">
        <v>1</v>
      </c>
      <c r="K172" s="14">
        <v>1</v>
      </c>
      <c r="L172" s="14">
        <v>1</v>
      </c>
      <c r="M172" s="14">
        <v>1</v>
      </c>
      <c r="N172" s="14">
        <v>1</v>
      </c>
      <c r="O172" s="14">
        <v>1</v>
      </c>
      <c r="P172" s="14">
        <v>1</v>
      </c>
      <c r="Q172" s="14">
        <v>1</v>
      </c>
      <c r="R172" s="14">
        <v>1</v>
      </c>
      <c r="S172" s="14">
        <v>1</v>
      </c>
      <c r="T172" s="14">
        <v>1</v>
      </c>
      <c r="U172" s="14">
        <v>1</v>
      </c>
      <c r="V172" s="14" t="e">
        <f>#DIV/0!</f>
        <v>#DIV/0!</v>
      </c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</row>
    <row r="173" spans="1:32">
      <c r="A173" s="13" t="s">
        <v>779</v>
      </c>
      <c r="B173" s="13" t="s">
        <v>780</v>
      </c>
      <c r="C173" s="13" t="s">
        <v>781</v>
      </c>
      <c r="D173" s="13" t="s">
        <v>782</v>
      </c>
      <c r="E173" s="14">
        <v>5</v>
      </c>
      <c r="F173" s="14">
        <v>1</v>
      </c>
      <c r="G173" s="14">
        <v>1</v>
      </c>
      <c r="H173" s="14">
        <v>1</v>
      </c>
      <c r="I173" s="14">
        <v>1</v>
      </c>
      <c r="J173" s="14">
        <v>1</v>
      </c>
      <c r="K173" s="14">
        <v>1</v>
      </c>
      <c r="L173" s="14">
        <v>1</v>
      </c>
      <c r="M173" s="14">
        <v>1</v>
      </c>
      <c r="N173" s="14">
        <v>1</v>
      </c>
      <c r="O173" s="14">
        <v>1</v>
      </c>
      <c r="P173" s="14">
        <v>1</v>
      </c>
      <c r="Q173" s="14">
        <v>1</v>
      </c>
      <c r="R173" s="14">
        <v>1</v>
      </c>
      <c r="S173" s="14">
        <v>1</v>
      </c>
      <c r="T173" s="14">
        <v>1</v>
      </c>
      <c r="U173" s="14">
        <v>1</v>
      </c>
      <c r="V173" s="14" t="e">
        <f>#DIV/0!</f>
        <v>#DIV/0!</v>
      </c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</row>
    <row r="174" spans="1:32">
      <c r="A174" s="13" t="s">
        <v>783</v>
      </c>
      <c r="B174" s="13" t="s">
        <v>784</v>
      </c>
      <c r="C174" s="13" t="s">
        <v>785</v>
      </c>
      <c r="D174" s="13" t="s">
        <v>786</v>
      </c>
      <c r="E174" s="14">
        <v>4</v>
      </c>
      <c r="F174" s="14">
        <v>2</v>
      </c>
      <c r="G174" s="14">
        <v>1</v>
      </c>
      <c r="H174" s="14">
        <v>1</v>
      </c>
      <c r="I174" s="14">
        <v>1</v>
      </c>
      <c r="J174" s="14">
        <v>1</v>
      </c>
      <c r="K174" s="14">
        <v>1</v>
      </c>
      <c r="L174" s="14">
        <v>1</v>
      </c>
      <c r="M174" s="14">
        <v>4489000</v>
      </c>
      <c r="N174" s="14">
        <v>1</v>
      </c>
      <c r="O174" s="14">
        <v>1</v>
      </c>
      <c r="P174" s="14">
        <v>1</v>
      </c>
      <c r="Q174" s="14">
        <v>1</v>
      </c>
      <c r="R174" s="14">
        <v>1</v>
      </c>
      <c r="S174" s="14">
        <v>1</v>
      </c>
      <c r="T174" s="14">
        <v>748167.5</v>
      </c>
      <c r="U174" s="14">
        <v>748167.5</v>
      </c>
      <c r="V174" s="14">
        <v>0.36321746799999999</v>
      </c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</row>
    <row r="175" spans="1:32">
      <c r="A175" s="13" t="s">
        <v>787</v>
      </c>
      <c r="B175" s="13" t="s">
        <v>788</v>
      </c>
      <c r="C175" s="13" t="s">
        <v>789</v>
      </c>
      <c r="D175" s="13" t="s">
        <v>790</v>
      </c>
      <c r="E175" s="14">
        <v>5</v>
      </c>
      <c r="F175" s="14">
        <v>10</v>
      </c>
      <c r="G175" s="14">
        <v>42461000</v>
      </c>
      <c r="H175" s="14">
        <v>40670000</v>
      </c>
      <c r="I175" s="14">
        <v>84836000</v>
      </c>
      <c r="J175" s="14">
        <v>27436000</v>
      </c>
      <c r="K175" s="14">
        <v>34769000</v>
      </c>
      <c r="L175" s="14">
        <v>48092000</v>
      </c>
      <c r="M175" s="14">
        <v>20252000</v>
      </c>
      <c r="N175" s="14">
        <v>18211000</v>
      </c>
      <c r="O175" s="14">
        <v>20533000</v>
      </c>
      <c r="P175" s="14">
        <v>21041000</v>
      </c>
      <c r="Q175" s="14">
        <v>33630000</v>
      </c>
      <c r="R175" s="14">
        <v>29949000</v>
      </c>
      <c r="S175" s="14">
        <v>46377333.329999998</v>
      </c>
      <c r="T175" s="14">
        <v>23936000</v>
      </c>
      <c r="U175" s="14">
        <v>0.51611419400000003</v>
      </c>
      <c r="V175" s="14">
        <v>4.0421984000000001E-2</v>
      </c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</row>
    <row r="176" spans="1:32">
      <c r="A176" s="13" t="s">
        <v>791</v>
      </c>
      <c r="B176" s="13" t="s">
        <v>792</v>
      </c>
      <c r="C176" s="13" t="s">
        <v>793</v>
      </c>
      <c r="D176" s="13" t="s">
        <v>794</v>
      </c>
      <c r="E176" s="14">
        <v>3</v>
      </c>
      <c r="F176" s="14">
        <v>4</v>
      </c>
      <c r="G176" s="14">
        <v>1</v>
      </c>
      <c r="H176" s="14">
        <v>1</v>
      </c>
      <c r="I176" s="14">
        <v>1</v>
      </c>
      <c r="J176" s="14">
        <v>1</v>
      </c>
      <c r="K176" s="14">
        <v>1</v>
      </c>
      <c r="L176" s="14">
        <v>1</v>
      </c>
      <c r="M176" s="14">
        <v>1</v>
      </c>
      <c r="N176" s="14">
        <v>1</v>
      </c>
      <c r="O176" s="14">
        <v>1</v>
      </c>
      <c r="P176" s="14">
        <v>1</v>
      </c>
      <c r="Q176" s="14">
        <v>1</v>
      </c>
      <c r="R176" s="14">
        <v>1</v>
      </c>
      <c r="S176" s="14">
        <v>1</v>
      </c>
      <c r="T176" s="14">
        <v>1</v>
      </c>
      <c r="U176" s="14">
        <v>1</v>
      </c>
      <c r="V176" s="14" t="e">
        <f>#DIV/0!</f>
        <v>#DIV/0!</v>
      </c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</row>
    <row r="177" spans="1:32">
      <c r="A177" s="13" t="s">
        <v>795</v>
      </c>
      <c r="B177" s="13" t="s">
        <v>796</v>
      </c>
      <c r="C177" s="13" t="s">
        <v>797</v>
      </c>
      <c r="D177" s="13" t="s">
        <v>798</v>
      </c>
      <c r="E177" s="14">
        <v>2</v>
      </c>
      <c r="F177" s="14">
        <v>1</v>
      </c>
      <c r="G177" s="14">
        <v>1</v>
      </c>
      <c r="H177" s="14">
        <v>1</v>
      </c>
      <c r="I177" s="14">
        <v>1</v>
      </c>
      <c r="J177" s="14">
        <v>1</v>
      </c>
      <c r="K177" s="14">
        <v>1</v>
      </c>
      <c r="L177" s="14">
        <v>1</v>
      </c>
      <c r="M177" s="14">
        <v>1</v>
      </c>
      <c r="N177" s="14">
        <v>1</v>
      </c>
      <c r="O177" s="14">
        <v>1</v>
      </c>
      <c r="P177" s="14">
        <v>1</v>
      </c>
      <c r="Q177" s="14">
        <v>1</v>
      </c>
      <c r="R177" s="14">
        <v>1</v>
      </c>
      <c r="S177" s="14">
        <v>1</v>
      </c>
      <c r="T177" s="14">
        <v>1</v>
      </c>
      <c r="U177" s="14">
        <v>1</v>
      </c>
      <c r="V177" s="14" t="e">
        <f>#DIV/0!</f>
        <v>#DIV/0!</v>
      </c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</row>
    <row r="178" spans="1:32">
      <c r="A178" s="13" t="s">
        <v>799</v>
      </c>
      <c r="B178" s="13" t="s">
        <v>800</v>
      </c>
      <c r="C178" s="13" t="s">
        <v>801</v>
      </c>
      <c r="D178" s="13" t="s">
        <v>802</v>
      </c>
      <c r="E178" s="14">
        <v>3</v>
      </c>
      <c r="F178" s="14">
        <v>5</v>
      </c>
      <c r="G178" s="14">
        <v>1</v>
      </c>
      <c r="H178" s="14">
        <v>1</v>
      </c>
      <c r="I178" s="14">
        <v>1</v>
      </c>
      <c r="J178" s="14">
        <v>1</v>
      </c>
      <c r="K178" s="14">
        <v>1</v>
      </c>
      <c r="L178" s="14">
        <v>1</v>
      </c>
      <c r="M178" s="14">
        <v>1</v>
      </c>
      <c r="N178" s="14">
        <v>1</v>
      </c>
      <c r="O178" s="14">
        <v>1</v>
      </c>
      <c r="P178" s="14">
        <v>1</v>
      </c>
      <c r="Q178" s="14">
        <v>1</v>
      </c>
      <c r="R178" s="14">
        <v>1</v>
      </c>
      <c r="S178" s="14">
        <v>1</v>
      </c>
      <c r="T178" s="14">
        <v>1</v>
      </c>
      <c r="U178" s="14">
        <v>1</v>
      </c>
      <c r="V178" s="14" t="e">
        <f>#DIV/0!</f>
        <v>#DIV/0!</v>
      </c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</row>
    <row r="179" spans="1:32">
      <c r="A179" s="13" t="s">
        <v>803</v>
      </c>
      <c r="B179" s="13" t="s">
        <v>804</v>
      </c>
      <c r="C179" s="13" t="s">
        <v>805</v>
      </c>
      <c r="D179" s="13" t="s">
        <v>806</v>
      </c>
      <c r="E179" s="14">
        <v>3</v>
      </c>
      <c r="F179" s="14">
        <v>5</v>
      </c>
      <c r="G179" s="14">
        <v>1</v>
      </c>
      <c r="H179" s="14">
        <v>1</v>
      </c>
      <c r="I179" s="14">
        <v>1</v>
      </c>
      <c r="J179" s="14">
        <v>1</v>
      </c>
      <c r="K179" s="14">
        <v>1</v>
      </c>
      <c r="L179" s="14">
        <v>1</v>
      </c>
      <c r="M179" s="14">
        <v>526210</v>
      </c>
      <c r="N179" s="14">
        <v>1</v>
      </c>
      <c r="O179" s="14">
        <v>1</v>
      </c>
      <c r="P179" s="14">
        <v>1</v>
      </c>
      <c r="Q179" s="14">
        <v>1</v>
      </c>
      <c r="R179" s="14">
        <v>1</v>
      </c>
      <c r="S179" s="14">
        <v>1</v>
      </c>
      <c r="T179" s="14">
        <v>87702.5</v>
      </c>
      <c r="U179" s="14">
        <v>87702.5</v>
      </c>
      <c r="V179" s="14">
        <v>0.36321746799999999</v>
      </c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</row>
    <row r="180" spans="1:32">
      <c r="A180" s="13" t="s">
        <v>807</v>
      </c>
      <c r="B180" s="13" t="s">
        <v>808</v>
      </c>
      <c r="C180" s="13" t="s">
        <v>809</v>
      </c>
      <c r="D180" s="13" t="s">
        <v>810</v>
      </c>
      <c r="E180" s="14">
        <v>6</v>
      </c>
      <c r="F180" s="14">
        <v>2</v>
      </c>
      <c r="G180" s="14">
        <v>1</v>
      </c>
      <c r="H180" s="14">
        <v>1</v>
      </c>
      <c r="I180" s="14">
        <v>1</v>
      </c>
      <c r="J180" s="14">
        <v>1</v>
      </c>
      <c r="K180" s="14">
        <v>1</v>
      </c>
      <c r="L180" s="14">
        <v>1</v>
      </c>
      <c r="M180" s="14">
        <v>1</v>
      </c>
      <c r="N180" s="14">
        <v>1</v>
      </c>
      <c r="O180" s="14">
        <v>1</v>
      </c>
      <c r="P180" s="14">
        <v>1</v>
      </c>
      <c r="Q180" s="14">
        <v>1</v>
      </c>
      <c r="R180" s="14">
        <v>1</v>
      </c>
      <c r="S180" s="14">
        <v>1</v>
      </c>
      <c r="T180" s="14">
        <v>1</v>
      </c>
      <c r="U180" s="14">
        <v>1</v>
      </c>
      <c r="V180" s="14" t="e">
        <f>#DIV/0!</f>
        <v>#DIV/0!</v>
      </c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</row>
    <row r="181" spans="1:32">
      <c r="A181" s="13" t="s">
        <v>811</v>
      </c>
      <c r="B181" s="13" t="s">
        <v>812</v>
      </c>
      <c r="C181" s="13" t="s">
        <v>813</v>
      </c>
      <c r="D181" s="13" t="s">
        <v>814</v>
      </c>
      <c r="E181" s="14">
        <v>3</v>
      </c>
      <c r="F181" s="14">
        <v>1</v>
      </c>
      <c r="G181" s="14">
        <v>1</v>
      </c>
      <c r="H181" s="14">
        <v>1</v>
      </c>
      <c r="I181" s="14">
        <v>1</v>
      </c>
      <c r="J181" s="14">
        <v>1</v>
      </c>
      <c r="K181" s="14">
        <v>1</v>
      </c>
      <c r="L181" s="14">
        <v>1</v>
      </c>
      <c r="M181" s="14">
        <v>1</v>
      </c>
      <c r="N181" s="14">
        <v>1</v>
      </c>
      <c r="O181" s="14">
        <v>1</v>
      </c>
      <c r="P181" s="14">
        <v>1</v>
      </c>
      <c r="Q181" s="14">
        <v>1</v>
      </c>
      <c r="R181" s="14">
        <v>1</v>
      </c>
      <c r="S181" s="14">
        <v>1</v>
      </c>
      <c r="T181" s="14">
        <v>1</v>
      </c>
      <c r="U181" s="14">
        <v>1</v>
      </c>
      <c r="V181" s="14" t="e">
        <f>#DIV/0!</f>
        <v>#DIV/0!</v>
      </c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</row>
    <row r="182" spans="1:32">
      <c r="A182" s="13" t="s">
        <v>815</v>
      </c>
      <c r="B182" s="13" t="s">
        <v>816</v>
      </c>
      <c r="C182" s="13" t="s">
        <v>817</v>
      </c>
      <c r="D182" s="13" t="s">
        <v>818</v>
      </c>
      <c r="E182" s="14">
        <v>6</v>
      </c>
      <c r="F182" s="14">
        <v>7</v>
      </c>
      <c r="G182" s="14">
        <v>1469300</v>
      </c>
      <c r="H182" s="14">
        <v>1</v>
      </c>
      <c r="I182" s="14">
        <v>1486900</v>
      </c>
      <c r="J182" s="14">
        <v>1</v>
      </c>
      <c r="K182" s="14">
        <v>1</v>
      </c>
      <c r="L182" s="14">
        <v>1005300</v>
      </c>
      <c r="M182" s="14">
        <v>2636700</v>
      </c>
      <c r="N182" s="14">
        <v>14225000</v>
      </c>
      <c r="O182" s="14">
        <v>3391900</v>
      </c>
      <c r="P182" s="14">
        <v>1</v>
      </c>
      <c r="Q182" s="14">
        <v>2879100</v>
      </c>
      <c r="R182" s="14">
        <v>1</v>
      </c>
      <c r="S182" s="14">
        <v>660250.5</v>
      </c>
      <c r="T182" s="14">
        <v>3855450.3330000001</v>
      </c>
      <c r="U182" s="14">
        <v>5.8393751060000003</v>
      </c>
      <c r="V182" s="14">
        <v>0.200609496</v>
      </c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</row>
    <row r="183" spans="1:32">
      <c r="A183" s="13" t="s">
        <v>819</v>
      </c>
      <c r="B183" s="13" t="s">
        <v>820</v>
      </c>
      <c r="C183" s="13" t="s">
        <v>821</v>
      </c>
      <c r="D183" s="13" t="s">
        <v>822</v>
      </c>
      <c r="E183" s="14">
        <v>5</v>
      </c>
      <c r="F183" s="14">
        <v>7</v>
      </c>
      <c r="G183" s="14">
        <v>1</v>
      </c>
      <c r="H183" s="14">
        <v>1</v>
      </c>
      <c r="I183" s="14">
        <v>1</v>
      </c>
      <c r="J183" s="14">
        <v>1</v>
      </c>
      <c r="K183" s="14">
        <v>1</v>
      </c>
      <c r="L183" s="14">
        <v>1</v>
      </c>
      <c r="M183" s="14">
        <v>1</v>
      </c>
      <c r="N183" s="14">
        <v>1</v>
      </c>
      <c r="O183" s="14">
        <v>1</v>
      </c>
      <c r="P183" s="14">
        <v>1</v>
      </c>
      <c r="Q183" s="14">
        <v>1</v>
      </c>
      <c r="R183" s="14">
        <v>1</v>
      </c>
      <c r="S183" s="14">
        <v>1</v>
      </c>
      <c r="T183" s="14">
        <v>1</v>
      </c>
      <c r="U183" s="14">
        <v>1</v>
      </c>
      <c r="V183" s="14" t="e">
        <f>#DIV/0!</f>
        <v>#DIV/0!</v>
      </c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</row>
    <row r="184" spans="1:32">
      <c r="A184" s="13" t="s">
        <v>823</v>
      </c>
      <c r="B184" s="13" t="s">
        <v>824</v>
      </c>
      <c r="C184" s="13" t="s">
        <v>825</v>
      </c>
      <c r="D184" s="13" t="s">
        <v>826</v>
      </c>
      <c r="E184" s="14">
        <v>1</v>
      </c>
      <c r="F184" s="14">
        <v>1</v>
      </c>
      <c r="G184" s="14">
        <v>1</v>
      </c>
      <c r="H184" s="14">
        <v>1</v>
      </c>
      <c r="I184" s="14">
        <v>1</v>
      </c>
      <c r="J184" s="14">
        <v>1</v>
      </c>
      <c r="K184" s="14">
        <v>1</v>
      </c>
      <c r="L184" s="14">
        <v>1</v>
      </c>
      <c r="M184" s="14">
        <v>1</v>
      </c>
      <c r="N184" s="14">
        <v>1</v>
      </c>
      <c r="O184" s="14">
        <v>1</v>
      </c>
      <c r="P184" s="14">
        <v>1</v>
      </c>
      <c r="Q184" s="14">
        <v>1</v>
      </c>
      <c r="R184" s="14">
        <v>1</v>
      </c>
      <c r="S184" s="14">
        <v>1</v>
      </c>
      <c r="T184" s="14">
        <v>1</v>
      </c>
      <c r="U184" s="14">
        <v>1</v>
      </c>
      <c r="V184" s="14" t="e">
        <f>#DIV/0!</f>
        <v>#DIV/0!</v>
      </c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</row>
    <row r="185" spans="1:32">
      <c r="A185" s="13" t="s">
        <v>827</v>
      </c>
      <c r="B185" s="13" t="s">
        <v>828</v>
      </c>
      <c r="C185" s="13" t="s">
        <v>829</v>
      </c>
      <c r="D185" s="13" t="s">
        <v>830</v>
      </c>
      <c r="E185" s="14">
        <v>5</v>
      </c>
      <c r="F185" s="14">
        <v>4</v>
      </c>
      <c r="G185" s="14">
        <v>1</v>
      </c>
      <c r="H185" s="14">
        <v>1</v>
      </c>
      <c r="I185" s="14">
        <v>1</v>
      </c>
      <c r="J185" s="14">
        <v>1</v>
      </c>
      <c r="K185" s="14">
        <v>1</v>
      </c>
      <c r="L185" s="14">
        <v>1</v>
      </c>
      <c r="M185" s="14">
        <v>1</v>
      </c>
      <c r="N185" s="14">
        <v>1</v>
      </c>
      <c r="O185" s="14">
        <v>1</v>
      </c>
      <c r="P185" s="14">
        <v>1</v>
      </c>
      <c r="Q185" s="14">
        <v>1</v>
      </c>
      <c r="R185" s="14">
        <v>1</v>
      </c>
      <c r="S185" s="14">
        <v>1</v>
      </c>
      <c r="T185" s="14">
        <v>1</v>
      </c>
      <c r="U185" s="14">
        <v>1</v>
      </c>
      <c r="V185" s="14" t="e">
        <f>#DIV/0!</f>
        <v>#DIV/0!</v>
      </c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</row>
    <row r="186" spans="1:32">
      <c r="A186" s="13" t="s">
        <v>831</v>
      </c>
      <c r="B186" s="13" t="s">
        <v>832</v>
      </c>
      <c r="C186" s="13" t="s">
        <v>833</v>
      </c>
      <c r="D186" s="13" t="s">
        <v>834</v>
      </c>
      <c r="E186" s="14">
        <v>2</v>
      </c>
      <c r="F186" s="14">
        <v>1</v>
      </c>
      <c r="G186" s="14">
        <v>1</v>
      </c>
      <c r="H186" s="14">
        <v>1</v>
      </c>
      <c r="I186" s="14">
        <v>1</v>
      </c>
      <c r="J186" s="14">
        <v>1</v>
      </c>
      <c r="K186" s="14">
        <v>1</v>
      </c>
      <c r="L186" s="14">
        <v>1</v>
      </c>
      <c r="M186" s="14">
        <v>1</v>
      </c>
      <c r="N186" s="14">
        <v>1</v>
      </c>
      <c r="O186" s="14">
        <v>1</v>
      </c>
      <c r="P186" s="14">
        <v>1</v>
      </c>
      <c r="Q186" s="14">
        <v>1</v>
      </c>
      <c r="R186" s="14">
        <v>1</v>
      </c>
      <c r="S186" s="14">
        <v>1</v>
      </c>
      <c r="T186" s="14">
        <v>1</v>
      </c>
      <c r="U186" s="14">
        <v>1</v>
      </c>
      <c r="V186" s="14" t="e">
        <f>#DIV/0!</f>
        <v>#DIV/0!</v>
      </c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</row>
    <row r="187" spans="1:32">
      <c r="A187" s="13" t="s">
        <v>835</v>
      </c>
      <c r="B187" s="13" t="s">
        <v>836</v>
      </c>
      <c r="C187" s="13" t="s">
        <v>837</v>
      </c>
      <c r="D187" s="13" t="s">
        <v>838</v>
      </c>
      <c r="E187" s="14">
        <v>18</v>
      </c>
      <c r="F187" s="14">
        <v>30</v>
      </c>
      <c r="G187" s="14">
        <v>16109000</v>
      </c>
      <c r="H187" s="14">
        <v>2423200</v>
      </c>
      <c r="I187" s="14">
        <v>18727000</v>
      </c>
      <c r="J187" s="14">
        <v>43197000</v>
      </c>
      <c r="K187" s="14">
        <v>3866900</v>
      </c>
      <c r="L187" s="14">
        <v>1</v>
      </c>
      <c r="M187" s="14">
        <v>107420000</v>
      </c>
      <c r="N187" s="14">
        <v>86649000</v>
      </c>
      <c r="O187" s="14">
        <v>48368000</v>
      </c>
      <c r="P187" s="14">
        <v>2451600</v>
      </c>
      <c r="Q187" s="14">
        <v>18064000</v>
      </c>
      <c r="R187" s="14">
        <v>14804000</v>
      </c>
      <c r="S187" s="14">
        <v>14053850.17</v>
      </c>
      <c r="T187" s="14">
        <v>46292766.670000002</v>
      </c>
      <c r="U187" s="14">
        <v>3.2939561839999998</v>
      </c>
      <c r="V187" s="14">
        <v>0.130737931</v>
      </c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</row>
    <row r="188" spans="1:32">
      <c r="A188" s="13" t="s">
        <v>839</v>
      </c>
      <c r="B188" s="13" t="s">
        <v>840</v>
      </c>
      <c r="C188" s="13" t="s">
        <v>841</v>
      </c>
      <c r="D188" s="13" t="s">
        <v>842</v>
      </c>
      <c r="E188" s="14">
        <v>7</v>
      </c>
      <c r="F188" s="14">
        <v>6</v>
      </c>
      <c r="G188" s="14">
        <v>1</v>
      </c>
      <c r="H188" s="14">
        <v>1</v>
      </c>
      <c r="I188" s="14">
        <v>1</v>
      </c>
      <c r="J188" s="14">
        <v>1</v>
      </c>
      <c r="K188" s="14">
        <v>1</v>
      </c>
      <c r="L188" s="14">
        <v>1</v>
      </c>
      <c r="M188" s="14">
        <v>1</v>
      </c>
      <c r="N188" s="14">
        <v>1</v>
      </c>
      <c r="O188" s="14">
        <v>1</v>
      </c>
      <c r="P188" s="14">
        <v>1</v>
      </c>
      <c r="Q188" s="14">
        <v>1</v>
      </c>
      <c r="R188" s="14">
        <v>1</v>
      </c>
      <c r="S188" s="14">
        <v>1</v>
      </c>
      <c r="T188" s="14">
        <v>1</v>
      </c>
      <c r="U188" s="14">
        <v>1</v>
      </c>
      <c r="V188" s="14" t="e">
        <f>#DIV/0!</f>
        <v>#DIV/0!</v>
      </c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</row>
    <row r="189" spans="1:32">
      <c r="A189" s="13" t="s">
        <v>843</v>
      </c>
      <c r="B189" s="13" t="s">
        <v>844</v>
      </c>
      <c r="C189" s="13" t="s">
        <v>845</v>
      </c>
      <c r="D189" s="13" t="s">
        <v>846</v>
      </c>
      <c r="E189" s="14">
        <v>3</v>
      </c>
      <c r="F189" s="14">
        <v>7</v>
      </c>
      <c r="G189" s="14">
        <v>1</v>
      </c>
      <c r="H189" s="14">
        <v>1</v>
      </c>
      <c r="I189" s="14">
        <v>1</v>
      </c>
      <c r="J189" s="14">
        <v>1</v>
      </c>
      <c r="K189" s="14">
        <v>1</v>
      </c>
      <c r="L189" s="14">
        <v>1</v>
      </c>
      <c r="M189" s="14">
        <v>1</v>
      </c>
      <c r="N189" s="14">
        <v>1</v>
      </c>
      <c r="O189" s="14">
        <v>1</v>
      </c>
      <c r="P189" s="14">
        <v>1</v>
      </c>
      <c r="Q189" s="14">
        <v>1</v>
      </c>
      <c r="R189" s="14">
        <v>1</v>
      </c>
      <c r="S189" s="14">
        <v>1</v>
      </c>
      <c r="T189" s="14">
        <v>1</v>
      </c>
      <c r="U189" s="14">
        <v>1</v>
      </c>
      <c r="V189" s="14" t="e">
        <f>#DIV/0!</f>
        <v>#DIV/0!</v>
      </c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</row>
    <row r="190" spans="1:32">
      <c r="A190" s="13" t="s">
        <v>847</v>
      </c>
      <c r="B190" s="13" t="s">
        <v>848</v>
      </c>
      <c r="C190" s="13" t="s">
        <v>849</v>
      </c>
      <c r="D190" s="13" t="s">
        <v>850</v>
      </c>
      <c r="E190" s="14">
        <v>6</v>
      </c>
      <c r="F190" s="14">
        <v>15</v>
      </c>
      <c r="G190" s="14">
        <v>1</v>
      </c>
      <c r="H190" s="14">
        <v>1</v>
      </c>
      <c r="I190" s="14">
        <v>1</v>
      </c>
      <c r="J190" s="14">
        <v>1</v>
      </c>
      <c r="K190" s="14">
        <v>1</v>
      </c>
      <c r="L190" s="14">
        <v>1</v>
      </c>
      <c r="M190" s="14">
        <v>1</v>
      </c>
      <c r="N190" s="14">
        <v>1884600</v>
      </c>
      <c r="O190" s="14">
        <v>1</v>
      </c>
      <c r="P190" s="14">
        <v>1</v>
      </c>
      <c r="Q190" s="14">
        <v>1</v>
      </c>
      <c r="R190" s="14">
        <v>1</v>
      </c>
      <c r="S190" s="14">
        <v>1</v>
      </c>
      <c r="T190" s="14">
        <v>314100.8333</v>
      </c>
      <c r="U190" s="14">
        <v>314100.8333</v>
      </c>
      <c r="V190" s="14">
        <v>0.36321746799999999</v>
      </c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</row>
    <row r="191" spans="1:32">
      <c r="A191" s="13" t="s">
        <v>851</v>
      </c>
      <c r="B191" s="13" t="s">
        <v>852</v>
      </c>
      <c r="C191" s="13" t="s">
        <v>853</v>
      </c>
      <c r="D191" s="13" t="s">
        <v>854</v>
      </c>
      <c r="E191" s="14">
        <v>12</v>
      </c>
      <c r="F191" s="14">
        <v>11</v>
      </c>
      <c r="G191" s="14">
        <v>1141000</v>
      </c>
      <c r="H191" s="14">
        <v>1</v>
      </c>
      <c r="I191" s="14">
        <v>5437700</v>
      </c>
      <c r="J191" s="14">
        <v>8332800</v>
      </c>
      <c r="K191" s="14">
        <v>668060</v>
      </c>
      <c r="L191" s="14">
        <v>1913100</v>
      </c>
      <c r="M191" s="14">
        <v>16427000</v>
      </c>
      <c r="N191" s="14">
        <v>14052000</v>
      </c>
      <c r="O191" s="14">
        <v>8584300</v>
      </c>
      <c r="P191" s="14">
        <v>748450</v>
      </c>
      <c r="Q191" s="14">
        <v>3031600</v>
      </c>
      <c r="R191" s="14">
        <v>1</v>
      </c>
      <c r="S191" s="14">
        <v>2915443.5</v>
      </c>
      <c r="T191" s="14">
        <v>7140558.5</v>
      </c>
      <c r="U191" s="14">
        <v>2.4492186180000002</v>
      </c>
      <c r="V191" s="14">
        <v>0.22162363400000001</v>
      </c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</row>
    <row r="192" spans="1:32">
      <c r="A192" s="13" t="s">
        <v>91</v>
      </c>
      <c r="B192" s="13" t="s">
        <v>92</v>
      </c>
      <c r="C192" s="13" t="s">
        <v>93</v>
      </c>
      <c r="D192" s="13" t="s">
        <v>94</v>
      </c>
      <c r="E192" s="14">
        <v>2</v>
      </c>
      <c r="F192" s="14">
        <v>9</v>
      </c>
      <c r="G192" s="14">
        <v>1563300</v>
      </c>
      <c r="H192" s="14">
        <v>1266900</v>
      </c>
      <c r="I192" s="14">
        <v>3436800</v>
      </c>
      <c r="J192" s="14">
        <v>1</v>
      </c>
      <c r="K192" s="14">
        <v>1</v>
      </c>
      <c r="L192" s="14">
        <v>1</v>
      </c>
      <c r="M192" s="14">
        <v>20063000</v>
      </c>
      <c r="N192" s="14">
        <v>22528000</v>
      </c>
      <c r="O192" s="14">
        <v>5546100</v>
      </c>
      <c r="P192" s="14">
        <v>5614300</v>
      </c>
      <c r="Q192" s="14">
        <v>1601000</v>
      </c>
      <c r="R192" s="14">
        <v>2679100</v>
      </c>
      <c r="S192" s="14">
        <v>1044500.5</v>
      </c>
      <c r="T192" s="14">
        <v>9671916.6669999994</v>
      </c>
      <c r="U192" s="14">
        <v>9.2598487669999994</v>
      </c>
      <c r="V192" s="14">
        <v>6.9434818999999995E-2</v>
      </c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</row>
    <row r="193" spans="1:32">
      <c r="A193" s="13" t="s">
        <v>855</v>
      </c>
      <c r="B193" s="13" t="s">
        <v>856</v>
      </c>
      <c r="C193" s="13" t="s">
        <v>857</v>
      </c>
      <c r="D193" s="13" t="s">
        <v>858</v>
      </c>
      <c r="E193" s="14">
        <v>6</v>
      </c>
      <c r="F193" s="14">
        <v>7</v>
      </c>
      <c r="G193" s="14">
        <v>1</v>
      </c>
      <c r="H193" s="14">
        <v>1</v>
      </c>
      <c r="I193" s="14">
        <v>1</v>
      </c>
      <c r="J193" s="14">
        <v>1</v>
      </c>
      <c r="K193" s="14">
        <v>1</v>
      </c>
      <c r="L193" s="14">
        <v>1</v>
      </c>
      <c r="M193" s="14">
        <v>1</v>
      </c>
      <c r="N193" s="14">
        <v>1</v>
      </c>
      <c r="O193" s="14">
        <v>1</v>
      </c>
      <c r="P193" s="14">
        <v>1</v>
      </c>
      <c r="Q193" s="14">
        <v>1</v>
      </c>
      <c r="R193" s="14">
        <v>1</v>
      </c>
      <c r="S193" s="14">
        <v>1</v>
      </c>
      <c r="T193" s="14">
        <v>1</v>
      </c>
      <c r="U193" s="14">
        <v>1</v>
      </c>
      <c r="V193" s="14" t="e">
        <f>#DIV/0!</f>
        <v>#DIV/0!</v>
      </c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</row>
    <row r="194" spans="1:32">
      <c r="A194" s="13" t="s">
        <v>859</v>
      </c>
      <c r="B194" s="13" t="s">
        <v>860</v>
      </c>
      <c r="C194" s="13" t="s">
        <v>861</v>
      </c>
      <c r="D194" s="13" t="s">
        <v>862</v>
      </c>
      <c r="E194" s="14">
        <v>4</v>
      </c>
      <c r="F194" s="14">
        <v>2</v>
      </c>
      <c r="G194" s="14">
        <v>1</v>
      </c>
      <c r="H194" s="14">
        <v>1</v>
      </c>
      <c r="I194" s="14">
        <v>1</v>
      </c>
      <c r="J194" s="14">
        <v>1</v>
      </c>
      <c r="K194" s="14">
        <v>1</v>
      </c>
      <c r="L194" s="14">
        <v>1</v>
      </c>
      <c r="M194" s="14">
        <v>1</v>
      </c>
      <c r="N194" s="14">
        <v>1</v>
      </c>
      <c r="O194" s="14">
        <v>1</v>
      </c>
      <c r="P194" s="14">
        <v>1</v>
      </c>
      <c r="Q194" s="14">
        <v>1</v>
      </c>
      <c r="R194" s="14">
        <v>1</v>
      </c>
      <c r="S194" s="14">
        <v>1</v>
      </c>
      <c r="T194" s="14">
        <v>1</v>
      </c>
      <c r="U194" s="14">
        <v>1</v>
      </c>
      <c r="V194" s="14" t="e">
        <f>#DIV/0!</f>
        <v>#DIV/0!</v>
      </c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</row>
    <row r="195" spans="1:32">
      <c r="A195" s="13" t="s">
        <v>244</v>
      </c>
      <c r="B195" s="13" t="s">
        <v>863</v>
      </c>
      <c r="C195" s="13" t="s">
        <v>864</v>
      </c>
      <c r="D195" s="13" t="s">
        <v>865</v>
      </c>
      <c r="E195" s="14">
        <v>2</v>
      </c>
      <c r="F195" s="14">
        <v>1</v>
      </c>
      <c r="G195" s="14">
        <v>1</v>
      </c>
      <c r="H195" s="14">
        <v>1</v>
      </c>
      <c r="I195" s="14">
        <v>709610</v>
      </c>
      <c r="J195" s="14">
        <v>1</v>
      </c>
      <c r="K195" s="14">
        <v>1</v>
      </c>
      <c r="L195" s="14">
        <v>1</v>
      </c>
      <c r="M195" s="14">
        <v>1</v>
      </c>
      <c r="N195" s="14">
        <v>1</v>
      </c>
      <c r="O195" s="14">
        <v>1</v>
      </c>
      <c r="P195" s="14">
        <v>1</v>
      </c>
      <c r="Q195" s="14">
        <v>1</v>
      </c>
      <c r="R195" s="14">
        <v>1</v>
      </c>
      <c r="S195" s="14">
        <v>118269.1667</v>
      </c>
      <c r="T195" s="14">
        <v>1</v>
      </c>
      <c r="U195" s="14">
        <v>8.4552899999999995E-6</v>
      </c>
      <c r="V195" s="14">
        <v>0.36321746799999999</v>
      </c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</row>
    <row r="196" spans="1:32">
      <c r="A196" s="13" t="s">
        <v>866</v>
      </c>
      <c r="B196" s="13" t="s">
        <v>867</v>
      </c>
      <c r="C196" s="13" t="s">
        <v>868</v>
      </c>
      <c r="D196" s="13" t="s">
        <v>869</v>
      </c>
      <c r="E196" s="14">
        <v>5</v>
      </c>
      <c r="F196" s="14">
        <v>3</v>
      </c>
      <c r="G196" s="14">
        <v>1</v>
      </c>
      <c r="H196" s="14">
        <v>1</v>
      </c>
      <c r="I196" s="14">
        <v>1</v>
      </c>
      <c r="J196" s="14">
        <v>1</v>
      </c>
      <c r="K196" s="14">
        <v>1</v>
      </c>
      <c r="L196" s="14">
        <v>1</v>
      </c>
      <c r="M196" s="14">
        <v>1</v>
      </c>
      <c r="N196" s="14">
        <v>1</v>
      </c>
      <c r="O196" s="14">
        <v>1</v>
      </c>
      <c r="P196" s="14">
        <v>1</v>
      </c>
      <c r="Q196" s="14">
        <v>1</v>
      </c>
      <c r="R196" s="14">
        <v>1</v>
      </c>
      <c r="S196" s="14">
        <v>1</v>
      </c>
      <c r="T196" s="14">
        <v>1</v>
      </c>
      <c r="U196" s="14">
        <v>1</v>
      </c>
      <c r="V196" s="14" t="e">
        <f>#DIV/0!</f>
        <v>#DIV/0!</v>
      </c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</row>
    <row r="197" spans="1:32">
      <c r="A197" s="13" t="s">
        <v>870</v>
      </c>
      <c r="B197" s="13" t="s">
        <v>871</v>
      </c>
      <c r="C197" s="13" t="s">
        <v>872</v>
      </c>
      <c r="D197" s="13" t="s">
        <v>873</v>
      </c>
      <c r="E197" s="14">
        <v>2</v>
      </c>
      <c r="F197" s="14">
        <v>1</v>
      </c>
      <c r="G197" s="14">
        <v>1</v>
      </c>
      <c r="H197" s="14">
        <v>1</v>
      </c>
      <c r="I197" s="14">
        <v>1</v>
      </c>
      <c r="J197" s="14">
        <v>1</v>
      </c>
      <c r="K197" s="14">
        <v>1</v>
      </c>
      <c r="L197" s="14">
        <v>1</v>
      </c>
      <c r="M197" s="14">
        <v>1</v>
      </c>
      <c r="N197" s="14">
        <v>1</v>
      </c>
      <c r="O197" s="14">
        <v>1</v>
      </c>
      <c r="P197" s="14">
        <v>1</v>
      </c>
      <c r="Q197" s="14">
        <v>1</v>
      </c>
      <c r="R197" s="14">
        <v>1</v>
      </c>
      <c r="S197" s="14">
        <v>1</v>
      </c>
      <c r="T197" s="14">
        <v>1</v>
      </c>
      <c r="U197" s="14">
        <v>1</v>
      </c>
      <c r="V197" s="14" t="e">
        <f>#DIV/0!</f>
        <v>#DIV/0!</v>
      </c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</row>
    <row r="198" spans="1:32">
      <c r="A198" s="13" t="s">
        <v>231</v>
      </c>
      <c r="B198" s="13" t="s">
        <v>232</v>
      </c>
      <c r="C198" s="13" t="s">
        <v>233</v>
      </c>
      <c r="D198" s="13" t="s">
        <v>234</v>
      </c>
      <c r="E198" s="14">
        <v>3</v>
      </c>
      <c r="F198" s="14">
        <v>1</v>
      </c>
      <c r="G198" s="14">
        <v>1</v>
      </c>
      <c r="H198" s="14">
        <v>1</v>
      </c>
      <c r="I198" s="14">
        <v>1</v>
      </c>
      <c r="J198" s="14">
        <v>1</v>
      </c>
      <c r="K198" s="14">
        <v>1</v>
      </c>
      <c r="L198" s="14">
        <v>1</v>
      </c>
      <c r="M198" s="14">
        <v>1</v>
      </c>
      <c r="N198" s="14">
        <v>1</v>
      </c>
      <c r="O198" s="14">
        <v>1</v>
      </c>
      <c r="P198" s="14">
        <v>1</v>
      </c>
      <c r="Q198" s="14">
        <v>1</v>
      </c>
      <c r="R198" s="14">
        <v>1</v>
      </c>
      <c r="S198" s="14">
        <v>1</v>
      </c>
      <c r="T198" s="14">
        <v>1</v>
      </c>
      <c r="U198" s="14">
        <v>1</v>
      </c>
      <c r="V198" s="14" t="e">
        <f>#DIV/0!</f>
        <v>#DIV/0!</v>
      </c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</row>
    <row r="199" spans="1:32">
      <c r="A199" s="13" t="s">
        <v>874</v>
      </c>
      <c r="B199" s="13" t="s">
        <v>875</v>
      </c>
      <c r="C199" s="13" t="s">
        <v>876</v>
      </c>
      <c r="D199" s="13" t="s">
        <v>877</v>
      </c>
      <c r="E199" s="14">
        <v>1</v>
      </c>
      <c r="F199" s="14">
        <v>1</v>
      </c>
      <c r="G199" s="14">
        <v>1</v>
      </c>
      <c r="H199" s="14">
        <v>1</v>
      </c>
      <c r="I199" s="14">
        <v>1</v>
      </c>
      <c r="J199" s="14">
        <v>1</v>
      </c>
      <c r="K199" s="14">
        <v>1</v>
      </c>
      <c r="L199" s="14">
        <v>1</v>
      </c>
      <c r="M199" s="14">
        <v>1</v>
      </c>
      <c r="N199" s="14">
        <v>1</v>
      </c>
      <c r="O199" s="14">
        <v>1</v>
      </c>
      <c r="P199" s="14">
        <v>1</v>
      </c>
      <c r="Q199" s="14">
        <v>1</v>
      </c>
      <c r="R199" s="14">
        <v>1</v>
      </c>
      <c r="S199" s="14">
        <v>1</v>
      </c>
      <c r="T199" s="14">
        <v>1</v>
      </c>
      <c r="U199" s="14">
        <v>1</v>
      </c>
      <c r="V199" s="14" t="e">
        <f>#DIV/0!</f>
        <v>#DIV/0!</v>
      </c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</row>
    <row r="200" spans="1:32">
      <c r="A200" s="13" t="s">
        <v>878</v>
      </c>
      <c r="B200" s="13" t="s">
        <v>879</v>
      </c>
      <c r="C200" s="13" t="s">
        <v>880</v>
      </c>
      <c r="D200" s="13" t="s">
        <v>881</v>
      </c>
      <c r="E200" s="14">
        <v>3</v>
      </c>
      <c r="F200" s="14">
        <v>2</v>
      </c>
      <c r="G200" s="14">
        <v>1</v>
      </c>
      <c r="H200" s="14">
        <v>1</v>
      </c>
      <c r="I200" s="14">
        <v>1</v>
      </c>
      <c r="J200" s="14">
        <v>1</v>
      </c>
      <c r="K200" s="14">
        <v>1</v>
      </c>
      <c r="L200" s="14">
        <v>1</v>
      </c>
      <c r="M200" s="14">
        <v>1</v>
      </c>
      <c r="N200" s="14">
        <v>1</v>
      </c>
      <c r="O200" s="14">
        <v>1</v>
      </c>
      <c r="P200" s="14">
        <v>1</v>
      </c>
      <c r="Q200" s="14">
        <v>1</v>
      </c>
      <c r="R200" s="14">
        <v>1</v>
      </c>
      <c r="S200" s="14">
        <v>1</v>
      </c>
      <c r="T200" s="14">
        <v>1</v>
      </c>
      <c r="U200" s="14">
        <v>1</v>
      </c>
      <c r="V200" s="14" t="e">
        <f>#DIV/0!</f>
        <v>#DIV/0!</v>
      </c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</row>
    <row r="201" spans="1:32">
      <c r="A201" s="13" t="s">
        <v>882</v>
      </c>
      <c r="B201" s="13" t="s">
        <v>883</v>
      </c>
      <c r="C201" s="13" t="s">
        <v>884</v>
      </c>
      <c r="D201" s="13" t="s">
        <v>885</v>
      </c>
      <c r="E201" s="14">
        <v>2</v>
      </c>
      <c r="F201" s="14">
        <v>3</v>
      </c>
      <c r="G201" s="14">
        <v>1</v>
      </c>
      <c r="H201" s="14">
        <v>1</v>
      </c>
      <c r="I201" s="14">
        <v>1</v>
      </c>
      <c r="J201" s="14">
        <v>1</v>
      </c>
      <c r="K201" s="14">
        <v>1</v>
      </c>
      <c r="L201" s="14">
        <v>1</v>
      </c>
      <c r="M201" s="14">
        <v>1</v>
      </c>
      <c r="N201" s="14">
        <v>1</v>
      </c>
      <c r="O201" s="14">
        <v>1</v>
      </c>
      <c r="P201" s="14">
        <v>1</v>
      </c>
      <c r="Q201" s="14">
        <v>1</v>
      </c>
      <c r="R201" s="14">
        <v>1</v>
      </c>
      <c r="S201" s="14">
        <v>1</v>
      </c>
      <c r="T201" s="14">
        <v>1</v>
      </c>
      <c r="U201" s="14">
        <v>1</v>
      </c>
      <c r="V201" s="14" t="e">
        <f>#DIV/0!</f>
        <v>#DIV/0!</v>
      </c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</row>
    <row r="202" spans="1:32">
      <c r="A202" s="13" t="s">
        <v>886</v>
      </c>
      <c r="B202" s="13" t="s">
        <v>887</v>
      </c>
      <c r="C202" s="13" t="s">
        <v>888</v>
      </c>
      <c r="D202" s="13" t="s">
        <v>889</v>
      </c>
      <c r="E202" s="14">
        <v>1</v>
      </c>
      <c r="F202" s="14">
        <v>1</v>
      </c>
      <c r="G202" s="14">
        <v>1</v>
      </c>
      <c r="H202" s="14">
        <v>1</v>
      </c>
      <c r="I202" s="14">
        <v>1</v>
      </c>
      <c r="J202" s="14">
        <v>1</v>
      </c>
      <c r="K202" s="14">
        <v>1</v>
      </c>
      <c r="L202" s="14">
        <v>1</v>
      </c>
      <c r="M202" s="14">
        <v>1</v>
      </c>
      <c r="N202" s="14">
        <v>885030</v>
      </c>
      <c r="O202" s="14">
        <v>1</v>
      </c>
      <c r="P202" s="14">
        <v>1</v>
      </c>
      <c r="Q202" s="14">
        <v>1</v>
      </c>
      <c r="R202" s="14">
        <v>1</v>
      </c>
      <c r="S202" s="14">
        <v>1</v>
      </c>
      <c r="T202" s="14">
        <v>147505.8333</v>
      </c>
      <c r="U202" s="14">
        <v>147505.8333</v>
      </c>
      <c r="V202" s="14">
        <v>0.36321746799999999</v>
      </c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</row>
    <row r="203" spans="1:32">
      <c r="A203" s="13" t="s">
        <v>890</v>
      </c>
      <c r="B203" s="13" t="s">
        <v>891</v>
      </c>
      <c r="C203" s="13" t="s">
        <v>892</v>
      </c>
      <c r="D203" s="13" t="s">
        <v>893</v>
      </c>
      <c r="E203" s="14">
        <v>2</v>
      </c>
      <c r="F203" s="14">
        <v>3</v>
      </c>
      <c r="G203" s="14">
        <v>1</v>
      </c>
      <c r="H203" s="14">
        <v>1</v>
      </c>
      <c r="I203" s="14">
        <v>1</v>
      </c>
      <c r="J203" s="14">
        <v>1</v>
      </c>
      <c r="K203" s="14">
        <v>1</v>
      </c>
      <c r="L203" s="14">
        <v>1</v>
      </c>
      <c r="M203" s="14">
        <v>1</v>
      </c>
      <c r="N203" s="14">
        <v>1</v>
      </c>
      <c r="O203" s="14">
        <v>1</v>
      </c>
      <c r="P203" s="14">
        <v>1</v>
      </c>
      <c r="Q203" s="14">
        <v>1</v>
      </c>
      <c r="R203" s="14">
        <v>1</v>
      </c>
      <c r="S203" s="14">
        <v>1</v>
      </c>
      <c r="T203" s="14">
        <v>1</v>
      </c>
      <c r="U203" s="14">
        <v>1</v>
      </c>
      <c r="V203" s="14" t="e">
        <f>#DIV/0!</f>
        <v>#DIV/0!</v>
      </c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</row>
    <row r="204" spans="1:32">
      <c r="A204" s="13" t="s">
        <v>894</v>
      </c>
      <c r="B204" s="13" t="s">
        <v>895</v>
      </c>
      <c r="C204" s="13" t="s">
        <v>896</v>
      </c>
      <c r="D204" s="13" t="s">
        <v>897</v>
      </c>
      <c r="E204" s="14">
        <v>5</v>
      </c>
      <c r="F204" s="14">
        <v>7</v>
      </c>
      <c r="G204" s="14">
        <v>1</v>
      </c>
      <c r="H204" s="14">
        <v>1</v>
      </c>
      <c r="I204" s="14">
        <v>1</v>
      </c>
      <c r="J204" s="14">
        <v>1</v>
      </c>
      <c r="K204" s="14">
        <v>1</v>
      </c>
      <c r="L204" s="14">
        <v>33957000</v>
      </c>
      <c r="M204" s="14">
        <v>1</v>
      </c>
      <c r="N204" s="14">
        <v>1</v>
      </c>
      <c r="O204" s="14">
        <v>1</v>
      </c>
      <c r="P204" s="14">
        <v>1</v>
      </c>
      <c r="Q204" s="14">
        <v>1</v>
      </c>
      <c r="R204" s="14">
        <v>1</v>
      </c>
      <c r="S204" s="14">
        <v>5659500.8329999996</v>
      </c>
      <c r="T204" s="14">
        <v>1</v>
      </c>
      <c r="U204" s="14">
        <v>1.7669400000000001E-7</v>
      </c>
      <c r="V204" s="14">
        <v>0.36321746799999999</v>
      </c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</row>
    <row r="205" spans="1:32">
      <c r="A205" s="13" t="s">
        <v>898</v>
      </c>
      <c r="B205" s="13" t="s">
        <v>899</v>
      </c>
      <c r="C205" s="13" t="s">
        <v>900</v>
      </c>
      <c r="D205" s="13" t="s">
        <v>901</v>
      </c>
      <c r="E205" s="14">
        <v>1</v>
      </c>
      <c r="F205" s="14">
        <v>1</v>
      </c>
      <c r="G205" s="14">
        <v>1</v>
      </c>
      <c r="H205" s="14">
        <v>1</v>
      </c>
      <c r="I205" s="14">
        <v>1</v>
      </c>
      <c r="J205" s="14">
        <v>1</v>
      </c>
      <c r="K205" s="14">
        <v>1</v>
      </c>
      <c r="L205" s="14">
        <v>1</v>
      </c>
      <c r="M205" s="14">
        <v>1</v>
      </c>
      <c r="N205" s="14">
        <v>1</v>
      </c>
      <c r="O205" s="14">
        <v>1</v>
      </c>
      <c r="P205" s="14">
        <v>1</v>
      </c>
      <c r="Q205" s="14">
        <v>1</v>
      </c>
      <c r="R205" s="14">
        <v>1</v>
      </c>
      <c r="S205" s="14">
        <v>1</v>
      </c>
      <c r="T205" s="14">
        <v>1</v>
      </c>
      <c r="U205" s="14">
        <v>1</v>
      </c>
      <c r="V205" s="14" t="e">
        <f>#DIV/0!</f>
        <v>#DIV/0!</v>
      </c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</row>
    <row r="206" spans="1:32">
      <c r="A206" s="13" t="s">
        <v>902</v>
      </c>
      <c r="B206" s="13" t="s">
        <v>903</v>
      </c>
      <c r="C206" s="13" t="s">
        <v>904</v>
      </c>
      <c r="D206" s="13" t="s">
        <v>905</v>
      </c>
      <c r="E206" s="14">
        <v>3</v>
      </c>
      <c r="F206" s="14">
        <v>2</v>
      </c>
      <c r="G206" s="14">
        <v>1</v>
      </c>
      <c r="H206" s="14">
        <v>1</v>
      </c>
      <c r="I206" s="14">
        <v>1</v>
      </c>
      <c r="J206" s="14">
        <v>1</v>
      </c>
      <c r="K206" s="14">
        <v>1</v>
      </c>
      <c r="L206" s="14">
        <v>1</v>
      </c>
      <c r="M206" s="14">
        <v>1</v>
      </c>
      <c r="N206" s="14">
        <v>1</v>
      </c>
      <c r="O206" s="14">
        <v>1</v>
      </c>
      <c r="P206" s="14">
        <v>1</v>
      </c>
      <c r="Q206" s="14">
        <v>1</v>
      </c>
      <c r="R206" s="14">
        <v>1</v>
      </c>
      <c r="S206" s="14">
        <v>1</v>
      </c>
      <c r="T206" s="14">
        <v>1</v>
      </c>
      <c r="U206" s="14">
        <v>1</v>
      </c>
      <c r="V206" s="14" t="e">
        <f>#DIV/0!</f>
        <v>#DIV/0!</v>
      </c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</row>
    <row r="207" spans="1:32">
      <c r="A207" s="13" t="s">
        <v>906</v>
      </c>
      <c r="B207" s="13" t="s">
        <v>907</v>
      </c>
      <c r="C207" s="13" t="s">
        <v>908</v>
      </c>
      <c r="D207" s="13" t="s">
        <v>909</v>
      </c>
      <c r="E207" s="14">
        <v>9</v>
      </c>
      <c r="F207" s="14">
        <v>2</v>
      </c>
      <c r="G207" s="14">
        <v>1</v>
      </c>
      <c r="H207" s="14">
        <v>1</v>
      </c>
      <c r="I207" s="14">
        <v>1</v>
      </c>
      <c r="J207" s="14">
        <v>1</v>
      </c>
      <c r="K207" s="14">
        <v>1</v>
      </c>
      <c r="L207" s="14">
        <v>1</v>
      </c>
      <c r="M207" s="14">
        <v>1</v>
      </c>
      <c r="N207" s="14">
        <v>1</v>
      </c>
      <c r="O207" s="14">
        <v>1</v>
      </c>
      <c r="P207" s="14">
        <v>1</v>
      </c>
      <c r="Q207" s="14">
        <v>1</v>
      </c>
      <c r="R207" s="14">
        <v>1</v>
      </c>
      <c r="S207" s="14">
        <v>1</v>
      </c>
      <c r="T207" s="14">
        <v>1</v>
      </c>
      <c r="U207" s="14">
        <v>1</v>
      </c>
      <c r="V207" s="14" t="e">
        <f>#DIV/0!</f>
        <v>#DIV/0!</v>
      </c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</row>
    <row r="208" spans="1:32">
      <c r="A208" s="13" t="s">
        <v>910</v>
      </c>
      <c r="B208" s="13" t="s">
        <v>911</v>
      </c>
      <c r="C208" s="13" t="s">
        <v>912</v>
      </c>
      <c r="D208" s="13" t="s">
        <v>913</v>
      </c>
      <c r="E208" s="14">
        <v>3</v>
      </c>
      <c r="F208" s="14">
        <v>5</v>
      </c>
      <c r="G208" s="14">
        <v>1</v>
      </c>
      <c r="H208" s="14">
        <v>1</v>
      </c>
      <c r="I208" s="14">
        <v>1</v>
      </c>
      <c r="J208" s="14">
        <v>1</v>
      </c>
      <c r="K208" s="14">
        <v>1</v>
      </c>
      <c r="L208" s="14">
        <v>1</v>
      </c>
      <c r="M208" s="14">
        <v>1</v>
      </c>
      <c r="N208" s="14">
        <v>1</v>
      </c>
      <c r="O208" s="14">
        <v>1</v>
      </c>
      <c r="P208" s="14">
        <v>1</v>
      </c>
      <c r="Q208" s="14">
        <v>1</v>
      </c>
      <c r="R208" s="14">
        <v>1</v>
      </c>
      <c r="S208" s="14">
        <v>1</v>
      </c>
      <c r="T208" s="14">
        <v>1</v>
      </c>
      <c r="U208" s="14">
        <v>1</v>
      </c>
      <c r="V208" s="14" t="e">
        <f>#DIV/0!</f>
        <v>#DIV/0!</v>
      </c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</row>
    <row r="209" spans="1:32">
      <c r="A209" s="13" t="s">
        <v>914</v>
      </c>
      <c r="B209" s="13" t="s">
        <v>915</v>
      </c>
      <c r="C209" s="13" t="s">
        <v>916</v>
      </c>
      <c r="D209" s="13" t="s">
        <v>917</v>
      </c>
      <c r="E209" s="14">
        <v>21</v>
      </c>
      <c r="F209" s="14">
        <v>15</v>
      </c>
      <c r="G209" s="14">
        <v>13045000</v>
      </c>
      <c r="H209" s="14">
        <v>29039000</v>
      </c>
      <c r="I209" s="14">
        <v>21657000</v>
      </c>
      <c r="J209" s="14">
        <v>22356000</v>
      </c>
      <c r="K209" s="14">
        <v>27585000</v>
      </c>
      <c r="L209" s="14">
        <v>27394000</v>
      </c>
      <c r="M209" s="14">
        <v>51709000</v>
      </c>
      <c r="N209" s="14">
        <v>69678000</v>
      </c>
      <c r="O209" s="14">
        <v>31136000</v>
      </c>
      <c r="P209" s="14">
        <v>31667000</v>
      </c>
      <c r="Q209" s="14">
        <v>32965000</v>
      </c>
      <c r="R209" s="14">
        <v>24414000</v>
      </c>
      <c r="S209" s="14">
        <v>23512666.670000002</v>
      </c>
      <c r="T209" s="14">
        <v>40261500</v>
      </c>
      <c r="U209" s="14">
        <v>1.71233236</v>
      </c>
      <c r="V209" s="14">
        <v>6.2383145000000001E-2</v>
      </c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</row>
    <row r="210" spans="1:32">
      <c r="A210" s="13" t="s">
        <v>918</v>
      </c>
      <c r="B210" s="13" t="s">
        <v>919</v>
      </c>
      <c r="C210" s="13" t="s">
        <v>920</v>
      </c>
      <c r="D210" s="13" t="s">
        <v>921</v>
      </c>
      <c r="E210" s="14">
        <v>9</v>
      </c>
      <c r="F210" s="14">
        <v>11</v>
      </c>
      <c r="G210" s="14">
        <v>1</v>
      </c>
      <c r="H210" s="14">
        <v>1</v>
      </c>
      <c r="I210" s="14">
        <v>1</v>
      </c>
      <c r="J210" s="14">
        <v>1</v>
      </c>
      <c r="K210" s="14">
        <v>1</v>
      </c>
      <c r="L210" s="14">
        <v>1</v>
      </c>
      <c r="M210" s="14">
        <v>1512800</v>
      </c>
      <c r="N210" s="14">
        <v>1</v>
      </c>
      <c r="O210" s="14">
        <v>1</v>
      </c>
      <c r="P210" s="14">
        <v>1</v>
      </c>
      <c r="Q210" s="14">
        <v>1</v>
      </c>
      <c r="R210" s="14">
        <v>1</v>
      </c>
      <c r="S210" s="14">
        <v>1</v>
      </c>
      <c r="T210" s="14">
        <v>252134.1667</v>
      </c>
      <c r="U210" s="14">
        <v>252134.1667</v>
      </c>
      <c r="V210" s="14">
        <v>0.36321746799999999</v>
      </c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</row>
    <row r="211" spans="1:32">
      <c r="A211" s="13" t="s">
        <v>96</v>
      </c>
      <c r="B211" s="13" t="s">
        <v>97</v>
      </c>
      <c r="C211" s="13" t="s">
        <v>98</v>
      </c>
      <c r="D211" s="13" t="s">
        <v>99</v>
      </c>
      <c r="E211" s="14">
        <v>2</v>
      </c>
      <c r="F211" s="14">
        <v>6</v>
      </c>
      <c r="G211" s="14">
        <v>1</v>
      </c>
      <c r="H211" s="14">
        <v>1</v>
      </c>
      <c r="I211" s="14">
        <v>1</v>
      </c>
      <c r="J211" s="14">
        <v>1</v>
      </c>
      <c r="K211" s="14">
        <v>1</v>
      </c>
      <c r="L211" s="14">
        <v>1</v>
      </c>
      <c r="M211" s="14">
        <v>1</v>
      </c>
      <c r="N211" s="14">
        <v>4372000</v>
      </c>
      <c r="O211" s="14">
        <v>8074700</v>
      </c>
      <c r="P211" s="14">
        <v>1</v>
      </c>
      <c r="Q211" s="14">
        <v>2763200</v>
      </c>
      <c r="R211" s="14">
        <v>1</v>
      </c>
      <c r="S211" s="14">
        <v>1</v>
      </c>
      <c r="T211" s="14">
        <v>2534983.8330000001</v>
      </c>
      <c r="U211" s="14">
        <v>2534983.8330000001</v>
      </c>
      <c r="V211" s="14">
        <v>0.115838894</v>
      </c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</row>
    <row r="212" spans="1:32">
      <c r="A212" s="13" t="s">
        <v>922</v>
      </c>
      <c r="B212" s="13" t="s">
        <v>923</v>
      </c>
      <c r="C212" s="13" t="s">
        <v>924</v>
      </c>
      <c r="D212" s="13" t="s">
        <v>925</v>
      </c>
      <c r="E212" s="14">
        <v>1</v>
      </c>
      <c r="F212" s="14">
        <v>1</v>
      </c>
      <c r="G212" s="14">
        <v>1</v>
      </c>
      <c r="H212" s="14">
        <v>1</v>
      </c>
      <c r="I212" s="14">
        <v>1</v>
      </c>
      <c r="J212" s="14">
        <v>1</v>
      </c>
      <c r="K212" s="14">
        <v>1</v>
      </c>
      <c r="L212" s="14">
        <v>1</v>
      </c>
      <c r="M212" s="14">
        <v>1</v>
      </c>
      <c r="N212" s="14">
        <v>6533100</v>
      </c>
      <c r="O212" s="14">
        <v>1</v>
      </c>
      <c r="P212" s="14">
        <v>1</v>
      </c>
      <c r="Q212" s="14">
        <v>3621200</v>
      </c>
      <c r="R212" s="14">
        <v>1</v>
      </c>
      <c r="S212" s="14">
        <v>1</v>
      </c>
      <c r="T212" s="14">
        <v>1692384</v>
      </c>
      <c r="U212" s="14">
        <v>1692384</v>
      </c>
      <c r="V212" s="14">
        <v>0.195954829</v>
      </c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</row>
    <row r="213" spans="1:32">
      <c r="A213" s="13" t="s">
        <v>926</v>
      </c>
      <c r="B213" s="13" t="s">
        <v>927</v>
      </c>
      <c r="C213" s="13" t="s">
        <v>928</v>
      </c>
      <c r="D213" s="13" t="s">
        <v>929</v>
      </c>
      <c r="E213" s="14">
        <v>2</v>
      </c>
      <c r="F213" s="14">
        <v>1</v>
      </c>
      <c r="G213" s="14">
        <v>1</v>
      </c>
      <c r="H213" s="14">
        <v>1</v>
      </c>
      <c r="I213" s="14">
        <v>1</v>
      </c>
      <c r="J213" s="14">
        <v>1</v>
      </c>
      <c r="K213" s="14">
        <v>1</v>
      </c>
      <c r="L213" s="14">
        <v>1</v>
      </c>
      <c r="M213" s="14">
        <v>1</v>
      </c>
      <c r="N213" s="14">
        <v>1</v>
      </c>
      <c r="O213" s="14">
        <v>1</v>
      </c>
      <c r="P213" s="14">
        <v>1</v>
      </c>
      <c r="Q213" s="14">
        <v>1</v>
      </c>
      <c r="R213" s="14">
        <v>1</v>
      </c>
      <c r="S213" s="14">
        <v>1</v>
      </c>
      <c r="T213" s="14">
        <v>1</v>
      </c>
      <c r="U213" s="14">
        <v>1</v>
      </c>
      <c r="V213" s="14" t="e">
        <f>#DIV/0!</f>
        <v>#DIV/0!</v>
      </c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</row>
    <row r="214" spans="1:32">
      <c r="A214" s="13" t="s">
        <v>930</v>
      </c>
      <c r="B214" s="13" t="s">
        <v>931</v>
      </c>
      <c r="C214" s="13" t="s">
        <v>932</v>
      </c>
      <c r="D214" s="13" t="s">
        <v>933</v>
      </c>
      <c r="E214" s="14">
        <v>3</v>
      </c>
      <c r="F214" s="14">
        <v>3</v>
      </c>
      <c r="G214" s="14">
        <v>1</v>
      </c>
      <c r="H214" s="14">
        <v>1</v>
      </c>
      <c r="I214" s="14">
        <v>1</v>
      </c>
      <c r="J214" s="14">
        <v>1</v>
      </c>
      <c r="K214" s="14">
        <v>1</v>
      </c>
      <c r="L214" s="14">
        <v>1</v>
      </c>
      <c r="M214" s="14">
        <v>1</v>
      </c>
      <c r="N214" s="14">
        <v>1</v>
      </c>
      <c r="O214" s="14">
        <v>1</v>
      </c>
      <c r="P214" s="14">
        <v>1</v>
      </c>
      <c r="Q214" s="14">
        <v>1</v>
      </c>
      <c r="R214" s="14">
        <v>1</v>
      </c>
      <c r="S214" s="14">
        <v>1</v>
      </c>
      <c r="T214" s="14">
        <v>1</v>
      </c>
      <c r="U214" s="14">
        <v>1</v>
      </c>
      <c r="V214" s="14" t="e">
        <f>#DIV/0!</f>
        <v>#DIV/0!</v>
      </c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</row>
    <row r="215" spans="1:32">
      <c r="A215" s="13" t="s">
        <v>934</v>
      </c>
      <c r="B215" s="13" t="s">
        <v>935</v>
      </c>
      <c r="C215" s="13" t="s">
        <v>936</v>
      </c>
      <c r="D215" s="13" t="s">
        <v>937</v>
      </c>
      <c r="E215" s="14">
        <v>1</v>
      </c>
      <c r="F215" s="14">
        <v>3</v>
      </c>
      <c r="G215" s="14">
        <v>1</v>
      </c>
      <c r="H215" s="14">
        <v>1</v>
      </c>
      <c r="I215" s="14">
        <v>1</v>
      </c>
      <c r="J215" s="14">
        <v>1</v>
      </c>
      <c r="K215" s="14">
        <v>1</v>
      </c>
      <c r="L215" s="14">
        <v>1</v>
      </c>
      <c r="M215" s="14">
        <v>1</v>
      </c>
      <c r="N215" s="14">
        <v>1</v>
      </c>
      <c r="O215" s="14">
        <v>1</v>
      </c>
      <c r="P215" s="14">
        <v>1</v>
      </c>
      <c r="Q215" s="14">
        <v>1</v>
      </c>
      <c r="R215" s="14">
        <v>1</v>
      </c>
      <c r="S215" s="14">
        <v>1</v>
      </c>
      <c r="T215" s="14">
        <v>1</v>
      </c>
      <c r="U215" s="14">
        <v>1</v>
      </c>
      <c r="V215" s="14" t="e">
        <f>#DIV/0!</f>
        <v>#DIV/0!</v>
      </c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</row>
    <row r="216" spans="1:32">
      <c r="A216" s="13" t="s">
        <v>938</v>
      </c>
      <c r="B216" s="13" t="s">
        <v>939</v>
      </c>
      <c r="C216" s="13" t="s">
        <v>940</v>
      </c>
      <c r="D216" s="13" t="s">
        <v>941</v>
      </c>
      <c r="E216" s="14">
        <v>3</v>
      </c>
      <c r="F216" s="14">
        <v>17</v>
      </c>
      <c r="G216" s="14">
        <v>18209000</v>
      </c>
      <c r="H216" s="14">
        <v>16779000</v>
      </c>
      <c r="I216" s="14">
        <v>57546000</v>
      </c>
      <c r="J216" s="14">
        <v>60321000</v>
      </c>
      <c r="K216" s="14">
        <v>23650000</v>
      </c>
      <c r="L216" s="14">
        <v>4617300</v>
      </c>
      <c r="M216" s="14">
        <v>27669000</v>
      </c>
      <c r="N216" s="14">
        <v>28981000</v>
      </c>
      <c r="O216" s="14">
        <v>20322000</v>
      </c>
      <c r="P216" s="14">
        <v>14595000</v>
      </c>
      <c r="Q216" s="14">
        <v>24004000</v>
      </c>
      <c r="R216" s="14">
        <v>19449000</v>
      </c>
      <c r="S216" s="14">
        <v>30187050</v>
      </c>
      <c r="T216" s="14">
        <v>22503333.329999998</v>
      </c>
      <c r="U216" s="14">
        <v>0.74546314800000002</v>
      </c>
      <c r="V216" s="14">
        <v>0.46087818200000003</v>
      </c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</row>
    <row r="217" spans="1:32">
      <c r="A217" s="13" t="s">
        <v>942</v>
      </c>
      <c r="B217" s="13" t="s">
        <v>943</v>
      </c>
      <c r="C217" s="13" t="s">
        <v>944</v>
      </c>
      <c r="D217" s="13" t="s">
        <v>945</v>
      </c>
      <c r="E217" s="14">
        <v>3</v>
      </c>
      <c r="F217" s="14">
        <v>2</v>
      </c>
      <c r="G217" s="14">
        <v>1</v>
      </c>
      <c r="H217" s="14">
        <v>1</v>
      </c>
      <c r="I217" s="14">
        <v>1</v>
      </c>
      <c r="J217" s="14">
        <v>1</v>
      </c>
      <c r="K217" s="14">
        <v>1</v>
      </c>
      <c r="L217" s="14">
        <v>1</v>
      </c>
      <c r="M217" s="14">
        <v>1</v>
      </c>
      <c r="N217" s="14">
        <v>1</v>
      </c>
      <c r="O217" s="14">
        <v>1</v>
      </c>
      <c r="P217" s="14">
        <v>1</v>
      </c>
      <c r="Q217" s="14">
        <v>1</v>
      </c>
      <c r="R217" s="14">
        <v>1</v>
      </c>
      <c r="S217" s="14">
        <v>1</v>
      </c>
      <c r="T217" s="14">
        <v>1</v>
      </c>
      <c r="U217" s="14">
        <v>1</v>
      </c>
      <c r="V217" s="14" t="e">
        <f>#DIV/0!</f>
        <v>#DIV/0!</v>
      </c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</row>
    <row r="218" spans="1:32">
      <c r="A218" s="13" t="s">
        <v>946</v>
      </c>
      <c r="B218" s="13" t="s">
        <v>947</v>
      </c>
      <c r="C218" s="13" t="s">
        <v>948</v>
      </c>
      <c r="D218" s="13" t="s">
        <v>949</v>
      </c>
      <c r="E218" s="14">
        <v>3</v>
      </c>
      <c r="F218" s="14">
        <v>3</v>
      </c>
      <c r="G218" s="14">
        <v>1</v>
      </c>
      <c r="H218" s="14">
        <v>1</v>
      </c>
      <c r="I218" s="14">
        <v>1</v>
      </c>
      <c r="J218" s="14">
        <v>1</v>
      </c>
      <c r="K218" s="14">
        <v>1</v>
      </c>
      <c r="L218" s="14">
        <v>1</v>
      </c>
      <c r="M218" s="14">
        <v>1</v>
      </c>
      <c r="N218" s="14">
        <v>1</v>
      </c>
      <c r="O218" s="14">
        <v>1</v>
      </c>
      <c r="P218" s="14">
        <v>1</v>
      </c>
      <c r="Q218" s="14">
        <v>1</v>
      </c>
      <c r="R218" s="14">
        <v>1</v>
      </c>
      <c r="S218" s="14">
        <v>1</v>
      </c>
      <c r="T218" s="14">
        <v>1</v>
      </c>
      <c r="U218" s="14">
        <v>1</v>
      </c>
      <c r="V218" s="14" t="e">
        <f>#DIV/0!</f>
        <v>#DIV/0!</v>
      </c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</row>
    <row r="219" spans="1:32">
      <c r="A219" s="13" t="s">
        <v>950</v>
      </c>
      <c r="B219" s="13" t="s">
        <v>951</v>
      </c>
      <c r="C219" s="13" t="s">
        <v>952</v>
      </c>
      <c r="D219" s="13" t="s">
        <v>953</v>
      </c>
      <c r="E219" s="14">
        <v>2</v>
      </c>
      <c r="F219" s="14">
        <v>3</v>
      </c>
      <c r="G219" s="14">
        <v>1</v>
      </c>
      <c r="H219" s="14">
        <v>1</v>
      </c>
      <c r="I219" s="14">
        <v>1</v>
      </c>
      <c r="J219" s="14">
        <v>1</v>
      </c>
      <c r="K219" s="14">
        <v>1</v>
      </c>
      <c r="L219" s="14">
        <v>1</v>
      </c>
      <c r="M219" s="14">
        <v>1</v>
      </c>
      <c r="N219" s="14">
        <v>1</v>
      </c>
      <c r="O219" s="14">
        <v>1</v>
      </c>
      <c r="P219" s="14">
        <v>1</v>
      </c>
      <c r="Q219" s="14">
        <v>1</v>
      </c>
      <c r="R219" s="14">
        <v>1</v>
      </c>
      <c r="S219" s="14">
        <v>1</v>
      </c>
      <c r="T219" s="14">
        <v>1</v>
      </c>
      <c r="U219" s="14">
        <v>1</v>
      </c>
      <c r="V219" s="14" t="e">
        <f>#DIV/0!</f>
        <v>#DIV/0!</v>
      </c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</row>
    <row r="220" spans="1:32">
      <c r="A220" s="13" t="s">
        <v>954</v>
      </c>
      <c r="B220" s="13" t="s">
        <v>955</v>
      </c>
      <c r="C220" s="13" t="s">
        <v>956</v>
      </c>
      <c r="D220" s="13" t="s">
        <v>957</v>
      </c>
      <c r="E220" s="14">
        <v>6</v>
      </c>
      <c r="F220" s="14">
        <v>6</v>
      </c>
      <c r="G220" s="14">
        <v>1</v>
      </c>
      <c r="H220" s="14">
        <v>1</v>
      </c>
      <c r="I220" s="14">
        <v>1</v>
      </c>
      <c r="J220" s="14">
        <v>1</v>
      </c>
      <c r="K220" s="14">
        <v>1</v>
      </c>
      <c r="L220" s="14">
        <v>1</v>
      </c>
      <c r="M220" s="14">
        <v>1</v>
      </c>
      <c r="N220" s="14">
        <v>1</v>
      </c>
      <c r="O220" s="14">
        <v>1</v>
      </c>
      <c r="P220" s="14">
        <v>1</v>
      </c>
      <c r="Q220" s="14">
        <v>1</v>
      </c>
      <c r="R220" s="14">
        <v>1</v>
      </c>
      <c r="S220" s="14">
        <v>1</v>
      </c>
      <c r="T220" s="14">
        <v>1</v>
      </c>
      <c r="U220" s="14">
        <v>1</v>
      </c>
      <c r="V220" s="14" t="e">
        <f>#DIV/0!</f>
        <v>#DIV/0!</v>
      </c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</row>
    <row r="221" spans="1:32">
      <c r="A221" s="13" t="s">
        <v>958</v>
      </c>
      <c r="B221" s="13" t="s">
        <v>959</v>
      </c>
      <c r="C221" s="13" t="s">
        <v>960</v>
      </c>
      <c r="D221" s="13" t="s">
        <v>961</v>
      </c>
      <c r="E221" s="14">
        <v>3</v>
      </c>
      <c r="F221" s="14">
        <v>7</v>
      </c>
      <c r="G221" s="14">
        <v>1</v>
      </c>
      <c r="H221" s="14">
        <v>1</v>
      </c>
      <c r="I221" s="14">
        <v>1107700</v>
      </c>
      <c r="J221" s="14">
        <v>1</v>
      </c>
      <c r="K221" s="14">
        <v>1</v>
      </c>
      <c r="L221" s="14">
        <v>1</v>
      </c>
      <c r="M221" s="14">
        <v>4428700</v>
      </c>
      <c r="N221" s="14">
        <v>3578800</v>
      </c>
      <c r="O221" s="14">
        <v>1</v>
      </c>
      <c r="P221" s="14">
        <v>1</v>
      </c>
      <c r="Q221" s="14">
        <v>1</v>
      </c>
      <c r="R221" s="14">
        <v>1993600</v>
      </c>
      <c r="S221" s="14">
        <v>184617.5</v>
      </c>
      <c r="T221" s="14">
        <v>1666850.5</v>
      </c>
      <c r="U221" s="14">
        <v>9.0286700880000001</v>
      </c>
      <c r="V221" s="14">
        <v>0.129282591</v>
      </c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</row>
    <row r="222" spans="1:32">
      <c r="A222" s="13" t="s">
        <v>962</v>
      </c>
      <c r="B222" s="13" t="s">
        <v>963</v>
      </c>
      <c r="C222" s="13" t="s">
        <v>964</v>
      </c>
      <c r="D222" s="13" t="s">
        <v>965</v>
      </c>
      <c r="E222" s="14">
        <v>1</v>
      </c>
      <c r="F222" s="14">
        <v>2</v>
      </c>
      <c r="G222" s="14">
        <v>1</v>
      </c>
      <c r="H222" s="14">
        <v>1</v>
      </c>
      <c r="I222" s="14">
        <v>1</v>
      </c>
      <c r="J222" s="14">
        <v>1</v>
      </c>
      <c r="K222" s="14">
        <v>1</v>
      </c>
      <c r="L222" s="14">
        <v>1</v>
      </c>
      <c r="M222" s="14">
        <v>1</v>
      </c>
      <c r="N222" s="14">
        <v>1</v>
      </c>
      <c r="O222" s="14">
        <v>1</v>
      </c>
      <c r="P222" s="14">
        <v>1</v>
      </c>
      <c r="Q222" s="14">
        <v>1</v>
      </c>
      <c r="R222" s="14">
        <v>1</v>
      </c>
      <c r="S222" s="14">
        <v>1</v>
      </c>
      <c r="T222" s="14">
        <v>1</v>
      </c>
      <c r="U222" s="14">
        <v>1</v>
      </c>
      <c r="V222" s="14" t="e">
        <f>#DIV/0!</f>
        <v>#DIV/0!</v>
      </c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</row>
    <row r="223" spans="1:32">
      <c r="A223" s="13" t="s">
        <v>966</v>
      </c>
      <c r="B223" s="13" t="s">
        <v>967</v>
      </c>
      <c r="C223" s="13" t="s">
        <v>968</v>
      </c>
      <c r="D223" s="13" t="s">
        <v>969</v>
      </c>
      <c r="E223" s="14">
        <v>2</v>
      </c>
      <c r="F223" s="14">
        <v>3</v>
      </c>
      <c r="G223" s="14">
        <v>1</v>
      </c>
      <c r="H223" s="14">
        <v>1</v>
      </c>
      <c r="I223" s="14">
        <v>1</v>
      </c>
      <c r="J223" s="14">
        <v>1</v>
      </c>
      <c r="K223" s="14">
        <v>1</v>
      </c>
      <c r="L223" s="14">
        <v>1</v>
      </c>
      <c r="M223" s="14">
        <v>659550</v>
      </c>
      <c r="N223" s="14">
        <v>320320</v>
      </c>
      <c r="O223" s="14">
        <v>1</v>
      </c>
      <c r="P223" s="14">
        <v>1</v>
      </c>
      <c r="Q223" s="14">
        <v>210620</v>
      </c>
      <c r="R223" s="14">
        <v>1</v>
      </c>
      <c r="S223" s="14">
        <v>1</v>
      </c>
      <c r="T223" s="14">
        <v>198415.5</v>
      </c>
      <c r="U223" s="14">
        <v>198415.5</v>
      </c>
      <c r="V223" s="14">
        <v>0.123836374</v>
      </c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</row>
    <row r="224" spans="1:32">
      <c r="A224" s="13" t="s">
        <v>970</v>
      </c>
      <c r="B224" s="13" t="s">
        <v>971</v>
      </c>
      <c r="C224" s="13" t="s">
        <v>55</v>
      </c>
      <c r="D224" s="13" t="s">
        <v>972</v>
      </c>
      <c r="E224" s="14">
        <v>1</v>
      </c>
      <c r="F224" s="14">
        <v>9</v>
      </c>
      <c r="G224" s="14">
        <v>1</v>
      </c>
      <c r="H224" s="14">
        <v>1</v>
      </c>
      <c r="I224" s="14">
        <v>1</v>
      </c>
      <c r="J224" s="14">
        <v>1</v>
      </c>
      <c r="K224" s="14">
        <v>1</v>
      </c>
      <c r="L224" s="14">
        <v>1</v>
      </c>
      <c r="M224" s="14">
        <v>608090</v>
      </c>
      <c r="N224" s="14">
        <v>1</v>
      </c>
      <c r="O224" s="14">
        <v>1</v>
      </c>
      <c r="P224" s="14">
        <v>1</v>
      </c>
      <c r="Q224" s="14">
        <v>1</v>
      </c>
      <c r="R224" s="14">
        <v>1</v>
      </c>
      <c r="S224" s="14">
        <v>1</v>
      </c>
      <c r="T224" s="14">
        <v>101349.1667</v>
      </c>
      <c r="U224" s="14">
        <v>101349.1667</v>
      </c>
      <c r="V224" s="14">
        <v>0.36321746799999999</v>
      </c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</row>
    <row r="225" spans="1:32">
      <c r="A225" s="13" t="s">
        <v>101</v>
      </c>
      <c r="B225" s="13" t="s">
        <v>102</v>
      </c>
      <c r="C225" s="31"/>
      <c r="D225" s="13" t="s">
        <v>103</v>
      </c>
      <c r="E225" s="14">
        <v>6</v>
      </c>
      <c r="F225" s="14">
        <v>2</v>
      </c>
      <c r="G225" s="14">
        <v>1</v>
      </c>
      <c r="H225" s="14">
        <v>1</v>
      </c>
      <c r="I225" s="14">
        <v>1</v>
      </c>
      <c r="J225" s="14">
        <v>1</v>
      </c>
      <c r="K225" s="14">
        <v>1</v>
      </c>
      <c r="L225" s="14">
        <v>1</v>
      </c>
      <c r="M225" s="14">
        <v>1</v>
      </c>
      <c r="N225" s="14">
        <v>1</v>
      </c>
      <c r="O225" s="14">
        <v>1</v>
      </c>
      <c r="P225" s="14">
        <v>1</v>
      </c>
      <c r="Q225" s="14">
        <v>1</v>
      </c>
      <c r="R225" s="14">
        <v>1</v>
      </c>
      <c r="S225" s="14">
        <v>1</v>
      </c>
      <c r="T225" s="14">
        <v>1</v>
      </c>
      <c r="U225" s="14">
        <v>1</v>
      </c>
      <c r="V225" s="14" t="e">
        <f>#DIV/0!</f>
        <v>#DIV/0!</v>
      </c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</row>
    <row r="226" spans="1:32">
      <c r="A226" s="13" t="s">
        <v>973</v>
      </c>
      <c r="B226" s="13" t="s">
        <v>974</v>
      </c>
      <c r="C226" s="13" t="s">
        <v>975</v>
      </c>
      <c r="D226" s="13" t="s">
        <v>976</v>
      </c>
      <c r="E226" s="14">
        <v>2</v>
      </c>
      <c r="F226" s="14">
        <v>3</v>
      </c>
      <c r="G226" s="14">
        <v>1</v>
      </c>
      <c r="H226" s="14">
        <v>1</v>
      </c>
      <c r="I226" s="14">
        <v>1</v>
      </c>
      <c r="J226" s="14">
        <v>1</v>
      </c>
      <c r="K226" s="14">
        <v>1</v>
      </c>
      <c r="L226" s="14">
        <v>1</v>
      </c>
      <c r="M226" s="14">
        <v>1</v>
      </c>
      <c r="N226" s="14">
        <v>1</v>
      </c>
      <c r="O226" s="14">
        <v>1</v>
      </c>
      <c r="P226" s="14">
        <v>1</v>
      </c>
      <c r="Q226" s="14">
        <v>1</v>
      </c>
      <c r="R226" s="14">
        <v>1</v>
      </c>
      <c r="S226" s="14">
        <v>1</v>
      </c>
      <c r="T226" s="14">
        <v>1</v>
      </c>
      <c r="U226" s="14">
        <v>1</v>
      </c>
      <c r="V226" s="14" t="e">
        <f>#DIV/0!</f>
        <v>#DIV/0!</v>
      </c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</row>
    <row r="227" spans="1:32">
      <c r="A227" s="13" t="s">
        <v>977</v>
      </c>
      <c r="B227" s="13" t="s">
        <v>978</v>
      </c>
      <c r="C227" s="13" t="s">
        <v>979</v>
      </c>
      <c r="D227" s="13" t="s">
        <v>980</v>
      </c>
      <c r="E227" s="14">
        <v>5</v>
      </c>
      <c r="F227" s="14">
        <v>4</v>
      </c>
      <c r="G227" s="14">
        <v>1</v>
      </c>
      <c r="H227" s="14">
        <v>1</v>
      </c>
      <c r="I227" s="14">
        <v>1</v>
      </c>
      <c r="J227" s="14">
        <v>1</v>
      </c>
      <c r="K227" s="14">
        <v>1</v>
      </c>
      <c r="L227" s="14">
        <v>1</v>
      </c>
      <c r="M227" s="14">
        <v>839430</v>
      </c>
      <c r="N227" s="14">
        <v>1170900</v>
      </c>
      <c r="O227" s="14">
        <v>1</v>
      </c>
      <c r="P227" s="14">
        <v>1</v>
      </c>
      <c r="Q227" s="14">
        <v>1</v>
      </c>
      <c r="R227" s="14">
        <v>1</v>
      </c>
      <c r="S227" s="14">
        <v>1</v>
      </c>
      <c r="T227" s="14">
        <v>335055.6667</v>
      </c>
      <c r="U227" s="14">
        <v>335055.6667</v>
      </c>
      <c r="V227" s="14">
        <v>0.181866374</v>
      </c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</row>
    <row r="228" spans="1:32">
      <c r="A228" s="13" t="s">
        <v>981</v>
      </c>
      <c r="B228" s="13" t="s">
        <v>982</v>
      </c>
      <c r="C228" s="13" t="s">
        <v>983</v>
      </c>
      <c r="D228" s="13" t="s">
        <v>984</v>
      </c>
      <c r="E228" s="14">
        <v>3</v>
      </c>
      <c r="F228" s="14">
        <v>2</v>
      </c>
      <c r="G228" s="14">
        <v>1</v>
      </c>
      <c r="H228" s="14">
        <v>1</v>
      </c>
      <c r="I228" s="14">
        <v>1</v>
      </c>
      <c r="J228" s="14">
        <v>1</v>
      </c>
      <c r="K228" s="14">
        <v>1</v>
      </c>
      <c r="L228" s="14">
        <v>1</v>
      </c>
      <c r="M228" s="14">
        <v>1</v>
      </c>
      <c r="N228" s="14">
        <v>1</v>
      </c>
      <c r="O228" s="14">
        <v>1</v>
      </c>
      <c r="P228" s="14">
        <v>1</v>
      </c>
      <c r="Q228" s="14">
        <v>1</v>
      </c>
      <c r="R228" s="14">
        <v>1</v>
      </c>
      <c r="S228" s="14">
        <v>1</v>
      </c>
      <c r="T228" s="14">
        <v>1</v>
      </c>
      <c r="U228" s="14">
        <v>1</v>
      </c>
      <c r="V228" s="14" t="e">
        <f>#DIV/0!</f>
        <v>#DIV/0!</v>
      </c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</row>
    <row r="229" spans="1:32">
      <c r="A229" s="13" t="s">
        <v>985</v>
      </c>
      <c r="B229" s="13" t="s">
        <v>986</v>
      </c>
      <c r="C229" s="13" t="s">
        <v>987</v>
      </c>
      <c r="D229" s="13" t="s">
        <v>988</v>
      </c>
      <c r="E229" s="14">
        <v>4</v>
      </c>
      <c r="F229" s="14">
        <v>2</v>
      </c>
      <c r="G229" s="14">
        <v>1</v>
      </c>
      <c r="H229" s="14">
        <v>1</v>
      </c>
      <c r="I229" s="14">
        <v>1</v>
      </c>
      <c r="J229" s="14">
        <v>1</v>
      </c>
      <c r="K229" s="14">
        <v>1</v>
      </c>
      <c r="L229" s="14">
        <v>1</v>
      </c>
      <c r="M229" s="14">
        <v>1</v>
      </c>
      <c r="N229" s="14">
        <v>1</v>
      </c>
      <c r="O229" s="14">
        <v>1</v>
      </c>
      <c r="P229" s="14">
        <v>1</v>
      </c>
      <c r="Q229" s="14">
        <v>1</v>
      </c>
      <c r="R229" s="14">
        <v>1</v>
      </c>
      <c r="S229" s="14">
        <v>1</v>
      </c>
      <c r="T229" s="14">
        <v>1</v>
      </c>
      <c r="U229" s="14">
        <v>1</v>
      </c>
      <c r="V229" s="14" t="e">
        <f>#DIV/0!</f>
        <v>#DIV/0!</v>
      </c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</row>
    <row r="230" spans="1:32">
      <c r="A230" s="13" t="s">
        <v>989</v>
      </c>
      <c r="B230" s="13" t="s">
        <v>990</v>
      </c>
      <c r="C230" s="13" t="s">
        <v>991</v>
      </c>
      <c r="D230" s="13" t="s">
        <v>992</v>
      </c>
      <c r="E230" s="14">
        <v>4</v>
      </c>
      <c r="F230" s="14">
        <v>3</v>
      </c>
      <c r="G230" s="14">
        <v>1</v>
      </c>
      <c r="H230" s="14">
        <v>1</v>
      </c>
      <c r="I230" s="14">
        <v>1</v>
      </c>
      <c r="J230" s="14">
        <v>1</v>
      </c>
      <c r="K230" s="14">
        <v>1</v>
      </c>
      <c r="L230" s="14">
        <v>1</v>
      </c>
      <c r="M230" s="14">
        <v>1</v>
      </c>
      <c r="N230" s="14">
        <v>1</v>
      </c>
      <c r="O230" s="14">
        <v>1</v>
      </c>
      <c r="P230" s="14">
        <v>1</v>
      </c>
      <c r="Q230" s="14">
        <v>1</v>
      </c>
      <c r="R230" s="14">
        <v>1</v>
      </c>
      <c r="S230" s="14">
        <v>1</v>
      </c>
      <c r="T230" s="14">
        <v>1</v>
      </c>
      <c r="U230" s="14">
        <v>1</v>
      </c>
      <c r="V230" s="14" t="e">
        <f>#DIV/0!</f>
        <v>#DIV/0!</v>
      </c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</row>
    <row r="231" spans="1:32">
      <c r="A231" s="13" t="s">
        <v>993</v>
      </c>
      <c r="B231" s="13" t="s">
        <v>450</v>
      </c>
      <c r="C231" s="13" t="s">
        <v>994</v>
      </c>
      <c r="D231" s="13" t="s">
        <v>995</v>
      </c>
      <c r="E231" s="14">
        <v>1</v>
      </c>
      <c r="F231" s="14">
        <v>3</v>
      </c>
      <c r="G231" s="14">
        <v>1</v>
      </c>
      <c r="H231" s="14">
        <v>1</v>
      </c>
      <c r="I231" s="14">
        <v>1</v>
      </c>
      <c r="J231" s="14">
        <v>1</v>
      </c>
      <c r="K231" s="14">
        <v>1</v>
      </c>
      <c r="L231" s="14">
        <v>1</v>
      </c>
      <c r="M231" s="14">
        <v>1</v>
      </c>
      <c r="N231" s="14">
        <v>1</v>
      </c>
      <c r="O231" s="14">
        <v>1</v>
      </c>
      <c r="P231" s="14">
        <v>1</v>
      </c>
      <c r="Q231" s="14">
        <v>1</v>
      </c>
      <c r="R231" s="14">
        <v>1</v>
      </c>
      <c r="S231" s="14">
        <v>1</v>
      </c>
      <c r="T231" s="14">
        <v>1</v>
      </c>
      <c r="U231" s="14">
        <v>1</v>
      </c>
      <c r="V231" s="14" t="e">
        <f>#DIV/0!</f>
        <v>#DIV/0!</v>
      </c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</row>
    <row r="232" spans="1:32">
      <c r="A232" s="13" t="s">
        <v>996</v>
      </c>
      <c r="B232" s="13" t="s">
        <v>997</v>
      </c>
      <c r="C232" s="13" t="s">
        <v>998</v>
      </c>
      <c r="D232" s="13" t="s">
        <v>999</v>
      </c>
      <c r="E232" s="14">
        <v>2</v>
      </c>
      <c r="F232" s="14">
        <v>3</v>
      </c>
      <c r="G232" s="14">
        <v>1</v>
      </c>
      <c r="H232" s="14">
        <v>1</v>
      </c>
      <c r="I232" s="14">
        <v>921940</v>
      </c>
      <c r="J232" s="14">
        <v>1</v>
      </c>
      <c r="K232" s="14">
        <v>1</v>
      </c>
      <c r="L232" s="14">
        <v>1</v>
      </c>
      <c r="M232" s="14">
        <v>1</v>
      </c>
      <c r="N232" s="14">
        <v>1434200</v>
      </c>
      <c r="O232" s="14">
        <v>1</v>
      </c>
      <c r="P232" s="14">
        <v>1</v>
      </c>
      <c r="Q232" s="14">
        <v>1</v>
      </c>
      <c r="R232" s="14">
        <v>1</v>
      </c>
      <c r="S232" s="14">
        <v>153657.5</v>
      </c>
      <c r="T232" s="14">
        <v>239034.1667</v>
      </c>
      <c r="U232" s="14">
        <v>1.555629674</v>
      </c>
      <c r="V232" s="14">
        <v>0.77102577299999997</v>
      </c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</row>
    <row r="233" spans="1:32">
      <c r="A233" s="13" t="s">
        <v>1000</v>
      </c>
      <c r="B233" s="13" t="s">
        <v>1001</v>
      </c>
      <c r="C233" s="13" t="s">
        <v>1002</v>
      </c>
      <c r="D233" s="13" t="s">
        <v>1003</v>
      </c>
      <c r="E233" s="14">
        <v>3</v>
      </c>
      <c r="F233" s="14">
        <v>2</v>
      </c>
      <c r="G233" s="14">
        <v>357980</v>
      </c>
      <c r="H233" s="14">
        <v>1</v>
      </c>
      <c r="I233" s="14">
        <v>1</v>
      </c>
      <c r="J233" s="14">
        <v>1</v>
      </c>
      <c r="K233" s="14">
        <v>1</v>
      </c>
      <c r="L233" s="14">
        <v>1</v>
      </c>
      <c r="M233" s="14">
        <v>399340</v>
      </c>
      <c r="N233" s="14">
        <v>571340</v>
      </c>
      <c r="O233" s="14">
        <v>1</v>
      </c>
      <c r="P233" s="14">
        <v>1</v>
      </c>
      <c r="Q233" s="14">
        <v>1</v>
      </c>
      <c r="R233" s="14">
        <v>1</v>
      </c>
      <c r="S233" s="14">
        <v>59664.166669999999</v>
      </c>
      <c r="T233" s="14">
        <v>161780.6667</v>
      </c>
      <c r="U233" s="14">
        <v>2.7115214320000001</v>
      </c>
      <c r="V233" s="14">
        <v>0.42158986300000001</v>
      </c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</row>
    <row r="234" spans="1:32">
      <c r="A234" s="13" t="s">
        <v>1004</v>
      </c>
      <c r="B234" s="13" t="s">
        <v>1005</v>
      </c>
      <c r="C234" s="13" t="s">
        <v>1006</v>
      </c>
      <c r="D234" s="13" t="s">
        <v>1007</v>
      </c>
      <c r="E234" s="14">
        <v>3</v>
      </c>
      <c r="F234" s="14">
        <v>1</v>
      </c>
      <c r="G234" s="14">
        <v>1</v>
      </c>
      <c r="H234" s="14">
        <v>1</v>
      </c>
      <c r="I234" s="14">
        <v>1</v>
      </c>
      <c r="J234" s="14">
        <v>1</v>
      </c>
      <c r="K234" s="14">
        <v>1</v>
      </c>
      <c r="L234" s="14">
        <v>1</v>
      </c>
      <c r="M234" s="14">
        <v>1</v>
      </c>
      <c r="N234" s="14">
        <v>1</v>
      </c>
      <c r="O234" s="14">
        <v>1</v>
      </c>
      <c r="P234" s="14">
        <v>1</v>
      </c>
      <c r="Q234" s="14">
        <v>1</v>
      </c>
      <c r="R234" s="14">
        <v>1</v>
      </c>
      <c r="S234" s="14">
        <v>1</v>
      </c>
      <c r="T234" s="14">
        <v>1</v>
      </c>
      <c r="U234" s="14">
        <v>1</v>
      </c>
      <c r="V234" s="14" t="e">
        <f>#DIV/0!</f>
        <v>#DIV/0!</v>
      </c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</row>
    <row r="235" spans="1:32">
      <c r="A235" s="13" t="s">
        <v>1008</v>
      </c>
      <c r="B235" s="13" t="s">
        <v>1009</v>
      </c>
      <c r="C235" s="13" t="s">
        <v>1010</v>
      </c>
      <c r="D235" s="13" t="s">
        <v>1011</v>
      </c>
      <c r="E235" s="14">
        <v>5</v>
      </c>
      <c r="F235" s="14">
        <v>9</v>
      </c>
      <c r="G235" s="14">
        <v>1</v>
      </c>
      <c r="H235" s="14">
        <v>1</v>
      </c>
      <c r="I235" s="14">
        <v>1</v>
      </c>
      <c r="J235" s="14">
        <v>1</v>
      </c>
      <c r="K235" s="14">
        <v>1</v>
      </c>
      <c r="L235" s="14">
        <v>1</v>
      </c>
      <c r="M235" s="14">
        <v>6415200</v>
      </c>
      <c r="N235" s="14">
        <v>1075400</v>
      </c>
      <c r="O235" s="14">
        <v>1359200</v>
      </c>
      <c r="P235" s="14">
        <v>2036800</v>
      </c>
      <c r="Q235" s="14">
        <v>1</v>
      </c>
      <c r="R235" s="14">
        <v>1</v>
      </c>
      <c r="S235" s="14">
        <v>1</v>
      </c>
      <c r="T235" s="14">
        <v>1814433.6669999999</v>
      </c>
      <c r="U235" s="14">
        <v>1814433.6669999999</v>
      </c>
      <c r="V235" s="14">
        <v>0.12200216899999999</v>
      </c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</row>
    <row r="236" spans="1:32">
      <c r="A236" s="13" t="s">
        <v>1012</v>
      </c>
      <c r="B236" s="13" t="s">
        <v>1013</v>
      </c>
      <c r="C236" s="13" t="s">
        <v>1014</v>
      </c>
      <c r="D236" s="13" t="s">
        <v>1015</v>
      </c>
      <c r="E236" s="14">
        <v>3</v>
      </c>
      <c r="F236" s="14">
        <v>1</v>
      </c>
      <c r="G236" s="14">
        <v>1</v>
      </c>
      <c r="H236" s="14">
        <v>1</v>
      </c>
      <c r="I236" s="14">
        <v>1</v>
      </c>
      <c r="J236" s="14">
        <v>1</v>
      </c>
      <c r="K236" s="14">
        <v>1</v>
      </c>
      <c r="L236" s="14">
        <v>1</v>
      </c>
      <c r="M236" s="14">
        <v>1</v>
      </c>
      <c r="N236" s="14">
        <v>1</v>
      </c>
      <c r="O236" s="14">
        <v>1</v>
      </c>
      <c r="P236" s="14">
        <v>1</v>
      </c>
      <c r="Q236" s="14">
        <v>1</v>
      </c>
      <c r="R236" s="14">
        <v>1</v>
      </c>
      <c r="S236" s="14">
        <v>1</v>
      </c>
      <c r="T236" s="14">
        <v>1</v>
      </c>
      <c r="U236" s="14">
        <v>1</v>
      </c>
      <c r="V236" s="14" t="e">
        <f>#DIV/0!</f>
        <v>#DIV/0!</v>
      </c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</row>
    <row r="237" spans="1:32">
      <c r="A237" s="13" t="s">
        <v>1016</v>
      </c>
      <c r="B237" s="13" t="s">
        <v>1017</v>
      </c>
      <c r="C237" s="13" t="s">
        <v>1018</v>
      </c>
      <c r="D237" s="13" t="s">
        <v>1019</v>
      </c>
      <c r="E237" s="14">
        <v>2</v>
      </c>
      <c r="F237" s="14">
        <v>1</v>
      </c>
      <c r="G237" s="14">
        <v>1</v>
      </c>
      <c r="H237" s="14">
        <v>1</v>
      </c>
      <c r="I237" s="14">
        <v>1</v>
      </c>
      <c r="J237" s="14">
        <v>1</v>
      </c>
      <c r="K237" s="14">
        <v>1</v>
      </c>
      <c r="L237" s="14">
        <v>1</v>
      </c>
      <c r="M237" s="14">
        <v>1</v>
      </c>
      <c r="N237" s="14">
        <v>1</v>
      </c>
      <c r="O237" s="14">
        <v>1</v>
      </c>
      <c r="P237" s="14">
        <v>1</v>
      </c>
      <c r="Q237" s="14">
        <v>1</v>
      </c>
      <c r="R237" s="14">
        <v>1</v>
      </c>
      <c r="S237" s="14">
        <v>1</v>
      </c>
      <c r="T237" s="14">
        <v>1</v>
      </c>
      <c r="U237" s="14">
        <v>1</v>
      </c>
      <c r="V237" s="14" t="e">
        <f>#DIV/0!</f>
        <v>#DIV/0!</v>
      </c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</row>
    <row r="238" spans="1:32">
      <c r="A238" s="13" t="s">
        <v>105</v>
      </c>
      <c r="B238" s="13" t="s">
        <v>106</v>
      </c>
      <c r="C238" s="13" t="s">
        <v>107</v>
      </c>
      <c r="D238" s="13" t="s">
        <v>108</v>
      </c>
      <c r="E238" s="14">
        <v>5</v>
      </c>
      <c r="F238" s="14">
        <v>6</v>
      </c>
      <c r="G238" s="14">
        <v>1</v>
      </c>
      <c r="H238" s="14">
        <v>1</v>
      </c>
      <c r="I238" s="14">
        <v>1927000</v>
      </c>
      <c r="J238" s="14">
        <v>1</v>
      </c>
      <c r="K238" s="14">
        <v>1</v>
      </c>
      <c r="L238" s="14">
        <v>1</v>
      </c>
      <c r="M238" s="14">
        <v>1</v>
      </c>
      <c r="N238" s="14">
        <v>8034200</v>
      </c>
      <c r="O238" s="14">
        <v>3007800</v>
      </c>
      <c r="P238" s="14">
        <v>4429400</v>
      </c>
      <c r="Q238" s="14">
        <v>4002400</v>
      </c>
      <c r="R238" s="14">
        <v>6755800</v>
      </c>
      <c r="S238" s="14">
        <v>321167.5</v>
      </c>
      <c r="T238" s="14">
        <v>4371600.1670000004</v>
      </c>
      <c r="U238" s="14">
        <v>13.61158949</v>
      </c>
      <c r="V238" s="14">
        <v>1.5962046000000001E-2</v>
      </c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</row>
    <row r="239" spans="1:32">
      <c r="A239" s="13" t="s">
        <v>1020</v>
      </c>
      <c r="B239" s="13" t="s">
        <v>1021</v>
      </c>
      <c r="C239" s="13" t="s">
        <v>1022</v>
      </c>
      <c r="D239" s="13" t="s">
        <v>1023</v>
      </c>
      <c r="E239" s="14">
        <v>3</v>
      </c>
      <c r="F239" s="14">
        <v>1</v>
      </c>
      <c r="G239" s="14">
        <v>1</v>
      </c>
      <c r="H239" s="14">
        <v>1</v>
      </c>
      <c r="I239" s="14">
        <v>1</v>
      </c>
      <c r="J239" s="14">
        <v>1</v>
      </c>
      <c r="K239" s="14">
        <v>1</v>
      </c>
      <c r="L239" s="14">
        <v>1</v>
      </c>
      <c r="M239" s="14">
        <v>1</v>
      </c>
      <c r="N239" s="14">
        <v>1</v>
      </c>
      <c r="O239" s="14">
        <v>1</v>
      </c>
      <c r="P239" s="14">
        <v>1</v>
      </c>
      <c r="Q239" s="14">
        <v>1</v>
      </c>
      <c r="R239" s="14">
        <v>1</v>
      </c>
      <c r="S239" s="14">
        <v>1</v>
      </c>
      <c r="T239" s="14">
        <v>1</v>
      </c>
      <c r="U239" s="14">
        <v>1</v>
      </c>
      <c r="V239" s="14" t="e">
        <f>#DIV/0!</f>
        <v>#DIV/0!</v>
      </c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</row>
    <row r="240" spans="1:32">
      <c r="A240" s="13" t="s">
        <v>1024</v>
      </c>
      <c r="B240" s="13" t="s">
        <v>1025</v>
      </c>
      <c r="C240" s="13" t="s">
        <v>1026</v>
      </c>
      <c r="D240" s="13" t="s">
        <v>1027</v>
      </c>
      <c r="E240" s="14">
        <v>3</v>
      </c>
      <c r="F240" s="14">
        <v>3</v>
      </c>
      <c r="G240" s="14">
        <v>1</v>
      </c>
      <c r="H240" s="14">
        <v>1</v>
      </c>
      <c r="I240" s="14">
        <v>1</v>
      </c>
      <c r="J240" s="14">
        <v>1</v>
      </c>
      <c r="K240" s="14">
        <v>1</v>
      </c>
      <c r="L240" s="14">
        <v>1</v>
      </c>
      <c r="M240" s="14">
        <v>1</v>
      </c>
      <c r="N240" s="14">
        <v>1</v>
      </c>
      <c r="O240" s="14">
        <v>1</v>
      </c>
      <c r="P240" s="14">
        <v>1</v>
      </c>
      <c r="Q240" s="14">
        <v>1</v>
      </c>
      <c r="R240" s="14">
        <v>1</v>
      </c>
      <c r="S240" s="14">
        <v>1</v>
      </c>
      <c r="T240" s="14">
        <v>1</v>
      </c>
      <c r="U240" s="14">
        <v>1</v>
      </c>
      <c r="V240" s="14" t="e">
        <f>#DIV/0!</f>
        <v>#DIV/0!</v>
      </c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</row>
    <row r="241" spans="1:32">
      <c r="A241" s="13" t="s">
        <v>1028</v>
      </c>
      <c r="B241" s="13" t="s">
        <v>1029</v>
      </c>
      <c r="C241" s="13" t="s">
        <v>1030</v>
      </c>
      <c r="D241" s="13" t="s">
        <v>1031</v>
      </c>
      <c r="E241" s="14">
        <v>1</v>
      </c>
      <c r="F241" s="14">
        <v>1</v>
      </c>
      <c r="G241" s="14">
        <v>1</v>
      </c>
      <c r="H241" s="14">
        <v>1</v>
      </c>
      <c r="I241" s="14">
        <v>1</v>
      </c>
      <c r="J241" s="14">
        <v>1</v>
      </c>
      <c r="K241" s="14">
        <v>1</v>
      </c>
      <c r="L241" s="14">
        <v>1</v>
      </c>
      <c r="M241" s="14">
        <v>1</v>
      </c>
      <c r="N241" s="14">
        <v>1</v>
      </c>
      <c r="O241" s="14">
        <v>1</v>
      </c>
      <c r="P241" s="14">
        <v>1</v>
      </c>
      <c r="Q241" s="14">
        <v>1</v>
      </c>
      <c r="R241" s="14">
        <v>1</v>
      </c>
      <c r="S241" s="14">
        <v>1</v>
      </c>
      <c r="T241" s="14">
        <v>1</v>
      </c>
      <c r="U241" s="14">
        <v>1</v>
      </c>
      <c r="V241" s="14" t="e">
        <f>#DIV/0!</f>
        <v>#DIV/0!</v>
      </c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</row>
    <row r="242" spans="1:32">
      <c r="A242" s="13" t="s">
        <v>1032</v>
      </c>
      <c r="B242" s="13" t="s">
        <v>1033</v>
      </c>
      <c r="C242" s="13" t="s">
        <v>1034</v>
      </c>
      <c r="D242" s="13" t="s">
        <v>1035</v>
      </c>
      <c r="E242" s="14">
        <v>2</v>
      </c>
      <c r="F242" s="14">
        <v>2</v>
      </c>
      <c r="G242" s="14">
        <v>1</v>
      </c>
      <c r="H242" s="14">
        <v>1</v>
      </c>
      <c r="I242" s="14">
        <v>1</v>
      </c>
      <c r="J242" s="14">
        <v>1</v>
      </c>
      <c r="K242" s="14">
        <v>1</v>
      </c>
      <c r="L242" s="14">
        <v>1</v>
      </c>
      <c r="M242" s="14">
        <v>1</v>
      </c>
      <c r="N242" s="14">
        <v>1</v>
      </c>
      <c r="O242" s="14">
        <v>1</v>
      </c>
      <c r="P242" s="14">
        <v>1</v>
      </c>
      <c r="Q242" s="14">
        <v>1</v>
      </c>
      <c r="R242" s="14">
        <v>1</v>
      </c>
      <c r="S242" s="14">
        <v>1</v>
      </c>
      <c r="T242" s="14">
        <v>1</v>
      </c>
      <c r="U242" s="14">
        <v>1</v>
      </c>
      <c r="V242" s="14" t="e">
        <f>#DIV/0!</f>
        <v>#DIV/0!</v>
      </c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</row>
    <row r="243" spans="1:32">
      <c r="A243" s="13" t="s">
        <v>1036</v>
      </c>
      <c r="B243" s="13" t="s">
        <v>1037</v>
      </c>
      <c r="C243" s="13" t="s">
        <v>1038</v>
      </c>
      <c r="D243" s="13" t="s">
        <v>1039</v>
      </c>
      <c r="E243" s="14">
        <v>4</v>
      </c>
      <c r="F243" s="14">
        <v>4</v>
      </c>
      <c r="G243" s="14">
        <v>1</v>
      </c>
      <c r="H243" s="14">
        <v>1</v>
      </c>
      <c r="I243" s="14">
        <v>1</v>
      </c>
      <c r="J243" s="14">
        <v>1</v>
      </c>
      <c r="K243" s="14">
        <v>1</v>
      </c>
      <c r="L243" s="14">
        <v>1</v>
      </c>
      <c r="M243" s="14">
        <v>1</v>
      </c>
      <c r="N243" s="14">
        <v>1</v>
      </c>
      <c r="O243" s="14">
        <v>1</v>
      </c>
      <c r="P243" s="14">
        <v>1</v>
      </c>
      <c r="Q243" s="14">
        <v>1</v>
      </c>
      <c r="R243" s="14">
        <v>1</v>
      </c>
      <c r="S243" s="14">
        <v>1</v>
      </c>
      <c r="T243" s="14">
        <v>1</v>
      </c>
      <c r="U243" s="14">
        <v>1</v>
      </c>
      <c r="V243" s="14" t="e">
        <f>#DIV/0!</f>
        <v>#DIV/0!</v>
      </c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</row>
    <row r="244" spans="1:32">
      <c r="A244" s="13" t="s">
        <v>1040</v>
      </c>
      <c r="B244" s="13" t="s">
        <v>1041</v>
      </c>
      <c r="C244" s="13" t="s">
        <v>1042</v>
      </c>
      <c r="D244" s="13" t="s">
        <v>1043</v>
      </c>
      <c r="E244" s="14">
        <v>3</v>
      </c>
      <c r="F244" s="14">
        <v>1</v>
      </c>
      <c r="G244" s="14">
        <v>1</v>
      </c>
      <c r="H244" s="14">
        <v>1</v>
      </c>
      <c r="I244" s="14">
        <v>1</v>
      </c>
      <c r="J244" s="14">
        <v>1</v>
      </c>
      <c r="K244" s="14">
        <v>1</v>
      </c>
      <c r="L244" s="14">
        <v>1</v>
      </c>
      <c r="M244" s="14">
        <v>1</v>
      </c>
      <c r="N244" s="14">
        <v>1</v>
      </c>
      <c r="O244" s="14">
        <v>1</v>
      </c>
      <c r="P244" s="14">
        <v>1</v>
      </c>
      <c r="Q244" s="14">
        <v>1</v>
      </c>
      <c r="R244" s="14">
        <v>1</v>
      </c>
      <c r="S244" s="14">
        <v>1</v>
      </c>
      <c r="T244" s="14">
        <v>1</v>
      </c>
      <c r="U244" s="14">
        <v>1</v>
      </c>
      <c r="V244" s="14" t="e">
        <f>#DIV/0!</f>
        <v>#DIV/0!</v>
      </c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</row>
    <row r="245" spans="1:32">
      <c r="A245" s="13" t="s">
        <v>1044</v>
      </c>
      <c r="B245" s="13" t="s">
        <v>1045</v>
      </c>
      <c r="C245" s="13" t="s">
        <v>1046</v>
      </c>
      <c r="D245" s="13" t="s">
        <v>1047</v>
      </c>
      <c r="E245" s="14">
        <v>1</v>
      </c>
      <c r="F245" s="14">
        <v>2</v>
      </c>
      <c r="G245" s="14">
        <v>1</v>
      </c>
      <c r="H245" s="14">
        <v>1</v>
      </c>
      <c r="I245" s="14">
        <v>1</v>
      </c>
      <c r="J245" s="14">
        <v>1</v>
      </c>
      <c r="K245" s="14">
        <v>1</v>
      </c>
      <c r="L245" s="14">
        <v>1</v>
      </c>
      <c r="M245" s="14">
        <v>1</v>
      </c>
      <c r="N245" s="14">
        <v>1</v>
      </c>
      <c r="O245" s="14">
        <v>1</v>
      </c>
      <c r="P245" s="14">
        <v>1</v>
      </c>
      <c r="Q245" s="14">
        <v>1</v>
      </c>
      <c r="R245" s="14">
        <v>1</v>
      </c>
      <c r="S245" s="14">
        <v>1</v>
      </c>
      <c r="T245" s="14">
        <v>1</v>
      </c>
      <c r="U245" s="14">
        <v>1</v>
      </c>
      <c r="V245" s="14" t="e">
        <f>#DIV/0!</f>
        <v>#DIV/0!</v>
      </c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</row>
    <row r="246" spans="1:32">
      <c r="A246" s="13" t="s">
        <v>1048</v>
      </c>
      <c r="B246" s="13" t="s">
        <v>1049</v>
      </c>
      <c r="C246" s="13" t="s">
        <v>1050</v>
      </c>
      <c r="D246" s="13" t="s">
        <v>1051</v>
      </c>
      <c r="E246" s="14">
        <v>3</v>
      </c>
      <c r="F246" s="14">
        <v>25</v>
      </c>
      <c r="G246" s="14">
        <v>37461000</v>
      </c>
      <c r="H246" s="14">
        <v>39931000</v>
      </c>
      <c r="I246" s="14">
        <v>46591000</v>
      </c>
      <c r="J246" s="14">
        <v>47953000</v>
      </c>
      <c r="K246" s="14">
        <v>30668000</v>
      </c>
      <c r="L246" s="14">
        <v>36023000</v>
      </c>
      <c r="M246" s="14">
        <v>61635000</v>
      </c>
      <c r="N246" s="14">
        <v>60132000</v>
      </c>
      <c r="O246" s="14">
        <v>42386000</v>
      </c>
      <c r="P246" s="14">
        <v>34317000</v>
      </c>
      <c r="Q246" s="14">
        <v>46245000</v>
      </c>
      <c r="R246" s="14">
        <v>42886000</v>
      </c>
      <c r="S246" s="14">
        <v>39771166.670000002</v>
      </c>
      <c r="T246" s="14">
        <v>47933500</v>
      </c>
      <c r="U246" s="14">
        <v>1.205232434</v>
      </c>
      <c r="V246" s="14">
        <v>0.150693087</v>
      </c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</row>
    <row r="247" spans="1:32">
      <c r="A247" s="13" t="s">
        <v>1052</v>
      </c>
      <c r="B247" s="13" t="s">
        <v>1053</v>
      </c>
      <c r="C247" s="13" t="s">
        <v>1054</v>
      </c>
      <c r="D247" s="13" t="s">
        <v>1055</v>
      </c>
      <c r="E247" s="14">
        <v>7</v>
      </c>
      <c r="F247" s="14">
        <v>4</v>
      </c>
      <c r="G247" s="14">
        <v>1</v>
      </c>
      <c r="H247" s="14">
        <v>1</v>
      </c>
      <c r="I247" s="14">
        <v>1</v>
      </c>
      <c r="J247" s="14">
        <v>1</v>
      </c>
      <c r="K247" s="14">
        <v>1</v>
      </c>
      <c r="L247" s="14">
        <v>1</v>
      </c>
      <c r="M247" s="14">
        <v>1</v>
      </c>
      <c r="N247" s="14">
        <v>1</v>
      </c>
      <c r="O247" s="14">
        <v>1</v>
      </c>
      <c r="P247" s="14">
        <v>1</v>
      </c>
      <c r="Q247" s="14">
        <v>1</v>
      </c>
      <c r="R247" s="14">
        <v>1</v>
      </c>
      <c r="S247" s="14">
        <v>1</v>
      </c>
      <c r="T247" s="14">
        <v>1</v>
      </c>
      <c r="U247" s="14">
        <v>1</v>
      </c>
      <c r="V247" s="14" t="e">
        <f>#DIV/0!</f>
        <v>#DIV/0!</v>
      </c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</row>
    <row r="248" spans="1:32">
      <c r="A248" s="13" t="s">
        <v>1056</v>
      </c>
      <c r="B248" s="13" t="s">
        <v>1057</v>
      </c>
      <c r="C248" s="13" t="s">
        <v>1058</v>
      </c>
      <c r="D248" s="13" t="s">
        <v>1059</v>
      </c>
      <c r="E248" s="14">
        <v>3</v>
      </c>
      <c r="F248" s="14">
        <v>2</v>
      </c>
      <c r="G248" s="14">
        <v>1</v>
      </c>
      <c r="H248" s="14">
        <v>1</v>
      </c>
      <c r="I248" s="14">
        <v>1</v>
      </c>
      <c r="J248" s="14">
        <v>1</v>
      </c>
      <c r="K248" s="14">
        <v>1</v>
      </c>
      <c r="L248" s="14">
        <v>1</v>
      </c>
      <c r="M248" s="14">
        <v>1</v>
      </c>
      <c r="N248" s="14">
        <v>1</v>
      </c>
      <c r="O248" s="14">
        <v>1</v>
      </c>
      <c r="P248" s="14">
        <v>1</v>
      </c>
      <c r="Q248" s="14">
        <v>1</v>
      </c>
      <c r="R248" s="14">
        <v>1</v>
      </c>
      <c r="S248" s="14">
        <v>1</v>
      </c>
      <c r="T248" s="14">
        <v>1</v>
      </c>
      <c r="U248" s="14">
        <v>1</v>
      </c>
      <c r="V248" s="14" t="e">
        <f>#DIV/0!</f>
        <v>#DIV/0!</v>
      </c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</row>
    <row r="249" spans="1:32">
      <c r="A249" s="13" t="s">
        <v>110</v>
      </c>
      <c r="B249" s="13" t="s">
        <v>111</v>
      </c>
      <c r="C249" s="13" t="s">
        <v>112</v>
      </c>
      <c r="D249" s="13" t="s">
        <v>113</v>
      </c>
      <c r="E249" s="14">
        <v>10</v>
      </c>
      <c r="F249" s="14">
        <v>11</v>
      </c>
      <c r="G249" s="14">
        <v>3956800</v>
      </c>
      <c r="H249" s="14">
        <v>6547100</v>
      </c>
      <c r="I249" s="14">
        <v>14040000</v>
      </c>
      <c r="J249" s="14">
        <v>8166500</v>
      </c>
      <c r="K249" s="14">
        <v>12547000</v>
      </c>
      <c r="L249" s="14">
        <v>21675000</v>
      </c>
      <c r="M249" s="14">
        <v>47278000</v>
      </c>
      <c r="N249" s="14">
        <v>80783000</v>
      </c>
      <c r="O249" s="14">
        <v>29971000</v>
      </c>
      <c r="P249" s="14">
        <v>52435000</v>
      </c>
      <c r="Q249" s="14">
        <v>65174000</v>
      </c>
      <c r="R249" s="14">
        <v>51281000</v>
      </c>
      <c r="S249" s="14">
        <v>11155400</v>
      </c>
      <c r="T249" s="14">
        <v>54487000</v>
      </c>
      <c r="U249" s="14">
        <v>4.8843609370000003</v>
      </c>
      <c r="V249" s="14">
        <v>9.4406799999999995E-4</v>
      </c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</row>
    <row r="250" spans="1:32">
      <c r="A250" s="13" t="s">
        <v>1060</v>
      </c>
      <c r="B250" s="13" t="s">
        <v>1061</v>
      </c>
      <c r="C250" s="13" t="s">
        <v>1062</v>
      </c>
      <c r="D250" s="13" t="s">
        <v>1063</v>
      </c>
      <c r="E250" s="14">
        <v>2</v>
      </c>
      <c r="F250" s="14">
        <v>1</v>
      </c>
      <c r="G250" s="14">
        <v>1</v>
      </c>
      <c r="H250" s="14">
        <v>1</v>
      </c>
      <c r="I250" s="14">
        <v>1</v>
      </c>
      <c r="J250" s="14">
        <v>1</v>
      </c>
      <c r="K250" s="14">
        <v>1</v>
      </c>
      <c r="L250" s="14">
        <v>1</v>
      </c>
      <c r="M250" s="14">
        <v>1</v>
      </c>
      <c r="N250" s="14">
        <v>1</v>
      </c>
      <c r="O250" s="14">
        <v>1</v>
      </c>
      <c r="P250" s="14">
        <v>1</v>
      </c>
      <c r="Q250" s="14">
        <v>1</v>
      </c>
      <c r="R250" s="14">
        <v>1</v>
      </c>
      <c r="S250" s="14">
        <v>1</v>
      </c>
      <c r="T250" s="14">
        <v>1</v>
      </c>
      <c r="U250" s="14">
        <v>1</v>
      </c>
      <c r="V250" s="14" t="e">
        <f>#DIV/0!</f>
        <v>#DIV/0!</v>
      </c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</row>
    <row r="251" spans="1:32">
      <c r="A251" s="13" t="s">
        <v>1064</v>
      </c>
      <c r="B251" s="13" t="s">
        <v>1065</v>
      </c>
      <c r="C251" s="13" t="s">
        <v>1066</v>
      </c>
      <c r="D251" s="13" t="s">
        <v>1067</v>
      </c>
      <c r="E251" s="14">
        <v>3</v>
      </c>
      <c r="F251" s="14">
        <v>1</v>
      </c>
      <c r="G251" s="14">
        <v>1</v>
      </c>
      <c r="H251" s="14">
        <v>1</v>
      </c>
      <c r="I251" s="14">
        <v>1</v>
      </c>
      <c r="J251" s="14">
        <v>1</v>
      </c>
      <c r="K251" s="14">
        <v>1</v>
      </c>
      <c r="L251" s="14">
        <v>1</v>
      </c>
      <c r="M251" s="14">
        <v>1</v>
      </c>
      <c r="N251" s="14">
        <v>1</v>
      </c>
      <c r="O251" s="14">
        <v>1</v>
      </c>
      <c r="P251" s="14">
        <v>1</v>
      </c>
      <c r="Q251" s="14">
        <v>1</v>
      </c>
      <c r="R251" s="14">
        <v>1</v>
      </c>
      <c r="S251" s="14">
        <v>1</v>
      </c>
      <c r="T251" s="14">
        <v>1</v>
      </c>
      <c r="U251" s="14">
        <v>1</v>
      </c>
      <c r="V251" s="14" t="e">
        <f>#DIV/0!</f>
        <v>#DIV/0!</v>
      </c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</row>
    <row r="252" spans="1:32">
      <c r="A252" s="13" t="s">
        <v>1068</v>
      </c>
      <c r="B252" s="13" t="s">
        <v>1069</v>
      </c>
      <c r="C252" s="13" t="s">
        <v>1070</v>
      </c>
      <c r="D252" s="13" t="s">
        <v>1071</v>
      </c>
      <c r="E252" s="14">
        <v>2</v>
      </c>
      <c r="F252" s="14">
        <v>1</v>
      </c>
      <c r="G252" s="14">
        <v>1</v>
      </c>
      <c r="H252" s="14">
        <v>1</v>
      </c>
      <c r="I252" s="14">
        <v>1</v>
      </c>
      <c r="J252" s="14">
        <v>1</v>
      </c>
      <c r="K252" s="14">
        <v>1</v>
      </c>
      <c r="L252" s="14">
        <v>1</v>
      </c>
      <c r="M252" s="14">
        <v>1</v>
      </c>
      <c r="N252" s="14">
        <v>379800</v>
      </c>
      <c r="O252" s="14">
        <v>1</v>
      </c>
      <c r="P252" s="14">
        <v>1</v>
      </c>
      <c r="Q252" s="14">
        <v>1</v>
      </c>
      <c r="R252" s="14">
        <v>1</v>
      </c>
      <c r="S252" s="14">
        <v>1</v>
      </c>
      <c r="T252" s="14">
        <v>63300.833330000001</v>
      </c>
      <c r="U252" s="14">
        <v>63300.833330000001</v>
      </c>
      <c r="V252" s="14">
        <v>0.36321746799999999</v>
      </c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</row>
    <row r="253" spans="1:32">
      <c r="A253" s="13" t="s">
        <v>115</v>
      </c>
      <c r="B253" s="13" t="s">
        <v>116</v>
      </c>
      <c r="C253" s="13" t="s">
        <v>117</v>
      </c>
      <c r="D253" s="13" t="s">
        <v>118</v>
      </c>
      <c r="E253" s="14">
        <v>10</v>
      </c>
      <c r="F253" s="14">
        <v>19</v>
      </c>
      <c r="G253" s="14">
        <v>1</v>
      </c>
      <c r="H253" s="14">
        <v>1</v>
      </c>
      <c r="I253" s="14">
        <v>474850</v>
      </c>
      <c r="J253" s="14">
        <v>1</v>
      </c>
      <c r="K253" s="14">
        <v>1</v>
      </c>
      <c r="L253" s="14">
        <v>641590</v>
      </c>
      <c r="M253" s="14">
        <v>856600</v>
      </c>
      <c r="N253" s="14">
        <v>1991700</v>
      </c>
      <c r="O253" s="14">
        <v>555880</v>
      </c>
      <c r="P253" s="14">
        <v>1359400</v>
      </c>
      <c r="Q253" s="14">
        <v>1914500</v>
      </c>
      <c r="R253" s="14">
        <v>1822800</v>
      </c>
      <c r="S253" s="14">
        <v>186074</v>
      </c>
      <c r="T253" s="14">
        <v>1416813.3330000001</v>
      </c>
      <c r="U253" s="14">
        <v>7.6142466620000002</v>
      </c>
      <c r="V253" s="14">
        <v>2.516482E-3</v>
      </c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</row>
    <row r="254" spans="1:32">
      <c r="A254" s="13" t="s">
        <v>1072</v>
      </c>
      <c r="B254" s="13" t="s">
        <v>1073</v>
      </c>
      <c r="C254" s="13" t="s">
        <v>1074</v>
      </c>
      <c r="D254" s="13" t="s">
        <v>1075</v>
      </c>
      <c r="E254" s="14">
        <v>1</v>
      </c>
      <c r="F254" s="14">
        <v>1</v>
      </c>
      <c r="G254" s="14">
        <v>1</v>
      </c>
      <c r="H254" s="14">
        <v>1</v>
      </c>
      <c r="I254" s="14">
        <v>1</v>
      </c>
      <c r="J254" s="14">
        <v>1</v>
      </c>
      <c r="K254" s="14">
        <v>1</v>
      </c>
      <c r="L254" s="14">
        <v>1</v>
      </c>
      <c r="M254" s="14">
        <v>1</v>
      </c>
      <c r="N254" s="14">
        <v>1</v>
      </c>
      <c r="O254" s="14">
        <v>1</v>
      </c>
      <c r="P254" s="14">
        <v>1</v>
      </c>
      <c r="Q254" s="14">
        <v>1</v>
      </c>
      <c r="R254" s="14">
        <v>1</v>
      </c>
      <c r="S254" s="14">
        <v>1</v>
      </c>
      <c r="T254" s="14">
        <v>1</v>
      </c>
      <c r="U254" s="14">
        <v>1</v>
      </c>
      <c r="V254" s="14" t="e">
        <f>#DIV/0!</f>
        <v>#DIV/0!</v>
      </c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</row>
    <row r="255" spans="1:32">
      <c r="A255" s="13" t="s">
        <v>1076</v>
      </c>
      <c r="B255" s="13" t="s">
        <v>1077</v>
      </c>
      <c r="C255" s="13" t="s">
        <v>1078</v>
      </c>
      <c r="D255" s="13" t="s">
        <v>1079</v>
      </c>
      <c r="E255" s="14">
        <v>3</v>
      </c>
      <c r="F255" s="14">
        <v>8</v>
      </c>
      <c r="G255" s="14">
        <v>1</v>
      </c>
      <c r="H255" s="14">
        <v>1</v>
      </c>
      <c r="I255" s="14">
        <v>1</v>
      </c>
      <c r="J255" s="14">
        <v>1</v>
      </c>
      <c r="K255" s="14">
        <v>1</v>
      </c>
      <c r="L255" s="14">
        <v>1</v>
      </c>
      <c r="M255" s="14">
        <v>3329200</v>
      </c>
      <c r="N255" s="14">
        <v>1</v>
      </c>
      <c r="O255" s="14">
        <v>1</v>
      </c>
      <c r="P255" s="14">
        <v>1</v>
      </c>
      <c r="Q255" s="14">
        <v>1</v>
      </c>
      <c r="R255" s="14">
        <v>1</v>
      </c>
      <c r="S255" s="14">
        <v>1</v>
      </c>
      <c r="T255" s="14">
        <v>554867.5</v>
      </c>
      <c r="U255" s="14">
        <v>554867.5</v>
      </c>
      <c r="V255" s="14">
        <v>0.36321746799999999</v>
      </c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</row>
    <row r="256" spans="1:32">
      <c r="A256" s="13" t="s">
        <v>1080</v>
      </c>
      <c r="B256" s="13" t="s">
        <v>1081</v>
      </c>
      <c r="C256" s="13" t="s">
        <v>1082</v>
      </c>
      <c r="D256" s="13" t="s">
        <v>1083</v>
      </c>
      <c r="E256" s="14">
        <v>1</v>
      </c>
      <c r="F256" s="14">
        <v>1</v>
      </c>
      <c r="G256" s="14">
        <v>1</v>
      </c>
      <c r="H256" s="14">
        <v>1</v>
      </c>
      <c r="I256" s="14">
        <v>1</v>
      </c>
      <c r="J256" s="14">
        <v>1</v>
      </c>
      <c r="K256" s="14">
        <v>1</v>
      </c>
      <c r="L256" s="14">
        <v>1</v>
      </c>
      <c r="M256" s="14">
        <v>1</v>
      </c>
      <c r="N256" s="14">
        <v>1</v>
      </c>
      <c r="O256" s="14">
        <v>1</v>
      </c>
      <c r="P256" s="14">
        <v>1</v>
      </c>
      <c r="Q256" s="14">
        <v>1</v>
      </c>
      <c r="R256" s="14">
        <v>1</v>
      </c>
      <c r="S256" s="14">
        <v>1</v>
      </c>
      <c r="T256" s="14">
        <v>1</v>
      </c>
      <c r="U256" s="14">
        <v>1</v>
      </c>
      <c r="V256" s="14" t="e">
        <f>#DIV/0!</f>
        <v>#DIV/0!</v>
      </c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</row>
    <row r="257" spans="1:32">
      <c r="A257" s="13" t="s">
        <v>1084</v>
      </c>
      <c r="B257" s="13" t="s">
        <v>1085</v>
      </c>
      <c r="C257" s="13" t="s">
        <v>1086</v>
      </c>
      <c r="D257" s="13" t="s">
        <v>1087</v>
      </c>
      <c r="E257" s="14">
        <v>4</v>
      </c>
      <c r="F257" s="14">
        <v>7</v>
      </c>
      <c r="G257" s="14">
        <v>1</v>
      </c>
      <c r="H257" s="14">
        <v>1</v>
      </c>
      <c r="I257" s="14">
        <v>1</v>
      </c>
      <c r="J257" s="14">
        <v>1</v>
      </c>
      <c r="K257" s="14">
        <v>1</v>
      </c>
      <c r="L257" s="14">
        <v>1</v>
      </c>
      <c r="M257" s="14">
        <v>1</v>
      </c>
      <c r="N257" s="14">
        <v>1</v>
      </c>
      <c r="O257" s="14">
        <v>1</v>
      </c>
      <c r="P257" s="14">
        <v>1</v>
      </c>
      <c r="Q257" s="14">
        <v>1</v>
      </c>
      <c r="R257" s="14">
        <v>1</v>
      </c>
      <c r="S257" s="14">
        <v>1</v>
      </c>
      <c r="T257" s="14">
        <v>1</v>
      </c>
      <c r="U257" s="14">
        <v>1</v>
      </c>
      <c r="V257" s="14" t="e">
        <f>#DIV/0!</f>
        <v>#DIV/0!</v>
      </c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</row>
    <row r="258" spans="1:32">
      <c r="A258" s="13" t="s">
        <v>1088</v>
      </c>
      <c r="B258" s="13" t="s">
        <v>1089</v>
      </c>
      <c r="C258" s="13" t="s">
        <v>1090</v>
      </c>
      <c r="D258" s="13" t="s">
        <v>1091</v>
      </c>
      <c r="E258" s="14">
        <v>2</v>
      </c>
      <c r="F258" s="14">
        <v>1</v>
      </c>
      <c r="G258" s="14">
        <v>1</v>
      </c>
      <c r="H258" s="14">
        <v>1</v>
      </c>
      <c r="I258" s="14">
        <v>1</v>
      </c>
      <c r="J258" s="14">
        <v>1</v>
      </c>
      <c r="K258" s="14">
        <v>1</v>
      </c>
      <c r="L258" s="14">
        <v>1</v>
      </c>
      <c r="M258" s="14">
        <v>1</v>
      </c>
      <c r="N258" s="14">
        <v>1</v>
      </c>
      <c r="O258" s="14">
        <v>1</v>
      </c>
      <c r="P258" s="14">
        <v>1</v>
      </c>
      <c r="Q258" s="14">
        <v>1</v>
      </c>
      <c r="R258" s="14">
        <v>1</v>
      </c>
      <c r="S258" s="14">
        <v>1</v>
      </c>
      <c r="T258" s="14">
        <v>1</v>
      </c>
      <c r="U258" s="14">
        <v>1</v>
      </c>
      <c r="V258" s="14" t="e">
        <f>#DIV/0!</f>
        <v>#DIV/0!</v>
      </c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</row>
    <row r="259" spans="1:32">
      <c r="A259" s="13" t="s">
        <v>1092</v>
      </c>
      <c r="B259" s="13" t="s">
        <v>1093</v>
      </c>
      <c r="C259" s="13" t="s">
        <v>1094</v>
      </c>
      <c r="D259" s="13" t="s">
        <v>1095</v>
      </c>
      <c r="E259" s="14">
        <v>3</v>
      </c>
      <c r="F259" s="14">
        <v>25</v>
      </c>
      <c r="G259" s="14">
        <v>1</v>
      </c>
      <c r="H259" s="14">
        <v>1</v>
      </c>
      <c r="I259" s="14">
        <v>1</v>
      </c>
      <c r="J259" s="14">
        <v>1</v>
      </c>
      <c r="K259" s="14">
        <v>1</v>
      </c>
      <c r="L259" s="14">
        <v>1</v>
      </c>
      <c r="M259" s="14">
        <v>1</v>
      </c>
      <c r="N259" s="14">
        <v>1</v>
      </c>
      <c r="O259" s="14">
        <v>1</v>
      </c>
      <c r="P259" s="14">
        <v>1</v>
      </c>
      <c r="Q259" s="14">
        <v>1</v>
      </c>
      <c r="R259" s="14">
        <v>1</v>
      </c>
      <c r="S259" s="14">
        <v>1</v>
      </c>
      <c r="T259" s="14">
        <v>1</v>
      </c>
      <c r="U259" s="14">
        <v>1</v>
      </c>
      <c r="V259" s="14" t="e">
        <f>#DIV/0!</f>
        <v>#DIV/0!</v>
      </c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</row>
    <row r="260" spans="1:32">
      <c r="A260" s="13" t="s">
        <v>1096</v>
      </c>
      <c r="B260" s="13" t="s">
        <v>1097</v>
      </c>
      <c r="C260" s="13" t="s">
        <v>1098</v>
      </c>
      <c r="D260" s="13" t="s">
        <v>1099</v>
      </c>
      <c r="E260" s="14">
        <v>10</v>
      </c>
      <c r="F260" s="14">
        <v>20</v>
      </c>
      <c r="G260" s="14">
        <v>1</v>
      </c>
      <c r="H260" s="14">
        <v>1</v>
      </c>
      <c r="I260" s="14">
        <v>1</v>
      </c>
      <c r="J260" s="14">
        <v>1</v>
      </c>
      <c r="K260" s="14">
        <v>1</v>
      </c>
      <c r="L260" s="14">
        <v>1</v>
      </c>
      <c r="M260" s="14">
        <v>19848000</v>
      </c>
      <c r="N260" s="14">
        <v>1</v>
      </c>
      <c r="O260" s="14">
        <v>1</v>
      </c>
      <c r="P260" s="14">
        <v>1</v>
      </c>
      <c r="Q260" s="14">
        <v>1</v>
      </c>
      <c r="R260" s="14">
        <v>1</v>
      </c>
      <c r="S260" s="14">
        <v>1</v>
      </c>
      <c r="T260" s="14">
        <v>3308000.8330000001</v>
      </c>
      <c r="U260" s="14">
        <v>3308000.8330000001</v>
      </c>
      <c r="V260" s="14">
        <v>0.36321746799999999</v>
      </c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</row>
    <row r="261" spans="1:32">
      <c r="A261" s="13" t="s">
        <v>120</v>
      </c>
      <c r="B261" s="13" t="s">
        <v>121</v>
      </c>
      <c r="C261" s="13" t="s">
        <v>122</v>
      </c>
      <c r="D261" s="13" t="s">
        <v>123</v>
      </c>
      <c r="E261" s="14">
        <v>2</v>
      </c>
      <c r="F261" s="14">
        <v>21</v>
      </c>
      <c r="G261" s="14">
        <v>80145000</v>
      </c>
      <c r="H261" s="14">
        <v>152480000</v>
      </c>
      <c r="I261" s="14">
        <v>29656000</v>
      </c>
      <c r="J261" s="14">
        <v>72477000</v>
      </c>
      <c r="K261" s="14">
        <v>33553000</v>
      </c>
      <c r="L261" s="14">
        <v>93675000</v>
      </c>
      <c r="M261" s="14">
        <v>147120000</v>
      </c>
      <c r="N261" s="14">
        <v>183720000</v>
      </c>
      <c r="O261" s="14">
        <v>145240000</v>
      </c>
      <c r="P261" s="14">
        <v>147750000</v>
      </c>
      <c r="Q261" s="14">
        <v>78152000</v>
      </c>
      <c r="R261" s="14">
        <v>100120000</v>
      </c>
      <c r="S261" s="14">
        <v>76997666.670000002</v>
      </c>
      <c r="T261" s="14">
        <v>133683666.7</v>
      </c>
      <c r="U261" s="14">
        <v>1.7362041269999999</v>
      </c>
      <c r="V261" s="14">
        <v>4.0864763999999998E-2</v>
      </c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</row>
    <row r="262" spans="1:32">
      <c r="A262" s="13" t="s">
        <v>1100</v>
      </c>
      <c r="B262" s="13" t="s">
        <v>1101</v>
      </c>
      <c r="C262" s="13" t="s">
        <v>1102</v>
      </c>
      <c r="D262" s="13" t="s">
        <v>1103</v>
      </c>
      <c r="E262" s="14">
        <v>3</v>
      </c>
      <c r="F262" s="14">
        <v>9</v>
      </c>
      <c r="G262" s="14">
        <v>3234000</v>
      </c>
      <c r="H262" s="14">
        <v>1</v>
      </c>
      <c r="I262" s="14">
        <v>968140</v>
      </c>
      <c r="J262" s="14">
        <v>1896000</v>
      </c>
      <c r="K262" s="14">
        <v>1</v>
      </c>
      <c r="L262" s="14">
        <v>1</v>
      </c>
      <c r="M262" s="14">
        <v>2881200</v>
      </c>
      <c r="N262" s="14">
        <v>1</v>
      </c>
      <c r="O262" s="14">
        <v>14670000</v>
      </c>
      <c r="P262" s="14">
        <v>14524000</v>
      </c>
      <c r="Q262" s="14">
        <v>3055700</v>
      </c>
      <c r="R262" s="14">
        <v>4416800</v>
      </c>
      <c r="S262" s="14">
        <v>1016357.167</v>
      </c>
      <c r="T262" s="14">
        <v>6591283.5</v>
      </c>
      <c r="U262" s="14">
        <v>6.4852039379999997</v>
      </c>
      <c r="V262" s="14">
        <v>8.5313582999999998E-2</v>
      </c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</row>
    <row r="263" spans="1:32">
      <c r="A263" s="13" t="s">
        <v>1104</v>
      </c>
      <c r="B263" s="13" t="s">
        <v>1105</v>
      </c>
      <c r="C263" s="13" t="s">
        <v>1106</v>
      </c>
      <c r="D263" s="13" t="s">
        <v>1107</v>
      </c>
      <c r="E263" s="14">
        <v>2</v>
      </c>
      <c r="F263" s="14">
        <v>2</v>
      </c>
      <c r="G263" s="14">
        <v>1</v>
      </c>
      <c r="H263" s="14">
        <v>1</v>
      </c>
      <c r="I263" s="14">
        <v>1</v>
      </c>
      <c r="J263" s="14">
        <v>1</v>
      </c>
      <c r="K263" s="14">
        <v>1</v>
      </c>
      <c r="L263" s="14">
        <v>1</v>
      </c>
      <c r="M263" s="14">
        <v>1</v>
      </c>
      <c r="N263" s="14">
        <v>1</v>
      </c>
      <c r="O263" s="14">
        <v>1</v>
      </c>
      <c r="P263" s="14">
        <v>1</v>
      </c>
      <c r="Q263" s="14">
        <v>1</v>
      </c>
      <c r="R263" s="14">
        <v>1</v>
      </c>
      <c r="S263" s="14">
        <v>1</v>
      </c>
      <c r="T263" s="14">
        <v>1</v>
      </c>
      <c r="U263" s="14">
        <v>1</v>
      </c>
      <c r="V263" s="14" t="e">
        <f>#DIV/0!</f>
        <v>#DIV/0!</v>
      </c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</row>
    <row r="264" spans="1:32">
      <c r="A264" s="13" t="s">
        <v>1108</v>
      </c>
      <c r="B264" s="13" t="s">
        <v>1109</v>
      </c>
      <c r="C264" s="13" t="s">
        <v>1110</v>
      </c>
      <c r="D264" s="13" t="s">
        <v>1111</v>
      </c>
      <c r="E264" s="14">
        <v>14</v>
      </c>
      <c r="F264" s="14">
        <v>8</v>
      </c>
      <c r="G264" s="14">
        <v>1</v>
      </c>
      <c r="H264" s="14">
        <v>1</v>
      </c>
      <c r="I264" s="14">
        <v>1</v>
      </c>
      <c r="J264" s="14">
        <v>1</v>
      </c>
      <c r="K264" s="14">
        <v>1</v>
      </c>
      <c r="L264" s="14">
        <v>1</v>
      </c>
      <c r="M264" s="14">
        <v>1</v>
      </c>
      <c r="N264" s="14">
        <v>1</v>
      </c>
      <c r="O264" s="14">
        <v>1</v>
      </c>
      <c r="P264" s="14">
        <v>1</v>
      </c>
      <c r="Q264" s="14">
        <v>1</v>
      </c>
      <c r="R264" s="14">
        <v>1</v>
      </c>
      <c r="S264" s="14">
        <v>1</v>
      </c>
      <c r="T264" s="14">
        <v>1</v>
      </c>
      <c r="U264" s="14">
        <v>1</v>
      </c>
      <c r="V264" s="14" t="e">
        <f>#DIV/0!</f>
        <v>#DIV/0!</v>
      </c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</row>
    <row r="265" spans="1:32">
      <c r="A265" s="13" t="s">
        <v>1112</v>
      </c>
      <c r="B265" s="13" t="s">
        <v>1113</v>
      </c>
      <c r="C265" s="13" t="s">
        <v>1114</v>
      </c>
      <c r="D265" s="13" t="s">
        <v>1115</v>
      </c>
      <c r="E265" s="14">
        <v>1</v>
      </c>
      <c r="F265" s="14">
        <v>2</v>
      </c>
      <c r="G265" s="14">
        <v>1</v>
      </c>
      <c r="H265" s="14">
        <v>1</v>
      </c>
      <c r="I265" s="14">
        <v>1</v>
      </c>
      <c r="J265" s="14">
        <v>1</v>
      </c>
      <c r="K265" s="14">
        <v>1</v>
      </c>
      <c r="L265" s="14">
        <v>1</v>
      </c>
      <c r="M265" s="14">
        <v>1</v>
      </c>
      <c r="N265" s="14">
        <v>1</v>
      </c>
      <c r="O265" s="14">
        <v>1</v>
      </c>
      <c r="P265" s="14">
        <v>1</v>
      </c>
      <c r="Q265" s="14">
        <v>1</v>
      </c>
      <c r="R265" s="14">
        <v>1</v>
      </c>
      <c r="S265" s="14">
        <v>1</v>
      </c>
      <c r="T265" s="14">
        <v>1</v>
      </c>
      <c r="U265" s="14">
        <v>1</v>
      </c>
      <c r="V265" s="14" t="e">
        <f>#DIV/0!</f>
        <v>#DIV/0!</v>
      </c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</row>
    <row r="266" spans="1:32">
      <c r="A266" s="13" t="s">
        <v>1116</v>
      </c>
      <c r="B266" s="13" t="s">
        <v>1117</v>
      </c>
      <c r="C266" s="13" t="s">
        <v>1118</v>
      </c>
      <c r="D266" s="13" t="s">
        <v>1119</v>
      </c>
      <c r="E266" s="14">
        <v>2</v>
      </c>
      <c r="F266" s="14">
        <v>1</v>
      </c>
      <c r="G266" s="14">
        <v>1</v>
      </c>
      <c r="H266" s="14">
        <v>1</v>
      </c>
      <c r="I266" s="14">
        <v>1</v>
      </c>
      <c r="J266" s="14">
        <v>1</v>
      </c>
      <c r="K266" s="14">
        <v>1</v>
      </c>
      <c r="L266" s="14">
        <v>1</v>
      </c>
      <c r="M266" s="14">
        <v>1</v>
      </c>
      <c r="N266" s="14">
        <v>1</v>
      </c>
      <c r="O266" s="14">
        <v>1</v>
      </c>
      <c r="P266" s="14">
        <v>1</v>
      </c>
      <c r="Q266" s="14">
        <v>1</v>
      </c>
      <c r="R266" s="14">
        <v>1</v>
      </c>
      <c r="S266" s="14">
        <v>1</v>
      </c>
      <c r="T266" s="14">
        <v>1</v>
      </c>
      <c r="U266" s="14">
        <v>1</v>
      </c>
      <c r="V266" s="14" t="e">
        <f>#DIV/0!</f>
        <v>#DIV/0!</v>
      </c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</row>
    <row r="267" spans="1:32">
      <c r="A267" s="13" t="s">
        <v>1120</v>
      </c>
      <c r="B267" s="13" t="s">
        <v>1121</v>
      </c>
      <c r="C267" s="13" t="s">
        <v>1122</v>
      </c>
      <c r="D267" s="13" t="s">
        <v>1123</v>
      </c>
      <c r="E267" s="14">
        <v>1</v>
      </c>
      <c r="F267" s="14">
        <v>15</v>
      </c>
      <c r="G267" s="14">
        <v>40910000</v>
      </c>
      <c r="H267" s="14">
        <v>48556000</v>
      </c>
      <c r="I267" s="14">
        <v>110170000</v>
      </c>
      <c r="J267" s="14">
        <v>128590000</v>
      </c>
      <c r="K267" s="14">
        <v>57466000</v>
      </c>
      <c r="L267" s="14">
        <v>102830000</v>
      </c>
      <c r="M267" s="14">
        <v>19729000</v>
      </c>
      <c r="N267" s="14">
        <v>19149000</v>
      </c>
      <c r="O267" s="14">
        <v>12269000</v>
      </c>
      <c r="P267" s="14">
        <v>54095000</v>
      </c>
      <c r="Q267" s="14">
        <v>33787000</v>
      </c>
      <c r="R267" s="14">
        <v>26791000</v>
      </c>
      <c r="S267" s="14">
        <v>81420333.329999998</v>
      </c>
      <c r="T267" s="14">
        <v>27636666.670000002</v>
      </c>
      <c r="U267" s="14">
        <v>0.33943200099999998</v>
      </c>
      <c r="V267" s="14">
        <v>1.4105334000000001E-2</v>
      </c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</row>
    <row r="268" spans="1:32">
      <c r="A268" s="13" t="s">
        <v>1124</v>
      </c>
      <c r="B268" s="13" t="s">
        <v>1125</v>
      </c>
      <c r="C268" s="13" t="s">
        <v>1126</v>
      </c>
      <c r="D268" s="13" t="s">
        <v>1127</v>
      </c>
      <c r="E268" s="14">
        <v>1</v>
      </c>
      <c r="F268" s="14">
        <v>1</v>
      </c>
      <c r="G268" s="14">
        <v>1</v>
      </c>
      <c r="H268" s="14">
        <v>1</v>
      </c>
      <c r="I268" s="14">
        <v>1</v>
      </c>
      <c r="J268" s="14">
        <v>1</v>
      </c>
      <c r="K268" s="14">
        <v>1</v>
      </c>
      <c r="L268" s="14">
        <v>1</v>
      </c>
      <c r="M268" s="14">
        <v>1</v>
      </c>
      <c r="N268" s="14">
        <v>1</v>
      </c>
      <c r="O268" s="14">
        <v>1</v>
      </c>
      <c r="P268" s="14">
        <v>1</v>
      </c>
      <c r="Q268" s="14">
        <v>1</v>
      </c>
      <c r="R268" s="14">
        <v>1</v>
      </c>
      <c r="S268" s="14">
        <v>1</v>
      </c>
      <c r="T268" s="14">
        <v>1</v>
      </c>
      <c r="U268" s="14">
        <v>1</v>
      </c>
      <c r="V268" s="14" t="e">
        <f>#DIV/0!</f>
        <v>#DIV/0!</v>
      </c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</row>
    <row r="269" spans="1:32">
      <c r="A269" s="13" t="s">
        <v>1128</v>
      </c>
      <c r="B269" s="13" t="s">
        <v>1129</v>
      </c>
      <c r="C269" s="13" t="s">
        <v>1130</v>
      </c>
      <c r="D269" s="13" t="s">
        <v>1131</v>
      </c>
      <c r="E269" s="14">
        <v>1</v>
      </c>
      <c r="F269" s="14">
        <v>19</v>
      </c>
      <c r="G269" s="14">
        <v>1</v>
      </c>
      <c r="H269" s="14">
        <v>1300800</v>
      </c>
      <c r="I269" s="14">
        <v>13802000</v>
      </c>
      <c r="J269" s="14">
        <v>10835000</v>
      </c>
      <c r="K269" s="14">
        <v>1</v>
      </c>
      <c r="L269" s="14">
        <v>1</v>
      </c>
      <c r="M269" s="14">
        <v>13756000</v>
      </c>
      <c r="N269" s="14">
        <v>14711000</v>
      </c>
      <c r="O269" s="14">
        <v>4698900</v>
      </c>
      <c r="P269" s="14">
        <v>8226200</v>
      </c>
      <c r="Q269" s="14">
        <v>4634200</v>
      </c>
      <c r="R269" s="14">
        <v>8599400</v>
      </c>
      <c r="S269" s="14">
        <v>4322967.1670000004</v>
      </c>
      <c r="T269" s="14">
        <v>9104283.3330000006</v>
      </c>
      <c r="U269" s="14">
        <v>2.1060264819999999</v>
      </c>
      <c r="V269" s="14">
        <v>0.15957479399999999</v>
      </c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</row>
    <row r="270" spans="1:32">
      <c r="A270" s="13" t="s">
        <v>248</v>
      </c>
      <c r="B270" s="13" t="s">
        <v>1132</v>
      </c>
      <c r="C270" s="13" t="s">
        <v>1133</v>
      </c>
      <c r="D270" s="13" t="s">
        <v>1134</v>
      </c>
      <c r="E270" s="14">
        <v>3</v>
      </c>
      <c r="F270" s="14">
        <v>2</v>
      </c>
      <c r="G270" s="14">
        <v>1</v>
      </c>
      <c r="H270" s="14">
        <v>1</v>
      </c>
      <c r="I270" s="14">
        <v>1</v>
      </c>
      <c r="J270" s="14">
        <v>1</v>
      </c>
      <c r="K270" s="14">
        <v>1</v>
      </c>
      <c r="L270" s="14">
        <v>1</v>
      </c>
      <c r="M270" s="14">
        <v>1</v>
      </c>
      <c r="N270" s="14">
        <v>1</v>
      </c>
      <c r="O270" s="14">
        <v>1</v>
      </c>
      <c r="P270" s="14">
        <v>1</v>
      </c>
      <c r="Q270" s="14">
        <v>1</v>
      </c>
      <c r="R270" s="14">
        <v>1</v>
      </c>
      <c r="S270" s="14">
        <v>1</v>
      </c>
      <c r="T270" s="14">
        <v>1</v>
      </c>
      <c r="U270" s="14">
        <v>1</v>
      </c>
      <c r="V270" s="14" t="e">
        <f>#DIV/0!</f>
        <v>#DIV/0!</v>
      </c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</row>
    <row r="271" spans="1:32">
      <c r="A271" s="13" t="s">
        <v>1135</v>
      </c>
      <c r="B271" s="13" t="s">
        <v>1136</v>
      </c>
      <c r="C271" s="13" t="s">
        <v>1137</v>
      </c>
      <c r="D271" s="13" t="s">
        <v>1138</v>
      </c>
      <c r="E271" s="14">
        <v>7</v>
      </c>
      <c r="F271" s="14">
        <v>3</v>
      </c>
      <c r="G271" s="14">
        <v>1</v>
      </c>
      <c r="H271" s="14">
        <v>1</v>
      </c>
      <c r="I271" s="14">
        <v>1</v>
      </c>
      <c r="J271" s="14">
        <v>1</v>
      </c>
      <c r="K271" s="14">
        <v>1</v>
      </c>
      <c r="L271" s="14">
        <v>1</v>
      </c>
      <c r="M271" s="14">
        <v>1</v>
      </c>
      <c r="N271" s="14">
        <v>1</v>
      </c>
      <c r="O271" s="14">
        <v>1</v>
      </c>
      <c r="P271" s="14">
        <v>1</v>
      </c>
      <c r="Q271" s="14">
        <v>1</v>
      </c>
      <c r="R271" s="14">
        <v>1</v>
      </c>
      <c r="S271" s="14">
        <v>1</v>
      </c>
      <c r="T271" s="14">
        <v>1</v>
      </c>
      <c r="U271" s="14">
        <v>1</v>
      </c>
      <c r="V271" s="14" t="e">
        <f>#DIV/0!</f>
        <v>#DIV/0!</v>
      </c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</row>
    <row r="272" spans="1:32">
      <c r="A272" s="13" t="s">
        <v>1139</v>
      </c>
      <c r="B272" s="13" t="s">
        <v>1140</v>
      </c>
      <c r="C272" s="13" t="s">
        <v>1141</v>
      </c>
      <c r="D272" s="13" t="s">
        <v>1142</v>
      </c>
      <c r="E272" s="14">
        <v>2</v>
      </c>
      <c r="F272" s="14">
        <v>1</v>
      </c>
      <c r="G272" s="14">
        <v>1</v>
      </c>
      <c r="H272" s="14">
        <v>1</v>
      </c>
      <c r="I272" s="14">
        <v>1</v>
      </c>
      <c r="J272" s="14">
        <v>1</v>
      </c>
      <c r="K272" s="14">
        <v>1</v>
      </c>
      <c r="L272" s="14">
        <v>1</v>
      </c>
      <c r="M272" s="14">
        <v>1</v>
      </c>
      <c r="N272" s="14">
        <v>1</v>
      </c>
      <c r="O272" s="14">
        <v>1</v>
      </c>
      <c r="P272" s="14">
        <v>1</v>
      </c>
      <c r="Q272" s="14">
        <v>1</v>
      </c>
      <c r="R272" s="14">
        <v>1</v>
      </c>
      <c r="S272" s="14">
        <v>1</v>
      </c>
      <c r="T272" s="14">
        <v>1</v>
      </c>
      <c r="U272" s="14">
        <v>1</v>
      </c>
      <c r="V272" s="14" t="e">
        <f>#DIV/0!</f>
        <v>#DIV/0!</v>
      </c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</row>
    <row r="273" spans="1:32">
      <c r="A273" s="13" t="s">
        <v>1143</v>
      </c>
      <c r="B273" s="13" t="s">
        <v>1144</v>
      </c>
      <c r="C273" s="13" t="s">
        <v>1145</v>
      </c>
      <c r="D273" s="13" t="s">
        <v>1146</v>
      </c>
      <c r="E273" s="14">
        <v>1</v>
      </c>
      <c r="F273" s="14">
        <v>1</v>
      </c>
      <c r="G273" s="14">
        <v>1</v>
      </c>
      <c r="H273" s="14">
        <v>1</v>
      </c>
      <c r="I273" s="14">
        <v>1</v>
      </c>
      <c r="J273" s="14">
        <v>1</v>
      </c>
      <c r="K273" s="14">
        <v>1</v>
      </c>
      <c r="L273" s="14">
        <v>1</v>
      </c>
      <c r="M273" s="14">
        <v>1</v>
      </c>
      <c r="N273" s="14">
        <v>1</v>
      </c>
      <c r="O273" s="14">
        <v>1</v>
      </c>
      <c r="P273" s="14">
        <v>1</v>
      </c>
      <c r="Q273" s="14">
        <v>1</v>
      </c>
      <c r="R273" s="14">
        <v>1</v>
      </c>
      <c r="S273" s="14">
        <v>1</v>
      </c>
      <c r="T273" s="14">
        <v>1</v>
      </c>
      <c r="U273" s="14">
        <v>1</v>
      </c>
      <c r="V273" s="14" t="e">
        <f>#DIV/0!</f>
        <v>#DIV/0!</v>
      </c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</row>
    <row r="274" spans="1:32">
      <c r="A274" s="13" t="s">
        <v>1147</v>
      </c>
      <c r="B274" s="13" t="s">
        <v>1148</v>
      </c>
      <c r="C274" s="13" t="s">
        <v>1149</v>
      </c>
      <c r="D274" s="13" t="s">
        <v>1150</v>
      </c>
      <c r="E274" s="14">
        <v>4</v>
      </c>
      <c r="F274" s="14">
        <v>2</v>
      </c>
      <c r="G274" s="14">
        <v>1</v>
      </c>
      <c r="H274" s="14">
        <v>1</v>
      </c>
      <c r="I274" s="14">
        <v>1</v>
      </c>
      <c r="J274" s="14">
        <v>1</v>
      </c>
      <c r="K274" s="14">
        <v>1</v>
      </c>
      <c r="L274" s="14">
        <v>1</v>
      </c>
      <c r="M274" s="14">
        <v>1</v>
      </c>
      <c r="N274" s="14">
        <v>1</v>
      </c>
      <c r="O274" s="14">
        <v>1</v>
      </c>
      <c r="P274" s="14">
        <v>1</v>
      </c>
      <c r="Q274" s="14">
        <v>1</v>
      </c>
      <c r="R274" s="14">
        <v>1</v>
      </c>
      <c r="S274" s="14">
        <v>1</v>
      </c>
      <c r="T274" s="14">
        <v>1</v>
      </c>
      <c r="U274" s="14">
        <v>1</v>
      </c>
      <c r="V274" s="14" t="e">
        <f>#DIV/0!</f>
        <v>#DIV/0!</v>
      </c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</row>
    <row r="275" spans="1:32">
      <c r="A275" s="13" t="s">
        <v>1151</v>
      </c>
      <c r="B275" s="13" t="s">
        <v>1152</v>
      </c>
      <c r="C275" s="13" t="s">
        <v>1153</v>
      </c>
      <c r="D275" s="13" t="s">
        <v>1154</v>
      </c>
      <c r="E275" s="14">
        <v>4</v>
      </c>
      <c r="F275" s="14">
        <v>2</v>
      </c>
      <c r="G275" s="14">
        <v>1</v>
      </c>
      <c r="H275" s="14">
        <v>1</v>
      </c>
      <c r="I275" s="14">
        <v>1</v>
      </c>
      <c r="J275" s="14">
        <v>1</v>
      </c>
      <c r="K275" s="14">
        <v>1</v>
      </c>
      <c r="L275" s="14">
        <v>1</v>
      </c>
      <c r="M275" s="14">
        <v>1</v>
      </c>
      <c r="N275" s="14">
        <v>1</v>
      </c>
      <c r="O275" s="14">
        <v>1</v>
      </c>
      <c r="P275" s="14">
        <v>1</v>
      </c>
      <c r="Q275" s="14">
        <v>1</v>
      </c>
      <c r="R275" s="14">
        <v>1</v>
      </c>
      <c r="S275" s="14">
        <v>1</v>
      </c>
      <c r="T275" s="14">
        <v>1</v>
      </c>
      <c r="U275" s="14">
        <v>1</v>
      </c>
      <c r="V275" s="14" t="e">
        <f>#DIV/0!</f>
        <v>#DIV/0!</v>
      </c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</row>
    <row r="276" spans="1:32">
      <c r="A276" s="13" t="s">
        <v>1155</v>
      </c>
      <c r="B276" s="13" t="s">
        <v>1156</v>
      </c>
      <c r="C276" s="13" t="s">
        <v>1157</v>
      </c>
      <c r="D276" s="13" t="s">
        <v>1158</v>
      </c>
      <c r="E276" s="14">
        <v>1</v>
      </c>
      <c r="F276" s="14">
        <v>6</v>
      </c>
      <c r="G276" s="14">
        <v>619410</v>
      </c>
      <c r="H276" s="14">
        <v>555260</v>
      </c>
      <c r="I276" s="14">
        <v>1451100</v>
      </c>
      <c r="J276" s="14">
        <v>655150</v>
      </c>
      <c r="K276" s="14">
        <v>1</v>
      </c>
      <c r="L276" s="14">
        <v>1</v>
      </c>
      <c r="M276" s="14">
        <v>394070</v>
      </c>
      <c r="N276" s="14">
        <v>411020</v>
      </c>
      <c r="O276" s="14">
        <v>520580</v>
      </c>
      <c r="P276" s="14">
        <v>685150</v>
      </c>
      <c r="Q276" s="14">
        <v>1</v>
      </c>
      <c r="R276" s="14">
        <v>462820</v>
      </c>
      <c r="S276" s="14">
        <v>546820.33330000006</v>
      </c>
      <c r="T276" s="14">
        <v>412273.5</v>
      </c>
      <c r="U276" s="14">
        <v>0.75394690900000005</v>
      </c>
      <c r="V276" s="14">
        <v>0.58933916399999997</v>
      </c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</row>
    <row r="277" spans="1:32">
      <c r="A277" s="13" t="s">
        <v>1159</v>
      </c>
      <c r="B277" s="13" t="s">
        <v>1160</v>
      </c>
      <c r="C277" s="13" t="s">
        <v>1161</v>
      </c>
      <c r="D277" s="13" t="s">
        <v>1162</v>
      </c>
      <c r="E277" s="14">
        <v>2</v>
      </c>
      <c r="F277" s="14">
        <v>1</v>
      </c>
      <c r="G277" s="14">
        <v>1</v>
      </c>
      <c r="H277" s="14">
        <v>1</v>
      </c>
      <c r="I277" s="14">
        <v>1</v>
      </c>
      <c r="J277" s="14">
        <v>1</v>
      </c>
      <c r="K277" s="14">
        <v>1</v>
      </c>
      <c r="L277" s="14">
        <v>1</v>
      </c>
      <c r="M277" s="14">
        <v>1</v>
      </c>
      <c r="N277" s="14">
        <v>1</v>
      </c>
      <c r="O277" s="14">
        <v>1</v>
      </c>
      <c r="P277" s="14">
        <v>1</v>
      </c>
      <c r="Q277" s="14">
        <v>1</v>
      </c>
      <c r="R277" s="14">
        <v>1</v>
      </c>
      <c r="S277" s="14">
        <v>1</v>
      </c>
      <c r="T277" s="14">
        <v>1</v>
      </c>
      <c r="U277" s="14">
        <v>1</v>
      </c>
      <c r="V277" s="14" t="e">
        <f>#DIV/0!</f>
        <v>#DIV/0!</v>
      </c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</row>
    <row r="278" spans="1:32">
      <c r="A278" s="13" t="s">
        <v>1163</v>
      </c>
      <c r="B278" s="13" t="s">
        <v>1164</v>
      </c>
      <c r="C278" s="13" t="s">
        <v>1165</v>
      </c>
      <c r="D278" s="13" t="s">
        <v>1166</v>
      </c>
      <c r="E278" s="14">
        <v>2</v>
      </c>
      <c r="F278" s="14">
        <v>1</v>
      </c>
      <c r="G278" s="14">
        <v>1</v>
      </c>
      <c r="H278" s="14">
        <v>1</v>
      </c>
      <c r="I278" s="14">
        <v>1</v>
      </c>
      <c r="J278" s="14">
        <v>1</v>
      </c>
      <c r="K278" s="14">
        <v>1</v>
      </c>
      <c r="L278" s="14">
        <v>1</v>
      </c>
      <c r="M278" s="14">
        <v>1</v>
      </c>
      <c r="N278" s="14">
        <v>1</v>
      </c>
      <c r="O278" s="14">
        <v>1</v>
      </c>
      <c r="P278" s="14">
        <v>1</v>
      </c>
      <c r="Q278" s="14">
        <v>1</v>
      </c>
      <c r="R278" s="14">
        <v>1</v>
      </c>
      <c r="S278" s="14">
        <v>1</v>
      </c>
      <c r="T278" s="14">
        <v>1</v>
      </c>
      <c r="U278" s="14">
        <v>1</v>
      </c>
      <c r="V278" s="14" t="e">
        <f>#DIV/0!</f>
        <v>#DIV/0!</v>
      </c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</row>
    <row r="279" spans="1:32">
      <c r="A279" s="13" t="s">
        <v>1167</v>
      </c>
      <c r="B279" s="13" t="s">
        <v>1168</v>
      </c>
      <c r="C279" s="13" t="s">
        <v>1169</v>
      </c>
      <c r="D279" s="13" t="s">
        <v>1170</v>
      </c>
      <c r="E279" s="14">
        <v>3</v>
      </c>
      <c r="F279" s="14">
        <v>3</v>
      </c>
      <c r="G279" s="14">
        <v>1</v>
      </c>
      <c r="H279" s="14">
        <v>1</v>
      </c>
      <c r="I279" s="14">
        <v>1</v>
      </c>
      <c r="J279" s="14">
        <v>1</v>
      </c>
      <c r="K279" s="14">
        <v>1</v>
      </c>
      <c r="L279" s="14">
        <v>1</v>
      </c>
      <c r="M279" s="14">
        <v>1</v>
      </c>
      <c r="N279" s="14">
        <v>1</v>
      </c>
      <c r="O279" s="14">
        <v>1</v>
      </c>
      <c r="P279" s="14">
        <v>1</v>
      </c>
      <c r="Q279" s="14">
        <v>1</v>
      </c>
      <c r="R279" s="14">
        <v>1</v>
      </c>
      <c r="S279" s="14">
        <v>1</v>
      </c>
      <c r="T279" s="14">
        <v>1</v>
      </c>
      <c r="U279" s="14">
        <v>1</v>
      </c>
      <c r="V279" s="14" t="e">
        <f>#DIV/0!</f>
        <v>#DIV/0!</v>
      </c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</row>
    <row r="280" spans="1:32">
      <c r="A280" s="13" t="s">
        <v>242</v>
      </c>
      <c r="B280" s="13" t="s">
        <v>1171</v>
      </c>
      <c r="C280" s="13" t="s">
        <v>1172</v>
      </c>
      <c r="D280" s="13" t="s">
        <v>1173</v>
      </c>
      <c r="E280" s="14">
        <v>2</v>
      </c>
      <c r="F280" s="14">
        <v>1</v>
      </c>
      <c r="G280" s="14">
        <v>1</v>
      </c>
      <c r="H280" s="14">
        <v>1</v>
      </c>
      <c r="I280" s="14">
        <v>1</v>
      </c>
      <c r="J280" s="14">
        <v>1</v>
      </c>
      <c r="K280" s="14">
        <v>1</v>
      </c>
      <c r="L280" s="14">
        <v>1</v>
      </c>
      <c r="M280" s="14">
        <v>1</v>
      </c>
      <c r="N280" s="14">
        <v>1</v>
      </c>
      <c r="O280" s="14">
        <v>1</v>
      </c>
      <c r="P280" s="14">
        <v>1</v>
      </c>
      <c r="Q280" s="14">
        <v>1</v>
      </c>
      <c r="R280" s="14">
        <v>1</v>
      </c>
      <c r="S280" s="14">
        <v>1</v>
      </c>
      <c r="T280" s="14">
        <v>1</v>
      </c>
      <c r="U280" s="14">
        <v>1</v>
      </c>
      <c r="V280" s="14" t="e">
        <f>#DIV/0!</f>
        <v>#DIV/0!</v>
      </c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</row>
    <row r="281" spans="1:32">
      <c r="A281" s="13" t="s">
        <v>1174</v>
      </c>
      <c r="B281" s="13" t="s">
        <v>1175</v>
      </c>
      <c r="C281" s="13" t="s">
        <v>1176</v>
      </c>
      <c r="D281" s="13" t="s">
        <v>1177</v>
      </c>
      <c r="E281" s="14">
        <v>3</v>
      </c>
      <c r="F281" s="14">
        <v>3</v>
      </c>
      <c r="G281" s="14">
        <v>1</v>
      </c>
      <c r="H281" s="14">
        <v>1</v>
      </c>
      <c r="I281" s="14">
        <v>1</v>
      </c>
      <c r="J281" s="14">
        <v>1</v>
      </c>
      <c r="K281" s="14">
        <v>1</v>
      </c>
      <c r="L281" s="14">
        <v>1</v>
      </c>
      <c r="M281" s="14">
        <v>1</v>
      </c>
      <c r="N281" s="14">
        <v>1</v>
      </c>
      <c r="O281" s="14">
        <v>1</v>
      </c>
      <c r="P281" s="14">
        <v>1</v>
      </c>
      <c r="Q281" s="14">
        <v>1</v>
      </c>
      <c r="R281" s="14">
        <v>1</v>
      </c>
      <c r="S281" s="14">
        <v>1</v>
      </c>
      <c r="T281" s="14">
        <v>1</v>
      </c>
      <c r="U281" s="14">
        <v>1</v>
      </c>
      <c r="V281" s="14" t="e">
        <f>#DIV/0!</f>
        <v>#DIV/0!</v>
      </c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</row>
    <row r="282" spans="1:32">
      <c r="A282" s="13" t="s">
        <v>1178</v>
      </c>
      <c r="B282" s="13" t="s">
        <v>1179</v>
      </c>
      <c r="C282" s="13" t="s">
        <v>1180</v>
      </c>
      <c r="D282" s="13" t="s">
        <v>1181</v>
      </c>
      <c r="E282" s="14">
        <v>2</v>
      </c>
      <c r="F282" s="14">
        <v>1</v>
      </c>
      <c r="G282" s="14">
        <v>1</v>
      </c>
      <c r="H282" s="14">
        <v>1</v>
      </c>
      <c r="I282" s="14">
        <v>1</v>
      </c>
      <c r="J282" s="14">
        <v>1</v>
      </c>
      <c r="K282" s="14">
        <v>1</v>
      </c>
      <c r="L282" s="14">
        <v>1</v>
      </c>
      <c r="M282" s="14">
        <v>1</v>
      </c>
      <c r="N282" s="14">
        <v>1</v>
      </c>
      <c r="O282" s="14">
        <v>1</v>
      </c>
      <c r="P282" s="14">
        <v>1</v>
      </c>
      <c r="Q282" s="14">
        <v>1</v>
      </c>
      <c r="R282" s="14">
        <v>1</v>
      </c>
      <c r="S282" s="14">
        <v>1</v>
      </c>
      <c r="T282" s="14">
        <v>1</v>
      </c>
      <c r="U282" s="14">
        <v>1</v>
      </c>
      <c r="V282" s="14" t="e">
        <f>#DIV/0!</f>
        <v>#DIV/0!</v>
      </c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</row>
    <row r="283" spans="1:32">
      <c r="A283" s="13" t="s">
        <v>1182</v>
      </c>
      <c r="B283" s="13" t="s">
        <v>1183</v>
      </c>
      <c r="C283" s="13" t="s">
        <v>1184</v>
      </c>
      <c r="D283" s="13" t="s">
        <v>1185</v>
      </c>
      <c r="E283" s="14">
        <v>3</v>
      </c>
      <c r="F283" s="14">
        <v>1</v>
      </c>
      <c r="G283" s="14">
        <v>1</v>
      </c>
      <c r="H283" s="14">
        <v>1</v>
      </c>
      <c r="I283" s="14">
        <v>1</v>
      </c>
      <c r="J283" s="14">
        <v>1</v>
      </c>
      <c r="K283" s="14">
        <v>1</v>
      </c>
      <c r="L283" s="14">
        <v>1</v>
      </c>
      <c r="M283" s="14">
        <v>1</v>
      </c>
      <c r="N283" s="14">
        <v>1</v>
      </c>
      <c r="O283" s="14">
        <v>1</v>
      </c>
      <c r="P283" s="14">
        <v>1</v>
      </c>
      <c r="Q283" s="14">
        <v>1</v>
      </c>
      <c r="R283" s="14">
        <v>1</v>
      </c>
      <c r="S283" s="14">
        <v>1</v>
      </c>
      <c r="T283" s="14">
        <v>1</v>
      </c>
      <c r="U283" s="14">
        <v>1</v>
      </c>
      <c r="V283" s="14" t="e">
        <f>#DIV/0!</f>
        <v>#DIV/0!</v>
      </c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</row>
    <row r="284" spans="1:32">
      <c r="A284" s="13" t="s">
        <v>1186</v>
      </c>
      <c r="B284" s="13" t="s">
        <v>1187</v>
      </c>
      <c r="C284" s="13" t="s">
        <v>1188</v>
      </c>
      <c r="D284" s="13" t="s">
        <v>1189</v>
      </c>
      <c r="E284" s="14">
        <v>3</v>
      </c>
      <c r="F284" s="14">
        <v>1</v>
      </c>
      <c r="G284" s="14">
        <v>1</v>
      </c>
      <c r="H284" s="14">
        <v>1</v>
      </c>
      <c r="I284" s="14">
        <v>1</v>
      </c>
      <c r="J284" s="14">
        <v>1</v>
      </c>
      <c r="K284" s="14">
        <v>1</v>
      </c>
      <c r="L284" s="14">
        <v>1</v>
      </c>
      <c r="M284" s="14">
        <v>1</v>
      </c>
      <c r="N284" s="14">
        <v>1</v>
      </c>
      <c r="O284" s="14">
        <v>1</v>
      </c>
      <c r="P284" s="14">
        <v>1</v>
      </c>
      <c r="Q284" s="14">
        <v>1</v>
      </c>
      <c r="R284" s="14">
        <v>1</v>
      </c>
      <c r="S284" s="14">
        <v>1</v>
      </c>
      <c r="T284" s="14">
        <v>1</v>
      </c>
      <c r="U284" s="14">
        <v>1</v>
      </c>
      <c r="V284" s="14" t="e">
        <f>#DIV/0!</f>
        <v>#DIV/0!</v>
      </c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</row>
    <row r="285" spans="1:32">
      <c r="A285" s="13" t="s">
        <v>1190</v>
      </c>
      <c r="B285" s="13" t="s">
        <v>1191</v>
      </c>
      <c r="C285" s="13" t="s">
        <v>1192</v>
      </c>
      <c r="D285" s="13" t="s">
        <v>1193</v>
      </c>
      <c r="E285" s="14">
        <v>2</v>
      </c>
      <c r="F285" s="14">
        <v>1</v>
      </c>
      <c r="G285" s="14">
        <v>1</v>
      </c>
      <c r="H285" s="14">
        <v>1</v>
      </c>
      <c r="I285" s="14">
        <v>1</v>
      </c>
      <c r="J285" s="14">
        <v>1</v>
      </c>
      <c r="K285" s="14">
        <v>1</v>
      </c>
      <c r="L285" s="14">
        <v>1</v>
      </c>
      <c r="M285" s="14">
        <v>1</v>
      </c>
      <c r="N285" s="14">
        <v>1</v>
      </c>
      <c r="O285" s="14">
        <v>1</v>
      </c>
      <c r="P285" s="14">
        <v>1</v>
      </c>
      <c r="Q285" s="14">
        <v>1</v>
      </c>
      <c r="R285" s="14">
        <v>1</v>
      </c>
      <c r="S285" s="14">
        <v>1</v>
      </c>
      <c r="T285" s="14">
        <v>1</v>
      </c>
      <c r="U285" s="14">
        <v>1</v>
      </c>
      <c r="V285" s="14" t="e">
        <f>#DIV/0!</f>
        <v>#DIV/0!</v>
      </c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</row>
    <row r="286" spans="1:32">
      <c r="A286" s="13" t="s">
        <v>1194</v>
      </c>
      <c r="B286" s="13" t="s">
        <v>1195</v>
      </c>
      <c r="C286" s="13" t="s">
        <v>1196</v>
      </c>
      <c r="D286" s="13" t="s">
        <v>1197</v>
      </c>
      <c r="E286" s="14">
        <v>1</v>
      </c>
      <c r="F286" s="14">
        <v>1</v>
      </c>
      <c r="G286" s="14">
        <v>1</v>
      </c>
      <c r="H286" s="14">
        <v>1</v>
      </c>
      <c r="I286" s="14">
        <v>1</v>
      </c>
      <c r="J286" s="14">
        <v>1</v>
      </c>
      <c r="K286" s="14">
        <v>1</v>
      </c>
      <c r="L286" s="14">
        <v>1</v>
      </c>
      <c r="M286" s="14">
        <v>1</v>
      </c>
      <c r="N286" s="14">
        <v>1</v>
      </c>
      <c r="O286" s="14">
        <v>1</v>
      </c>
      <c r="P286" s="14">
        <v>1</v>
      </c>
      <c r="Q286" s="14">
        <v>1</v>
      </c>
      <c r="R286" s="14">
        <v>1</v>
      </c>
      <c r="S286" s="14">
        <v>1</v>
      </c>
      <c r="T286" s="14">
        <v>1</v>
      </c>
      <c r="U286" s="14">
        <v>1</v>
      </c>
      <c r="V286" s="14" t="e">
        <f>#DIV/0!</f>
        <v>#DIV/0!</v>
      </c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</row>
    <row r="287" spans="1:32">
      <c r="A287" s="13" t="s">
        <v>1198</v>
      </c>
      <c r="B287" s="13" t="s">
        <v>1199</v>
      </c>
      <c r="C287" s="13" t="s">
        <v>1200</v>
      </c>
      <c r="D287" s="13" t="s">
        <v>1201</v>
      </c>
      <c r="E287" s="14">
        <v>1</v>
      </c>
      <c r="F287" s="14">
        <v>15</v>
      </c>
      <c r="G287" s="14">
        <v>1</v>
      </c>
      <c r="H287" s="14">
        <v>1</v>
      </c>
      <c r="I287" s="14">
        <v>1</v>
      </c>
      <c r="J287" s="14">
        <v>1</v>
      </c>
      <c r="K287" s="14">
        <v>1</v>
      </c>
      <c r="L287" s="14">
        <v>1</v>
      </c>
      <c r="M287" s="14">
        <v>1</v>
      </c>
      <c r="N287" s="14">
        <v>1</v>
      </c>
      <c r="O287" s="14">
        <v>1</v>
      </c>
      <c r="P287" s="14">
        <v>1</v>
      </c>
      <c r="Q287" s="14">
        <v>1</v>
      </c>
      <c r="R287" s="14">
        <v>1</v>
      </c>
      <c r="S287" s="14">
        <v>1</v>
      </c>
      <c r="T287" s="14">
        <v>1</v>
      </c>
      <c r="U287" s="14">
        <v>1</v>
      </c>
      <c r="V287" s="14" t="e">
        <f>#DIV/0!</f>
        <v>#DIV/0!</v>
      </c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</row>
    <row r="288" spans="1:32">
      <c r="A288" s="13" t="s">
        <v>1202</v>
      </c>
      <c r="B288" s="13" t="s">
        <v>1203</v>
      </c>
      <c r="C288" s="13" t="s">
        <v>1204</v>
      </c>
      <c r="D288" s="13" t="s">
        <v>1205</v>
      </c>
      <c r="E288" s="14">
        <v>1</v>
      </c>
      <c r="F288" s="14">
        <v>1</v>
      </c>
      <c r="G288" s="14">
        <v>1</v>
      </c>
      <c r="H288" s="14">
        <v>1</v>
      </c>
      <c r="I288" s="14">
        <v>1</v>
      </c>
      <c r="J288" s="14">
        <v>1</v>
      </c>
      <c r="K288" s="14">
        <v>1</v>
      </c>
      <c r="L288" s="14">
        <v>1</v>
      </c>
      <c r="M288" s="14">
        <v>1</v>
      </c>
      <c r="N288" s="14">
        <v>1173600</v>
      </c>
      <c r="O288" s="14">
        <v>1</v>
      </c>
      <c r="P288" s="14">
        <v>1</v>
      </c>
      <c r="Q288" s="14">
        <v>1</v>
      </c>
      <c r="R288" s="14">
        <v>1</v>
      </c>
      <c r="S288" s="14">
        <v>1</v>
      </c>
      <c r="T288" s="14">
        <v>195600.8333</v>
      </c>
      <c r="U288" s="14">
        <v>195600.8333</v>
      </c>
      <c r="V288" s="14">
        <v>0.36321746799999999</v>
      </c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</row>
    <row r="289" spans="1:32">
      <c r="A289" s="13" t="s">
        <v>1206</v>
      </c>
      <c r="B289" s="13" t="s">
        <v>1207</v>
      </c>
      <c r="C289" s="13" t="s">
        <v>1208</v>
      </c>
      <c r="D289" s="13" t="s">
        <v>1209</v>
      </c>
      <c r="E289" s="14">
        <v>3</v>
      </c>
      <c r="F289" s="14">
        <v>2</v>
      </c>
      <c r="G289" s="14">
        <v>1</v>
      </c>
      <c r="H289" s="14">
        <v>1</v>
      </c>
      <c r="I289" s="14">
        <v>1</v>
      </c>
      <c r="J289" s="14">
        <v>1</v>
      </c>
      <c r="K289" s="14">
        <v>1</v>
      </c>
      <c r="L289" s="14">
        <v>1</v>
      </c>
      <c r="M289" s="14">
        <v>1</v>
      </c>
      <c r="N289" s="14">
        <v>1</v>
      </c>
      <c r="O289" s="14">
        <v>1</v>
      </c>
      <c r="P289" s="14">
        <v>1</v>
      </c>
      <c r="Q289" s="14">
        <v>1336900</v>
      </c>
      <c r="R289" s="14">
        <v>1</v>
      </c>
      <c r="S289" s="14">
        <v>1</v>
      </c>
      <c r="T289" s="14">
        <v>222817.5</v>
      </c>
      <c r="U289" s="14">
        <v>222817.5</v>
      </c>
      <c r="V289" s="14">
        <v>0.36321746799999999</v>
      </c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</row>
    <row r="290" spans="1:32">
      <c r="A290" s="13" t="s">
        <v>1210</v>
      </c>
      <c r="B290" s="13" t="s">
        <v>1211</v>
      </c>
      <c r="C290" s="13" t="s">
        <v>1212</v>
      </c>
      <c r="D290" s="13" t="s">
        <v>1213</v>
      </c>
      <c r="E290" s="14">
        <v>1</v>
      </c>
      <c r="F290" s="14">
        <v>2</v>
      </c>
      <c r="G290" s="14">
        <v>1</v>
      </c>
      <c r="H290" s="14">
        <v>1</v>
      </c>
      <c r="I290" s="14">
        <v>1</v>
      </c>
      <c r="J290" s="14">
        <v>1</v>
      </c>
      <c r="K290" s="14">
        <v>1</v>
      </c>
      <c r="L290" s="14">
        <v>1</v>
      </c>
      <c r="M290" s="14">
        <v>1</v>
      </c>
      <c r="N290" s="14">
        <v>1</v>
      </c>
      <c r="O290" s="14">
        <v>1</v>
      </c>
      <c r="P290" s="14">
        <v>1</v>
      </c>
      <c r="Q290" s="14">
        <v>1</v>
      </c>
      <c r="R290" s="14">
        <v>1</v>
      </c>
      <c r="S290" s="14">
        <v>1</v>
      </c>
      <c r="T290" s="14">
        <v>1</v>
      </c>
      <c r="U290" s="14">
        <v>1</v>
      </c>
      <c r="V290" s="14" t="e">
        <f>#DIV/0!</f>
        <v>#DIV/0!</v>
      </c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</row>
    <row r="291" spans="1:32">
      <c r="A291" s="13" t="s">
        <v>1214</v>
      </c>
      <c r="B291" s="13" t="s">
        <v>1215</v>
      </c>
      <c r="C291" s="13" t="s">
        <v>1216</v>
      </c>
      <c r="D291" s="13" t="s">
        <v>1217</v>
      </c>
      <c r="E291" s="14">
        <v>2</v>
      </c>
      <c r="F291" s="14">
        <v>1</v>
      </c>
      <c r="G291" s="14">
        <v>1</v>
      </c>
      <c r="H291" s="14">
        <v>1</v>
      </c>
      <c r="I291" s="14">
        <v>1</v>
      </c>
      <c r="J291" s="14">
        <v>1</v>
      </c>
      <c r="K291" s="14">
        <v>1</v>
      </c>
      <c r="L291" s="14">
        <v>1</v>
      </c>
      <c r="M291" s="14">
        <v>1</v>
      </c>
      <c r="N291" s="14">
        <v>1</v>
      </c>
      <c r="O291" s="14">
        <v>1</v>
      </c>
      <c r="P291" s="14">
        <v>1</v>
      </c>
      <c r="Q291" s="14">
        <v>1</v>
      </c>
      <c r="R291" s="14">
        <v>1</v>
      </c>
      <c r="S291" s="14">
        <v>1</v>
      </c>
      <c r="T291" s="14">
        <v>1</v>
      </c>
      <c r="U291" s="14">
        <v>1</v>
      </c>
      <c r="V291" s="14" t="e">
        <f>#DIV/0!</f>
        <v>#DIV/0!</v>
      </c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</row>
    <row r="292" spans="1:32">
      <c r="A292" s="13" t="s">
        <v>1218</v>
      </c>
      <c r="B292" s="13" t="s">
        <v>1219</v>
      </c>
      <c r="C292" s="13" t="s">
        <v>1220</v>
      </c>
      <c r="D292" s="13" t="s">
        <v>1221</v>
      </c>
      <c r="E292" s="14">
        <v>3</v>
      </c>
      <c r="F292" s="14">
        <v>2</v>
      </c>
      <c r="G292" s="14">
        <v>1</v>
      </c>
      <c r="H292" s="14">
        <v>1</v>
      </c>
      <c r="I292" s="14">
        <v>1</v>
      </c>
      <c r="J292" s="14">
        <v>1</v>
      </c>
      <c r="K292" s="14">
        <v>1</v>
      </c>
      <c r="L292" s="14">
        <v>1</v>
      </c>
      <c r="M292" s="14">
        <v>1</v>
      </c>
      <c r="N292" s="14">
        <v>1</v>
      </c>
      <c r="O292" s="14">
        <v>1</v>
      </c>
      <c r="P292" s="14">
        <v>1</v>
      </c>
      <c r="Q292" s="14">
        <v>1</v>
      </c>
      <c r="R292" s="14">
        <v>1</v>
      </c>
      <c r="S292" s="14">
        <v>1</v>
      </c>
      <c r="T292" s="14">
        <v>1</v>
      </c>
      <c r="U292" s="14">
        <v>1</v>
      </c>
      <c r="V292" s="14" t="e">
        <f>#DIV/0!</f>
        <v>#DIV/0!</v>
      </c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</row>
    <row r="293" spans="1:32">
      <c r="A293" s="13" t="s">
        <v>1222</v>
      </c>
      <c r="B293" s="13" t="s">
        <v>1223</v>
      </c>
      <c r="C293" s="13" t="s">
        <v>1224</v>
      </c>
      <c r="D293" s="13" t="s">
        <v>1225</v>
      </c>
      <c r="E293" s="14">
        <v>6</v>
      </c>
      <c r="F293" s="14">
        <v>8</v>
      </c>
      <c r="G293" s="14">
        <v>1</v>
      </c>
      <c r="H293" s="14">
        <v>1</v>
      </c>
      <c r="I293" s="14">
        <v>1</v>
      </c>
      <c r="J293" s="14">
        <v>1</v>
      </c>
      <c r="K293" s="14">
        <v>1</v>
      </c>
      <c r="L293" s="14">
        <v>1</v>
      </c>
      <c r="M293" s="14">
        <v>1</v>
      </c>
      <c r="N293" s="14">
        <v>1</v>
      </c>
      <c r="O293" s="14">
        <v>1</v>
      </c>
      <c r="P293" s="14">
        <v>1</v>
      </c>
      <c r="Q293" s="14">
        <v>1</v>
      </c>
      <c r="R293" s="14">
        <v>1</v>
      </c>
      <c r="S293" s="14">
        <v>1</v>
      </c>
      <c r="T293" s="14">
        <v>1</v>
      </c>
      <c r="U293" s="14">
        <v>1</v>
      </c>
      <c r="V293" s="14" t="e">
        <f>#DIV/0!</f>
        <v>#DIV/0!</v>
      </c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</row>
    <row r="294" spans="1:32">
      <c r="A294" s="13" t="s">
        <v>1226</v>
      </c>
      <c r="B294" s="13" t="s">
        <v>1227</v>
      </c>
      <c r="C294" s="13" t="s">
        <v>1228</v>
      </c>
      <c r="D294" s="13" t="s">
        <v>1229</v>
      </c>
      <c r="E294" s="14">
        <v>5</v>
      </c>
      <c r="F294" s="14">
        <v>13</v>
      </c>
      <c r="G294" s="14">
        <v>1</v>
      </c>
      <c r="H294" s="14">
        <v>1</v>
      </c>
      <c r="I294" s="14">
        <v>1</v>
      </c>
      <c r="J294" s="14">
        <v>1</v>
      </c>
      <c r="K294" s="14">
        <v>1</v>
      </c>
      <c r="L294" s="14">
        <v>1</v>
      </c>
      <c r="M294" s="14">
        <v>1</v>
      </c>
      <c r="N294" s="14">
        <v>1</v>
      </c>
      <c r="O294" s="14">
        <v>1</v>
      </c>
      <c r="P294" s="14">
        <v>1</v>
      </c>
      <c r="Q294" s="14">
        <v>1</v>
      </c>
      <c r="R294" s="14">
        <v>1</v>
      </c>
      <c r="S294" s="14">
        <v>1</v>
      </c>
      <c r="T294" s="14">
        <v>1</v>
      </c>
      <c r="U294" s="14">
        <v>1</v>
      </c>
      <c r="V294" s="14" t="e">
        <f>#DIV/0!</f>
        <v>#DIV/0!</v>
      </c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</row>
    <row r="295" spans="1:32">
      <c r="A295" s="13" t="s">
        <v>1230</v>
      </c>
      <c r="B295" s="13" t="s">
        <v>1231</v>
      </c>
      <c r="C295" s="13" t="s">
        <v>1232</v>
      </c>
      <c r="D295" s="13" t="s">
        <v>1233</v>
      </c>
      <c r="E295" s="14">
        <v>1</v>
      </c>
      <c r="F295" s="14">
        <v>5</v>
      </c>
      <c r="G295" s="14">
        <v>29940000</v>
      </c>
      <c r="H295" s="14">
        <v>6626600</v>
      </c>
      <c r="I295" s="14">
        <v>1</v>
      </c>
      <c r="J295" s="14">
        <v>1</v>
      </c>
      <c r="K295" s="14">
        <v>1</v>
      </c>
      <c r="L295" s="14">
        <v>4749800</v>
      </c>
      <c r="M295" s="14">
        <v>11825000</v>
      </c>
      <c r="N295" s="14">
        <v>13524000</v>
      </c>
      <c r="O295" s="14">
        <v>4391600</v>
      </c>
      <c r="P295" s="14">
        <v>1</v>
      </c>
      <c r="Q295" s="14">
        <v>1</v>
      </c>
      <c r="R295" s="14">
        <v>4791900</v>
      </c>
      <c r="S295" s="14">
        <v>6886067.1670000004</v>
      </c>
      <c r="T295" s="14">
        <v>5755417</v>
      </c>
      <c r="U295" s="14">
        <v>0.83580610799999999</v>
      </c>
      <c r="V295" s="14">
        <v>0.83707660900000003</v>
      </c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</row>
    <row r="296" spans="1:32">
      <c r="A296" s="13" t="s">
        <v>125</v>
      </c>
      <c r="B296" s="13" t="s">
        <v>126</v>
      </c>
      <c r="C296" s="13" t="s">
        <v>127</v>
      </c>
      <c r="D296" s="13" t="s">
        <v>128</v>
      </c>
      <c r="E296" s="14">
        <v>10</v>
      </c>
      <c r="F296" s="14">
        <v>12</v>
      </c>
      <c r="G296" s="14">
        <v>669070</v>
      </c>
      <c r="H296" s="14">
        <v>396680</v>
      </c>
      <c r="I296" s="14">
        <v>476690</v>
      </c>
      <c r="J296" s="14">
        <v>1</v>
      </c>
      <c r="K296" s="14">
        <v>1</v>
      </c>
      <c r="L296" s="14">
        <v>1</v>
      </c>
      <c r="M296" s="14">
        <v>518530</v>
      </c>
      <c r="N296" s="14">
        <v>651310</v>
      </c>
      <c r="O296" s="14">
        <v>895980</v>
      </c>
      <c r="P296" s="14">
        <v>550000</v>
      </c>
      <c r="Q296" s="14">
        <v>414460</v>
      </c>
      <c r="R296" s="14">
        <v>583550</v>
      </c>
      <c r="S296" s="14">
        <v>257073.8333</v>
      </c>
      <c r="T296" s="14">
        <v>602305</v>
      </c>
      <c r="U296" s="14">
        <v>2.3429261239999999</v>
      </c>
      <c r="V296" s="14">
        <v>3.7329370000000001E-2</v>
      </c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</row>
    <row r="297" spans="1:32">
      <c r="A297" s="13" t="s">
        <v>1234</v>
      </c>
      <c r="B297" s="13" t="s">
        <v>1235</v>
      </c>
      <c r="C297" s="13" t="s">
        <v>1236</v>
      </c>
      <c r="D297" s="13" t="s">
        <v>1237</v>
      </c>
      <c r="E297" s="14">
        <v>2</v>
      </c>
      <c r="F297" s="14">
        <v>2</v>
      </c>
      <c r="G297" s="14">
        <v>1</v>
      </c>
      <c r="H297" s="14">
        <v>1</v>
      </c>
      <c r="I297" s="14">
        <v>1</v>
      </c>
      <c r="J297" s="14">
        <v>1</v>
      </c>
      <c r="K297" s="14">
        <v>1</v>
      </c>
      <c r="L297" s="14">
        <v>1</v>
      </c>
      <c r="M297" s="14">
        <v>1</v>
      </c>
      <c r="N297" s="14">
        <v>1</v>
      </c>
      <c r="O297" s="14">
        <v>1</v>
      </c>
      <c r="P297" s="14">
        <v>1</v>
      </c>
      <c r="Q297" s="14">
        <v>1</v>
      </c>
      <c r="R297" s="14">
        <v>1</v>
      </c>
      <c r="S297" s="14">
        <v>1</v>
      </c>
      <c r="T297" s="14">
        <v>1</v>
      </c>
      <c r="U297" s="14">
        <v>1</v>
      </c>
      <c r="V297" s="14" t="e">
        <f>#DIV/0!</f>
        <v>#DIV/0!</v>
      </c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</row>
    <row r="298" spans="1:32">
      <c r="A298" s="13" t="s">
        <v>1238</v>
      </c>
      <c r="B298" s="13" t="s">
        <v>1239</v>
      </c>
      <c r="C298" s="13" t="s">
        <v>1240</v>
      </c>
      <c r="D298" s="13" t="s">
        <v>1241</v>
      </c>
      <c r="E298" s="14">
        <v>2</v>
      </c>
      <c r="F298" s="14">
        <v>1</v>
      </c>
      <c r="G298" s="14">
        <v>1</v>
      </c>
      <c r="H298" s="14">
        <v>1</v>
      </c>
      <c r="I298" s="14">
        <v>1</v>
      </c>
      <c r="J298" s="14">
        <v>1</v>
      </c>
      <c r="K298" s="14">
        <v>1</v>
      </c>
      <c r="L298" s="14">
        <v>1</v>
      </c>
      <c r="M298" s="14">
        <v>1</v>
      </c>
      <c r="N298" s="14">
        <v>1</v>
      </c>
      <c r="O298" s="14">
        <v>1</v>
      </c>
      <c r="P298" s="14">
        <v>1</v>
      </c>
      <c r="Q298" s="14">
        <v>1</v>
      </c>
      <c r="R298" s="14">
        <v>1</v>
      </c>
      <c r="S298" s="14">
        <v>1</v>
      </c>
      <c r="T298" s="14">
        <v>1</v>
      </c>
      <c r="U298" s="14">
        <v>1</v>
      </c>
      <c r="V298" s="14" t="e">
        <f>#DIV/0!</f>
        <v>#DIV/0!</v>
      </c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</row>
    <row r="299" spans="1:32">
      <c r="A299" s="13" t="s">
        <v>1242</v>
      </c>
      <c r="B299" s="13" t="s">
        <v>1243</v>
      </c>
      <c r="C299" s="13" t="s">
        <v>1244</v>
      </c>
      <c r="D299" s="13" t="s">
        <v>1245</v>
      </c>
      <c r="E299" s="14">
        <v>2</v>
      </c>
      <c r="F299" s="14">
        <v>2</v>
      </c>
      <c r="G299" s="14">
        <v>1</v>
      </c>
      <c r="H299" s="14">
        <v>1</v>
      </c>
      <c r="I299" s="14">
        <v>1</v>
      </c>
      <c r="J299" s="14">
        <v>1</v>
      </c>
      <c r="K299" s="14">
        <v>1</v>
      </c>
      <c r="L299" s="14">
        <v>1</v>
      </c>
      <c r="M299" s="14">
        <v>1</v>
      </c>
      <c r="N299" s="14">
        <v>1</v>
      </c>
      <c r="O299" s="14">
        <v>1</v>
      </c>
      <c r="P299" s="14">
        <v>1</v>
      </c>
      <c r="Q299" s="14">
        <v>1</v>
      </c>
      <c r="R299" s="14">
        <v>1</v>
      </c>
      <c r="S299" s="14">
        <v>1</v>
      </c>
      <c r="T299" s="14">
        <v>1</v>
      </c>
      <c r="U299" s="14">
        <v>1</v>
      </c>
      <c r="V299" s="14" t="e">
        <f>#DIV/0!</f>
        <v>#DIV/0!</v>
      </c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</row>
    <row r="300" spans="1:32">
      <c r="A300" s="13" t="s">
        <v>1246</v>
      </c>
      <c r="B300" s="13" t="s">
        <v>1247</v>
      </c>
      <c r="C300" s="13" t="s">
        <v>1248</v>
      </c>
      <c r="D300" s="13" t="s">
        <v>1249</v>
      </c>
      <c r="E300" s="14">
        <v>2</v>
      </c>
      <c r="F300" s="14">
        <v>4</v>
      </c>
      <c r="G300" s="14">
        <v>1</v>
      </c>
      <c r="H300" s="14">
        <v>1</v>
      </c>
      <c r="I300" s="14">
        <v>2233600</v>
      </c>
      <c r="J300" s="14">
        <v>3069900</v>
      </c>
      <c r="K300" s="14">
        <v>1</v>
      </c>
      <c r="L300" s="14">
        <v>1333800</v>
      </c>
      <c r="M300" s="14">
        <v>1</v>
      </c>
      <c r="N300" s="14">
        <v>1</v>
      </c>
      <c r="O300" s="14">
        <v>1</v>
      </c>
      <c r="P300" s="14">
        <v>1</v>
      </c>
      <c r="Q300" s="14">
        <v>1</v>
      </c>
      <c r="R300" s="14">
        <v>1</v>
      </c>
      <c r="S300" s="14">
        <v>1106217.1669999999</v>
      </c>
      <c r="T300" s="14">
        <v>1</v>
      </c>
      <c r="U300" s="14">
        <v>9.0398199999999997E-7</v>
      </c>
      <c r="V300" s="14">
        <v>9.7275508999999996E-2</v>
      </c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</row>
    <row r="301" spans="1:32">
      <c r="A301" s="13" t="s">
        <v>1250</v>
      </c>
      <c r="B301" s="13" t="s">
        <v>1251</v>
      </c>
      <c r="C301" s="13" t="s">
        <v>1252</v>
      </c>
      <c r="D301" s="13" t="s">
        <v>1253</v>
      </c>
      <c r="E301" s="14">
        <v>1</v>
      </c>
      <c r="F301" s="14">
        <v>1</v>
      </c>
      <c r="G301" s="14">
        <v>1</v>
      </c>
      <c r="H301" s="14">
        <v>1</v>
      </c>
      <c r="I301" s="14">
        <v>1</v>
      </c>
      <c r="J301" s="14">
        <v>1</v>
      </c>
      <c r="K301" s="14">
        <v>1</v>
      </c>
      <c r="L301" s="14">
        <v>1</v>
      </c>
      <c r="M301" s="14">
        <v>1</v>
      </c>
      <c r="N301" s="14">
        <v>1</v>
      </c>
      <c r="O301" s="14">
        <v>1</v>
      </c>
      <c r="P301" s="14">
        <v>1</v>
      </c>
      <c r="Q301" s="14">
        <v>1</v>
      </c>
      <c r="R301" s="14">
        <v>1</v>
      </c>
      <c r="S301" s="14">
        <v>1</v>
      </c>
      <c r="T301" s="14">
        <v>1</v>
      </c>
      <c r="U301" s="14">
        <v>1</v>
      </c>
      <c r="V301" s="14" t="e">
        <f>#DIV/0!</f>
        <v>#DIV/0!</v>
      </c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</row>
    <row r="302" spans="1:32">
      <c r="A302" s="13" t="s">
        <v>130</v>
      </c>
      <c r="B302" s="13" t="s">
        <v>131</v>
      </c>
      <c r="C302" s="13" t="s">
        <v>132</v>
      </c>
      <c r="D302" s="13" t="s">
        <v>133</v>
      </c>
      <c r="E302" s="14">
        <v>2</v>
      </c>
      <c r="F302" s="14">
        <v>2</v>
      </c>
      <c r="G302" s="14">
        <v>1</v>
      </c>
      <c r="H302" s="14">
        <v>1</v>
      </c>
      <c r="I302" s="14">
        <v>1</v>
      </c>
      <c r="J302" s="14">
        <v>1</v>
      </c>
      <c r="K302" s="14">
        <v>1</v>
      </c>
      <c r="L302" s="14">
        <v>1</v>
      </c>
      <c r="M302" s="14">
        <v>2399900</v>
      </c>
      <c r="N302" s="14">
        <v>1</v>
      </c>
      <c r="O302" s="14">
        <v>3300400</v>
      </c>
      <c r="P302" s="14">
        <v>2068600</v>
      </c>
      <c r="Q302" s="14">
        <v>984860</v>
      </c>
      <c r="R302" s="14">
        <v>1</v>
      </c>
      <c r="S302" s="14">
        <v>1</v>
      </c>
      <c r="T302" s="14">
        <v>1458960.3330000001</v>
      </c>
      <c r="U302" s="14">
        <v>1458960.3330000001</v>
      </c>
      <c r="V302" s="14">
        <v>4.5718174E-2</v>
      </c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</row>
    <row r="303" spans="1:32">
      <c r="A303" s="13" t="s">
        <v>1254</v>
      </c>
      <c r="B303" s="13" t="s">
        <v>1255</v>
      </c>
      <c r="C303" s="13" t="s">
        <v>1256</v>
      </c>
      <c r="D303" s="13" t="s">
        <v>1257</v>
      </c>
      <c r="E303" s="14">
        <v>3</v>
      </c>
      <c r="F303" s="14">
        <v>3</v>
      </c>
      <c r="G303" s="14">
        <v>1</v>
      </c>
      <c r="H303" s="14">
        <v>1</v>
      </c>
      <c r="I303" s="14">
        <v>1</v>
      </c>
      <c r="J303" s="14">
        <v>1</v>
      </c>
      <c r="K303" s="14">
        <v>1</v>
      </c>
      <c r="L303" s="14">
        <v>1</v>
      </c>
      <c r="M303" s="14">
        <v>1</v>
      </c>
      <c r="N303" s="14">
        <v>1</v>
      </c>
      <c r="O303" s="14">
        <v>1</v>
      </c>
      <c r="P303" s="14">
        <v>1</v>
      </c>
      <c r="Q303" s="14">
        <v>1</v>
      </c>
      <c r="R303" s="14">
        <v>1</v>
      </c>
      <c r="S303" s="14">
        <v>1</v>
      </c>
      <c r="T303" s="14">
        <v>1</v>
      </c>
      <c r="U303" s="14">
        <v>1</v>
      </c>
      <c r="V303" s="14" t="e">
        <f>#DIV/0!</f>
        <v>#DIV/0!</v>
      </c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</row>
    <row r="304" spans="1:32">
      <c r="A304" s="13" t="s">
        <v>1258</v>
      </c>
      <c r="B304" s="13" t="s">
        <v>1259</v>
      </c>
      <c r="C304" s="13" t="s">
        <v>1260</v>
      </c>
      <c r="D304" s="13" t="s">
        <v>1261</v>
      </c>
      <c r="E304" s="14">
        <v>3</v>
      </c>
      <c r="F304" s="14">
        <v>4</v>
      </c>
      <c r="G304" s="14">
        <v>1</v>
      </c>
      <c r="H304" s="14">
        <v>1</v>
      </c>
      <c r="I304" s="14">
        <v>1</v>
      </c>
      <c r="J304" s="14">
        <v>1</v>
      </c>
      <c r="K304" s="14">
        <v>1</v>
      </c>
      <c r="L304" s="14">
        <v>1</v>
      </c>
      <c r="M304" s="14">
        <v>1</v>
      </c>
      <c r="N304" s="14">
        <v>1</v>
      </c>
      <c r="O304" s="14">
        <v>1</v>
      </c>
      <c r="P304" s="14">
        <v>1</v>
      </c>
      <c r="Q304" s="14">
        <v>1</v>
      </c>
      <c r="R304" s="14">
        <v>1</v>
      </c>
      <c r="S304" s="14">
        <v>1</v>
      </c>
      <c r="T304" s="14">
        <v>1</v>
      </c>
      <c r="U304" s="14">
        <v>1</v>
      </c>
      <c r="V304" s="14" t="e">
        <f>#DIV/0!</f>
        <v>#DIV/0!</v>
      </c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</row>
    <row r="305" spans="1:32">
      <c r="A305" s="13" t="s">
        <v>238</v>
      </c>
      <c r="B305" s="13" t="s">
        <v>1262</v>
      </c>
      <c r="C305" s="13" t="s">
        <v>1263</v>
      </c>
      <c r="D305" s="13" t="s">
        <v>1264</v>
      </c>
      <c r="E305" s="14">
        <v>1</v>
      </c>
      <c r="F305" s="14">
        <v>1</v>
      </c>
      <c r="G305" s="14">
        <v>1</v>
      </c>
      <c r="H305" s="14">
        <v>1</v>
      </c>
      <c r="I305" s="14">
        <v>1</v>
      </c>
      <c r="J305" s="14">
        <v>1</v>
      </c>
      <c r="K305" s="14">
        <v>1</v>
      </c>
      <c r="L305" s="14">
        <v>1</v>
      </c>
      <c r="M305" s="14">
        <v>1</v>
      </c>
      <c r="N305" s="14">
        <v>1</v>
      </c>
      <c r="O305" s="14">
        <v>1</v>
      </c>
      <c r="P305" s="14">
        <v>1</v>
      </c>
      <c r="Q305" s="14">
        <v>1</v>
      </c>
      <c r="R305" s="14">
        <v>1</v>
      </c>
      <c r="S305" s="14">
        <v>1</v>
      </c>
      <c r="T305" s="14">
        <v>1</v>
      </c>
      <c r="U305" s="14">
        <v>1</v>
      </c>
      <c r="V305" s="14" t="e">
        <f>#DIV/0!</f>
        <v>#DIV/0!</v>
      </c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</row>
    <row r="306" spans="1:32">
      <c r="A306" s="13" t="s">
        <v>239</v>
      </c>
      <c r="B306" s="13" t="s">
        <v>1265</v>
      </c>
      <c r="C306" s="13" t="s">
        <v>1266</v>
      </c>
      <c r="D306" s="13" t="s">
        <v>1267</v>
      </c>
      <c r="E306" s="14">
        <v>1</v>
      </c>
      <c r="F306" s="14">
        <v>19</v>
      </c>
      <c r="G306" s="14">
        <v>109320000</v>
      </c>
      <c r="H306" s="14">
        <v>129700000</v>
      </c>
      <c r="I306" s="14">
        <v>121930000</v>
      </c>
      <c r="J306" s="14">
        <v>116730000</v>
      </c>
      <c r="K306" s="14">
        <v>149880000</v>
      </c>
      <c r="L306" s="14">
        <v>148570000</v>
      </c>
      <c r="M306" s="14">
        <v>92811000</v>
      </c>
      <c r="N306" s="14">
        <v>146720000</v>
      </c>
      <c r="O306" s="14">
        <v>139780000</v>
      </c>
      <c r="P306" s="14">
        <v>150350000</v>
      </c>
      <c r="Q306" s="14">
        <v>122880000</v>
      </c>
      <c r="R306" s="14">
        <v>147000000</v>
      </c>
      <c r="S306" s="14">
        <v>129355000</v>
      </c>
      <c r="T306" s="14">
        <v>133256833.3</v>
      </c>
      <c r="U306" s="14">
        <v>1.0301637610000001</v>
      </c>
      <c r="V306" s="14">
        <v>0.73832985399999995</v>
      </c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</row>
    <row r="307" spans="1:32">
      <c r="A307" s="13" t="s">
        <v>241</v>
      </c>
      <c r="B307" s="13" t="s">
        <v>1268</v>
      </c>
      <c r="C307" s="13" t="s">
        <v>1269</v>
      </c>
      <c r="D307" s="13" t="s">
        <v>1270</v>
      </c>
      <c r="E307" s="14">
        <v>1</v>
      </c>
      <c r="F307" s="14">
        <v>14</v>
      </c>
      <c r="G307" s="14">
        <v>1</v>
      </c>
      <c r="H307" s="14">
        <v>1</v>
      </c>
      <c r="I307" s="14">
        <v>1</v>
      </c>
      <c r="J307" s="14">
        <v>1</v>
      </c>
      <c r="K307" s="14">
        <v>1</v>
      </c>
      <c r="L307" s="14">
        <v>1</v>
      </c>
      <c r="M307" s="14">
        <v>1</v>
      </c>
      <c r="N307" s="14">
        <v>1</v>
      </c>
      <c r="O307" s="14">
        <v>522360</v>
      </c>
      <c r="P307" s="14">
        <v>450270</v>
      </c>
      <c r="Q307" s="14">
        <v>1</v>
      </c>
      <c r="R307" s="14">
        <v>1</v>
      </c>
      <c r="S307" s="14">
        <v>1</v>
      </c>
      <c r="T307" s="14">
        <v>162105.6667</v>
      </c>
      <c r="U307" s="14">
        <v>162105.6667</v>
      </c>
      <c r="V307" s="14">
        <v>0.17615027</v>
      </c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</row>
    <row r="308" spans="1:32">
      <c r="A308" s="13" t="s">
        <v>1271</v>
      </c>
      <c r="B308" s="13" t="s">
        <v>1272</v>
      </c>
      <c r="C308" s="13" t="s">
        <v>1273</v>
      </c>
      <c r="D308" s="13" t="s">
        <v>1274</v>
      </c>
      <c r="E308" s="14">
        <v>1</v>
      </c>
      <c r="F308" s="14">
        <v>1</v>
      </c>
      <c r="G308" s="14">
        <v>1</v>
      </c>
      <c r="H308" s="14">
        <v>1</v>
      </c>
      <c r="I308" s="14">
        <v>1</v>
      </c>
      <c r="J308" s="14">
        <v>1</v>
      </c>
      <c r="K308" s="14">
        <v>1</v>
      </c>
      <c r="L308" s="14">
        <v>1</v>
      </c>
      <c r="M308" s="14">
        <v>1</v>
      </c>
      <c r="N308" s="14">
        <v>1</v>
      </c>
      <c r="O308" s="14">
        <v>1</v>
      </c>
      <c r="P308" s="14">
        <v>1</v>
      </c>
      <c r="Q308" s="14">
        <v>1</v>
      </c>
      <c r="R308" s="14">
        <v>1</v>
      </c>
      <c r="S308" s="14">
        <v>1</v>
      </c>
      <c r="T308" s="14">
        <v>1</v>
      </c>
      <c r="U308" s="14">
        <v>1</v>
      </c>
      <c r="V308" s="14" t="e">
        <f>#DIV/0!</f>
        <v>#DIV/0!</v>
      </c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</row>
    <row r="309" spans="1:32">
      <c r="A309" s="13" t="s">
        <v>1275</v>
      </c>
      <c r="B309" s="13" t="s">
        <v>1276</v>
      </c>
      <c r="C309" s="13" t="s">
        <v>1277</v>
      </c>
      <c r="D309" s="13" t="s">
        <v>1278</v>
      </c>
      <c r="E309" s="14">
        <v>1</v>
      </c>
      <c r="F309" s="14">
        <v>8</v>
      </c>
      <c r="G309" s="14">
        <v>155020000</v>
      </c>
      <c r="H309" s="14">
        <v>151580000</v>
      </c>
      <c r="I309" s="14">
        <v>152810000</v>
      </c>
      <c r="J309" s="14">
        <v>117760000</v>
      </c>
      <c r="K309" s="14">
        <v>212830000</v>
      </c>
      <c r="L309" s="14">
        <v>232690000</v>
      </c>
      <c r="M309" s="14">
        <v>122720000</v>
      </c>
      <c r="N309" s="14">
        <v>129930000</v>
      </c>
      <c r="O309" s="14">
        <v>149480000</v>
      </c>
      <c r="P309" s="14">
        <v>137760000</v>
      </c>
      <c r="Q309" s="14">
        <v>190510000</v>
      </c>
      <c r="R309" s="14">
        <v>207010000</v>
      </c>
      <c r="S309" s="14">
        <v>170448333.30000001</v>
      </c>
      <c r="T309" s="14">
        <v>156235000</v>
      </c>
      <c r="U309" s="14">
        <v>0.91661207200000006</v>
      </c>
      <c r="V309" s="14">
        <v>0.54397626899999996</v>
      </c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</row>
    <row r="310" spans="1:32">
      <c r="A310" s="13" t="s">
        <v>1279</v>
      </c>
      <c r="B310" s="13" t="s">
        <v>967</v>
      </c>
      <c r="C310" s="13" t="s">
        <v>1280</v>
      </c>
      <c r="D310" s="13" t="s">
        <v>1281</v>
      </c>
      <c r="E310" s="14">
        <v>2</v>
      </c>
      <c r="F310" s="14">
        <v>3</v>
      </c>
      <c r="G310" s="14">
        <v>1</v>
      </c>
      <c r="H310" s="14">
        <v>1</v>
      </c>
      <c r="I310" s="14">
        <v>1</v>
      </c>
      <c r="J310" s="14">
        <v>1</v>
      </c>
      <c r="K310" s="14">
        <v>1</v>
      </c>
      <c r="L310" s="14">
        <v>1</v>
      </c>
      <c r="M310" s="14">
        <v>1</v>
      </c>
      <c r="N310" s="14">
        <v>1</v>
      </c>
      <c r="O310" s="14">
        <v>1</v>
      </c>
      <c r="P310" s="14">
        <v>1</v>
      </c>
      <c r="Q310" s="14">
        <v>1</v>
      </c>
      <c r="R310" s="14">
        <v>1</v>
      </c>
      <c r="S310" s="14">
        <v>1</v>
      </c>
      <c r="T310" s="14">
        <v>1</v>
      </c>
      <c r="U310" s="14">
        <v>1</v>
      </c>
      <c r="V310" s="14" t="e">
        <f>#DIV/0!</f>
        <v>#DIV/0!</v>
      </c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</row>
    <row r="311" spans="1:32">
      <c r="A311" s="13" t="s">
        <v>1282</v>
      </c>
      <c r="B311" s="13" t="s">
        <v>1283</v>
      </c>
      <c r="C311" s="31"/>
      <c r="D311" s="13" t="s">
        <v>1284</v>
      </c>
      <c r="E311" s="14">
        <v>1</v>
      </c>
      <c r="F311" s="14">
        <v>3</v>
      </c>
      <c r="G311" s="14">
        <v>54710000</v>
      </c>
      <c r="H311" s="14">
        <v>9901300</v>
      </c>
      <c r="I311" s="14">
        <v>1</v>
      </c>
      <c r="J311" s="14">
        <v>1</v>
      </c>
      <c r="K311" s="14">
        <v>1</v>
      </c>
      <c r="L311" s="14">
        <v>1</v>
      </c>
      <c r="M311" s="14">
        <v>1</v>
      </c>
      <c r="N311" s="14">
        <v>1</v>
      </c>
      <c r="O311" s="14">
        <v>1</v>
      </c>
      <c r="P311" s="14">
        <v>1</v>
      </c>
      <c r="Q311" s="14">
        <v>30594000</v>
      </c>
      <c r="R311" s="14">
        <v>1630600</v>
      </c>
      <c r="S311" s="14">
        <v>10768550.67</v>
      </c>
      <c r="T311" s="14">
        <v>5370767.3329999996</v>
      </c>
      <c r="U311" s="14">
        <v>0.49874560600000001</v>
      </c>
      <c r="V311" s="14">
        <v>0.61342976800000004</v>
      </c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</row>
    <row r="312" spans="1:32">
      <c r="A312" s="13" t="s">
        <v>1285</v>
      </c>
      <c r="B312" s="13" t="s">
        <v>1286</v>
      </c>
      <c r="C312" s="13" t="s">
        <v>1287</v>
      </c>
      <c r="D312" s="13" t="s">
        <v>1288</v>
      </c>
      <c r="E312" s="14">
        <v>1</v>
      </c>
      <c r="F312" s="14">
        <v>1</v>
      </c>
      <c r="G312" s="14">
        <v>1</v>
      </c>
      <c r="H312" s="14">
        <v>1</v>
      </c>
      <c r="I312" s="14">
        <v>1</v>
      </c>
      <c r="J312" s="14">
        <v>2914100</v>
      </c>
      <c r="K312" s="14">
        <v>1</v>
      </c>
      <c r="L312" s="14">
        <v>1</v>
      </c>
      <c r="M312" s="14">
        <v>1</v>
      </c>
      <c r="N312" s="14">
        <v>1</v>
      </c>
      <c r="O312" s="14">
        <v>1</v>
      </c>
      <c r="P312" s="14">
        <v>1</v>
      </c>
      <c r="Q312" s="14">
        <v>1</v>
      </c>
      <c r="R312" s="14">
        <v>1</v>
      </c>
      <c r="S312" s="14">
        <v>485684.1667</v>
      </c>
      <c r="T312" s="14">
        <v>1</v>
      </c>
      <c r="U312" s="14">
        <v>2.05895E-6</v>
      </c>
      <c r="V312" s="14">
        <v>0.36321746799999999</v>
      </c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</row>
    <row r="313" spans="1:32">
      <c r="A313" s="13" t="s">
        <v>1289</v>
      </c>
      <c r="B313" s="13" t="s">
        <v>1290</v>
      </c>
      <c r="C313" s="13" t="s">
        <v>1291</v>
      </c>
      <c r="D313" s="13" t="s">
        <v>1292</v>
      </c>
      <c r="E313" s="14">
        <v>1</v>
      </c>
      <c r="F313" s="14">
        <v>1</v>
      </c>
      <c r="G313" s="14">
        <v>1</v>
      </c>
      <c r="H313" s="14">
        <v>2423000</v>
      </c>
      <c r="I313" s="14">
        <v>1</v>
      </c>
      <c r="J313" s="14">
        <v>1563600</v>
      </c>
      <c r="K313" s="14">
        <v>1</v>
      </c>
      <c r="L313" s="14">
        <v>1</v>
      </c>
      <c r="M313" s="14">
        <v>1372900</v>
      </c>
      <c r="N313" s="14">
        <v>1314800</v>
      </c>
      <c r="O313" s="14">
        <v>1399200</v>
      </c>
      <c r="P313" s="14">
        <v>1</v>
      </c>
      <c r="Q313" s="14">
        <v>1287600</v>
      </c>
      <c r="R313" s="14">
        <v>1</v>
      </c>
      <c r="S313" s="14">
        <v>664434</v>
      </c>
      <c r="T313" s="14">
        <v>895750.33330000006</v>
      </c>
      <c r="U313" s="14">
        <v>1.3481404219999999</v>
      </c>
      <c r="V313" s="14">
        <v>0.66683791000000003</v>
      </c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</row>
    <row r="314" spans="1:32">
      <c r="A314" s="13" t="s">
        <v>1293</v>
      </c>
      <c r="B314" s="13" t="s">
        <v>1129</v>
      </c>
      <c r="C314" s="13" t="s">
        <v>1294</v>
      </c>
      <c r="D314" s="13" t="s">
        <v>1295</v>
      </c>
      <c r="E314" s="14">
        <v>1</v>
      </c>
      <c r="F314" s="14">
        <v>12</v>
      </c>
      <c r="G314" s="14">
        <v>1</v>
      </c>
      <c r="H314" s="14">
        <v>1</v>
      </c>
      <c r="I314" s="14">
        <v>1</v>
      </c>
      <c r="J314" s="14">
        <v>1</v>
      </c>
      <c r="K314" s="14">
        <v>1</v>
      </c>
      <c r="L314" s="14">
        <v>1</v>
      </c>
      <c r="M314" s="14">
        <v>1</v>
      </c>
      <c r="N314" s="14">
        <v>1</v>
      </c>
      <c r="O314" s="14">
        <v>1</v>
      </c>
      <c r="P314" s="14">
        <v>1</v>
      </c>
      <c r="Q314" s="14">
        <v>1</v>
      </c>
      <c r="R314" s="14">
        <v>1</v>
      </c>
      <c r="S314" s="14">
        <v>1</v>
      </c>
      <c r="T314" s="14">
        <v>1</v>
      </c>
      <c r="U314" s="14">
        <v>1</v>
      </c>
      <c r="V314" s="14" t="e">
        <f>#DIV/0!</f>
        <v>#DIV/0!</v>
      </c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</row>
    <row r="315" spans="1:32">
      <c r="A315" s="13" t="s">
        <v>1296</v>
      </c>
      <c r="B315" s="13" t="s">
        <v>1297</v>
      </c>
      <c r="C315" s="13" t="s">
        <v>1298</v>
      </c>
      <c r="D315" s="13" t="s">
        <v>1299</v>
      </c>
      <c r="E315" s="14">
        <v>1</v>
      </c>
      <c r="F315" s="14">
        <v>1</v>
      </c>
      <c r="G315" s="14">
        <v>1</v>
      </c>
      <c r="H315" s="14">
        <v>1</v>
      </c>
      <c r="I315" s="14">
        <v>1</v>
      </c>
      <c r="J315" s="14">
        <v>1</v>
      </c>
      <c r="K315" s="14">
        <v>1</v>
      </c>
      <c r="L315" s="14">
        <v>1</v>
      </c>
      <c r="M315" s="14">
        <v>1</v>
      </c>
      <c r="N315" s="14">
        <v>1</v>
      </c>
      <c r="O315" s="14">
        <v>1</v>
      </c>
      <c r="P315" s="14">
        <v>1</v>
      </c>
      <c r="Q315" s="14">
        <v>1</v>
      </c>
      <c r="R315" s="14">
        <v>1</v>
      </c>
      <c r="S315" s="14">
        <v>1</v>
      </c>
      <c r="T315" s="14">
        <v>1</v>
      </c>
      <c r="U315" s="14">
        <v>1</v>
      </c>
      <c r="V315" s="14" t="e">
        <f>#DIV/0!</f>
        <v>#DIV/0!</v>
      </c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</row>
    <row r="316" spans="1:32">
      <c r="A316" s="13" t="s">
        <v>1300</v>
      </c>
      <c r="B316" s="13" t="s">
        <v>1301</v>
      </c>
      <c r="C316" s="13" t="s">
        <v>1302</v>
      </c>
      <c r="D316" s="13" t="s">
        <v>1303</v>
      </c>
      <c r="E316" s="14">
        <v>7</v>
      </c>
      <c r="F316" s="14">
        <v>9</v>
      </c>
      <c r="G316" s="14">
        <v>1237600</v>
      </c>
      <c r="H316" s="14">
        <v>1</v>
      </c>
      <c r="I316" s="14">
        <v>2090800</v>
      </c>
      <c r="J316" s="14">
        <v>1217500</v>
      </c>
      <c r="K316" s="14">
        <v>1</v>
      </c>
      <c r="L316" s="14">
        <v>1</v>
      </c>
      <c r="M316" s="14">
        <v>1</v>
      </c>
      <c r="N316" s="14">
        <v>1</v>
      </c>
      <c r="O316" s="14">
        <v>1</v>
      </c>
      <c r="P316" s="14">
        <v>1</v>
      </c>
      <c r="Q316" s="14">
        <v>1</v>
      </c>
      <c r="R316" s="14">
        <v>1</v>
      </c>
      <c r="S316" s="14">
        <v>757650.5</v>
      </c>
      <c r="T316" s="14">
        <v>1</v>
      </c>
      <c r="U316" s="14">
        <v>1.3198700000000001E-6</v>
      </c>
      <c r="V316" s="14">
        <v>9.0861812E-2</v>
      </c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</row>
    <row r="317" spans="1:32">
      <c r="A317" s="13" t="s">
        <v>1304</v>
      </c>
      <c r="B317" s="13" t="s">
        <v>915</v>
      </c>
      <c r="C317" s="13" t="s">
        <v>1305</v>
      </c>
      <c r="D317" s="13" t="s">
        <v>1306</v>
      </c>
      <c r="E317" s="14">
        <v>1</v>
      </c>
      <c r="F317" s="14">
        <v>8</v>
      </c>
      <c r="G317" s="14">
        <v>1</v>
      </c>
      <c r="H317" s="14">
        <v>1</v>
      </c>
      <c r="I317" s="14">
        <v>1</v>
      </c>
      <c r="J317" s="14">
        <v>1</v>
      </c>
      <c r="K317" s="14">
        <v>1</v>
      </c>
      <c r="L317" s="14">
        <v>1</v>
      </c>
      <c r="M317" s="14">
        <v>1</v>
      </c>
      <c r="N317" s="14">
        <v>1</v>
      </c>
      <c r="O317" s="14">
        <v>1</v>
      </c>
      <c r="P317" s="14">
        <v>1</v>
      </c>
      <c r="Q317" s="14">
        <v>1</v>
      </c>
      <c r="R317" s="14">
        <v>1</v>
      </c>
      <c r="S317" s="14">
        <v>1</v>
      </c>
      <c r="T317" s="14">
        <v>1</v>
      </c>
      <c r="U317" s="14">
        <v>1</v>
      </c>
      <c r="V317" s="14" t="e">
        <f>#DIV/0!</f>
        <v>#DIV/0!</v>
      </c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</row>
    <row r="318" spans="1:32">
      <c r="A318" s="13" t="s">
        <v>1307</v>
      </c>
      <c r="B318" s="13" t="s">
        <v>1308</v>
      </c>
      <c r="C318" s="13" t="s">
        <v>1309</v>
      </c>
      <c r="D318" s="13" t="s">
        <v>1310</v>
      </c>
      <c r="E318" s="14">
        <v>2</v>
      </c>
      <c r="F318" s="14">
        <v>3</v>
      </c>
      <c r="G318" s="14">
        <v>752300000</v>
      </c>
      <c r="H318" s="14">
        <v>132430000</v>
      </c>
      <c r="I318" s="14">
        <v>6353900</v>
      </c>
      <c r="J318" s="14">
        <v>2694300</v>
      </c>
      <c r="K318" s="14">
        <v>1352300</v>
      </c>
      <c r="L318" s="14">
        <v>1</v>
      </c>
      <c r="M318" s="14">
        <v>31235000</v>
      </c>
      <c r="N318" s="14">
        <v>5697700</v>
      </c>
      <c r="O318" s="14">
        <v>7132400</v>
      </c>
      <c r="P318" s="14">
        <v>3308300</v>
      </c>
      <c r="Q318" s="14">
        <v>559230000</v>
      </c>
      <c r="R318" s="14">
        <v>69568000</v>
      </c>
      <c r="S318" s="14">
        <v>149188416.80000001</v>
      </c>
      <c r="T318" s="14">
        <v>112695233.3</v>
      </c>
      <c r="U318" s="14">
        <v>0.75538862699999998</v>
      </c>
      <c r="V318" s="14">
        <v>0.81545313500000005</v>
      </c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</row>
    <row r="319" spans="1:32">
      <c r="A319" s="13" t="s">
        <v>1311</v>
      </c>
      <c r="B319" s="13" t="s">
        <v>1312</v>
      </c>
      <c r="C319" s="13" t="s">
        <v>1313</v>
      </c>
      <c r="D319" s="13" t="s">
        <v>1314</v>
      </c>
      <c r="E319" s="14">
        <v>1</v>
      </c>
      <c r="F319" s="14">
        <v>1</v>
      </c>
      <c r="G319" s="14">
        <v>1</v>
      </c>
      <c r="H319" s="14">
        <v>1</v>
      </c>
      <c r="I319" s="14">
        <v>1</v>
      </c>
      <c r="J319" s="14">
        <v>1</v>
      </c>
      <c r="K319" s="14">
        <v>1</v>
      </c>
      <c r="L319" s="14">
        <v>1</v>
      </c>
      <c r="M319" s="14">
        <v>1</v>
      </c>
      <c r="N319" s="14">
        <v>1</v>
      </c>
      <c r="O319" s="14">
        <v>1</v>
      </c>
      <c r="P319" s="14">
        <v>1</v>
      </c>
      <c r="Q319" s="14">
        <v>1</v>
      </c>
      <c r="R319" s="14">
        <v>1</v>
      </c>
      <c r="S319" s="14">
        <v>1</v>
      </c>
      <c r="T319" s="14">
        <v>1</v>
      </c>
      <c r="U319" s="14">
        <v>1</v>
      </c>
      <c r="V319" s="14" t="e">
        <f>#DIV/0!</f>
        <v>#DIV/0!</v>
      </c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</row>
    <row r="320" spans="1:32">
      <c r="A320" s="13" t="s">
        <v>1315</v>
      </c>
      <c r="B320" s="13" t="s">
        <v>1121</v>
      </c>
      <c r="C320" s="13" t="s">
        <v>1316</v>
      </c>
      <c r="D320" s="13" t="s">
        <v>1317</v>
      </c>
      <c r="E320" s="14">
        <v>1</v>
      </c>
      <c r="F320" s="14">
        <v>7</v>
      </c>
      <c r="G320" s="14">
        <v>1</v>
      </c>
      <c r="H320" s="14">
        <v>785800</v>
      </c>
      <c r="I320" s="14">
        <v>2271800</v>
      </c>
      <c r="J320" s="14">
        <v>1585600</v>
      </c>
      <c r="K320" s="14">
        <v>2559000</v>
      </c>
      <c r="L320" s="14">
        <v>1</v>
      </c>
      <c r="M320" s="14">
        <v>550920</v>
      </c>
      <c r="N320" s="14">
        <v>1092900</v>
      </c>
      <c r="O320" s="14">
        <v>1061500</v>
      </c>
      <c r="P320" s="14">
        <v>912320</v>
      </c>
      <c r="Q320" s="14">
        <v>1</v>
      </c>
      <c r="R320" s="14">
        <v>1</v>
      </c>
      <c r="S320" s="14">
        <v>1200367</v>
      </c>
      <c r="T320" s="14">
        <v>602940.33330000006</v>
      </c>
      <c r="U320" s="14">
        <v>0.50229665899999998</v>
      </c>
      <c r="V320" s="14">
        <v>0.27035721899999998</v>
      </c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</row>
    <row r="321" spans="1:32">
      <c r="A321" s="13" t="s">
        <v>1318</v>
      </c>
      <c r="B321" s="13" t="s">
        <v>1319</v>
      </c>
      <c r="C321" s="13" t="s">
        <v>1320</v>
      </c>
      <c r="D321" s="13" t="s">
        <v>1321</v>
      </c>
      <c r="E321" s="14">
        <v>1</v>
      </c>
      <c r="F321" s="14">
        <v>1</v>
      </c>
      <c r="G321" s="14">
        <v>1</v>
      </c>
      <c r="H321" s="14">
        <v>1</v>
      </c>
      <c r="I321" s="14">
        <v>1</v>
      </c>
      <c r="J321" s="14">
        <v>1</v>
      </c>
      <c r="K321" s="14">
        <v>1</v>
      </c>
      <c r="L321" s="14">
        <v>1</v>
      </c>
      <c r="M321" s="14">
        <v>1</v>
      </c>
      <c r="N321" s="14">
        <v>1</v>
      </c>
      <c r="O321" s="14">
        <v>1</v>
      </c>
      <c r="P321" s="14">
        <v>1</v>
      </c>
      <c r="Q321" s="14">
        <v>1</v>
      </c>
      <c r="R321" s="14">
        <v>1</v>
      </c>
      <c r="S321" s="14">
        <v>1</v>
      </c>
      <c r="T321" s="14">
        <v>1</v>
      </c>
      <c r="U321" s="14">
        <v>1</v>
      </c>
      <c r="V321" s="14" t="e">
        <f>#DIV/0!</f>
        <v>#DIV/0!</v>
      </c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</row>
    <row r="322" spans="1:32">
      <c r="A322" s="13" t="s">
        <v>1322</v>
      </c>
      <c r="B322" s="13" t="s">
        <v>1323</v>
      </c>
      <c r="C322" s="13" t="s">
        <v>1324</v>
      </c>
      <c r="D322" s="13" t="s">
        <v>1325</v>
      </c>
      <c r="E322" s="14">
        <v>2</v>
      </c>
      <c r="F322" s="14">
        <v>2</v>
      </c>
      <c r="G322" s="14">
        <v>3656200</v>
      </c>
      <c r="H322" s="14">
        <v>1</v>
      </c>
      <c r="I322" s="14">
        <v>1</v>
      </c>
      <c r="J322" s="14">
        <v>1</v>
      </c>
      <c r="K322" s="14">
        <v>1</v>
      </c>
      <c r="L322" s="14">
        <v>1</v>
      </c>
      <c r="M322" s="14">
        <v>1</v>
      </c>
      <c r="N322" s="14">
        <v>1</v>
      </c>
      <c r="O322" s="14">
        <v>1</v>
      </c>
      <c r="P322" s="14">
        <v>1</v>
      </c>
      <c r="Q322" s="14">
        <v>2979100</v>
      </c>
      <c r="R322" s="14">
        <v>1</v>
      </c>
      <c r="S322" s="14">
        <v>609367.5</v>
      </c>
      <c r="T322" s="14">
        <v>496517.5</v>
      </c>
      <c r="U322" s="14">
        <v>0.81480797699999996</v>
      </c>
      <c r="V322" s="14">
        <v>0.88880786000000001</v>
      </c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</row>
    <row r="323" spans="1:32">
      <c r="A323" s="13" t="s">
        <v>1326</v>
      </c>
      <c r="B323" s="13" t="s">
        <v>1327</v>
      </c>
      <c r="C323" s="13" t="s">
        <v>1328</v>
      </c>
      <c r="D323" s="13" t="s">
        <v>1329</v>
      </c>
      <c r="E323" s="14">
        <v>2</v>
      </c>
      <c r="F323" s="14">
        <v>7</v>
      </c>
      <c r="G323" s="14">
        <v>4947900</v>
      </c>
      <c r="H323" s="14">
        <v>3667700</v>
      </c>
      <c r="I323" s="14">
        <v>3649000</v>
      </c>
      <c r="J323" s="14">
        <v>5893000</v>
      </c>
      <c r="K323" s="14">
        <v>10452000</v>
      </c>
      <c r="L323" s="14">
        <v>3776100</v>
      </c>
      <c r="M323" s="14">
        <v>3719400</v>
      </c>
      <c r="N323" s="14">
        <v>3457700</v>
      </c>
      <c r="O323" s="14">
        <v>3012500</v>
      </c>
      <c r="P323" s="14">
        <v>2622500</v>
      </c>
      <c r="Q323" s="14">
        <v>1835600</v>
      </c>
      <c r="R323" s="14">
        <v>1826100</v>
      </c>
      <c r="S323" s="14">
        <v>5397616.6670000004</v>
      </c>
      <c r="T323" s="14">
        <v>2745633.3330000001</v>
      </c>
      <c r="U323" s="14">
        <v>0.50867512500000001</v>
      </c>
      <c r="V323" s="14">
        <v>5.6872058000000003E-2</v>
      </c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</row>
    <row r="324" spans="1:32">
      <c r="A324" s="13" t="s">
        <v>1330</v>
      </c>
      <c r="B324" s="13" t="s">
        <v>1331</v>
      </c>
      <c r="C324" s="13" t="s">
        <v>1332</v>
      </c>
      <c r="D324" s="13" t="s">
        <v>1333</v>
      </c>
      <c r="E324" s="14">
        <v>1</v>
      </c>
      <c r="F324" s="14">
        <v>2</v>
      </c>
      <c r="G324" s="14">
        <v>1</v>
      </c>
      <c r="H324" s="14">
        <v>1</v>
      </c>
      <c r="I324" s="14">
        <v>15467000</v>
      </c>
      <c r="J324" s="14">
        <v>8167300</v>
      </c>
      <c r="K324" s="14">
        <v>1</v>
      </c>
      <c r="L324" s="14">
        <v>9726600</v>
      </c>
      <c r="M324" s="14">
        <v>12311000</v>
      </c>
      <c r="N324" s="14">
        <v>14128000</v>
      </c>
      <c r="O324" s="14">
        <v>6025800</v>
      </c>
      <c r="P324" s="14">
        <v>1</v>
      </c>
      <c r="Q324" s="14">
        <v>5458900</v>
      </c>
      <c r="R324" s="14">
        <v>13362000</v>
      </c>
      <c r="S324" s="14">
        <v>5560150.5</v>
      </c>
      <c r="T324" s="14">
        <v>8547616.8330000006</v>
      </c>
      <c r="U324" s="14">
        <v>1.537299545</v>
      </c>
      <c r="V324" s="14">
        <v>0.41682996900000002</v>
      </c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</row>
    <row r="325" spans="1:32">
      <c r="A325" s="13" t="s">
        <v>1334</v>
      </c>
      <c r="B325" s="13" t="s">
        <v>1335</v>
      </c>
      <c r="C325" s="13" t="s">
        <v>1336</v>
      </c>
      <c r="D325" s="13" t="s">
        <v>1337</v>
      </c>
      <c r="E325" s="14">
        <v>1</v>
      </c>
      <c r="F325" s="14">
        <v>7</v>
      </c>
      <c r="G325" s="14">
        <v>20789000</v>
      </c>
      <c r="H325" s="14">
        <v>18635000</v>
      </c>
      <c r="I325" s="14">
        <v>12660000</v>
      </c>
      <c r="J325" s="14">
        <v>19278000</v>
      </c>
      <c r="K325" s="14">
        <v>5448400</v>
      </c>
      <c r="L325" s="14">
        <v>8861000</v>
      </c>
      <c r="M325" s="14">
        <v>13001000</v>
      </c>
      <c r="N325" s="14">
        <v>16503000</v>
      </c>
      <c r="O325" s="14">
        <v>1</v>
      </c>
      <c r="P325" s="14">
        <v>1</v>
      </c>
      <c r="Q325" s="14">
        <v>28952000</v>
      </c>
      <c r="R325" s="14">
        <v>14961000</v>
      </c>
      <c r="S325" s="14">
        <v>14278566.67</v>
      </c>
      <c r="T325" s="14">
        <v>12236167</v>
      </c>
      <c r="U325" s="14">
        <v>0.85696045600000004</v>
      </c>
      <c r="V325" s="14">
        <v>0.70312915799999998</v>
      </c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</row>
    <row r="326" spans="1:32">
      <c r="A326" s="13" t="s">
        <v>1338</v>
      </c>
      <c r="B326" s="13" t="s">
        <v>1339</v>
      </c>
      <c r="C326" s="13" t="s">
        <v>1340</v>
      </c>
      <c r="D326" s="13" t="s">
        <v>1341</v>
      </c>
      <c r="E326" s="14">
        <v>1</v>
      </c>
      <c r="F326" s="14">
        <v>7</v>
      </c>
      <c r="G326" s="14">
        <v>10568000</v>
      </c>
      <c r="H326" s="14">
        <v>1</v>
      </c>
      <c r="I326" s="14">
        <v>1</v>
      </c>
      <c r="J326" s="14">
        <v>1</v>
      </c>
      <c r="K326" s="14">
        <v>1</v>
      </c>
      <c r="L326" s="14">
        <v>1</v>
      </c>
      <c r="M326" s="14">
        <v>1</v>
      </c>
      <c r="N326" s="14">
        <v>1</v>
      </c>
      <c r="O326" s="14">
        <v>1</v>
      </c>
      <c r="P326" s="14">
        <v>1</v>
      </c>
      <c r="Q326" s="14">
        <v>6003600</v>
      </c>
      <c r="R326" s="14">
        <v>1</v>
      </c>
      <c r="S326" s="14">
        <v>1761334.1669999999</v>
      </c>
      <c r="T326" s="14">
        <v>1000600.833</v>
      </c>
      <c r="U326" s="14">
        <v>0.568092559</v>
      </c>
      <c r="V326" s="14">
        <v>0.71711421600000003</v>
      </c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</row>
    <row r="327" spans="1:32">
      <c r="A327" s="13" t="s">
        <v>1342</v>
      </c>
      <c r="B327" s="13" t="s">
        <v>1343</v>
      </c>
      <c r="C327" s="13" t="s">
        <v>1344</v>
      </c>
      <c r="D327" s="13" t="s">
        <v>1345</v>
      </c>
      <c r="E327" s="14">
        <v>1</v>
      </c>
      <c r="F327" s="14">
        <v>2</v>
      </c>
      <c r="G327" s="14">
        <v>1</v>
      </c>
      <c r="H327" s="14">
        <v>1</v>
      </c>
      <c r="I327" s="14">
        <v>1</v>
      </c>
      <c r="J327" s="14">
        <v>1</v>
      </c>
      <c r="K327" s="14">
        <v>1</v>
      </c>
      <c r="L327" s="14">
        <v>1</v>
      </c>
      <c r="M327" s="14">
        <v>1</v>
      </c>
      <c r="N327" s="14">
        <v>1</v>
      </c>
      <c r="O327" s="14">
        <v>1</v>
      </c>
      <c r="P327" s="14">
        <v>1</v>
      </c>
      <c r="Q327" s="14">
        <v>1</v>
      </c>
      <c r="R327" s="14">
        <v>1</v>
      </c>
      <c r="S327" s="14">
        <v>1</v>
      </c>
      <c r="T327" s="14">
        <v>1</v>
      </c>
      <c r="U327" s="14">
        <v>1</v>
      </c>
      <c r="V327" s="14" t="e">
        <f>#DIV/0!</f>
        <v>#DIV/0!</v>
      </c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</row>
    <row r="328" spans="1:32">
      <c r="A328" s="13" t="s">
        <v>1346</v>
      </c>
      <c r="B328" s="13" t="s">
        <v>723</v>
      </c>
      <c r="C328" s="13" t="s">
        <v>1347</v>
      </c>
      <c r="D328" s="13" t="s">
        <v>1348</v>
      </c>
      <c r="E328" s="14">
        <v>2</v>
      </c>
      <c r="F328" s="14">
        <v>1</v>
      </c>
      <c r="G328" s="14">
        <v>1</v>
      </c>
      <c r="H328" s="14">
        <v>1</v>
      </c>
      <c r="I328" s="14">
        <v>1</v>
      </c>
      <c r="J328" s="14">
        <v>1</v>
      </c>
      <c r="K328" s="14">
        <v>1</v>
      </c>
      <c r="L328" s="14">
        <v>1</v>
      </c>
      <c r="M328" s="14">
        <v>1</v>
      </c>
      <c r="N328" s="14">
        <v>1</v>
      </c>
      <c r="O328" s="14">
        <v>1</v>
      </c>
      <c r="P328" s="14">
        <v>1</v>
      </c>
      <c r="Q328" s="14">
        <v>1</v>
      </c>
      <c r="R328" s="14">
        <v>1</v>
      </c>
      <c r="S328" s="14">
        <v>1</v>
      </c>
      <c r="T328" s="14">
        <v>1</v>
      </c>
      <c r="U328" s="14">
        <v>1</v>
      </c>
      <c r="V328" s="14" t="e">
        <f>#DIV/0!</f>
        <v>#DIV/0!</v>
      </c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</row>
    <row r="329" spans="1:32">
      <c r="A329" s="13" t="s">
        <v>1349</v>
      </c>
      <c r="B329" s="13" t="s">
        <v>1045</v>
      </c>
      <c r="C329" s="13" t="s">
        <v>1350</v>
      </c>
      <c r="D329" s="13" t="s">
        <v>1351</v>
      </c>
      <c r="E329" s="14">
        <v>2</v>
      </c>
      <c r="F329" s="14">
        <v>4</v>
      </c>
      <c r="G329" s="14">
        <v>1</v>
      </c>
      <c r="H329" s="14">
        <v>1</v>
      </c>
      <c r="I329" s="14">
        <v>1</v>
      </c>
      <c r="J329" s="14">
        <v>1</v>
      </c>
      <c r="K329" s="14">
        <v>1</v>
      </c>
      <c r="L329" s="14">
        <v>1</v>
      </c>
      <c r="M329" s="14">
        <v>1</v>
      </c>
      <c r="N329" s="14">
        <v>1</v>
      </c>
      <c r="O329" s="14">
        <v>1</v>
      </c>
      <c r="P329" s="14">
        <v>1</v>
      </c>
      <c r="Q329" s="14">
        <v>1</v>
      </c>
      <c r="R329" s="14">
        <v>1</v>
      </c>
      <c r="S329" s="14">
        <v>1</v>
      </c>
      <c r="T329" s="14">
        <v>1</v>
      </c>
      <c r="U329" s="14">
        <v>1</v>
      </c>
      <c r="V329" s="14" t="e">
        <f>#DIV/0!</f>
        <v>#DIV/0!</v>
      </c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</row>
    <row r="330" spans="1:32">
      <c r="A330" s="13" t="s">
        <v>1352</v>
      </c>
      <c r="B330" s="13" t="s">
        <v>1353</v>
      </c>
      <c r="C330" s="13" t="s">
        <v>1354</v>
      </c>
      <c r="D330" s="13" t="s">
        <v>1355</v>
      </c>
      <c r="E330" s="14">
        <v>2</v>
      </c>
      <c r="F330" s="14">
        <v>1</v>
      </c>
      <c r="G330" s="14">
        <v>1</v>
      </c>
      <c r="H330" s="14">
        <v>1</v>
      </c>
      <c r="I330" s="14">
        <v>1</v>
      </c>
      <c r="J330" s="14">
        <v>1</v>
      </c>
      <c r="K330" s="14">
        <v>1</v>
      </c>
      <c r="L330" s="14">
        <v>1</v>
      </c>
      <c r="M330" s="14">
        <v>1</v>
      </c>
      <c r="N330" s="14">
        <v>1</v>
      </c>
      <c r="O330" s="14">
        <v>1</v>
      </c>
      <c r="P330" s="14">
        <v>1</v>
      </c>
      <c r="Q330" s="14">
        <v>1</v>
      </c>
      <c r="R330" s="14">
        <v>1</v>
      </c>
      <c r="S330" s="14">
        <v>1</v>
      </c>
      <c r="T330" s="14">
        <v>1</v>
      </c>
      <c r="U330" s="14">
        <v>1</v>
      </c>
      <c r="V330" s="14" t="e">
        <f>#DIV/0!</f>
        <v>#DIV/0!</v>
      </c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</row>
    <row r="331" spans="1:32">
      <c r="A331" s="13" t="s">
        <v>1356</v>
      </c>
      <c r="B331" s="13" t="s">
        <v>959</v>
      </c>
      <c r="C331" s="13" t="s">
        <v>1357</v>
      </c>
      <c r="D331" s="13" t="s">
        <v>1358</v>
      </c>
      <c r="E331" s="14">
        <v>2</v>
      </c>
      <c r="F331" s="14">
        <v>5</v>
      </c>
      <c r="G331" s="14">
        <v>1</v>
      </c>
      <c r="H331" s="14">
        <v>1</v>
      </c>
      <c r="I331" s="14">
        <v>1</v>
      </c>
      <c r="J331" s="14">
        <v>1</v>
      </c>
      <c r="K331" s="14">
        <v>1</v>
      </c>
      <c r="L331" s="14">
        <v>1</v>
      </c>
      <c r="M331" s="14">
        <v>1</v>
      </c>
      <c r="N331" s="14">
        <v>1</v>
      </c>
      <c r="O331" s="14">
        <v>1</v>
      </c>
      <c r="P331" s="14">
        <v>1</v>
      </c>
      <c r="Q331" s="14">
        <v>1</v>
      </c>
      <c r="R331" s="14">
        <v>1</v>
      </c>
      <c r="S331" s="14">
        <v>1</v>
      </c>
      <c r="T331" s="14">
        <v>1</v>
      </c>
      <c r="U331" s="14">
        <v>1</v>
      </c>
      <c r="V331" s="14" t="e">
        <f>#DIV/0!</f>
        <v>#DIV/0!</v>
      </c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</row>
    <row r="332" spans="1:32">
      <c r="A332" s="13" t="s">
        <v>1359</v>
      </c>
      <c r="B332" s="13" t="s">
        <v>1360</v>
      </c>
      <c r="C332" s="13" t="s">
        <v>1361</v>
      </c>
      <c r="D332" s="13" t="s">
        <v>1362</v>
      </c>
      <c r="E332" s="14">
        <v>3</v>
      </c>
      <c r="F332" s="14">
        <v>26</v>
      </c>
      <c r="G332" s="14">
        <v>4833400000</v>
      </c>
      <c r="H332" s="14">
        <v>3382400000</v>
      </c>
      <c r="I332" s="14">
        <v>214580000</v>
      </c>
      <c r="J332" s="14">
        <v>199140000</v>
      </c>
      <c r="K332" s="14">
        <v>168130000</v>
      </c>
      <c r="L332" s="14">
        <v>325570000</v>
      </c>
      <c r="M332" s="14">
        <v>423920000</v>
      </c>
      <c r="N332" s="14">
        <v>459080000</v>
      </c>
      <c r="O332" s="14">
        <v>395150000</v>
      </c>
      <c r="P332" s="14">
        <v>505990000</v>
      </c>
      <c r="Q332" s="14">
        <v>3902500000</v>
      </c>
      <c r="R332" s="14">
        <v>688150000</v>
      </c>
      <c r="S332" s="14">
        <v>1520536667</v>
      </c>
      <c r="T332" s="14">
        <v>1062465000</v>
      </c>
      <c r="U332" s="14">
        <v>0.69874342599999995</v>
      </c>
      <c r="V332" s="14">
        <v>0.66256943499999998</v>
      </c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</row>
    <row r="333" spans="1:32">
      <c r="A333" s="13" t="s">
        <v>1363</v>
      </c>
      <c r="B333" s="13" t="s">
        <v>1364</v>
      </c>
      <c r="C333" s="13" t="s">
        <v>1365</v>
      </c>
      <c r="D333" s="13" t="s">
        <v>1366</v>
      </c>
      <c r="E333" s="14">
        <v>1</v>
      </c>
      <c r="F333" s="14">
        <v>1</v>
      </c>
      <c r="G333" s="14">
        <v>6117500</v>
      </c>
      <c r="H333" s="14">
        <v>1</v>
      </c>
      <c r="I333" s="14">
        <v>1</v>
      </c>
      <c r="J333" s="14">
        <v>1</v>
      </c>
      <c r="K333" s="14">
        <v>1</v>
      </c>
      <c r="L333" s="14">
        <v>1</v>
      </c>
      <c r="M333" s="14">
        <v>1</v>
      </c>
      <c r="N333" s="14">
        <v>1</v>
      </c>
      <c r="O333" s="14">
        <v>1</v>
      </c>
      <c r="P333" s="14">
        <v>1</v>
      </c>
      <c r="Q333" s="14">
        <v>5046800</v>
      </c>
      <c r="R333" s="14">
        <v>1</v>
      </c>
      <c r="S333" s="14">
        <v>1019584.167</v>
      </c>
      <c r="T333" s="14">
        <v>841134.16669999994</v>
      </c>
      <c r="U333" s="14">
        <v>0.82497766699999997</v>
      </c>
      <c r="V333" s="14">
        <v>0.89537863399999995</v>
      </c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</row>
    <row r="334" spans="1:32">
      <c r="A334" s="13" t="s">
        <v>1367</v>
      </c>
      <c r="B334" s="13" t="s">
        <v>997</v>
      </c>
      <c r="C334" s="13" t="s">
        <v>1368</v>
      </c>
      <c r="D334" s="13" t="s">
        <v>1369</v>
      </c>
      <c r="E334" s="14">
        <v>2</v>
      </c>
      <c r="F334" s="14">
        <v>1</v>
      </c>
      <c r="G334" s="14">
        <v>1</v>
      </c>
      <c r="H334" s="14">
        <v>1</v>
      </c>
      <c r="I334" s="14">
        <v>1</v>
      </c>
      <c r="J334" s="14">
        <v>1</v>
      </c>
      <c r="K334" s="14">
        <v>1</v>
      </c>
      <c r="L334" s="14">
        <v>1</v>
      </c>
      <c r="M334" s="14">
        <v>1</v>
      </c>
      <c r="N334" s="14">
        <v>1</v>
      </c>
      <c r="O334" s="14">
        <v>1</v>
      </c>
      <c r="P334" s="14">
        <v>1</v>
      </c>
      <c r="Q334" s="14">
        <v>1</v>
      </c>
      <c r="R334" s="14">
        <v>1</v>
      </c>
      <c r="S334" s="14">
        <v>1</v>
      </c>
      <c r="T334" s="14">
        <v>1</v>
      </c>
      <c r="U334" s="14">
        <v>1</v>
      </c>
      <c r="V334" s="14" t="e">
        <f>#DIV/0!</f>
        <v>#DIV/0!</v>
      </c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</row>
    <row r="335" spans="1:32">
      <c r="A335" s="13" t="s">
        <v>1370</v>
      </c>
      <c r="B335" s="13" t="s">
        <v>1371</v>
      </c>
      <c r="C335" s="13" t="s">
        <v>1372</v>
      </c>
      <c r="D335" s="13" t="s">
        <v>1373</v>
      </c>
      <c r="E335" s="14">
        <v>2</v>
      </c>
      <c r="F335" s="14">
        <v>3</v>
      </c>
      <c r="G335" s="14">
        <v>75364000</v>
      </c>
      <c r="H335" s="14">
        <v>2755200</v>
      </c>
      <c r="I335" s="14">
        <v>1</v>
      </c>
      <c r="J335" s="14">
        <v>1</v>
      </c>
      <c r="K335" s="14">
        <v>1</v>
      </c>
      <c r="L335" s="14">
        <v>1</v>
      </c>
      <c r="M335" s="14">
        <v>1</v>
      </c>
      <c r="N335" s="14">
        <v>1</v>
      </c>
      <c r="O335" s="14">
        <v>1</v>
      </c>
      <c r="P335" s="14">
        <v>1</v>
      </c>
      <c r="Q335" s="14">
        <v>55161000</v>
      </c>
      <c r="R335" s="14">
        <v>2278800</v>
      </c>
      <c r="S335" s="14">
        <v>13019867.33</v>
      </c>
      <c r="T335" s="14">
        <v>9573300.6669999994</v>
      </c>
      <c r="U335" s="14">
        <v>0.735284041</v>
      </c>
      <c r="V335" s="14">
        <v>0.82845461200000003</v>
      </c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</row>
    <row r="336" spans="1:32">
      <c r="A336" s="13" t="s">
        <v>1374</v>
      </c>
      <c r="B336" s="13" t="s">
        <v>1375</v>
      </c>
      <c r="C336" s="13" t="s">
        <v>1376</v>
      </c>
      <c r="D336" s="13" t="s">
        <v>1377</v>
      </c>
      <c r="E336" s="14">
        <v>5</v>
      </c>
      <c r="F336" s="14">
        <v>2</v>
      </c>
      <c r="G336" s="14">
        <v>1</v>
      </c>
      <c r="H336" s="14">
        <v>1</v>
      </c>
      <c r="I336" s="14">
        <v>1</v>
      </c>
      <c r="J336" s="14">
        <v>1</v>
      </c>
      <c r="K336" s="14">
        <v>1</v>
      </c>
      <c r="L336" s="14">
        <v>1</v>
      </c>
      <c r="M336" s="14">
        <v>1</v>
      </c>
      <c r="N336" s="14">
        <v>1</v>
      </c>
      <c r="O336" s="14">
        <v>1</v>
      </c>
      <c r="P336" s="14">
        <v>1</v>
      </c>
      <c r="Q336" s="14">
        <v>1</v>
      </c>
      <c r="R336" s="14">
        <v>1</v>
      </c>
      <c r="S336" s="14">
        <v>1</v>
      </c>
      <c r="T336" s="14">
        <v>1</v>
      </c>
      <c r="U336" s="14">
        <v>1</v>
      </c>
      <c r="V336" s="14" t="e">
        <f>#DIV/0!</f>
        <v>#DIV/0!</v>
      </c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</row>
    <row r="337" spans="1:32">
      <c r="A337" s="13" t="s">
        <v>1378</v>
      </c>
      <c r="B337" s="13" t="s">
        <v>1379</v>
      </c>
      <c r="C337" s="13" t="s">
        <v>1380</v>
      </c>
      <c r="D337" s="13" t="s">
        <v>1381</v>
      </c>
      <c r="E337" s="14">
        <v>2</v>
      </c>
      <c r="F337" s="14">
        <v>2</v>
      </c>
      <c r="G337" s="14">
        <v>1</v>
      </c>
      <c r="H337" s="14">
        <v>1</v>
      </c>
      <c r="I337" s="14">
        <v>1</v>
      </c>
      <c r="J337" s="14">
        <v>1</v>
      </c>
      <c r="K337" s="14">
        <v>1</v>
      </c>
      <c r="L337" s="14">
        <v>1</v>
      </c>
      <c r="M337" s="14">
        <v>1</v>
      </c>
      <c r="N337" s="14">
        <v>1</v>
      </c>
      <c r="O337" s="14">
        <v>1</v>
      </c>
      <c r="P337" s="14">
        <v>1</v>
      </c>
      <c r="Q337" s="14">
        <v>1</v>
      </c>
      <c r="R337" s="14">
        <v>1</v>
      </c>
      <c r="S337" s="14">
        <v>1</v>
      </c>
      <c r="T337" s="14">
        <v>1</v>
      </c>
      <c r="U337" s="14">
        <v>1</v>
      </c>
      <c r="V337" s="14" t="e">
        <f>#DIV/0!</f>
        <v>#DIV/0!</v>
      </c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</row>
    <row r="338" spans="1:32">
      <c r="A338" s="13" t="s">
        <v>1382</v>
      </c>
      <c r="B338" s="13" t="s">
        <v>1383</v>
      </c>
      <c r="C338" s="13" t="s">
        <v>1384</v>
      </c>
      <c r="D338" s="13" t="s">
        <v>1385</v>
      </c>
      <c r="E338" s="14">
        <v>4</v>
      </c>
      <c r="F338" s="14">
        <v>1</v>
      </c>
      <c r="G338" s="14">
        <v>1</v>
      </c>
      <c r="H338" s="14">
        <v>1</v>
      </c>
      <c r="I338" s="14">
        <v>1</v>
      </c>
      <c r="J338" s="14">
        <v>1</v>
      </c>
      <c r="K338" s="14">
        <v>1</v>
      </c>
      <c r="L338" s="14">
        <v>1</v>
      </c>
      <c r="M338" s="14">
        <v>1</v>
      </c>
      <c r="N338" s="14">
        <v>1</v>
      </c>
      <c r="O338" s="14">
        <v>1</v>
      </c>
      <c r="P338" s="14">
        <v>1</v>
      </c>
      <c r="Q338" s="14">
        <v>1</v>
      </c>
      <c r="R338" s="14">
        <v>1</v>
      </c>
      <c r="S338" s="14">
        <v>1</v>
      </c>
      <c r="T338" s="14">
        <v>1</v>
      </c>
      <c r="U338" s="14">
        <v>1</v>
      </c>
      <c r="V338" s="14" t="e">
        <f>#DIV/0!</f>
        <v>#DIV/0!</v>
      </c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</row>
    <row r="339" spans="1:32">
      <c r="A339" s="13" t="s">
        <v>1386</v>
      </c>
      <c r="B339" s="13" t="s">
        <v>1387</v>
      </c>
      <c r="C339" s="13" t="s">
        <v>1388</v>
      </c>
      <c r="D339" s="13" t="s">
        <v>1389</v>
      </c>
      <c r="E339" s="14">
        <v>7</v>
      </c>
      <c r="F339" s="14">
        <v>10</v>
      </c>
      <c r="G339" s="14">
        <v>1</v>
      </c>
      <c r="H339" s="14">
        <v>1</v>
      </c>
      <c r="I339" s="14">
        <v>1</v>
      </c>
      <c r="J339" s="14">
        <v>1</v>
      </c>
      <c r="K339" s="14">
        <v>1</v>
      </c>
      <c r="L339" s="14">
        <v>1</v>
      </c>
      <c r="M339" s="14">
        <v>1</v>
      </c>
      <c r="N339" s="14">
        <v>1</v>
      </c>
      <c r="O339" s="14">
        <v>1</v>
      </c>
      <c r="P339" s="14">
        <v>1</v>
      </c>
      <c r="Q339" s="14">
        <v>1</v>
      </c>
      <c r="R339" s="14">
        <v>1</v>
      </c>
      <c r="S339" s="14">
        <v>1</v>
      </c>
      <c r="T339" s="14">
        <v>1</v>
      </c>
      <c r="U339" s="14">
        <v>1</v>
      </c>
      <c r="V339" s="14" t="e">
        <f>#DIV/0!</f>
        <v>#DIV/0!</v>
      </c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</row>
    <row r="340" spans="1:32">
      <c r="A340" s="13" t="s">
        <v>1390</v>
      </c>
      <c r="B340" s="13" t="s">
        <v>1391</v>
      </c>
      <c r="C340" s="13" t="s">
        <v>1392</v>
      </c>
      <c r="D340" s="13" t="s">
        <v>1393</v>
      </c>
      <c r="E340" s="14">
        <v>2</v>
      </c>
      <c r="F340" s="14">
        <v>11</v>
      </c>
      <c r="G340" s="14">
        <v>12538000</v>
      </c>
      <c r="H340" s="14">
        <v>58431000</v>
      </c>
      <c r="I340" s="14">
        <v>1</v>
      </c>
      <c r="J340" s="14">
        <v>1</v>
      </c>
      <c r="K340" s="14">
        <v>1</v>
      </c>
      <c r="L340" s="14">
        <v>1</v>
      </c>
      <c r="M340" s="14">
        <v>1</v>
      </c>
      <c r="N340" s="14">
        <v>1</v>
      </c>
      <c r="O340" s="14">
        <v>1</v>
      </c>
      <c r="P340" s="14">
        <v>1</v>
      </c>
      <c r="Q340" s="14">
        <v>25085000</v>
      </c>
      <c r="R340" s="14">
        <v>1</v>
      </c>
      <c r="S340" s="14">
        <v>11828167.33</v>
      </c>
      <c r="T340" s="14">
        <v>4180834.1669999999</v>
      </c>
      <c r="U340" s="14">
        <v>0.35346423900000001</v>
      </c>
      <c r="V340" s="14">
        <v>0.48729145200000001</v>
      </c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</row>
    <row r="341" spans="1:32">
      <c r="A341" s="13" t="s">
        <v>1394</v>
      </c>
      <c r="B341" s="13" t="s">
        <v>1395</v>
      </c>
      <c r="C341" s="13" t="s">
        <v>1396</v>
      </c>
      <c r="D341" s="13" t="s">
        <v>1397</v>
      </c>
      <c r="E341" s="14">
        <v>2</v>
      </c>
      <c r="F341" s="14">
        <v>1</v>
      </c>
      <c r="G341" s="14">
        <v>1</v>
      </c>
      <c r="H341" s="14">
        <v>1</v>
      </c>
      <c r="I341" s="14">
        <v>1</v>
      </c>
      <c r="J341" s="14">
        <v>1</v>
      </c>
      <c r="K341" s="14">
        <v>661100</v>
      </c>
      <c r="L341" s="14">
        <v>539020</v>
      </c>
      <c r="M341" s="14">
        <v>986230</v>
      </c>
      <c r="N341" s="14">
        <v>1</v>
      </c>
      <c r="O341" s="14">
        <v>1</v>
      </c>
      <c r="P341" s="14">
        <v>1</v>
      </c>
      <c r="Q341" s="14">
        <v>1</v>
      </c>
      <c r="R341" s="14">
        <v>1</v>
      </c>
      <c r="S341" s="14">
        <v>200020.6667</v>
      </c>
      <c r="T341" s="14">
        <v>164372.5</v>
      </c>
      <c r="U341" s="14">
        <v>0.82177758300000003</v>
      </c>
      <c r="V341" s="14">
        <v>0.867555568</v>
      </c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</row>
    <row r="342" spans="1:32">
      <c r="A342" s="13" t="s">
        <v>1398</v>
      </c>
      <c r="B342" s="13" t="s">
        <v>450</v>
      </c>
      <c r="C342" s="13" t="s">
        <v>451</v>
      </c>
      <c r="D342" s="13" t="s">
        <v>1399</v>
      </c>
      <c r="E342" s="14">
        <v>1</v>
      </c>
      <c r="F342" s="14">
        <v>23</v>
      </c>
      <c r="G342" s="14">
        <v>48847000</v>
      </c>
      <c r="H342" s="14">
        <v>76808000</v>
      </c>
      <c r="I342" s="14">
        <v>62041000</v>
      </c>
      <c r="J342" s="14">
        <v>68744000</v>
      </c>
      <c r="K342" s="14">
        <v>92082000</v>
      </c>
      <c r="L342" s="14">
        <v>83718000</v>
      </c>
      <c r="M342" s="14">
        <v>81520000</v>
      </c>
      <c r="N342" s="14">
        <v>62597000</v>
      </c>
      <c r="O342" s="14">
        <v>80387000</v>
      </c>
      <c r="P342" s="14">
        <v>67543000</v>
      </c>
      <c r="Q342" s="14">
        <v>81168000</v>
      </c>
      <c r="R342" s="14">
        <v>65046000</v>
      </c>
      <c r="S342" s="14">
        <v>72040000</v>
      </c>
      <c r="T342" s="14">
        <v>73043500</v>
      </c>
      <c r="U342" s="14">
        <v>1.013929761</v>
      </c>
      <c r="V342" s="14">
        <v>0.89427584100000002</v>
      </c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</row>
    <row r="343" spans="1:32">
      <c r="A343" s="13" t="s">
        <v>1400</v>
      </c>
      <c r="B343" s="13" t="s">
        <v>1401</v>
      </c>
      <c r="C343" s="13" t="s">
        <v>1402</v>
      </c>
      <c r="D343" s="13" t="s">
        <v>1403</v>
      </c>
      <c r="E343" s="14">
        <v>2</v>
      </c>
      <c r="F343" s="14">
        <v>2</v>
      </c>
      <c r="G343" s="14">
        <v>2241100</v>
      </c>
      <c r="H343" s="14">
        <v>1</v>
      </c>
      <c r="I343" s="14">
        <v>1</v>
      </c>
      <c r="J343" s="14">
        <v>1</v>
      </c>
      <c r="K343" s="14">
        <v>1</v>
      </c>
      <c r="L343" s="14">
        <v>1</v>
      </c>
      <c r="M343" s="14">
        <v>1</v>
      </c>
      <c r="N343" s="14">
        <v>1</v>
      </c>
      <c r="O343" s="14">
        <v>1</v>
      </c>
      <c r="P343" s="14">
        <v>1</v>
      </c>
      <c r="Q343" s="14">
        <v>1</v>
      </c>
      <c r="R343" s="14">
        <v>1</v>
      </c>
      <c r="S343" s="14">
        <v>373517.5</v>
      </c>
      <c r="T343" s="14">
        <v>1</v>
      </c>
      <c r="U343" s="14">
        <v>2.6772500000000001E-6</v>
      </c>
      <c r="V343" s="14">
        <v>0.36321746799999999</v>
      </c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</row>
    <row r="344" spans="1:32">
      <c r="A344" s="13" t="s">
        <v>1404</v>
      </c>
      <c r="B344" s="13" t="s">
        <v>1405</v>
      </c>
      <c r="C344" s="13" t="s">
        <v>1406</v>
      </c>
      <c r="D344" s="13" t="s">
        <v>1407</v>
      </c>
      <c r="E344" s="14">
        <v>5</v>
      </c>
      <c r="F344" s="14">
        <v>4</v>
      </c>
      <c r="G344" s="14">
        <v>1</v>
      </c>
      <c r="H344" s="14">
        <v>1</v>
      </c>
      <c r="I344" s="14">
        <v>1</v>
      </c>
      <c r="J344" s="14">
        <v>1</v>
      </c>
      <c r="K344" s="14">
        <v>1</v>
      </c>
      <c r="L344" s="14">
        <v>1</v>
      </c>
      <c r="M344" s="14">
        <v>1</v>
      </c>
      <c r="N344" s="14">
        <v>1</v>
      </c>
      <c r="O344" s="14">
        <v>1</v>
      </c>
      <c r="P344" s="14">
        <v>1</v>
      </c>
      <c r="Q344" s="14">
        <v>1</v>
      </c>
      <c r="R344" s="14">
        <v>1</v>
      </c>
      <c r="S344" s="14">
        <v>1</v>
      </c>
      <c r="T344" s="14">
        <v>1</v>
      </c>
      <c r="U344" s="14">
        <v>1</v>
      </c>
      <c r="V344" s="14" t="e">
        <f>#DIV/0!</f>
        <v>#DIV/0!</v>
      </c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</row>
    <row r="345" spans="1:32">
      <c r="A345" s="13" t="s">
        <v>235</v>
      </c>
      <c r="B345" s="13" t="s">
        <v>1408</v>
      </c>
      <c r="C345" s="13" t="s">
        <v>1409</v>
      </c>
      <c r="D345" s="13" t="s">
        <v>1410</v>
      </c>
      <c r="E345" s="14">
        <v>3</v>
      </c>
      <c r="F345" s="14">
        <v>4</v>
      </c>
      <c r="G345" s="14">
        <v>1</v>
      </c>
      <c r="H345" s="14">
        <v>1</v>
      </c>
      <c r="I345" s="14">
        <v>544140</v>
      </c>
      <c r="J345" s="14">
        <v>1</v>
      </c>
      <c r="K345" s="14">
        <v>1106700</v>
      </c>
      <c r="L345" s="14">
        <v>1</v>
      </c>
      <c r="M345" s="14">
        <v>1</v>
      </c>
      <c r="N345" s="14">
        <v>528420</v>
      </c>
      <c r="O345" s="14">
        <v>1</v>
      </c>
      <c r="P345" s="14">
        <v>504290</v>
      </c>
      <c r="Q345" s="14">
        <v>903460</v>
      </c>
      <c r="R345" s="14">
        <v>1028300</v>
      </c>
      <c r="S345" s="14">
        <v>275140.6667</v>
      </c>
      <c r="T345" s="14">
        <v>494078.6667</v>
      </c>
      <c r="U345" s="14">
        <v>1.795731153</v>
      </c>
      <c r="V345" s="14">
        <v>0.41740555000000001</v>
      </c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</row>
    <row r="346" spans="1:32">
      <c r="A346" s="13" t="s">
        <v>1411</v>
      </c>
      <c r="B346" s="13" t="s">
        <v>1412</v>
      </c>
      <c r="C346" s="13" t="s">
        <v>1413</v>
      </c>
      <c r="D346" s="13" t="s">
        <v>1414</v>
      </c>
      <c r="E346" s="14">
        <v>4</v>
      </c>
      <c r="F346" s="14">
        <v>6</v>
      </c>
      <c r="G346" s="14">
        <v>1</v>
      </c>
      <c r="H346" s="14">
        <v>1</v>
      </c>
      <c r="I346" s="14">
        <v>1</v>
      </c>
      <c r="J346" s="14">
        <v>1</v>
      </c>
      <c r="K346" s="14">
        <v>1</v>
      </c>
      <c r="L346" s="14">
        <v>1</v>
      </c>
      <c r="M346" s="14">
        <v>1</v>
      </c>
      <c r="N346" s="14">
        <v>1</v>
      </c>
      <c r="O346" s="14">
        <v>1</v>
      </c>
      <c r="P346" s="14">
        <v>1</v>
      </c>
      <c r="Q346" s="14">
        <v>1</v>
      </c>
      <c r="R346" s="14">
        <v>1</v>
      </c>
      <c r="S346" s="14">
        <v>1</v>
      </c>
      <c r="T346" s="14">
        <v>1</v>
      </c>
      <c r="U346" s="14">
        <v>1</v>
      </c>
      <c r="V346" s="14" t="e">
        <f>#DIV/0!</f>
        <v>#DIV/0!</v>
      </c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</row>
    <row r="347" spans="1:32">
      <c r="A347" s="13" t="s">
        <v>1415</v>
      </c>
      <c r="B347" s="13" t="s">
        <v>1416</v>
      </c>
      <c r="C347" s="13" t="s">
        <v>1417</v>
      </c>
      <c r="D347" s="13" t="s">
        <v>1418</v>
      </c>
      <c r="E347" s="14">
        <v>2</v>
      </c>
      <c r="F347" s="14">
        <v>2</v>
      </c>
      <c r="G347" s="14">
        <v>1</v>
      </c>
      <c r="H347" s="14">
        <v>1</v>
      </c>
      <c r="I347" s="14">
        <v>1</v>
      </c>
      <c r="J347" s="14">
        <v>1</v>
      </c>
      <c r="K347" s="14">
        <v>1</v>
      </c>
      <c r="L347" s="14">
        <v>1</v>
      </c>
      <c r="M347" s="14">
        <v>1</v>
      </c>
      <c r="N347" s="14">
        <v>1</v>
      </c>
      <c r="O347" s="14">
        <v>1</v>
      </c>
      <c r="P347" s="14">
        <v>1</v>
      </c>
      <c r="Q347" s="14">
        <v>1</v>
      </c>
      <c r="R347" s="14">
        <v>1</v>
      </c>
      <c r="S347" s="14">
        <v>1</v>
      </c>
      <c r="T347" s="14">
        <v>1</v>
      </c>
      <c r="U347" s="14">
        <v>1</v>
      </c>
      <c r="V347" s="14" t="e">
        <f>#DIV/0!</f>
        <v>#DIV/0!</v>
      </c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</row>
    <row r="348" spans="1:32">
      <c r="A348" s="13" t="s">
        <v>1419</v>
      </c>
      <c r="B348" s="13" t="s">
        <v>1420</v>
      </c>
      <c r="C348" s="13" t="s">
        <v>1421</v>
      </c>
      <c r="D348" s="13" t="s">
        <v>1422</v>
      </c>
      <c r="E348" s="14">
        <v>1</v>
      </c>
      <c r="F348" s="14">
        <v>1</v>
      </c>
      <c r="G348" s="14">
        <v>1</v>
      </c>
      <c r="H348" s="14">
        <v>1</v>
      </c>
      <c r="I348" s="14">
        <v>1</v>
      </c>
      <c r="J348" s="14">
        <v>2176700</v>
      </c>
      <c r="K348" s="14">
        <v>1</v>
      </c>
      <c r="L348" s="14">
        <v>1</v>
      </c>
      <c r="M348" s="14">
        <v>1</v>
      </c>
      <c r="N348" s="14">
        <v>1</v>
      </c>
      <c r="O348" s="14">
        <v>1</v>
      </c>
      <c r="P348" s="14">
        <v>1</v>
      </c>
      <c r="Q348" s="14">
        <v>1</v>
      </c>
      <c r="R348" s="14">
        <v>1</v>
      </c>
      <c r="S348" s="14">
        <v>362784.1667</v>
      </c>
      <c r="T348" s="14">
        <v>1</v>
      </c>
      <c r="U348" s="14">
        <v>2.7564599999999999E-6</v>
      </c>
      <c r="V348" s="14">
        <v>0.36321746799999999</v>
      </c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</row>
    <row r="349" spans="1:32">
      <c r="A349" s="13" t="s">
        <v>1423</v>
      </c>
      <c r="B349" s="13" t="s">
        <v>1424</v>
      </c>
      <c r="C349" s="13" t="s">
        <v>1425</v>
      </c>
      <c r="D349" s="13" t="s">
        <v>1426</v>
      </c>
      <c r="E349" s="14">
        <v>2</v>
      </c>
      <c r="F349" s="14">
        <v>6</v>
      </c>
      <c r="G349" s="14">
        <v>1</v>
      </c>
      <c r="H349" s="14">
        <v>1</v>
      </c>
      <c r="I349" s="14">
        <v>1</v>
      </c>
      <c r="J349" s="14">
        <v>1</v>
      </c>
      <c r="K349" s="14">
        <v>1</v>
      </c>
      <c r="L349" s="14">
        <v>1</v>
      </c>
      <c r="M349" s="14">
        <v>1</v>
      </c>
      <c r="N349" s="14">
        <v>1</v>
      </c>
      <c r="O349" s="14">
        <v>1</v>
      </c>
      <c r="P349" s="14">
        <v>1</v>
      </c>
      <c r="Q349" s="14">
        <v>1</v>
      </c>
      <c r="R349" s="14">
        <v>1</v>
      </c>
      <c r="S349" s="14">
        <v>1</v>
      </c>
      <c r="T349" s="14">
        <v>1</v>
      </c>
      <c r="U349" s="14">
        <v>1</v>
      </c>
      <c r="V349" s="14" t="e">
        <f>#DIV/0!</f>
        <v>#DIV/0!</v>
      </c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</row>
    <row r="350" spans="1:32">
      <c r="A350" s="13" t="s">
        <v>1427</v>
      </c>
      <c r="B350" s="13" t="s">
        <v>1428</v>
      </c>
      <c r="C350" s="13" t="s">
        <v>1429</v>
      </c>
      <c r="D350" s="13" t="s">
        <v>1430</v>
      </c>
      <c r="E350" s="14">
        <v>1</v>
      </c>
      <c r="F350" s="14">
        <v>2</v>
      </c>
      <c r="G350" s="14">
        <v>1</v>
      </c>
      <c r="H350" s="14">
        <v>1</v>
      </c>
      <c r="I350" s="14">
        <v>1</v>
      </c>
      <c r="J350" s="14">
        <v>1</v>
      </c>
      <c r="K350" s="14">
        <v>1</v>
      </c>
      <c r="L350" s="14">
        <v>1</v>
      </c>
      <c r="M350" s="14">
        <v>1</v>
      </c>
      <c r="N350" s="14">
        <v>1</v>
      </c>
      <c r="O350" s="14">
        <v>1</v>
      </c>
      <c r="P350" s="14">
        <v>1</v>
      </c>
      <c r="Q350" s="14">
        <v>1</v>
      </c>
      <c r="R350" s="14">
        <v>1</v>
      </c>
      <c r="S350" s="14">
        <v>1</v>
      </c>
      <c r="T350" s="14">
        <v>1</v>
      </c>
      <c r="U350" s="14">
        <v>1</v>
      </c>
      <c r="V350" s="14" t="e">
        <f>#DIV/0!</f>
        <v>#DIV/0!</v>
      </c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</row>
    <row r="351" spans="1:32">
      <c r="A351" s="13" t="s">
        <v>1431</v>
      </c>
      <c r="B351" s="13" t="s">
        <v>848</v>
      </c>
      <c r="C351" s="13" t="s">
        <v>1432</v>
      </c>
      <c r="D351" s="13" t="s">
        <v>1433</v>
      </c>
      <c r="E351" s="14">
        <v>2</v>
      </c>
      <c r="F351" s="14">
        <v>11</v>
      </c>
      <c r="G351" s="14">
        <v>1</v>
      </c>
      <c r="H351" s="14">
        <v>1</v>
      </c>
      <c r="I351" s="14">
        <v>1</v>
      </c>
      <c r="J351" s="14">
        <v>1</v>
      </c>
      <c r="K351" s="14">
        <v>1</v>
      </c>
      <c r="L351" s="14">
        <v>1</v>
      </c>
      <c r="M351" s="14">
        <v>1</v>
      </c>
      <c r="N351" s="14">
        <v>1</v>
      </c>
      <c r="O351" s="14">
        <v>1</v>
      </c>
      <c r="P351" s="14">
        <v>1</v>
      </c>
      <c r="Q351" s="14">
        <v>1</v>
      </c>
      <c r="R351" s="14">
        <v>1</v>
      </c>
      <c r="S351" s="14">
        <v>1</v>
      </c>
      <c r="T351" s="14">
        <v>1</v>
      </c>
      <c r="U351" s="14">
        <v>1</v>
      </c>
      <c r="V351" s="14" t="e">
        <f>#DIV/0!</f>
        <v>#DIV/0!</v>
      </c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</row>
    <row r="352" spans="1:32">
      <c r="A352" s="13" t="s">
        <v>155</v>
      </c>
      <c r="B352" s="13" t="s">
        <v>102</v>
      </c>
      <c r="C352" s="13" t="s">
        <v>1434</v>
      </c>
      <c r="D352" s="13" t="s">
        <v>1435</v>
      </c>
      <c r="E352" s="14">
        <v>1</v>
      </c>
      <c r="F352" s="14">
        <v>9</v>
      </c>
      <c r="G352" s="14">
        <v>1</v>
      </c>
      <c r="H352" s="14">
        <v>1</v>
      </c>
      <c r="I352" s="14">
        <v>1</v>
      </c>
      <c r="J352" s="14">
        <v>1</v>
      </c>
      <c r="K352" s="14">
        <v>1058600</v>
      </c>
      <c r="L352" s="14">
        <v>1</v>
      </c>
      <c r="M352" s="14">
        <v>1</v>
      </c>
      <c r="N352" s="14">
        <v>1</v>
      </c>
      <c r="O352" s="14">
        <v>1</v>
      </c>
      <c r="P352" s="14">
        <v>1</v>
      </c>
      <c r="Q352" s="14">
        <v>1</v>
      </c>
      <c r="R352" s="14">
        <v>1</v>
      </c>
      <c r="S352" s="14">
        <v>176434.1667</v>
      </c>
      <c r="T352" s="14">
        <v>1</v>
      </c>
      <c r="U352" s="14">
        <v>5.6678399999999996E-6</v>
      </c>
      <c r="V352" s="14">
        <v>0.36321746799999999</v>
      </c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</row>
    <row r="353" spans="1:32">
      <c r="A353" s="13" t="s">
        <v>247</v>
      </c>
      <c r="B353" s="13" t="s">
        <v>1436</v>
      </c>
      <c r="C353" s="13" t="s">
        <v>1437</v>
      </c>
      <c r="D353" s="13" t="s">
        <v>1438</v>
      </c>
      <c r="E353" s="14">
        <v>1</v>
      </c>
      <c r="F353" s="14">
        <v>1</v>
      </c>
      <c r="G353" s="14">
        <v>1</v>
      </c>
      <c r="H353" s="14">
        <v>1</v>
      </c>
      <c r="I353" s="14">
        <v>1</v>
      </c>
      <c r="J353" s="14">
        <v>1</v>
      </c>
      <c r="K353" s="14">
        <v>1</v>
      </c>
      <c r="L353" s="14">
        <v>1</v>
      </c>
      <c r="M353" s="14">
        <v>1</v>
      </c>
      <c r="N353" s="14">
        <v>1</v>
      </c>
      <c r="O353" s="14">
        <v>1</v>
      </c>
      <c r="P353" s="14">
        <v>1</v>
      </c>
      <c r="Q353" s="14">
        <v>1</v>
      </c>
      <c r="R353" s="14">
        <v>1</v>
      </c>
      <c r="S353" s="14">
        <v>1</v>
      </c>
      <c r="T353" s="14">
        <v>1</v>
      </c>
      <c r="U353" s="14">
        <v>1</v>
      </c>
      <c r="V353" s="14" t="e">
        <f>#DIV/0!</f>
        <v>#DIV/0!</v>
      </c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</row>
    <row r="354" spans="1:32">
      <c r="A354" s="13" t="s">
        <v>249</v>
      </c>
      <c r="B354" s="13" t="s">
        <v>1439</v>
      </c>
      <c r="C354" s="13" t="s">
        <v>1440</v>
      </c>
      <c r="D354" s="13" t="s">
        <v>1441</v>
      </c>
      <c r="E354" s="14">
        <v>1</v>
      </c>
      <c r="F354" s="14">
        <v>9</v>
      </c>
      <c r="G354" s="14">
        <v>1</v>
      </c>
      <c r="H354" s="14">
        <v>1</v>
      </c>
      <c r="I354" s="14">
        <v>1</v>
      </c>
      <c r="J354" s="14">
        <v>1</v>
      </c>
      <c r="K354" s="14">
        <v>1</v>
      </c>
      <c r="L354" s="14">
        <v>1</v>
      </c>
      <c r="M354" s="14">
        <v>1</v>
      </c>
      <c r="N354" s="14">
        <v>1</v>
      </c>
      <c r="O354" s="14">
        <v>1</v>
      </c>
      <c r="P354" s="14">
        <v>1</v>
      </c>
      <c r="Q354" s="14">
        <v>1</v>
      </c>
      <c r="R354" s="14">
        <v>1</v>
      </c>
      <c r="S354" s="14">
        <v>1</v>
      </c>
      <c r="T354" s="14">
        <v>1</v>
      </c>
      <c r="U354" s="14">
        <v>1</v>
      </c>
      <c r="V354" s="14" t="e">
        <f>#DIV/0!</f>
        <v>#DIV/0!</v>
      </c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</row>
    <row r="355" spans="1:32">
      <c r="A355" s="13" t="s">
        <v>250</v>
      </c>
      <c r="B355" s="13" t="s">
        <v>1442</v>
      </c>
      <c r="C355" s="13" t="s">
        <v>1443</v>
      </c>
      <c r="D355" s="13" t="s">
        <v>1444</v>
      </c>
      <c r="E355" s="14">
        <v>1</v>
      </c>
      <c r="F355" s="14">
        <v>2</v>
      </c>
      <c r="G355" s="14">
        <v>1</v>
      </c>
      <c r="H355" s="14">
        <v>1</v>
      </c>
      <c r="I355" s="14">
        <v>1</v>
      </c>
      <c r="J355" s="14">
        <v>1</v>
      </c>
      <c r="K355" s="14">
        <v>1</v>
      </c>
      <c r="L355" s="14">
        <v>1</v>
      </c>
      <c r="M355" s="14">
        <v>1</v>
      </c>
      <c r="N355" s="14">
        <v>1</v>
      </c>
      <c r="O355" s="14">
        <v>1</v>
      </c>
      <c r="P355" s="14">
        <v>1</v>
      </c>
      <c r="Q355" s="14">
        <v>1</v>
      </c>
      <c r="R355" s="14">
        <v>1</v>
      </c>
      <c r="S355" s="14">
        <v>1</v>
      </c>
      <c r="T355" s="14">
        <v>1</v>
      </c>
      <c r="U355" s="14">
        <v>1</v>
      </c>
      <c r="V355" s="14" t="e">
        <f>#DIV/0!</f>
        <v>#DIV/0!</v>
      </c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</row>
    <row r="356" spans="1:32">
      <c r="A356" s="13" t="s">
        <v>1445</v>
      </c>
      <c r="B356" s="13" t="s">
        <v>1446</v>
      </c>
      <c r="C356" s="13" t="s">
        <v>1447</v>
      </c>
      <c r="D356" s="13" t="s">
        <v>1448</v>
      </c>
      <c r="E356" s="14">
        <v>1</v>
      </c>
      <c r="F356" s="14">
        <v>1</v>
      </c>
      <c r="G356" s="14">
        <v>432550</v>
      </c>
      <c r="H356" s="14">
        <v>1</v>
      </c>
      <c r="I356" s="14">
        <v>1</v>
      </c>
      <c r="J356" s="14">
        <v>1</v>
      </c>
      <c r="K356" s="14">
        <v>1</v>
      </c>
      <c r="L356" s="14">
        <v>1</v>
      </c>
      <c r="M356" s="14">
        <v>1</v>
      </c>
      <c r="N356" s="14">
        <v>1</v>
      </c>
      <c r="O356" s="14">
        <v>1</v>
      </c>
      <c r="P356" s="14">
        <v>1</v>
      </c>
      <c r="Q356" s="14">
        <v>1</v>
      </c>
      <c r="R356" s="14">
        <v>1</v>
      </c>
      <c r="S356" s="14">
        <v>72092.5</v>
      </c>
      <c r="T356" s="14">
        <v>1</v>
      </c>
      <c r="U356" s="14">
        <v>1.38711E-5</v>
      </c>
      <c r="V356" s="14">
        <v>0.36321746799999999</v>
      </c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</row>
    <row r="357" spans="1:32">
      <c r="A357" s="13" t="s">
        <v>1449</v>
      </c>
      <c r="B357" s="13" t="s">
        <v>102</v>
      </c>
      <c r="C357" s="31"/>
      <c r="D357" s="13" t="s">
        <v>1450</v>
      </c>
      <c r="E357" s="14">
        <v>1</v>
      </c>
      <c r="F357" s="14">
        <v>1</v>
      </c>
      <c r="G357" s="14">
        <v>1</v>
      </c>
      <c r="H357" s="14">
        <v>1</v>
      </c>
      <c r="I357" s="14">
        <v>130180000</v>
      </c>
      <c r="J357" s="14">
        <v>102170000</v>
      </c>
      <c r="K357" s="14">
        <v>1</v>
      </c>
      <c r="L357" s="14">
        <v>135460000</v>
      </c>
      <c r="M357" s="14">
        <v>178620000</v>
      </c>
      <c r="N357" s="14">
        <v>1</v>
      </c>
      <c r="O357" s="14">
        <v>1</v>
      </c>
      <c r="P357" s="14">
        <v>1</v>
      </c>
      <c r="Q357" s="14">
        <v>1</v>
      </c>
      <c r="R357" s="14">
        <v>1</v>
      </c>
      <c r="S357" s="14">
        <v>61301667.170000002</v>
      </c>
      <c r="T357" s="14">
        <v>29770000.829999998</v>
      </c>
      <c r="U357" s="14">
        <v>0.485631178</v>
      </c>
      <c r="V357" s="14">
        <v>0.45686025000000002</v>
      </c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</row>
    <row r="358" spans="1:32">
      <c r="A358" s="13" t="s">
        <v>1451</v>
      </c>
      <c r="B358" s="13" t="s">
        <v>102</v>
      </c>
      <c r="C358" s="31"/>
      <c r="D358" s="13" t="s">
        <v>1452</v>
      </c>
      <c r="E358" s="14">
        <v>1</v>
      </c>
      <c r="F358" s="14">
        <v>2</v>
      </c>
      <c r="G358" s="14">
        <v>1</v>
      </c>
      <c r="H358" s="14">
        <v>1</v>
      </c>
      <c r="I358" s="14">
        <v>1</v>
      </c>
      <c r="J358" s="14">
        <v>1</v>
      </c>
      <c r="K358" s="14">
        <v>1</v>
      </c>
      <c r="L358" s="14">
        <v>1</v>
      </c>
      <c r="M358" s="14">
        <v>1</v>
      </c>
      <c r="N358" s="14">
        <v>1</v>
      </c>
      <c r="O358" s="14">
        <v>1</v>
      </c>
      <c r="P358" s="14">
        <v>1</v>
      </c>
      <c r="Q358" s="14">
        <v>1</v>
      </c>
      <c r="R358" s="14">
        <v>1</v>
      </c>
      <c r="S358" s="14">
        <v>1</v>
      </c>
      <c r="T358" s="14">
        <v>1</v>
      </c>
      <c r="U358" s="14">
        <v>1</v>
      </c>
      <c r="V358" s="14" t="e">
        <f>#DIV/0!</f>
        <v>#DIV/0!</v>
      </c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</row>
    <row r="359" spans="1:32">
      <c r="A359" s="13" t="s">
        <v>1453</v>
      </c>
      <c r="B359" s="13" t="s">
        <v>1454</v>
      </c>
      <c r="C359" s="13" t="s">
        <v>1455</v>
      </c>
      <c r="D359" s="13" t="s">
        <v>1456</v>
      </c>
      <c r="E359" s="14">
        <v>1</v>
      </c>
      <c r="F359" s="14">
        <v>1</v>
      </c>
      <c r="G359" s="14">
        <v>1</v>
      </c>
      <c r="H359" s="14">
        <v>1</v>
      </c>
      <c r="I359" s="14">
        <v>1</v>
      </c>
      <c r="J359" s="14">
        <v>1</v>
      </c>
      <c r="K359" s="14">
        <v>1</v>
      </c>
      <c r="L359" s="14">
        <v>1</v>
      </c>
      <c r="M359" s="14">
        <v>1</v>
      </c>
      <c r="N359" s="14">
        <v>1</v>
      </c>
      <c r="O359" s="14">
        <v>1</v>
      </c>
      <c r="P359" s="14">
        <v>1</v>
      </c>
      <c r="Q359" s="14">
        <v>1</v>
      </c>
      <c r="R359" s="14">
        <v>1</v>
      </c>
      <c r="S359" s="14">
        <v>1</v>
      </c>
      <c r="T359" s="14">
        <v>1</v>
      </c>
      <c r="U359" s="14">
        <v>1</v>
      </c>
      <c r="V359" s="14" t="e">
        <f>#DIV/0!</f>
        <v>#DIV/0!</v>
      </c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</row>
    <row r="360" spans="1:32">
      <c r="A360" s="13" t="s">
        <v>1457</v>
      </c>
      <c r="B360" s="13" t="s">
        <v>760</v>
      </c>
      <c r="C360" s="13" t="s">
        <v>1458</v>
      </c>
      <c r="D360" s="13" t="s">
        <v>1459</v>
      </c>
      <c r="E360" s="14">
        <v>1</v>
      </c>
      <c r="F360" s="14">
        <v>15</v>
      </c>
      <c r="G360" s="14">
        <v>1</v>
      </c>
      <c r="H360" s="14">
        <v>1</v>
      </c>
      <c r="I360" s="14">
        <v>1</v>
      </c>
      <c r="J360" s="14">
        <v>1</v>
      </c>
      <c r="K360" s="14">
        <v>1</v>
      </c>
      <c r="L360" s="14">
        <v>1</v>
      </c>
      <c r="M360" s="14">
        <v>1</v>
      </c>
      <c r="N360" s="14">
        <v>1</v>
      </c>
      <c r="O360" s="14">
        <v>1</v>
      </c>
      <c r="P360" s="14">
        <v>1</v>
      </c>
      <c r="Q360" s="14">
        <v>1</v>
      </c>
      <c r="R360" s="14">
        <v>1</v>
      </c>
      <c r="S360" s="14">
        <v>1</v>
      </c>
      <c r="T360" s="14">
        <v>1</v>
      </c>
      <c r="U360" s="14">
        <v>1</v>
      </c>
      <c r="V360" s="14" t="e">
        <f>#DIV/0!</f>
        <v>#DIV/0!</v>
      </c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</row>
    <row r="361" spans="1:32">
      <c r="A361" s="13" t="s">
        <v>1460</v>
      </c>
      <c r="B361" s="13" t="s">
        <v>1461</v>
      </c>
      <c r="C361" s="13" t="s">
        <v>1462</v>
      </c>
      <c r="D361" s="13" t="s">
        <v>1463</v>
      </c>
      <c r="E361" s="14">
        <v>4</v>
      </c>
      <c r="F361" s="14">
        <v>22</v>
      </c>
      <c r="G361" s="14">
        <v>1</v>
      </c>
      <c r="H361" s="14">
        <v>1</v>
      </c>
      <c r="I361" s="14">
        <v>2740200</v>
      </c>
      <c r="J361" s="14">
        <v>820400</v>
      </c>
      <c r="K361" s="14">
        <v>1197300</v>
      </c>
      <c r="L361" s="14">
        <v>1902300</v>
      </c>
      <c r="M361" s="14">
        <v>3266800</v>
      </c>
      <c r="N361" s="14">
        <v>766610</v>
      </c>
      <c r="O361" s="14">
        <v>8214900</v>
      </c>
      <c r="P361" s="14">
        <v>1493800</v>
      </c>
      <c r="Q361" s="14">
        <v>1</v>
      </c>
      <c r="R361" s="14">
        <v>1</v>
      </c>
      <c r="S361" s="14">
        <v>1110033.6669999999</v>
      </c>
      <c r="T361" s="14">
        <v>2290352</v>
      </c>
      <c r="U361" s="14">
        <v>2.0633175989999999</v>
      </c>
      <c r="V361" s="14">
        <v>0.41738520499999998</v>
      </c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</row>
    <row r="362" spans="1:32">
      <c r="A362" s="13" t="s">
        <v>1464</v>
      </c>
      <c r="B362" s="13" t="s">
        <v>1465</v>
      </c>
      <c r="C362" s="13" t="s">
        <v>1466</v>
      </c>
      <c r="D362" s="13" t="s">
        <v>1467</v>
      </c>
      <c r="E362" s="14">
        <v>1</v>
      </c>
      <c r="F362" s="14">
        <v>1</v>
      </c>
      <c r="G362" s="14">
        <v>1</v>
      </c>
      <c r="H362" s="14">
        <v>1</v>
      </c>
      <c r="I362" s="14">
        <v>1</v>
      </c>
      <c r="J362" s="14">
        <v>1</v>
      </c>
      <c r="K362" s="14">
        <v>1</v>
      </c>
      <c r="L362" s="14">
        <v>1</v>
      </c>
      <c r="M362" s="14">
        <v>1</v>
      </c>
      <c r="N362" s="14">
        <v>1</v>
      </c>
      <c r="O362" s="14">
        <v>1</v>
      </c>
      <c r="P362" s="14">
        <v>1</v>
      </c>
      <c r="Q362" s="14">
        <v>1</v>
      </c>
      <c r="R362" s="14">
        <v>1</v>
      </c>
      <c r="S362" s="14">
        <v>1</v>
      </c>
      <c r="T362" s="14">
        <v>1</v>
      </c>
      <c r="U362" s="14">
        <v>1</v>
      </c>
      <c r="V362" s="14" t="e">
        <f>#DIV/0!</f>
        <v>#DIV/0!</v>
      </c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</row>
    <row r="363" spans="1:32">
      <c r="A363" s="13" t="s">
        <v>1468</v>
      </c>
      <c r="B363" s="13" t="s">
        <v>1469</v>
      </c>
      <c r="C363" s="13" t="s">
        <v>289</v>
      </c>
      <c r="D363" s="13" t="s">
        <v>1470</v>
      </c>
      <c r="E363" s="14">
        <v>3</v>
      </c>
      <c r="F363" s="14">
        <v>24</v>
      </c>
      <c r="G363" s="14">
        <v>1</v>
      </c>
      <c r="H363" s="14">
        <v>1</v>
      </c>
      <c r="I363" s="14">
        <v>1</v>
      </c>
      <c r="J363" s="14">
        <v>1</v>
      </c>
      <c r="K363" s="14">
        <v>1</v>
      </c>
      <c r="L363" s="14">
        <v>1</v>
      </c>
      <c r="M363" s="14">
        <v>1</v>
      </c>
      <c r="N363" s="14">
        <v>1</v>
      </c>
      <c r="O363" s="14">
        <v>1</v>
      </c>
      <c r="P363" s="14">
        <v>1</v>
      </c>
      <c r="Q363" s="14">
        <v>1</v>
      </c>
      <c r="R363" s="14">
        <v>1</v>
      </c>
      <c r="S363" s="14">
        <v>1</v>
      </c>
      <c r="T363" s="14">
        <v>1</v>
      </c>
      <c r="U363" s="14">
        <v>1</v>
      </c>
      <c r="V363" s="14" t="e">
        <f>#DIV/0!</f>
        <v>#DIV/0!</v>
      </c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</row>
    <row r="364" spans="1:32">
      <c r="A364" s="13" t="s">
        <v>1471</v>
      </c>
      <c r="B364" s="13" t="s">
        <v>585</v>
      </c>
      <c r="C364" s="13" t="s">
        <v>1472</v>
      </c>
      <c r="D364" s="13" t="s">
        <v>1473</v>
      </c>
      <c r="E364" s="14">
        <v>1</v>
      </c>
      <c r="F364" s="14">
        <v>3</v>
      </c>
      <c r="G364" s="14">
        <v>1</v>
      </c>
      <c r="H364" s="14">
        <v>1</v>
      </c>
      <c r="I364" s="14">
        <v>1</v>
      </c>
      <c r="J364" s="14">
        <v>473510</v>
      </c>
      <c r="K364" s="14">
        <v>1</v>
      </c>
      <c r="L364" s="14">
        <v>1</v>
      </c>
      <c r="M364" s="14">
        <v>1</v>
      </c>
      <c r="N364" s="14">
        <v>555860</v>
      </c>
      <c r="O364" s="14">
        <v>1</v>
      </c>
      <c r="P364" s="14">
        <v>1</v>
      </c>
      <c r="Q364" s="14">
        <v>1</v>
      </c>
      <c r="R364" s="14">
        <v>1</v>
      </c>
      <c r="S364" s="14">
        <v>78919.166670000006</v>
      </c>
      <c r="T364" s="14">
        <v>92644.166670000006</v>
      </c>
      <c r="U364" s="14">
        <v>1.173912125</v>
      </c>
      <c r="V364" s="14">
        <v>0.912494272</v>
      </c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</row>
    <row r="365" spans="1:32">
      <c r="A365" s="13" t="s">
        <v>1474</v>
      </c>
      <c r="B365" s="13" t="s">
        <v>1475</v>
      </c>
      <c r="C365" s="13" t="s">
        <v>1476</v>
      </c>
      <c r="D365" s="13" t="s">
        <v>1477</v>
      </c>
      <c r="E365" s="14">
        <v>1</v>
      </c>
      <c r="F365" s="14">
        <v>5</v>
      </c>
      <c r="G365" s="14">
        <v>1</v>
      </c>
      <c r="H365" s="14">
        <v>2454300</v>
      </c>
      <c r="I365" s="14">
        <v>1</v>
      </c>
      <c r="J365" s="14">
        <v>5086800</v>
      </c>
      <c r="K365" s="14">
        <v>1</v>
      </c>
      <c r="L365" s="14">
        <v>1</v>
      </c>
      <c r="M365" s="14">
        <v>1</v>
      </c>
      <c r="N365" s="14">
        <v>4684400</v>
      </c>
      <c r="O365" s="14">
        <v>1</v>
      </c>
      <c r="P365" s="14">
        <v>1</v>
      </c>
      <c r="Q365" s="14">
        <v>1</v>
      </c>
      <c r="R365" s="14">
        <v>1</v>
      </c>
      <c r="S365" s="14">
        <v>1256850.6669999999</v>
      </c>
      <c r="T365" s="14">
        <v>780734.16669999994</v>
      </c>
      <c r="U365" s="14">
        <v>0.62118291999999997</v>
      </c>
      <c r="V365" s="14">
        <v>0.69144032200000005</v>
      </c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</row>
    <row r="366" spans="1:32">
      <c r="A366" s="13" t="s">
        <v>1478</v>
      </c>
      <c r="B366" s="13" t="s">
        <v>1479</v>
      </c>
      <c r="C366" s="13" t="s">
        <v>1480</v>
      </c>
      <c r="D366" s="13" t="s">
        <v>1481</v>
      </c>
      <c r="E366" s="14">
        <v>4</v>
      </c>
      <c r="F366" s="14">
        <v>4</v>
      </c>
      <c r="G366" s="14">
        <v>1</v>
      </c>
      <c r="H366" s="14">
        <v>1</v>
      </c>
      <c r="I366" s="14">
        <v>1003100</v>
      </c>
      <c r="J366" s="14">
        <v>1</v>
      </c>
      <c r="K366" s="14">
        <v>773790</v>
      </c>
      <c r="L366" s="14">
        <v>1</v>
      </c>
      <c r="M366" s="14">
        <v>1</v>
      </c>
      <c r="N366" s="14">
        <v>1</v>
      </c>
      <c r="O366" s="14">
        <v>1</v>
      </c>
      <c r="P366" s="14">
        <v>1</v>
      </c>
      <c r="Q366" s="14">
        <v>1</v>
      </c>
      <c r="R366" s="14">
        <v>1</v>
      </c>
      <c r="S366" s="14">
        <v>296149</v>
      </c>
      <c r="T366" s="14">
        <v>1</v>
      </c>
      <c r="U366" s="14">
        <v>3.3766800000000001E-6</v>
      </c>
      <c r="V366" s="14">
        <v>0.179102813</v>
      </c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</row>
    <row r="367" spans="1:32">
      <c r="A367" s="13" t="s">
        <v>1482</v>
      </c>
      <c r="B367" s="13" t="s">
        <v>1483</v>
      </c>
      <c r="C367" s="13" t="s">
        <v>1484</v>
      </c>
      <c r="D367" s="13" t="s">
        <v>1485</v>
      </c>
      <c r="E367" s="14">
        <v>1</v>
      </c>
      <c r="F367" s="14">
        <v>2</v>
      </c>
      <c r="G367" s="14">
        <v>1</v>
      </c>
      <c r="H367" s="14">
        <v>1</v>
      </c>
      <c r="I367" s="14">
        <v>1</v>
      </c>
      <c r="J367" s="14">
        <v>1</v>
      </c>
      <c r="K367" s="14">
        <v>1</v>
      </c>
      <c r="L367" s="14">
        <v>1</v>
      </c>
      <c r="M367" s="14">
        <v>1</v>
      </c>
      <c r="N367" s="14">
        <v>1</v>
      </c>
      <c r="O367" s="14">
        <v>1</v>
      </c>
      <c r="P367" s="14">
        <v>1</v>
      </c>
      <c r="Q367" s="14">
        <v>1</v>
      </c>
      <c r="R367" s="14">
        <v>1</v>
      </c>
      <c r="S367" s="14">
        <v>1</v>
      </c>
      <c r="T367" s="14">
        <v>1</v>
      </c>
      <c r="U367" s="14">
        <v>1</v>
      </c>
      <c r="V367" s="14" t="e">
        <f>#DIV/0!</f>
        <v>#DIV/0!</v>
      </c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</row>
    <row r="368" spans="1:32">
      <c r="A368" s="13" t="s">
        <v>1486</v>
      </c>
      <c r="B368" s="13" t="s">
        <v>102</v>
      </c>
      <c r="C368" s="31"/>
      <c r="D368" s="13" t="s">
        <v>1487</v>
      </c>
      <c r="E368" s="14">
        <v>4</v>
      </c>
      <c r="F368" s="14">
        <v>15</v>
      </c>
      <c r="G368" s="14">
        <v>1673600</v>
      </c>
      <c r="H368" s="14">
        <v>1</v>
      </c>
      <c r="I368" s="14">
        <v>2601600</v>
      </c>
      <c r="J368" s="14">
        <v>1965700</v>
      </c>
      <c r="K368" s="14">
        <v>2030600</v>
      </c>
      <c r="L368" s="14">
        <v>1535700</v>
      </c>
      <c r="M368" s="14">
        <v>1930400</v>
      </c>
      <c r="N368" s="14">
        <v>1998900</v>
      </c>
      <c r="O368" s="14">
        <v>1619400</v>
      </c>
      <c r="P368" s="14">
        <v>4695000</v>
      </c>
      <c r="Q368" s="14">
        <v>968580</v>
      </c>
      <c r="R368" s="14">
        <v>1</v>
      </c>
      <c r="S368" s="14">
        <v>1634533.5</v>
      </c>
      <c r="T368" s="14">
        <v>1868713.5</v>
      </c>
      <c r="U368" s="14">
        <v>1.143270236</v>
      </c>
      <c r="V368" s="14">
        <v>0.75869028299999997</v>
      </c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</row>
    <row r="369" spans="1:32">
      <c r="A369" s="13" t="s">
        <v>1488</v>
      </c>
      <c r="B369" s="13" t="s">
        <v>102</v>
      </c>
      <c r="C369" s="31"/>
      <c r="D369" s="13" t="s">
        <v>1489</v>
      </c>
      <c r="E369" s="14">
        <v>1</v>
      </c>
      <c r="F369" s="14">
        <v>4</v>
      </c>
      <c r="G369" s="14">
        <v>1</v>
      </c>
      <c r="H369" s="14">
        <v>1</v>
      </c>
      <c r="I369" s="14">
        <v>1</v>
      </c>
      <c r="J369" s="14">
        <v>4301600</v>
      </c>
      <c r="K369" s="14">
        <v>1</v>
      </c>
      <c r="L369" s="14">
        <v>1</v>
      </c>
      <c r="M369" s="14">
        <v>1</v>
      </c>
      <c r="N369" s="14">
        <v>1</v>
      </c>
      <c r="O369" s="14">
        <v>1</v>
      </c>
      <c r="P369" s="14">
        <v>1</v>
      </c>
      <c r="Q369" s="14">
        <v>1</v>
      </c>
      <c r="R369" s="14">
        <v>1</v>
      </c>
      <c r="S369" s="14">
        <v>716934.16669999994</v>
      </c>
      <c r="T369" s="14">
        <v>1</v>
      </c>
      <c r="U369" s="14">
        <v>1.39483E-6</v>
      </c>
      <c r="V369" s="14">
        <v>0.36321746799999999</v>
      </c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</row>
    <row r="370" spans="1:32">
      <c r="A370" s="13" t="s">
        <v>1490</v>
      </c>
      <c r="B370" s="13" t="s">
        <v>1491</v>
      </c>
      <c r="C370" s="13" t="s">
        <v>1492</v>
      </c>
      <c r="D370" s="13" t="s">
        <v>1493</v>
      </c>
      <c r="E370" s="14">
        <v>2</v>
      </c>
      <c r="F370" s="14">
        <v>12</v>
      </c>
      <c r="G370" s="14">
        <v>51264000</v>
      </c>
      <c r="H370" s="14">
        <v>5059800</v>
      </c>
      <c r="I370" s="14">
        <v>1726000</v>
      </c>
      <c r="J370" s="14">
        <v>1</v>
      </c>
      <c r="K370" s="14">
        <v>1</v>
      </c>
      <c r="L370" s="14">
        <v>1</v>
      </c>
      <c r="M370" s="14">
        <v>1</v>
      </c>
      <c r="N370" s="14">
        <v>1</v>
      </c>
      <c r="O370" s="14">
        <v>1</v>
      </c>
      <c r="P370" s="14">
        <v>1</v>
      </c>
      <c r="Q370" s="14">
        <v>23136000</v>
      </c>
      <c r="R370" s="14">
        <v>1473800</v>
      </c>
      <c r="S370" s="14">
        <v>9674967.1669999994</v>
      </c>
      <c r="T370" s="14">
        <v>4101634</v>
      </c>
      <c r="U370" s="14">
        <v>0.42394293700000002</v>
      </c>
      <c r="V370" s="14">
        <v>0.56319519900000004</v>
      </c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</row>
    <row r="371" spans="1:32">
      <c r="A371" s="13" t="s">
        <v>1494</v>
      </c>
      <c r="B371" s="13" t="s">
        <v>1495</v>
      </c>
      <c r="C371" s="13" t="s">
        <v>1496</v>
      </c>
      <c r="D371" s="13" t="s">
        <v>1497</v>
      </c>
      <c r="E371" s="14">
        <v>1</v>
      </c>
      <c r="F371" s="14">
        <v>18</v>
      </c>
      <c r="G371" s="14">
        <v>1</v>
      </c>
      <c r="H371" s="14">
        <v>1</v>
      </c>
      <c r="I371" s="14">
        <v>1</v>
      </c>
      <c r="J371" s="14">
        <v>1</v>
      </c>
      <c r="K371" s="14">
        <v>1</v>
      </c>
      <c r="L371" s="14">
        <v>1</v>
      </c>
      <c r="M371" s="14">
        <v>468870</v>
      </c>
      <c r="N371" s="14">
        <v>428660</v>
      </c>
      <c r="O371" s="14">
        <v>1</v>
      </c>
      <c r="P371" s="14">
        <v>1</v>
      </c>
      <c r="Q371" s="14">
        <v>1</v>
      </c>
      <c r="R371" s="14">
        <v>1</v>
      </c>
      <c r="S371" s="14">
        <v>1</v>
      </c>
      <c r="T371" s="14">
        <v>149589</v>
      </c>
      <c r="U371" s="14">
        <v>149589</v>
      </c>
      <c r="V371" s="14">
        <v>0.17522283</v>
      </c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</row>
    <row r="372" spans="1:32">
      <c r="A372" s="13" t="s">
        <v>1498</v>
      </c>
      <c r="B372" s="13" t="s">
        <v>102</v>
      </c>
      <c r="C372" s="31"/>
      <c r="D372" s="13" t="s">
        <v>1499</v>
      </c>
      <c r="E372" s="14">
        <v>1</v>
      </c>
      <c r="F372" s="14">
        <v>23</v>
      </c>
      <c r="G372" s="14">
        <v>1</v>
      </c>
      <c r="H372" s="14">
        <v>1</v>
      </c>
      <c r="I372" s="14">
        <v>816880</v>
      </c>
      <c r="J372" s="14">
        <v>1670200</v>
      </c>
      <c r="K372" s="14">
        <v>1</v>
      </c>
      <c r="L372" s="14">
        <v>693570</v>
      </c>
      <c r="M372" s="14">
        <v>944170</v>
      </c>
      <c r="N372" s="14">
        <v>3191700</v>
      </c>
      <c r="O372" s="14">
        <v>1287600</v>
      </c>
      <c r="P372" s="14">
        <v>1</v>
      </c>
      <c r="Q372" s="14">
        <v>1</v>
      </c>
      <c r="R372" s="14">
        <v>1731700</v>
      </c>
      <c r="S372" s="14">
        <v>530108.83330000006</v>
      </c>
      <c r="T372" s="14">
        <v>1192528.6669999999</v>
      </c>
      <c r="U372" s="14">
        <v>2.2495921440000002</v>
      </c>
      <c r="V372" s="14">
        <v>0.272527994</v>
      </c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</row>
    <row r="373" spans="1:32">
      <c r="A373" s="13" t="s">
        <v>1500</v>
      </c>
      <c r="B373" s="13" t="s">
        <v>1501</v>
      </c>
      <c r="C373" s="31"/>
      <c r="D373" s="13" t="s">
        <v>1502</v>
      </c>
      <c r="E373" s="14">
        <v>1</v>
      </c>
      <c r="F373" s="14">
        <v>3</v>
      </c>
      <c r="G373" s="14">
        <v>1</v>
      </c>
      <c r="H373" s="14">
        <v>1</v>
      </c>
      <c r="I373" s="14">
        <v>1</v>
      </c>
      <c r="J373" s="14">
        <v>1090400</v>
      </c>
      <c r="K373" s="14">
        <v>1</v>
      </c>
      <c r="L373" s="14">
        <v>1</v>
      </c>
      <c r="M373" s="14">
        <v>1</v>
      </c>
      <c r="N373" s="14">
        <v>1</v>
      </c>
      <c r="O373" s="14">
        <v>1</v>
      </c>
      <c r="P373" s="14">
        <v>1</v>
      </c>
      <c r="Q373" s="14">
        <v>1</v>
      </c>
      <c r="R373" s="14">
        <v>1</v>
      </c>
      <c r="S373" s="14">
        <v>181734.1667</v>
      </c>
      <c r="T373" s="14">
        <v>1</v>
      </c>
      <c r="U373" s="14">
        <v>5.5025399999999997E-6</v>
      </c>
      <c r="V373" s="14">
        <v>0.36321746799999999</v>
      </c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</row>
    <row r="374" spans="1:32">
      <c r="A374" s="13" t="s">
        <v>1503</v>
      </c>
      <c r="B374" s="13" t="s">
        <v>102</v>
      </c>
      <c r="C374" s="13" t="s">
        <v>1504</v>
      </c>
      <c r="D374" s="13" t="s">
        <v>1505</v>
      </c>
      <c r="E374" s="14">
        <v>1</v>
      </c>
      <c r="F374" s="14">
        <v>3</v>
      </c>
      <c r="G374" s="14">
        <v>1</v>
      </c>
      <c r="H374" s="14">
        <v>1</v>
      </c>
      <c r="I374" s="14">
        <v>1</v>
      </c>
      <c r="J374" s="14">
        <v>1</v>
      </c>
      <c r="K374" s="14">
        <v>1</v>
      </c>
      <c r="L374" s="14">
        <v>1</v>
      </c>
      <c r="M374" s="14">
        <v>1</v>
      </c>
      <c r="N374" s="14">
        <v>1</v>
      </c>
      <c r="O374" s="14">
        <v>1</v>
      </c>
      <c r="P374" s="14">
        <v>1</v>
      </c>
      <c r="Q374" s="14">
        <v>1</v>
      </c>
      <c r="R374" s="14">
        <v>1</v>
      </c>
      <c r="S374" s="14">
        <v>1</v>
      </c>
      <c r="T374" s="14">
        <v>1</v>
      </c>
      <c r="U374" s="14">
        <v>1</v>
      </c>
      <c r="V374" s="14" t="e">
        <f>#DIV/0!</f>
        <v>#DIV/0!</v>
      </c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</row>
    <row r="375" spans="1:32">
      <c r="A375" s="13" t="s">
        <v>1506</v>
      </c>
      <c r="B375" s="13" t="s">
        <v>1507</v>
      </c>
      <c r="C375" s="13" t="s">
        <v>1508</v>
      </c>
      <c r="D375" s="13" t="s">
        <v>1509</v>
      </c>
      <c r="E375" s="14">
        <v>1</v>
      </c>
      <c r="F375" s="14">
        <v>1</v>
      </c>
      <c r="G375" s="14">
        <v>1</v>
      </c>
      <c r="H375" s="14">
        <v>1</v>
      </c>
      <c r="I375" s="14">
        <v>1</v>
      </c>
      <c r="J375" s="14">
        <v>1</v>
      </c>
      <c r="K375" s="14">
        <v>1</v>
      </c>
      <c r="L375" s="14">
        <v>1</v>
      </c>
      <c r="M375" s="14">
        <v>1</v>
      </c>
      <c r="N375" s="14">
        <v>1</v>
      </c>
      <c r="O375" s="14">
        <v>1</v>
      </c>
      <c r="P375" s="14">
        <v>1</v>
      </c>
      <c r="Q375" s="14">
        <v>1</v>
      </c>
      <c r="R375" s="14">
        <v>1</v>
      </c>
      <c r="S375" s="14">
        <v>1</v>
      </c>
      <c r="T375" s="14">
        <v>1</v>
      </c>
      <c r="U375" s="14">
        <v>1</v>
      </c>
      <c r="V375" s="14" t="e">
        <f>#DIV/0!</f>
        <v>#DIV/0!</v>
      </c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</row>
    <row r="376" spans="1:32">
      <c r="A376" s="13" t="s">
        <v>1510</v>
      </c>
      <c r="B376" s="13" t="s">
        <v>1511</v>
      </c>
      <c r="C376" s="31"/>
      <c r="D376" s="13" t="s">
        <v>1512</v>
      </c>
      <c r="E376" s="14">
        <v>1</v>
      </c>
      <c r="F376" s="14">
        <v>4</v>
      </c>
      <c r="G376" s="14">
        <v>1</v>
      </c>
      <c r="H376" s="14">
        <v>1</v>
      </c>
      <c r="I376" s="14">
        <v>1</v>
      </c>
      <c r="J376" s="14">
        <v>1</v>
      </c>
      <c r="K376" s="14">
        <v>1</v>
      </c>
      <c r="L376" s="14">
        <v>1</v>
      </c>
      <c r="M376" s="14">
        <v>1</v>
      </c>
      <c r="N376" s="14">
        <v>1</v>
      </c>
      <c r="O376" s="14">
        <v>1</v>
      </c>
      <c r="P376" s="14">
        <v>1</v>
      </c>
      <c r="Q376" s="14">
        <v>1</v>
      </c>
      <c r="R376" s="14">
        <v>1</v>
      </c>
      <c r="S376" s="14">
        <v>1</v>
      </c>
      <c r="T376" s="14">
        <v>1</v>
      </c>
      <c r="U376" s="14">
        <v>1</v>
      </c>
      <c r="V376" s="14" t="e">
        <f>#DIV/0!</f>
        <v>#DIV/0!</v>
      </c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</row>
    <row r="377" spans="1:32">
      <c r="A377" s="13" t="s">
        <v>1513</v>
      </c>
      <c r="B377" s="13" t="s">
        <v>228</v>
      </c>
      <c r="C377" s="13" t="s">
        <v>229</v>
      </c>
      <c r="D377" s="13" t="s">
        <v>1514</v>
      </c>
      <c r="E377" s="14">
        <v>1</v>
      </c>
      <c r="F377" s="14">
        <v>69</v>
      </c>
      <c r="G377" s="14">
        <v>1</v>
      </c>
      <c r="H377" s="14">
        <v>1</v>
      </c>
      <c r="I377" s="14">
        <v>1</v>
      </c>
      <c r="J377" s="14">
        <v>1</v>
      </c>
      <c r="K377" s="14">
        <v>1</v>
      </c>
      <c r="L377" s="14">
        <v>1</v>
      </c>
      <c r="M377" s="14">
        <v>1</v>
      </c>
      <c r="N377" s="14">
        <v>1</v>
      </c>
      <c r="O377" s="14">
        <v>1</v>
      </c>
      <c r="P377" s="14">
        <v>1</v>
      </c>
      <c r="Q377" s="14">
        <v>1</v>
      </c>
      <c r="R377" s="14">
        <v>1</v>
      </c>
      <c r="S377" s="14">
        <v>1</v>
      </c>
      <c r="T377" s="14">
        <v>1</v>
      </c>
      <c r="U377" s="14">
        <v>1</v>
      </c>
      <c r="V377" s="14" t="e">
        <f>#DIV/0!</f>
        <v>#DIV/0!</v>
      </c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</row>
    <row r="378" spans="1:32">
      <c r="A378" s="31"/>
      <c r="B378" s="31"/>
      <c r="C378" s="31"/>
      <c r="D378" s="31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</row>
    <row r="379" spans="1:32">
      <c r="A379" s="31"/>
      <c r="B379" s="31"/>
      <c r="C379" s="31"/>
      <c r="D379" s="31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</row>
    <row r="380" spans="1:32">
      <c r="A380" s="31"/>
      <c r="B380" s="31"/>
      <c r="C380" s="31"/>
      <c r="D380" s="31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</row>
    <row r="381" spans="1:32">
      <c r="A381" s="31"/>
      <c r="B381" s="31"/>
      <c r="C381" s="31"/>
      <c r="D381" s="31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</row>
    <row r="382" spans="1:32">
      <c r="A382" s="31"/>
      <c r="B382" s="31"/>
      <c r="C382" s="31"/>
      <c r="D382" s="31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</row>
    <row r="383" spans="1:32">
      <c r="A383" s="31"/>
      <c r="B383" s="31"/>
      <c r="C383" s="31"/>
      <c r="D383" s="31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</row>
    <row r="384" spans="1:32">
      <c r="A384" s="31"/>
      <c r="B384" s="31"/>
      <c r="C384" s="31"/>
      <c r="D384" s="31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</row>
    <row r="385" spans="1:32">
      <c r="A385" s="31"/>
      <c r="B385" s="31"/>
      <c r="C385" s="31"/>
      <c r="D385" s="31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</row>
    <row r="386" spans="1:32">
      <c r="A386" s="31"/>
      <c r="B386" s="31"/>
      <c r="C386" s="31"/>
      <c r="D386" s="31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</row>
    <row r="387" spans="1:32">
      <c r="A387" s="31"/>
      <c r="B387" s="31"/>
      <c r="C387" s="31"/>
      <c r="D387" s="31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</row>
    <row r="388" spans="1:32">
      <c r="A388" s="31"/>
      <c r="B388" s="31"/>
      <c r="C388" s="31"/>
      <c r="D388" s="31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</row>
    <row r="389" spans="1:32">
      <c r="A389" s="31"/>
      <c r="B389" s="31"/>
      <c r="C389" s="31"/>
      <c r="D389" s="31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</row>
    <row r="390" spans="1:32">
      <c r="A390" s="31"/>
      <c r="B390" s="31"/>
      <c r="C390" s="31"/>
      <c r="D390" s="31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</row>
    <row r="391" spans="1:32">
      <c r="A391" s="31"/>
      <c r="B391" s="31"/>
      <c r="C391" s="31"/>
      <c r="D391" s="31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</row>
    <row r="392" spans="1:32">
      <c r="A392" s="31"/>
      <c r="B392" s="31"/>
      <c r="C392" s="31"/>
      <c r="D392" s="31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</row>
    <row r="393" spans="1:32">
      <c r="A393" s="31"/>
      <c r="B393" s="31"/>
      <c r="C393" s="31"/>
      <c r="D393" s="31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</row>
    <row r="394" spans="1:32">
      <c r="A394" s="31"/>
      <c r="B394" s="31"/>
      <c r="C394" s="31"/>
      <c r="D394" s="31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</row>
    <row r="395" spans="1:32">
      <c r="A395" s="31"/>
      <c r="B395" s="31"/>
      <c r="C395" s="31"/>
      <c r="D395" s="31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</row>
    <row r="396" spans="1:32">
      <c r="A396" s="31"/>
      <c r="B396" s="31"/>
      <c r="C396" s="31"/>
      <c r="D396" s="31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</row>
    <row r="397" spans="1:32">
      <c r="A397" s="31"/>
      <c r="B397" s="31"/>
      <c r="C397" s="31"/>
      <c r="D397" s="31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</row>
    <row r="398" spans="1:32">
      <c r="A398" s="31"/>
      <c r="B398" s="31"/>
      <c r="C398" s="31"/>
      <c r="D398" s="31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</row>
    <row r="399" spans="1:32">
      <c r="A399" s="31"/>
      <c r="B399" s="31"/>
      <c r="C399" s="31"/>
      <c r="D399" s="31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</row>
    <row r="400" spans="1:32">
      <c r="A400" s="31"/>
      <c r="B400" s="31"/>
      <c r="C400" s="31"/>
      <c r="D400" s="31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</row>
    <row r="401" spans="1:32">
      <c r="A401" s="31"/>
      <c r="B401" s="31"/>
      <c r="C401" s="31"/>
      <c r="D401" s="31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</row>
    <row r="402" spans="1:32">
      <c r="A402" s="31"/>
      <c r="B402" s="31"/>
      <c r="C402" s="31"/>
      <c r="D402" s="31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</row>
    <row r="403" spans="1:32">
      <c r="A403" s="31"/>
      <c r="B403" s="31"/>
      <c r="C403" s="31"/>
      <c r="D403" s="31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</row>
    <row r="404" spans="1:32">
      <c r="A404" s="31"/>
      <c r="B404" s="31"/>
      <c r="C404" s="31"/>
      <c r="D404" s="31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</row>
    <row r="405" spans="1:32">
      <c r="A405" s="31"/>
      <c r="B405" s="31"/>
      <c r="C405" s="31"/>
      <c r="D405" s="31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</row>
    <row r="406" spans="1:32">
      <c r="A406" s="31"/>
      <c r="B406" s="31"/>
      <c r="C406" s="31"/>
      <c r="D406" s="31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</row>
    <row r="407" spans="1:32">
      <c r="A407" s="31"/>
      <c r="B407" s="31"/>
      <c r="C407" s="31"/>
      <c r="D407" s="31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</row>
    <row r="408" spans="1:32">
      <c r="A408" s="31"/>
      <c r="B408" s="31"/>
      <c r="C408" s="31"/>
      <c r="D408" s="31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</row>
    <row r="409" spans="1:32">
      <c r="A409" s="31"/>
      <c r="B409" s="31"/>
      <c r="C409" s="31"/>
      <c r="D409" s="31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</row>
    <row r="410" spans="1:32">
      <c r="A410" s="31"/>
      <c r="B410" s="31"/>
      <c r="C410" s="31"/>
      <c r="D410" s="31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</row>
    <row r="411" spans="1:32">
      <c r="A411" s="31"/>
      <c r="B411" s="31"/>
      <c r="C411" s="31"/>
      <c r="D411" s="31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</row>
    <row r="412" spans="1:32">
      <c r="A412" s="31"/>
      <c r="B412" s="31"/>
      <c r="C412" s="31"/>
      <c r="D412" s="31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</row>
    <row r="413" spans="1:32">
      <c r="A413" s="31"/>
      <c r="B413" s="31"/>
      <c r="C413" s="31"/>
      <c r="D413" s="31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</row>
    <row r="414" spans="1:32">
      <c r="A414" s="31"/>
      <c r="B414" s="31"/>
      <c r="C414" s="31"/>
      <c r="D414" s="31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</row>
    <row r="415" spans="1:32">
      <c r="A415" s="31"/>
      <c r="B415" s="31"/>
      <c r="C415" s="31"/>
      <c r="D415" s="31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</row>
    <row r="416" spans="1:32">
      <c r="A416" s="31"/>
      <c r="B416" s="31"/>
      <c r="C416" s="31"/>
      <c r="D416" s="31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</row>
    <row r="417" spans="1:32">
      <c r="A417" s="31"/>
      <c r="B417" s="31"/>
      <c r="C417" s="31"/>
      <c r="D417" s="31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</row>
    <row r="418" spans="1:32">
      <c r="A418" s="31"/>
      <c r="B418" s="31"/>
      <c r="C418" s="31"/>
      <c r="D418" s="31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</row>
    <row r="419" spans="1:32">
      <c r="A419" s="31"/>
      <c r="B419" s="31"/>
      <c r="C419" s="31"/>
      <c r="D419" s="31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</row>
    <row r="420" spans="1:32">
      <c r="A420" s="31"/>
      <c r="B420" s="31"/>
      <c r="C420" s="31"/>
      <c r="D420" s="31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</row>
    <row r="421" spans="1:32">
      <c r="A421" s="31"/>
      <c r="B421" s="31"/>
      <c r="C421" s="31"/>
      <c r="D421" s="31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</row>
    <row r="422" spans="1:32">
      <c r="A422" s="31"/>
      <c r="B422" s="31"/>
      <c r="C422" s="31"/>
      <c r="D422" s="31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</row>
    <row r="423" spans="1:32">
      <c r="A423" s="31"/>
      <c r="B423" s="31"/>
      <c r="C423" s="31"/>
      <c r="D423" s="31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</row>
    <row r="424" spans="1:32">
      <c r="A424" s="31"/>
      <c r="B424" s="31"/>
      <c r="C424" s="31"/>
      <c r="D424" s="31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</row>
    <row r="425" spans="1:32">
      <c r="A425" s="31"/>
      <c r="B425" s="31"/>
      <c r="C425" s="31"/>
      <c r="D425" s="31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</row>
    <row r="426" spans="1:32">
      <c r="A426" s="31"/>
      <c r="B426" s="31"/>
      <c r="C426" s="31"/>
      <c r="D426" s="31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</row>
    <row r="427" spans="1:32">
      <c r="A427" s="31"/>
      <c r="B427" s="31"/>
      <c r="C427" s="31"/>
      <c r="D427" s="31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</row>
    <row r="428" spans="1:32">
      <c r="A428" s="31"/>
      <c r="B428" s="31"/>
      <c r="C428" s="31"/>
      <c r="D428" s="31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</row>
    <row r="429" spans="1:32">
      <c r="A429" s="31"/>
      <c r="B429" s="31"/>
      <c r="C429" s="31"/>
      <c r="D429" s="31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</row>
    <row r="430" spans="1:32">
      <c r="A430" s="31"/>
      <c r="B430" s="31"/>
      <c r="C430" s="31"/>
      <c r="D430" s="31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</row>
    <row r="431" spans="1:32">
      <c r="A431" s="31"/>
      <c r="B431" s="31"/>
      <c r="C431" s="31"/>
      <c r="D431" s="31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</row>
    <row r="432" spans="1:32">
      <c r="A432" s="31"/>
      <c r="B432" s="31"/>
      <c r="C432" s="31"/>
      <c r="D432" s="31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</row>
    <row r="433" spans="1:32">
      <c r="A433" s="31"/>
      <c r="B433" s="31"/>
      <c r="C433" s="31"/>
      <c r="D433" s="31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</row>
    <row r="434" spans="1:32">
      <c r="A434" s="31"/>
      <c r="B434" s="31"/>
      <c r="C434" s="31"/>
      <c r="D434" s="31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</row>
    <row r="435" spans="1:32">
      <c r="A435" s="31"/>
      <c r="B435" s="31"/>
      <c r="C435" s="31"/>
      <c r="D435" s="31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</row>
    <row r="436" spans="1:32">
      <c r="A436" s="31"/>
      <c r="B436" s="31"/>
      <c r="C436" s="31"/>
      <c r="D436" s="31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</row>
    <row r="437" spans="1:32">
      <c r="A437" s="31"/>
      <c r="B437" s="31"/>
      <c r="C437" s="31"/>
      <c r="D437" s="31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</row>
    <row r="438" spans="1:32">
      <c r="A438" s="31"/>
      <c r="B438" s="31"/>
      <c r="C438" s="31"/>
      <c r="D438" s="31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</row>
    <row r="439" spans="1:32">
      <c r="A439" s="31"/>
      <c r="B439" s="31"/>
      <c r="C439" s="31"/>
      <c r="D439" s="31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</row>
    <row r="440" spans="1:32">
      <c r="A440" s="31"/>
      <c r="B440" s="31"/>
      <c r="C440" s="31"/>
      <c r="D440" s="31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</row>
    <row r="441" spans="1:32">
      <c r="A441" s="31"/>
      <c r="B441" s="31"/>
      <c r="C441" s="31"/>
      <c r="D441" s="31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</row>
    <row r="442" spans="1:32">
      <c r="A442" s="31"/>
      <c r="B442" s="31"/>
      <c r="C442" s="31"/>
      <c r="D442" s="31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</row>
    <row r="443" spans="1:32">
      <c r="A443" s="31"/>
      <c r="B443" s="31"/>
      <c r="C443" s="31"/>
      <c r="D443" s="31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</row>
    <row r="444" spans="1:32">
      <c r="A444" s="31"/>
      <c r="B444" s="31"/>
      <c r="C444" s="31"/>
      <c r="D444" s="31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</row>
    <row r="445" spans="1:32">
      <c r="A445" s="31"/>
      <c r="B445" s="31"/>
      <c r="C445" s="31"/>
      <c r="D445" s="31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</row>
    <row r="446" spans="1:32">
      <c r="A446" s="31"/>
      <c r="B446" s="31"/>
      <c r="C446" s="31"/>
      <c r="D446" s="31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</row>
    <row r="447" spans="1:32">
      <c r="A447" s="31"/>
      <c r="B447" s="31"/>
      <c r="C447" s="31"/>
      <c r="D447" s="31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</row>
    <row r="448" spans="1:32">
      <c r="A448" s="31"/>
      <c r="B448" s="31"/>
      <c r="C448" s="31"/>
      <c r="D448" s="31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</row>
    <row r="449" spans="1:32">
      <c r="A449" s="31"/>
      <c r="B449" s="31"/>
      <c r="C449" s="31"/>
      <c r="D449" s="31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</row>
    <row r="450" spans="1:32">
      <c r="A450" s="31"/>
      <c r="B450" s="31"/>
      <c r="C450" s="31"/>
      <c r="D450" s="31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</row>
    <row r="451" spans="1:32">
      <c r="A451" s="31"/>
      <c r="B451" s="31"/>
      <c r="C451" s="31"/>
      <c r="D451" s="31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</row>
    <row r="452" spans="1:32">
      <c r="A452" s="31"/>
      <c r="B452" s="31"/>
      <c r="C452" s="31"/>
      <c r="D452" s="31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</row>
    <row r="453" spans="1:32">
      <c r="A453" s="31"/>
      <c r="B453" s="31"/>
      <c r="C453" s="31"/>
      <c r="D453" s="31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</row>
    <row r="454" spans="1:32">
      <c r="A454" s="31"/>
      <c r="B454" s="31"/>
      <c r="C454" s="31"/>
      <c r="D454" s="31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</row>
    <row r="455" spans="1:32">
      <c r="A455" s="31"/>
      <c r="B455" s="31"/>
      <c r="C455" s="31"/>
      <c r="D455" s="31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</row>
    <row r="456" spans="1:32">
      <c r="A456" s="31"/>
      <c r="B456" s="31"/>
      <c r="C456" s="31"/>
      <c r="D456" s="31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</row>
    <row r="457" spans="1:32">
      <c r="A457" s="31"/>
      <c r="B457" s="31"/>
      <c r="C457" s="31"/>
      <c r="D457" s="31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</row>
    <row r="458" spans="1:32">
      <c r="A458" s="31"/>
      <c r="B458" s="31"/>
      <c r="C458" s="31"/>
      <c r="D458" s="31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</row>
    <row r="459" spans="1:32">
      <c r="A459" s="31"/>
      <c r="B459" s="31"/>
      <c r="C459" s="31"/>
      <c r="D459" s="31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</row>
    <row r="460" spans="1:32">
      <c r="A460" s="31"/>
      <c r="B460" s="31"/>
      <c r="C460" s="31"/>
      <c r="D460" s="31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</row>
    <row r="461" spans="1:32">
      <c r="A461" s="31"/>
      <c r="B461" s="31"/>
      <c r="C461" s="31"/>
      <c r="D461" s="31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</row>
    <row r="462" spans="1:32">
      <c r="A462" s="31"/>
      <c r="B462" s="31"/>
      <c r="C462" s="31"/>
      <c r="D462" s="31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</row>
    <row r="463" spans="1:32">
      <c r="A463" s="31"/>
      <c r="B463" s="31"/>
      <c r="C463" s="31"/>
      <c r="D463" s="31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</row>
    <row r="464" spans="1:32">
      <c r="A464" s="31"/>
      <c r="B464" s="31"/>
      <c r="C464" s="31"/>
      <c r="D464" s="31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</row>
    <row r="465" spans="1:32">
      <c r="A465" s="31"/>
      <c r="B465" s="31"/>
      <c r="C465" s="31"/>
      <c r="D465" s="31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</row>
    <row r="466" spans="1:32">
      <c r="A466" s="31"/>
      <c r="B466" s="31"/>
      <c r="C466" s="31"/>
      <c r="D466" s="31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</row>
    <row r="467" spans="1:32">
      <c r="A467" s="31"/>
      <c r="B467" s="31"/>
      <c r="C467" s="31"/>
      <c r="D467" s="31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</row>
    <row r="468" spans="1:32">
      <c r="A468" s="31"/>
      <c r="B468" s="31"/>
      <c r="C468" s="31"/>
      <c r="D468" s="31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</row>
    <row r="469" spans="1:32">
      <c r="A469" s="31"/>
      <c r="B469" s="31"/>
      <c r="C469" s="31"/>
      <c r="D469" s="31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</row>
    <row r="470" spans="1:32">
      <c r="A470" s="31"/>
      <c r="B470" s="31"/>
      <c r="C470" s="31"/>
      <c r="D470" s="31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</row>
    <row r="471" spans="1:32">
      <c r="A471" s="31"/>
      <c r="B471" s="31"/>
      <c r="C471" s="31"/>
      <c r="D471" s="31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</row>
    <row r="472" spans="1:32">
      <c r="A472" s="31"/>
      <c r="B472" s="31"/>
      <c r="C472" s="31"/>
      <c r="D472" s="31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</row>
    <row r="473" spans="1:32">
      <c r="A473" s="31"/>
      <c r="B473" s="31"/>
      <c r="C473" s="31"/>
      <c r="D473" s="31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</row>
    <row r="474" spans="1:32">
      <c r="A474" s="31"/>
      <c r="B474" s="31"/>
      <c r="C474" s="31"/>
      <c r="D474" s="31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</row>
    <row r="475" spans="1:32">
      <c r="A475" s="31"/>
      <c r="B475" s="31"/>
      <c r="C475" s="31"/>
      <c r="D475" s="31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</row>
    <row r="476" spans="1:32">
      <c r="A476" s="31"/>
      <c r="B476" s="31"/>
      <c r="C476" s="31"/>
      <c r="D476" s="31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</row>
    <row r="477" spans="1:32">
      <c r="A477" s="31"/>
      <c r="B477" s="31"/>
      <c r="C477" s="31"/>
      <c r="D477" s="31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</row>
    <row r="478" spans="1:32">
      <c r="A478" s="31"/>
      <c r="B478" s="31"/>
      <c r="C478" s="31"/>
      <c r="D478" s="31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</row>
    <row r="479" spans="1:32">
      <c r="A479" s="31"/>
      <c r="B479" s="31"/>
      <c r="C479" s="31"/>
      <c r="D479" s="31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</row>
    <row r="480" spans="1:32">
      <c r="A480" s="31"/>
      <c r="B480" s="31"/>
      <c r="C480" s="31"/>
      <c r="D480" s="31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</row>
    <row r="481" spans="1:32">
      <c r="A481" s="31"/>
      <c r="B481" s="31"/>
      <c r="C481" s="31"/>
      <c r="D481" s="31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</row>
    <row r="482" spans="1:32">
      <c r="A482" s="31"/>
      <c r="B482" s="31"/>
      <c r="C482" s="31"/>
      <c r="D482" s="31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</row>
    <row r="483" spans="1:32">
      <c r="A483" s="31"/>
      <c r="B483" s="31"/>
      <c r="C483" s="31"/>
      <c r="D483" s="31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</row>
    <row r="484" spans="1:32">
      <c r="A484" s="31"/>
      <c r="B484" s="31"/>
      <c r="C484" s="31"/>
      <c r="D484" s="31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</row>
    <row r="485" spans="1:32">
      <c r="A485" s="31"/>
      <c r="B485" s="31"/>
      <c r="C485" s="31"/>
      <c r="D485" s="31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</row>
    <row r="486" spans="1:32">
      <c r="A486" s="31"/>
      <c r="B486" s="31"/>
      <c r="C486" s="31"/>
      <c r="D486" s="31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</row>
    <row r="487" spans="1:32">
      <c r="A487" s="31"/>
      <c r="B487" s="31"/>
      <c r="C487" s="31"/>
      <c r="D487" s="31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</row>
    <row r="488" spans="1:32">
      <c r="A488" s="31"/>
      <c r="B488" s="31"/>
      <c r="C488" s="31"/>
      <c r="D488" s="31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</row>
    <row r="489" spans="1:32">
      <c r="A489" s="31"/>
      <c r="B489" s="31"/>
      <c r="C489" s="31"/>
      <c r="D489" s="31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</row>
    <row r="490" spans="1:32">
      <c r="A490" s="31"/>
      <c r="B490" s="31"/>
      <c r="C490" s="31"/>
      <c r="D490" s="31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</row>
    <row r="491" spans="1:32">
      <c r="A491" s="31"/>
      <c r="B491" s="31"/>
      <c r="C491" s="31"/>
      <c r="D491" s="31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</row>
    <row r="492" spans="1:32">
      <c r="A492" s="31"/>
      <c r="B492" s="31"/>
      <c r="C492" s="31"/>
      <c r="D492" s="31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</row>
    <row r="493" spans="1:32">
      <c r="A493" s="31"/>
      <c r="B493" s="31"/>
      <c r="C493" s="31"/>
      <c r="D493" s="31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</row>
    <row r="494" spans="1:32">
      <c r="A494" s="31"/>
      <c r="B494" s="31"/>
      <c r="C494" s="31"/>
      <c r="D494" s="31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</row>
    <row r="495" spans="1:32">
      <c r="A495" s="31"/>
      <c r="B495" s="31"/>
      <c r="C495" s="31"/>
      <c r="D495" s="31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</row>
    <row r="496" spans="1:32">
      <c r="A496" s="31"/>
      <c r="B496" s="31"/>
      <c r="C496" s="31"/>
      <c r="D496" s="31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</row>
    <row r="497" spans="1:32">
      <c r="A497" s="31"/>
      <c r="B497" s="31"/>
      <c r="C497" s="31"/>
      <c r="D497" s="31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</row>
    <row r="498" spans="1:32">
      <c r="A498" s="31"/>
      <c r="B498" s="31"/>
      <c r="C498" s="31"/>
      <c r="D498" s="31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</row>
    <row r="499" spans="1:32">
      <c r="A499" s="31"/>
      <c r="B499" s="31"/>
      <c r="C499" s="31"/>
      <c r="D499" s="31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</row>
    <row r="500" spans="1:32">
      <c r="A500" s="31"/>
      <c r="B500" s="31"/>
      <c r="C500" s="31"/>
      <c r="D500" s="31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</row>
    <row r="501" spans="1:32">
      <c r="A501" s="31"/>
      <c r="B501" s="31"/>
      <c r="C501" s="31"/>
      <c r="D501" s="31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</row>
    <row r="502" spans="1:32">
      <c r="A502" s="31"/>
      <c r="B502" s="31"/>
      <c r="C502" s="31"/>
      <c r="D502" s="31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</row>
    <row r="503" spans="1:32">
      <c r="A503" s="31"/>
      <c r="B503" s="31"/>
      <c r="C503" s="31"/>
      <c r="D503" s="31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</row>
    <row r="504" spans="1:32">
      <c r="A504" s="31"/>
      <c r="B504" s="31"/>
      <c r="C504" s="31"/>
      <c r="D504" s="31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</row>
    <row r="505" spans="1:32">
      <c r="A505" s="31"/>
      <c r="B505" s="31"/>
      <c r="C505" s="31"/>
      <c r="D505" s="31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</row>
    <row r="506" spans="1:32">
      <c r="A506" s="31"/>
      <c r="B506" s="31"/>
      <c r="C506" s="31"/>
      <c r="D506" s="31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</row>
    <row r="507" spans="1:32">
      <c r="A507" s="31"/>
      <c r="B507" s="31"/>
      <c r="C507" s="31"/>
      <c r="D507" s="31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</row>
    <row r="508" spans="1:32">
      <c r="A508" s="31"/>
      <c r="B508" s="31"/>
      <c r="C508" s="31"/>
      <c r="D508" s="31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</row>
    <row r="509" spans="1:32">
      <c r="A509" s="31"/>
      <c r="B509" s="31"/>
      <c r="C509" s="31"/>
      <c r="D509" s="31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</row>
    <row r="510" spans="1:32">
      <c r="A510" s="31"/>
      <c r="B510" s="31"/>
      <c r="C510" s="31"/>
      <c r="D510" s="31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</row>
    <row r="511" spans="1:32">
      <c r="A511" s="31"/>
      <c r="B511" s="31"/>
      <c r="C511" s="31"/>
      <c r="D511" s="31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</row>
    <row r="512" spans="1:32">
      <c r="A512" s="31"/>
      <c r="B512" s="31"/>
      <c r="C512" s="31"/>
      <c r="D512" s="31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</row>
    <row r="513" spans="1:32">
      <c r="A513" s="31"/>
      <c r="B513" s="31"/>
      <c r="C513" s="31"/>
      <c r="D513" s="31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</row>
    <row r="514" spans="1:32">
      <c r="A514" s="31"/>
      <c r="B514" s="31"/>
      <c r="C514" s="31"/>
      <c r="D514" s="31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</row>
    <row r="515" spans="1:32">
      <c r="A515" s="31"/>
      <c r="B515" s="31"/>
      <c r="C515" s="31"/>
      <c r="D515" s="31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</row>
    <row r="516" spans="1:32">
      <c r="A516" s="31"/>
      <c r="B516" s="31"/>
      <c r="C516" s="31"/>
      <c r="D516" s="31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</row>
    <row r="517" spans="1:32">
      <c r="A517" s="31"/>
      <c r="B517" s="31"/>
      <c r="C517" s="31"/>
      <c r="D517" s="31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</row>
    <row r="518" spans="1:32">
      <c r="A518" s="31"/>
      <c r="B518" s="31"/>
      <c r="C518" s="31"/>
      <c r="D518" s="31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</row>
    <row r="519" spans="1:32">
      <c r="A519" s="31"/>
      <c r="B519" s="31"/>
      <c r="C519" s="31"/>
      <c r="D519" s="31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</row>
    <row r="520" spans="1:32">
      <c r="A520" s="31"/>
      <c r="B520" s="31"/>
      <c r="C520" s="31"/>
      <c r="D520" s="31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</row>
    <row r="521" spans="1:32">
      <c r="A521" s="31"/>
      <c r="B521" s="31"/>
      <c r="C521" s="31"/>
      <c r="D521" s="31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</row>
    <row r="522" spans="1:32">
      <c r="A522" s="31"/>
      <c r="B522" s="31"/>
      <c r="C522" s="31"/>
      <c r="D522" s="31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</row>
    <row r="523" spans="1:32">
      <c r="A523" s="31"/>
      <c r="B523" s="31"/>
      <c r="C523" s="31"/>
      <c r="D523" s="31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</row>
    <row r="524" spans="1:32">
      <c r="A524" s="31"/>
      <c r="B524" s="31"/>
      <c r="C524" s="31"/>
      <c r="D524" s="31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</row>
    <row r="525" spans="1:32">
      <c r="A525" s="31"/>
      <c r="B525" s="31"/>
      <c r="C525" s="31"/>
      <c r="D525" s="31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</row>
    <row r="526" spans="1:32">
      <c r="A526" s="31"/>
      <c r="B526" s="31"/>
      <c r="C526" s="31"/>
      <c r="D526" s="31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</row>
    <row r="527" spans="1:32">
      <c r="A527" s="31"/>
      <c r="B527" s="31"/>
      <c r="C527" s="31"/>
      <c r="D527" s="31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</row>
    <row r="528" spans="1:32">
      <c r="A528" s="31"/>
      <c r="B528" s="31"/>
      <c r="C528" s="31"/>
      <c r="D528" s="31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</row>
    <row r="529" spans="1:32">
      <c r="A529" s="31"/>
      <c r="B529" s="31"/>
      <c r="C529" s="31"/>
      <c r="D529" s="31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</row>
    <row r="530" spans="1:32">
      <c r="A530" s="31"/>
      <c r="B530" s="31"/>
      <c r="C530" s="31"/>
      <c r="D530" s="31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</row>
    <row r="531" spans="1:32">
      <c r="A531" s="31"/>
      <c r="B531" s="31"/>
      <c r="C531" s="31"/>
      <c r="D531" s="31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</row>
    <row r="532" spans="1:32">
      <c r="A532" s="31"/>
      <c r="B532" s="31"/>
      <c r="C532" s="31"/>
      <c r="D532" s="31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</row>
    <row r="533" spans="1:32">
      <c r="A533" s="31"/>
      <c r="B533" s="31"/>
      <c r="C533" s="31"/>
      <c r="D533" s="31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</row>
    <row r="534" spans="1:32">
      <c r="A534" s="31"/>
      <c r="B534" s="31"/>
      <c r="C534" s="31"/>
      <c r="D534" s="31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</row>
    <row r="535" spans="1:32">
      <c r="A535" s="31"/>
      <c r="B535" s="31"/>
      <c r="C535" s="31"/>
      <c r="D535" s="31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</row>
    <row r="536" spans="1:32">
      <c r="A536" s="31"/>
      <c r="B536" s="31"/>
      <c r="C536" s="31"/>
      <c r="D536" s="31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</row>
    <row r="537" spans="1:32">
      <c r="A537" s="31"/>
      <c r="B537" s="31"/>
      <c r="C537" s="31"/>
      <c r="D537" s="31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</row>
    <row r="538" spans="1:32">
      <c r="A538" s="31"/>
      <c r="B538" s="31"/>
      <c r="C538" s="31"/>
      <c r="D538" s="31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</row>
    <row r="539" spans="1:32">
      <c r="A539" s="31"/>
      <c r="B539" s="31"/>
      <c r="C539" s="31"/>
      <c r="D539" s="31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</row>
    <row r="540" spans="1:32">
      <c r="A540" s="31"/>
      <c r="B540" s="31"/>
      <c r="C540" s="31"/>
      <c r="D540" s="31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</row>
    <row r="541" spans="1:32">
      <c r="A541" s="31"/>
      <c r="B541" s="31"/>
      <c r="C541" s="31"/>
      <c r="D541" s="31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</row>
    <row r="542" spans="1:32">
      <c r="A542" s="31"/>
      <c r="B542" s="31"/>
      <c r="C542" s="31"/>
      <c r="D542" s="31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</row>
    <row r="543" spans="1:32">
      <c r="A543" s="31"/>
      <c r="B543" s="31"/>
      <c r="C543" s="31"/>
      <c r="D543" s="31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</row>
    <row r="544" spans="1:32">
      <c r="A544" s="31"/>
      <c r="B544" s="31"/>
      <c r="C544" s="31"/>
      <c r="D544" s="31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</row>
    <row r="545" spans="1:32">
      <c r="A545" s="31"/>
      <c r="B545" s="31"/>
      <c r="C545" s="31"/>
      <c r="D545" s="31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</row>
    <row r="546" spans="1:32">
      <c r="A546" s="31"/>
      <c r="B546" s="31"/>
      <c r="C546" s="31"/>
      <c r="D546" s="31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</row>
    <row r="547" spans="1:32">
      <c r="A547" s="31"/>
      <c r="B547" s="31"/>
      <c r="C547" s="31"/>
      <c r="D547" s="31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</row>
    <row r="548" spans="1:32">
      <c r="A548" s="31"/>
      <c r="B548" s="31"/>
      <c r="C548" s="31"/>
      <c r="D548" s="31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</row>
    <row r="549" spans="1:32">
      <c r="A549" s="31"/>
      <c r="B549" s="31"/>
      <c r="C549" s="31"/>
      <c r="D549" s="31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</row>
    <row r="550" spans="1:32">
      <c r="A550" s="31"/>
      <c r="B550" s="31"/>
      <c r="C550" s="31"/>
      <c r="D550" s="31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</row>
    <row r="551" spans="1:32">
      <c r="A551" s="31"/>
      <c r="B551" s="31"/>
      <c r="C551" s="31"/>
      <c r="D551" s="31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</row>
    <row r="552" spans="1:32">
      <c r="A552" s="31"/>
      <c r="B552" s="31"/>
      <c r="C552" s="31"/>
      <c r="D552" s="31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</row>
    <row r="553" spans="1:32">
      <c r="A553" s="31"/>
      <c r="B553" s="31"/>
      <c r="C553" s="31"/>
      <c r="D553" s="31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</row>
    <row r="554" spans="1:32">
      <c r="A554" s="31"/>
      <c r="B554" s="31"/>
      <c r="C554" s="31"/>
      <c r="D554" s="31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</row>
    <row r="555" spans="1:32">
      <c r="A555" s="31"/>
      <c r="B555" s="31"/>
      <c r="C555" s="31"/>
      <c r="D555" s="31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</row>
    <row r="556" spans="1:32">
      <c r="A556" s="31"/>
      <c r="B556" s="31"/>
      <c r="C556" s="31"/>
      <c r="D556" s="31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</row>
    <row r="557" spans="1:32">
      <c r="A557" s="31"/>
      <c r="B557" s="31"/>
      <c r="C557" s="31"/>
      <c r="D557" s="31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</row>
    <row r="558" spans="1:32">
      <c r="A558" s="31"/>
      <c r="B558" s="31"/>
      <c r="C558" s="31"/>
      <c r="D558" s="31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</row>
    <row r="559" spans="1:32">
      <c r="A559" s="31"/>
      <c r="B559" s="31"/>
      <c r="C559" s="31"/>
      <c r="D559" s="31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</row>
    <row r="560" spans="1:32">
      <c r="A560" s="31"/>
      <c r="B560" s="31"/>
      <c r="C560" s="31"/>
      <c r="D560" s="31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</row>
    <row r="561" spans="1:32">
      <c r="A561" s="31"/>
      <c r="B561" s="31"/>
      <c r="C561" s="31"/>
      <c r="D561" s="31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</row>
    <row r="562" spans="1:32">
      <c r="A562" s="31"/>
      <c r="B562" s="31"/>
      <c r="C562" s="31"/>
      <c r="D562" s="31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</row>
    <row r="563" spans="1:32">
      <c r="A563" s="31"/>
      <c r="B563" s="31"/>
      <c r="C563" s="31"/>
      <c r="D563" s="31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</row>
    <row r="564" spans="1:32">
      <c r="A564" s="31"/>
      <c r="B564" s="31"/>
      <c r="C564" s="31"/>
      <c r="D564" s="31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</row>
    <row r="565" spans="1:32">
      <c r="A565" s="31"/>
      <c r="B565" s="31"/>
      <c r="C565" s="31"/>
      <c r="D565" s="31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</row>
    <row r="566" spans="1:32">
      <c r="A566" s="31"/>
      <c r="B566" s="31"/>
      <c r="C566" s="31"/>
      <c r="D566" s="31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</row>
    <row r="567" spans="1:32">
      <c r="A567" s="31"/>
      <c r="B567" s="31"/>
      <c r="C567" s="31"/>
      <c r="D567" s="31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</row>
    <row r="568" spans="1:32">
      <c r="A568" s="31"/>
      <c r="B568" s="31"/>
      <c r="C568" s="31"/>
      <c r="D568" s="31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</row>
    <row r="569" spans="1:32">
      <c r="A569" s="31"/>
      <c r="B569" s="31"/>
      <c r="C569" s="31"/>
      <c r="D569" s="31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</row>
    <row r="570" spans="1:32">
      <c r="A570" s="31"/>
      <c r="B570" s="31"/>
      <c r="C570" s="31"/>
      <c r="D570" s="31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</row>
    <row r="571" spans="1:32">
      <c r="A571" s="31"/>
      <c r="B571" s="31"/>
      <c r="C571" s="31"/>
      <c r="D571" s="31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</row>
    <row r="572" spans="1:32">
      <c r="A572" s="31"/>
      <c r="B572" s="31"/>
      <c r="C572" s="31"/>
      <c r="D572" s="31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</row>
    <row r="573" spans="1:32">
      <c r="A573" s="31"/>
      <c r="B573" s="31"/>
      <c r="C573" s="31"/>
      <c r="D573" s="31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</row>
    <row r="574" spans="1:32">
      <c r="A574" s="31"/>
      <c r="B574" s="31"/>
      <c r="C574" s="31"/>
      <c r="D574" s="31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</row>
    <row r="575" spans="1:32">
      <c r="A575" s="31"/>
      <c r="B575" s="31"/>
      <c r="C575" s="31"/>
      <c r="D575" s="31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</row>
    <row r="576" spans="1:32">
      <c r="A576" s="31"/>
      <c r="B576" s="31"/>
      <c r="C576" s="31"/>
      <c r="D576" s="31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</row>
    <row r="577" spans="1:32">
      <c r="A577" s="31"/>
      <c r="B577" s="31"/>
      <c r="C577" s="31"/>
      <c r="D577" s="31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</row>
    <row r="578" spans="1:32">
      <c r="A578" s="31"/>
      <c r="B578" s="31"/>
      <c r="C578" s="31"/>
      <c r="D578" s="31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</row>
    <row r="579" spans="1:32">
      <c r="A579" s="31"/>
      <c r="B579" s="31"/>
      <c r="C579" s="31"/>
      <c r="D579" s="31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</row>
    <row r="580" spans="1:32">
      <c r="A580" s="31"/>
      <c r="B580" s="31"/>
      <c r="C580" s="31"/>
      <c r="D580" s="31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</row>
    <row r="581" spans="1:32">
      <c r="A581" s="31"/>
      <c r="B581" s="31"/>
      <c r="C581" s="31"/>
      <c r="D581" s="31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</row>
    <row r="582" spans="1:32">
      <c r="A582" s="31"/>
      <c r="B582" s="31"/>
      <c r="C582" s="31"/>
      <c r="D582" s="31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</row>
    <row r="583" spans="1:32">
      <c r="A583" s="31"/>
      <c r="B583" s="31"/>
      <c r="C583" s="31"/>
      <c r="D583" s="31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</row>
    <row r="584" spans="1:32">
      <c r="A584" s="31"/>
      <c r="B584" s="31"/>
      <c r="C584" s="31"/>
      <c r="D584" s="31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</row>
    <row r="585" spans="1:32">
      <c r="A585" s="31"/>
      <c r="B585" s="31"/>
      <c r="C585" s="31"/>
      <c r="D585" s="31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</row>
    <row r="586" spans="1:32">
      <c r="A586" s="31"/>
      <c r="B586" s="31"/>
      <c r="C586" s="31"/>
      <c r="D586" s="31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</row>
    <row r="587" spans="1:32">
      <c r="A587" s="31"/>
      <c r="B587" s="31"/>
      <c r="C587" s="31"/>
      <c r="D587" s="31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</row>
    <row r="588" spans="1:32">
      <c r="A588" s="31"/>
      <c r="B588" s="31"/>
      <c r="C588" s="31"/>
      <c r="D588" s="31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</row>
    <row r="589" spans="1:32">
      <c r="A589" s="31"/>
      <c r="B589" s="31"/>
      <c r="C589" s="31"/>
      <c r="D589" s="31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</row>
    <row r="590" spans="1:32">
      <c r="A590" s="31"/>
      <c r="B590" s="31"/>
      <c r="C590" s="31"/>
      <c r="D590" s="31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</row>
    <row r="591" spans="1:32">
      <c r="A591" s="31"/>
      <c r="B591" s="31"/>
      <c r="C591" s="31"/>
      <c r="D591" s="31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</row>
    <row r="592" spans="1:32">
      <c r="A592" s="31"/>
      <c r="B592" s="31"/>
      <c r="C592" s="31"/>
      <c r="D592" s="31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</row>
    <row r="593" spans="1:32">
      <c r="A593" s="31"/>
      <c r="B593" s="31"/>
      <c r="C593" s="31"/>
      <c r="D593" s="31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</row>
    <row r="594" spans="1:32">
      <c r="A594" s="31"/>
      <c r="B594" s="31"/>
      <c r="C594" s="31"/>
      <c r="D594" s="31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</row>
    <row r="595" spans="1:32">
      <c r="A595" s="31"/>
      <c r="B595" s="31"/>
      <c r="C595" s="31"/>
      <c r="D595" s="31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</row>
    <row r="596" spans="1:32">
      <c r="A596" s="31"/>
      <c r="B596" s="31"/>
      <c r="C596" s="31"/>
      <c r="D596" s="31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</row>
    <row r="597" spans="1:32">
      <c r="A597" s="31"/>
      <c r="B597" s="31"/>
      <c r="C597" s="31"/>
      <c r="D597" s="31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</row>
    <row r="598" spans="1:32">
      <c r="A598" s="31"/>
      <c r="B598" s="31"/>
      <c r="C598" s="31"/>
      <c r="D598" s="31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</row>
    <row r="599" spans="1:32">
      <c r="A599" s="31"/>
      <c r="B599" s="31"/>
      <c r="C599" s="31"/>
      <c r="D599" s="31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</row>
    <row r="600" spans="1:32">
      <c r="A600" s="31"/>
      <c r="B600" s="31"/>
      <c r="C600" s="31"/>
      <c r="D600" s="31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</row>
    <row r="601" spans="1:32">
      <c r="A601" s="31"/>
      <c r="B601" s="31"/>
      <c r="C601" s="31"/>
      <c r="D601" s="31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</row>
    <row r="602" spans="1:32">
      <c r="A602" s="31"/>
      <c r="B602" s="31"/>
      <c r="C602" s="31"/>
      <c r="D602" s="31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</row>
    <row r="603" spans="1:32">
      <c r="A603" s="31"/>
      <c r="B603" s="31"/>
      <c r="C603" s="31"/>
      <c r="D603" s="31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</row>
    <row r="604" spans="1:32">
      <c r="A604" s="31"/>
      <c r="B604" s="31"/>
      <c r="C604" s="31"/>
      <c r="D604" s="31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</row>
    <row r="605" spans="1:32">
      <c r="A605" s="31"/>
      <c r="B605" s="31"/>
      <c r="C605" s="31"/>
      <c r="D605" s="31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</row>
    <row r="606" spans="1:32">
      <c r="A606" s="31"/>
      <c r="B606" s="31"/>
      <c r="C606" s="31"/>
      <c r="D606" s="31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</row>
    <row r="607" spans="1:32">
      <c r="A607" s="31"/>
      <c r="B607" s="31"/>
      <c r="C607" s="31"/>
      <c r="D607" s="31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</row>
    <row r="608" spans="1:32">
      <c r="A608" s="31"/>
      <c r="B608" s="31"/>
      <c r="C608" s="31"/>
      <c r="D608" s="31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</row>
    <row r="609" spans="1:32">
      <c r="A609" s="31"/>
      <c r="B609" s="31"/>
      <c r="C609" s="31"/>
      <c r="D609" s="31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</row>
    <row r="610" spans="1:32">
      <c r="A610" s="31"/>
      <c r="B610" s="31"/>
      <c r="C610" s="31"/>
      <c r="D610" s="31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</row>
    <row r="611" spans="1:32">
      <c r="A611" s="31"/>
      <c r="B611" s="31"/>
      <c r="C611" s="31"/>
      <c r="D611" s="31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</row>
    <row r="612" spans="1:32">
      <c r="A612" s="31"/>
      <c r="B612" s="31"/>
      <c r="C612" s="31"/>
      <c r="D612" s="31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</row>
    <row r="613" spans="1:32">
      <c r="A613" s="31"/>
      <c r="B613" s="31"/>
      <c r="C613" s="31"/>
      <c r="D613" s="31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</row>
    <row r="614" spans="1:32">
      <c r="A614" s="31"/>
      <c r="B614" s="31"/>
      <c r="C614" s="31"/>
      <c r="D614" s="31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</row>
    <row r="615" spans="1:32">
      <c r="A615" s="31"/>
      <c r="B615" s="31"/>
      <c r="C615" s="31"/>
      <c r="D615" s="31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</row>
    <row r="616" spans="1:32">
      <c r="A616" s="31"/>
      <c r="B616" s="31"/>
      <c r="C616" s="31"/>
      <c r="D616" s="31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</row>
    <row r="617" spans="1:32">
      <c r="A617" s="31"/>
      <c r="B617" s="31"/>
      <c r="C617" s="31"/>
      <c r="D617" s="31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</row>
    <row r="618" spans="1:32">
      <c r="A618" s="31"/>
      <c r="B618" s="31"/>
      <c r="C618" s="31"/>
      <c r="D618" s="31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</row>
    <row r="619" spans="1:32">
      <c r="A619" s="31"/>
      <c r="B619" s="31"/>
      <c r="C619" s="31"/>
      <c r="D619" s="31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</row>
    <row r="620" spans="1:32">
      <c r="A620" s="31"/>
      <c r="B620" s="31"/>
      <c r="C620" s="31"/>
      <c r="D620" s="31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</row>
    <row r="621" spans="1:32">
      <c r="A621" s="31"/>
      <c r="B621" s="31"/>
      <c r="C621" s="31"/>
      <c r="D621" s="31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</row>
    <row r="622" spans="1:32">
      <c r="A622" s="31"/>
      <c r="B622" s="31"/>
      <c r="C622" s="31"/>
      <c r="D622" s="31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</row>
    <row r="623" spans="1:32">
      <c r="A623" s="31"/>
      <c r="B623" s="31"/>
      <c r="C623" s="31"/>
      <c r="D623" s="31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</row>
    <row r="624" spans="1:32">
      <c r="A624" s="31"/>
      <c r="B624" s="31"/>
      <c r="C624" s="31"/>
      <c r="D624" s="31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</row>
    <row r="625" spans="1:32">
      <c r="A625" s="31"/>
      <c r="B625" s="31"/>
      <c r="C625" s="31"/>
      <c r="D625" s="31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</row>
    <row r="626" spans="1:32">
      <c r="A626" s="31"/>
      <c r="B626" s="31"/>
      <c r="C626" s="31"/>
      <c r="D626" s="31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</row>
    <row r="627" spans="1:32">
      <c r="A627" s="31"/>
      <c r="B627" s="31"/>
      <c r="C627" s="31"/>
      <c r="D627" s="31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</row>
    <row r="628" spans="1:32">
      <c r="A628" s="31"/>
      <c r="B628" s="31"/>
      <c r="C628" s="31"/>
      <c r="D628" s="31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</row>
    <row r="629" spans="1:32">
      <c r="A629" s="31"/>
      <c r="B629" s="31"/>
      <c r="C629" s="31"/>
      <c r="D629" s="31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</row>
    <row r="630" spans="1:32">
      <c r="A630" s="31"/>
      <c r="B630" s="31"/>
      <c r="C630" s="31"/>
      <c r="D630" s="31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</row>
    <row r="631" spans="1:32">
      <c r="A631" s="31"/>
      <c r="B631" s="31"/>
      <c r="C631" s="31"/>
      <c r="D631" s="31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</row>
    <row r="632" spans="1:32">
      <c r="A632" s="31"/>
      <c r="B632" s="31"/>
      <c r="C632" s="31"/>
      <c r="D632" s="31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</row>
    <row r="633" spans="1:32">
      <c r="A633" s="31"/>
      <c r="B633" s="31"/>
      <c r="C633" s="31"/>
      <c r="D633" s="31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</row>
    <row r="634" spans="1:32">
      <c r="A634" s="31"/>
      <c r="B634" s="31"/>
      <c r="C634" s="31"/>
      <c r="D634" s="31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</row>
    <row r="635" spans="1:32">
      <c r="A635" s="31"/>
      <c r="B635" s="31"/>
      <c r="C635" s="31"/>
      <c r="D635" s="31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</row>
    <row r="636" spans="1:32">
      <c r="A636" s="31"/>
      <c r="B636" s="31"/>
      <c r="C636" s="31"/>
      <c r="D636" s="31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</row>
    <row r="637" spans="1:32">
      <c r="A637" s="31"/>
      <c r="B637" s="31"/>
      <c r="C637" s="31"/>
      <c r="D637" s="31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</row>
    <row r="638" spans="1:32">
      <c r="A638" s="31"/>
      <c r="B638" s="31"/>
      <c r="C638" s="31"/>
      <c r="D638" s="31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</row>
    <row r="639" spans="1:32">
      <c r="A639" s="31"/>
      <c r="B639" s="31"/>
      <c r="C639" s="31"/>
      <c r="D639" s="31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</row>
    <row r="640" spans="1:32">
      <c r="A640" s="31"/>
      <c r="B640" s="31"/>
      <c r="C640" s="31"/>
      <c r="D640" s="31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</row>
    <row r="641" spans="1:32">
      <c r="A641" s="31"/>
      <c r="B641" s="31"/>
      <c r="C641" s="31"/>
      <c r="D641" s="31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</row>
    <row r="642" spans="1:32">
      <c r="A642" s="31"/>
      <c r="B642" s="31"/>
      <c r="C642" s="31"/>
      <c r="D642" s="31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</row>
    <row r="643" spans="1:32">
      <c r="A643" s="31"/>
      <c r="B643" s="31"/>
      <c r="C643" s="31"/>
      <c r="D643" s="31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</row>
    <row r="644" spans="1:32">
      <c r="A644" s="31"/>
      <c r="B644" s="31"/>
      <c r="C644" s="31"/>
      <c r="D644" s="31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</row>
    <row r="645" spans="1:32">
      <c r="A645" s="31"/>
      <c r="B645" s="31"/>
      <c r="C645" s="31"/>
      <c r="D645" s="31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</row>
    <row r="646" spans="1:32">
      <c r="A646" s="31"/>
      <c r="B646" s="31"/>
      <c r="C646" s="31"/>
      <c r="D646" s="31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</row>
    <row r="647" spans="1:32">
      <c r="A647" s="31"/>
      <c r="B647" s="31"/>
      <c r="C647" s="31"/>
      <c r="D647" s="31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</row>
    <row r="648" spans="1:32">
      <c r="A648" s="31"/>
      <c r="B648" s="31"/>
      <c r="C648" s="31"/>
      <c r="D648" s="31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</row>
    <row r="649" spans="1:32">
      <c r="A649" s="31"/>
      <c r="B649" s="31"/>
      <c r="C649" s="31"/>
      <c r="D649" s="31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</row>
    <row r="650" spans="1:32">
      <c r="A650" s="31"/>
      <c r="B650" s="31"/>
      <c r="C650" s="31"/>
      <c r="D650" s="31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</row>
    <row r="651" spans="1:32">
      <c r="A651" s="31"/>
      <c r="B651" s="31"/>
      <c r="C651" s="31"/>
      <c r="D651" s="31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</row>
    <row r="652" spans="1:32">
      <c r="A652" s="31"/>
      <c r="B652" s="31"/>
      <c r="C652" s="31"/>
      <c r="D652" s="31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</row>
    <row r="653" spans="1:32">
      <c r="A653" s="31"/>
      <c r="B653" s="31"/>
      <c r="C653" s="31"/>
      <c r="D653" s="31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</row>
    <row r="654" spans="1:32">
      <c r="A654" s="31"/>
      <c r="B654" s="31"/>
      <c r="C654" s="31"/>
      <c r="D654" s="31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</row>
    <row r="655" spans="1:32">
      <c r="A655" s="31"/>
      <c r="B655" s="31"/>
      <c r="C655" s="31"/>
      <c r="D655" s="31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</row>
    <row r="656" spans="1:32">
      <c r="A656" s="31"/>
      <c r="B656" s="31"/>
      <c r="C656" s="31"/>
      <c r="D656" s="31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</row>
    <row r="657" spans="1:32">
      <c r="A657" s="31"/>
      <c r="B657" s="31"/>
      <c r="C657" s="31"/>
      <c r="D657" s="31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</row>
    <row r="658" spans="1:32">
      <c r="A658" s="31"/>
      <c r="B658" s="31"/>
      <c r="C658" s="31"/>
      <c r="D658" s="31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</row>
    <row r="659" spans="1:32">
      <c r="A659" s="31"/>
      <c r="B659" s="31"/>
      <c r="C659" s="31"/>
      <c r="D659" s="31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</row>
    <row r="660" spans="1:32">
      <c r="A660" s="31"/>
      <c r="B660" s="31"/>
      <c r="C660" s="31"/>
      <c r="D660" s="31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</row>
    <row r="661" spans="1:32">
      <c r="A661" s="31"/>
      <c r="B661" s="31"/>
      <c r="C661" s="31"/>
      <c r="D661" s="31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</row>
    <row r="662" spans="1:32">
      <c r="A662" s="31"/>
      <c r="B662" s="31"/>
      <c r="C662" s="31"/>
      <c r="D662" s="31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</row>
    <row r="663" spans="1:32">
      <c r="A663" s="31"/>
      <c r="B663" s="31"/>
      <c r="C663" s="31"/>
      <c r="D663" s="31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</row>
    <row r="664" spans="1:32">
      <c r="A664" s="31"/>
      <c r="B664" s="31"/>
      <c r="C664" s="31"/>
      <c r="D664" s="31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</row>
    <row r="665" spans="1:32">
      <c r="A665" s="31"/>
      <c r="B665" s="31"/>
      <c r="C665" s="31"/>
      <c r="D665" s="31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</row>
    <row r="666" spans="1:32">
      <c r="A666" s="31"/>
      <c r="B666" s="31"/>
      <c r="C666" s="31"/>
      <c r="D666" s="31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</row>
    <row r="667" spans="1:32">
      <c r="A667" s="31"/>
      <c r="B667" s="31"/>
      <c r="C667" s="31"/>
      <c r="D667" s="31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</row>
    <row r="668" spans="1:32">
      <c r="A668" s="31"/>
      <c r="B668" s="31"/>
      <c r="C668" s="31"/>
      <c r="D668" s="31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</row>
    <row r="669" spans="1:32">
      <c r="A669" s="31"/>
      <c r="B669" s="31"/>
      <c r="C669" s="31"/>
      <c r="D669" s="31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</row>
    <row r="670" spans="1:32">
      <c r="A670" s="31"/>
      <c r="B670" s="31"/>
      <c r="C670" s="31"/>
      <c r="D670" s="31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</row>
    <row r="671" spans="1:32">
      <c r="A671" s="31"/>
      <c r="B671" s="31"/>
      <c r="C671" s="31"/>
      <c r="D671" s="31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</row>
    <row r="672" spans="1:32">
      <c r="A672" s="31"/>
      <c r="B672" s="31"/>
      <c r="C672" s="31"/>
      <c r="D672" s="31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</row>
    <row r="673" spans="1:32">
      <c r="A673" s="31"/>
      <c r="B673" s="31"/>
      <c r="C673" s="31"/>
      <c r="D673" s="31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</row>
    <row r="674" spans="1:32">
      <c r="A674" s="31"/>
      <c r="B674" s="31"/>
      <c r="C674" s="31"/>
      <c r="D674" s="31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</row>
    <row r="675" spans="1:32">
      <c r="A675" s="31"/>
      <c r="B675" s="31"/>
      <c r="C675" s="31"/>
      <c r="D675" s="31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</row>
    <row r="676" spans="1:32">
      <c r="A676" s="31"/>
      <c r="B676" s="31"/>
      <c r="C676" s="31"/>
      <c r="D676" s="31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</row>
    <row r="677" spans="1:32">
      <c r="A677" s="31"/>
      <c r="B677" s="31"/>
      <c r="C677" s="31"/>
      <c r="D677" s="31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</row>
    <row r="678" spans="1:32">
      <c r="A678" s="31"/>
      <c r="B678" s="31"/>
      <c r="C678" s="31"/>
      <c r="D678" s="31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</row>
    <row r="679" spans="1:32">
      <c r="A679" s="31"/>
      <c r="B679" s="31"/>
      <c r="C679" s="31"/>
      <c r="D679" s="31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</row>
    <row r="680" spans="1:32">
      <c r="A680" s="31"/>
      <c r="B680" s="31"/>
      <c r="C680" s="31"/>
      <c r="D680" s="31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</row>
    <row r="681" spans="1:32">
      <c r="A681" s="31"/>
      <c r="B681" s="31"/>
      <c r="C681" s="31"/>
      <c r="D681" s="31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</row>
    <row r="682" spans="1:32">
      <c r="A682" s="31"/>
      <c r="B682" s="31"/>
      <c r="C682" s="31"/>
      <c r="D682" s="31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</row>
    <row r="683" spans="1:32">
      <c r="A683" s="31"/>
      <c r="B683" s="31"/>
      <c r="C683" s="31"/>
      <c r="D683" s="31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</row>
    <row r="684" spans="1:32">
      <c r="A684" s="31"/>
      <c r="B684" s="31"/>
      <c r="C684" s="31"/>
      <c r="D684" s="31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</row>
    <row r="685" spans="1:32">
      <c r="A685" s="31"/>
      <c r="B685" s="31"/>
      <c r="C685" s="31"/>
      <c r="D685" s="31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</row>
    <row r="686" spans="1:32">
      <c r="A686" s="31"/>
      <c r="B686" s="31"/>
      <c r="C686" s="31"/>
      <c r="D686" s="31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</row>
    <row r="687" spans="1:32">
      <c r="A687" s="31"/>
      <c r="B687" s="31"/>
      <c r="C687" s="31"/>
      <c r="D687" s="31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</row>
    <row r="688" spans="1:32">
      <c r="A688" s="31"/>
      <c r="B688" s="31"/>
      <c r="C688" s="31"/>
      <c r="D688" s="31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</row>
    <row r="689" spans="1:32">
      <c r="A689" s="31"/>
      <c r="B689" s="31"/>
      <c r="C689" s="31"/>
      <c r="D689" s="31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</row>
    <row r="690" spans="1:32">
      <c r="A690" s="31"/>
      <c r="B690" s="31"/>
      <c r="C690" s="31"/>
      <c r="D690" s="31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</row>
    <row r="691" spans="1:32">
      <c r="A691" s="31"/>
      <c r="B691" s="31"/>
      <c r="C691" s="31"/>
      <c r="D691" s="31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</row>
    <row r="692" spans="1:32">
      <c r="A692" s="31"/>
      <c r="B692" s="31"/>
      <c r="C692" s="31"/>
      <c r="D692" s="31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</row>
    <row r="693" spans="1:32">
      <c r="A693" s="31"/>
      <c r="B693" s="31"/>
      <c r="C693" s="31"/>
      <c r="D693" s="31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</row>
    <row r="694" spans="1:32">
      <c r="A694" s="31"/>
      <c r="B694" s="31"/>
      <c r="C694" s="31"/>
      <c r="D694" s="31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</row>
    <row r="695" spans="1:32">
      <c r="A695" s="31"/>
      <c r="B695" s="31"/>
      <c r="C695" s="31"/>
      <c r="D695" s="31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</row>
    <row r="696" spans="1:32">
      <c r="A696" s="31"/>
      <c r="B696" s="31"/>
      <c r="C696" s="31"/>
      <c r="D696" s="31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</row>
    <row r="697" spans="1:32">
      <c r="A697" s="31"/>
      <c r="B697" s="31"/>
      <c r="C697" s="31"/>
      <c r="D697" s="31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</row>
    <row r="698" spans="1:32">
      <c r="A698" s="31"/>
      <c r="B698" s="31"/>
      <c r="C698" s="31"/>
      <c r="D698" s="31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</row>
    <row r="699" spans="1:32">
      <c r="A699" s="31"/>
      <c r="B699" s="31"/>
      <c r="C699" s="31"/>
      <c r="D699" s="31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</row>
    <row r="700" spans="1:32">
      <c r="A700" s="31"/>
      <c r="B700" s="31"/>
      <c r="C700" s="31"/>
      <c r="D700" s="31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</row>
    <row r="701" spans="1:32">
      <c r="A701" s="31"/>
      <c r="B701" s="31"/>
      <c r="C701" s="31"/>
      <c r="D701" s="31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</row>
    <row r="702" spans="1:32">
      <c r="A702" s="31"/>
      <c r="B702" s="31"/>
      <c r="C702" s="31"/>
      <c r="D702" s="31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</row>
    <row r="703" spans="1:32">
      <c r="A703" s="31"/>
      <c r="B703" s="31"/>
      <c r="C703" s="31"/>
      <c r="D703" s="31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</row>
    <row r="704" spans="1:32">
      <c r="A704" s="31"/>
      <c r="B704" s="31"/>
      <c r="C704" s="31"/>
      <c r="D704" s="31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</row>
    <row r="705" spans="1:32">
      <c r="A705" s="31"/>
      <c r="B705" s="31"/>
      <c r="C705" s="31"/>
      <c r="D705" s="31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</row>
    <row r="706" spans="1:32">
      <c r="A706" s="31"/>
      <c r="B706" s="31"/>
      <c r="C706" s="31"/>
      <c r="D706" s="31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</row>
    <row r="707" spans="1:32">
      <c r="A707" s="31"/>
      <c r="B707" s="31"/>
      <c r="C707" s="31"/>
      <c r="D707" s="31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</row>
    <row r="708" spans="1:32">
      <c r="A708" s="31"/>
      <c r="B708" s="31"/>
      <c r="C708" s="31"/>
      <c r="D708" s="31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</row>
    <row r="709" spans="1:32">
      <c r="A709" s="31"/>
      <c r="B709" s="31"/>
      <c r="C709" s="31"/>
      <c r="D709" s="31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</row>
    <row r="710" spans="1:32">
      <c r="A710" s="31"/>
      <c r="B710" s="31"/>
      <c r="C710" s="31"/>
      <c r="D710" s="31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</row>
    <row r="711" spans="1:32">
      <c r="A711" s="31"/>
      <c r="B711" s="31"/>
      <c r="C711" s="31"/>
      <c r="D711" s="31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</row>
    <row r="712" spans="1:32">
      <c r="A712" s="31"/>
      <c r="B712" s="31"/>
      <c r="C712" s="31"/>
      <c r="D712" s="31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</row>
    <row r="713" spans="1:32">
      <c r="A713" s="31"/>
      <c r="B713" s="31"/>
      <c r="C713" s="31"/>
      <c r="D713" s="31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</row>
    <row r="714" spans="1:32">
      <c r="A714" s="31"/>
      <c r="B714" s="31"/>
      <c r="C714" s="31"/>
      <c r="D714" s="31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</row>
    <row r="715" spans="1:32">
      <c r="A715" s="31"/>
      <c r="B715" s="31"/>
      <c r="C715" s="31"/>
      <c r="D715" s="31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</row>
    <row r="716" spans="1:32">
      <c r="A716" s="31"/>
      <c r="B716" s="31"/>
      <c r="C716" s="31"/>
      <c r="D716" s="31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</row>
    <row r="717" spans="1:32">
      <c r="A717" s="31"/>
      <c r="B717" s="31"/>
      <c r="C717" s="31"/>
      <c r="D717" s="31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</row>
    <row r="718" spans="1:32">
      <c r="A718" s="31"/>
      <c r="B718" s="31"/>
      <c r="C718" s="31"/>
      <c r="D718" s="31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</row>
    <row r="719" spans="1:32">
      <c r="A719" s="31"/>
      <c r="B719" s="31"/>
      <c r="C719" s="31"/>
      <c r="D719" s="31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</row>
    <row r="720" spans="1:32">
      <c r="A720" s="31"/>
      <c r="B720" s="31"/>
      <c r="C720" s="31"/>
      <c r="D720" s="31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</row>
    <row r="721" spans="1:32">
      <c r="A721" s="31"/>
      <c r="B721" s="31"/>
      <c r="C721" s="31"/>
      <c r="D721" s="31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</row>
    <row r="722" spans="1:32">
      <c r="A722" s="31"/>
      <c r="B722" s="31"/>
      <c r="C722" s="31"/>
      <c r="D722" s="31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</row>
    <row r="723" spans="1:32">
      <c r="A723" s="31"/>
      <c r="B723" s="31"/>
      <c r="C723" s="31"/>
      <c r="D723" s="31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</row>
    <row r="724" spans="1:32">
      <c r="A724" s="31"/>
      <c r="B724" s="31"/>
      <c r="C724" s="31"/>
      <c r="D724" s="31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</row>
    <row r="725" spans="1:32">
      <c r="A725" s="31"/>
      <c r="B725" s="31"/>
      <c r="C725" s="31"/>
      <c r="D725" s="31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</row>
    <row r="726" spans="1:32">
      <c r="A726" s="31"/>
      <c r="B726" s="31"/>
      <c r="C726" s="31"/>
      <c r="D726" s="31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</row>
    <row r="727" spans="1:32">
      <c r="A727" s="31"/>
      <c r="B727" s="31"/>
      <c r="C727" s="31"/>
      <c r="D727" s="31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</row>
    <row r="728" spans="1:32">
      <c r="A728" s="31"/>
      <c r="B728" s="31"/>
      <c r="C728" s="31"/>
      <c r="D728" s="31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</row>
    <row r="729" spans="1:32">
      <c r="A729" s="31"/>
      <c r="B729" s="31"/>
      <c r="C729" s="31"/>
      <c r="D729" s="31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</row>
    <row r="730" spans="1:32">
      <c r="A730" s="31"/>
      <c r="B730" s="31"/>
      <c r="C730" s="31"/>
      <c r="D730" s="31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</row>
    <row r="731" spans="1:32">
      <c r="A731" s="31"/>
      <c r="B731" s="31"/>
      <c r="C731" s="31"/>
      <c r="D731" s="31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</row>
    <row r="732" spans="1:32">
      <c r="A732" s="31"/>
      <c r="B732" s="31"/>
      <c r="C732" s="31"/>
      <c r="D732" s="31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</row>
    <row r="733" spans="1:32">
      <c r="A733" s="31"/>
      <c r="B733" s="31"/>
      <c r="C733" s="31"/>
      <c r="D733" s="31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</row>
    <row r="734" spans="1:32">
      <c r="A734" s="31"/>
      <c r="B734" s="31"/>
      <c r="C734" s="31"/>
      <c r="D734" s="31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</row>
    <row r="735" spans="1:32">
      <c r="A735" s="31"/>
      <c r="B735" s="31"/>
      <c r="C735" s="31"/>
      <c r="D735" s="31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</row>
    <row r="736" spans="1:32">
      <c r="A736" s="31"/>
      <c r="B736" s="31"/>
      <c r="C736" s="31"/>
      <c r="D736" s="31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</row>
    <row r="737" spans="1:32">
      <c r="A737" s="31"/>
      <c r="B737" s="31"/>
      <c r="C737" s="31"/>
      <c r="D737" s="31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</row>
    <row r="738" spans="1:32">
      <c r="A738" s="31"/>
      <c r="B738" s="31"/>
      <c r="C738" s="31"/>
      <c r="D738" s="31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</row>
    <row r="739" spans="1:32">
      <c r="A739" s="31"/>
      <c r="B739" s="31"/>
      <c r="C739" s="31"/>
      <c r="D739" s="31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</row>
    <row r="740" spans="1:32">
      <c r="A740" s="31"/>
      <c r="B740" s="31"/>
      <c r="C740" s="31"/>
      <c r="D740" s="31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</row>
    <row r="741" spans="1:32">
      <c r="A741" s="31"/>
      <c r="B741" s="31"/>
      <c r="C741" s="31"/>
      <c r="D741" s="31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</row>
    <row r="742" spans="1:32">
      <c r="A742" s="31"/>
      <c r="B742" s="31"/>
      <c r="C742" s="31"/>
      <c r="D742" s="31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</row>
    <row r="743" spans="1:32">
      <c r="A743" s="31"/>
      <c r="B743" s="31"/>
      <c r="C743" s="31"/>
      <c r="D743" s="31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</row>
    <row r="744" spans="1:32">
      <c r="A744" s="31"/>
      <c r="B744" s="31"/>
      <c r="C744" s="31"/>
      <c r="D744" s="31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</row>
    <row r="745" spans="1:32">
      <c r="A745" s="31"/>
      <c r="B745" s="31"/>
      <c r="C745" s="31"/>
      <c r="D745" s="31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</row>
    <row r="746" spans="1:32">
      <c r="A746" s="31"/>
      <c r="B746" s="31"/>
      <c r="C746" s="31"/>
      <c r="D746" s="31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</row>
    <row r="747" spans="1:32">
      <c r="A747" s="31"/>
      <c r="B747" s="31"/>
      <c r="C747" s="31"/>
      <c r="D747" s="31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</row>
    <row r="748" spans="1:32">
      <c r="A748" s="31"/>
      <c r="B748" s="31"/>
      <c r="C748" s="31"/>
      <c r="D748" s="31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</row>
    <row r="749" spans="1:32">
      <c r="A749" s="31"/>
      <c r="B749" s="31"/>
      <c r="C749" s="31"/>
      <c r="D749" s="31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</row>
    <row r="750" spans="1:32">
      <c r="A750" s="31"/>
      <c r="B750" s="31"/>
      <c r="C750" s="31"/>
      <c r="D750" s="31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</row>
    <row r="751" spans="1:32">
      <c r="A751" s="31"/>
      <c r="B751" s="31"/>
      <c r="C751" s="31"/>
      <c r="D751" s="31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</row>
    <row r="752" spans="1:32">
      <c r="A752" s="31"/>
      <c r="B752" s="31"/>
      <c r="C752" s="31"/>
      <c r="D752" s="31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</row>
    <row r="753" spans="1:32">
      <c r="A753" s="31"/>
      <c r="B753" s="31"/>
      <c r="C753" s="31"/>
      <c r="D753" s="31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</row>
    <row r="754" spans="1:32">
      <c r="A754" s="31"/>
      <c r="B754" s="31"/>
      <c r="C754" s="31"/>
      <c r="D754" s="31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</row>
    <row r="755" spans="1:32">
      <c r="A755" s="31"/>
      <c r="B755" s="31"/>
      <c r="C755" s="31"/>
      <c r="D755" s="31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</row>
    <row r="756" spans="1:32">
      <c r="A756" s="31"/>
      <c r="B756" s="31"/>
      <c r="C756" s="31"/>
      <c r="D756" s="31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</row>
    <row r="757" spans="1:32">
      <c r="A757" s="31"/>
      <c r="B757" s="31"/>
      <c r="C757" s="31"/>
      <c r="D757" s="31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</row>
    <row r="758" spans="1:32">
      <c r="A758" s="31"/>
      <c r="B758" s="31"/>
      <c r="C758" s="31"/>
      <c r="D758" s="31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</row>
    <row r="759" spans="1:32">
      <c r="A759" s="31"/>
      <c r="B759" s="31"/>
      <c r="C759" s="31"/>
      <c r="D759" s="31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</row>
    <row r="760" spans="1:32">
      <c r="A760" s="31"/>
      <c r="B760" s="31"/>
      <c r="C760" s="31"/>
      <c r="D760" s="31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</row>
    <row r="761" spans="1:32">
      <c r="A761" s="31"/>
      <c r="B761" s="31"/>
      <c r="C761" s="31"/>
      <c r="D761" s="31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</row>
    <row r="762" spans="1:32">
      <c r="A762" s="31"/>
      <c r="B762" s="31"/>
      <c r="C762" s="31"/>
      <c r="D762" s="31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</row>
    <row r="763" spans="1:32">
      <c r="A763" s="31"/>
      <c r="B763" s="31"/>
      <c r="C763" s="31"/>
      <c r="D763" s="31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</row>
    <row r="764" spans="1:32">
      <c r="A764" s="31"/>
      <c r="B764" s="31"/>
      <c r="C764" s="31"/>
      <c r="D764" s="31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</row>
    <row r="765" spans="1:32">
      <c r="A765" s="31"/>
      <c r="B765" s="31"/>
      <c r="C765" s="31"/>
      <c r="D765" s="31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</row>
    <row r="766" spans="1:32">
      <c r="A766" s="31"/>
      <c r="B766" s="31"/>
      <c r="C766" s="31"/>
      <c r="D766" s="31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</row>
    <row r="767" spans="1:32">
      <c r="A767" s="31"/>
      <c r="B767" s="31"/>
      <c r="C767" s="31"/>
      <c r="D767" s="31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</row>
    <row r="768" spans="1:32">
      <c r="A768" s="31"/>
      <c r="B768" s="31"/>
      <c r="C768" s="31"/>
      <c r="D768" s="31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</row>
    <row r="769" spans="1:32">
      <c r="A769" s="31"/>
      <c r="B769" s="31"/>
      <c r="C769" s="31"/>
      <c r="D769" s="31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</row>
    <row r="770" spans="1:32">
      <c r="A770" s="31"/>
      <c r="B770" s="31"/>
      <c r="C770" s="31"/>
      <c r="D770" s="31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</row>
    <row r="771" spans="1:32">
      <c r="A771" s="31"/>
      <c r="B771" s="31"/>
      <c r="C771" s="31"/>
      <c r="D771" s="31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</row>
    <row r="772" spans="1:32">
      <c r="A772" s="31"/>
      <c r="B772" s="31"/>
      <c r="C772" s="31"/>
      <c r="D772" s="31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</row>
    <row r="773" spans="1:32">
      <c r="A773" s="31"/>
      <c r="B773" s="31"/>
      <c r="C773" s="31"/>
      <c r="D773" s="31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</row>
    <row r="774" spans="1:32">
      <c r="A774" s="31"/>
      <c r="B774" s="31"/>
      <c r="C774" s="31"/>
      <c r="D774" s="31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</row>
    <row r="775" spans="1:32">
      <c r="A775" s="31"/>
      <c r="B775" s="31"/>
      <c r="C775" s="31"/>
      <c r="D775" s="31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</row>
    <row r="776" spans="1:32">
      <c r="A776" s="31"/>
      <c r="B776" s="31"/>
      <c r="C776" s="31"/>
      <c r="D776" s="31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</row>
    <row r="777" spans="1:32">
      <c r="A777" s="31"/>
      <c r="B777" s="31"/>
      <c r="C777" s="31"/>
      <c r="D777" s="31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</row>
    <row r="778" spans="1:32">
      <c r="A778" s="31"/>
      <c r="B778" s="31"/>
      <c r="C778" s="31"/>
      <c r="D778" s="31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</row>
    <row r="779" spans="1:32">
      <c r="A779" s="31"/>
      <c r="B779" s="31"/>
      <c r="C779" s="31"/>
      <c r="D779" s="31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</row>
    <row r="780" spans="1:32">
      <c r="A780" s="31"/>
      <c r="B780" s="31"/>
      <c r="C780" s="31"/>
      <c r="D780" s="31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</row>
    <row r="781" spans="1:32">
      <c r="A781" s="31"/>
      <c r="B781" s="31"/>
      <c r="C781" s="31"/>
      <c r="D781" s="31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</row>
    <row r="782" spans="1:32">
      <c r="A782" s="31"/>
      <c r="B782" s="31"/>
      <c r="C782" s="31"/>
      <c r="D782" s="31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</row>
    <row r="783" spans="1:32">
      <c r="A783" s="31"/>
      <c r="B783" s="31"/>
      <c r="C783" s="31"/>
      <c r="D783" s="31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</row>
    <row r="784" spans="1:32">
      <c r="A784" s="31"/>
      <c r="B784" s="31"/>
      <c r="C784" s="31"/>
      <c r="D784" s="31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</row>
    <row r="785" spans="1:32">
      <c r="A785" s="31"/>
      <c r="B785" s="31"/>
      <c r="C785" s="31"/>
      <c r="D785" s="31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</row>
    <row r="786" spans="1:32">
      <c r="A786" s="31"/>
      <c r="B786" s="31"/>
      <c r="C786" s="31"/>
      <c r="D786" s="31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</row>
    <row r="787" spans="1:32">
      <c r="A787" s="31"/>
      <c r="B787" s="31"/>
      <c r="C787" s="31"/>
      <c r="D787" s="31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</row>
    <row r="788" spans="1:32">
      <c r="A788" s="31"/>
      <c r="B788" s="31"/>
      <c r="C788" s="31"/>
      <c r="D788" s="31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</row>
    <row r="789" spans="1:32">
      <c r="A789" s="31"/>
      <c r="B789" s="31"/>
      <c r="C789" s="31"/>
      <c r="D789" s="31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</row>
    <row r="790" spans="1:32">
      <c r="A790" s="31"/>
      <c r="B790" s="31"/>
      <c r="C790" s="31"/>
      <c r="D790" s="31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</row>
    <row r="791" spans="1:32">
      <c r="A791" s="31"/>
      <c r="B791" s="31"/>
      <c r="C791" s="31"/>
      <c r="D791" s="31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</row>
    <row r="792" spans="1:32">
      <c r="A792" s="31"/>
      <c r="B792" s="31"/>
      <c r="C792" s="31"/>
      <c r="D792" s="31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</row>
    <row r="793" spans="1:32">
      <c r="A793" s="31"/>
      <c r="B793" s="31"/>
      <c r="C793" s="31"/>
      <c r="D793" s="31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</row>
    <row r="794" spans="1:32">
      <c r="A794" s="31"/>
      <c r="B794" s="31"/>
      <c r="C794" s="31"/>
      <c r="D794" s="31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</row>
    <row r="795" spans="1:32">
      <c r="A795" s="31"/>
      <c r="B795" s="31"/>
      <c r="C795" s="31"/>
      <c r="D795" s="31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</row>
    <row r="796" spans="1:32">
      <c r="A796" s="31"/>
      <c r="B796" s="31"/>
      <c r="C796" s="31"/>
      <c r="D796" s="31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</row>
    <row r="797" spans="1:32">
      <c r="A797" s="31"/>
      <c r="B797" s="31"/>
      <c r="C797" s="31"/>
      <c r="D797" s="31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</row>
    <row r="798" spans="1:32">
      <c r="A798" s="31"/>
      <c r="B798" s="31"/>
      <c r="C798" s="31"/>
      <c r="D798" s="31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</row>
    <row r="799" spans="1:32">
      <c r="A799" s="31"/>
      <c r="B799" s="31"/>
      <c r="C799" s="31"/>
      <c r="D799" s="31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</row>
    <row r="800" spans="1:32">
      <c r="A800" s="31"/>
      <c r="B800" s="31"/>
      <c r="C800" s="31"/>
      <c r="D800" s="31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</row>
    <row r="801" spans="1:32">
      <c r="A801" s="31"/>
      <c r="B801" s="31"/>
      <c r="C801" s="31"/>
      <c r="D801" s="31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</row>
    <row r="802" spans="1:32">
      <c r="A802" s="31"/>
      <c r="B802" s="31"/>
      <c r="C802" s="31"/>
      <c r="D802" s="31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</row>
    <row r="803" spans="1:32">
      <c r="A803" s="31"/>
      <c r="B803" s="31"/>
      <c r="C803" s="31"/>
      <c r="D803" s="31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</row>
    <row r="804" spans="1:32">
      <c r="A804" s="31"/>
      <c r="B804" s="31"/>
      <c r="C804" s="31"/>
      <c r="D804" s="31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</row>
    <row r="805" spans="1:32">
      <c r="A805" s="31"/>
      <c r="B805" s="31"/>
      <c r="C805" s="31"/>
      <c r="D805" s="31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</row>
    <row r="806" spans="1:32">
      <c r="A806" s="31"/>
      <c r="B806" s="31"/>
      <c r="C806" s="31"/>
      <c r="D806" s="31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</row>
    <row r="807" spans="1:32">
      <c r="A807" s="31"/>
      <c r="B807" s="31"/>
      <c r="C807" s="31"/>
      <c r="D807" s="31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</row>
    <row r="808" spans="1:32">
      <c r="A808" s="31"/>
      <c r="B808" s="31"/>
      <c r="C808" s="31"/>
      <c r="D808" s="31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</row>
    <row r="809" spans="1:32">
      <c r="A809" s="31"/>
      <c r="B809" s="31"/>
      <c r="C809" s="31"/>
      <c r="D809" s="31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</row>
    <row r="810" spans="1:32">
      <c r="A810" s="31"/>
      <c r="B810" s="31"/>
      <c r="C810" s="31"/>
      <c r="D810" s="31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</row>
    <row r="811" spans="1:32">
      <c r="A811" s="31"/>
      <c r="B811" s="31"/>
      <c r="C811" s="31"/>
      <c r="D811" s="31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</row>
    <row r="812" spans="1:32">
      <c r="A812" s="31"/>
      <c r="B812" s="31"/>
      <c r="C812" s="31"/>
      <c r="D812" s="31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</row>
    <row r="813" spans="1:32">
      <c r="A813" s="31"/>
      <c r="B813" s="31"/>
      <c r="C813" s="31"/>
      <c r="D813" s="31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</row>
    <row r="814" spans="1:32">
      <c r="A814" s="31"/>
      <c r="B814" s="31"/>
      <c r="C814" s="31"/>
      <c r="D814" s="31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</row>
    <row r="815" spans="1:32">
      <c r="A815" s="31"/>
      <c r="B815" s="31"/>
      <c r="C815" s="31"/>
      <c r="D815" s="31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</row>
    <row r="816" spans="1:32">
      <c r="A816" s="31"/>
      <c r="B816" s="31"/>
      <c r="C816" s="31"/>
      <c r="D816" s="31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</row>
    <row r="817" spans="1:32">
      <c r="A817" s="31"/>
      <c r="B817" s="31"/>
      <c r="C817" s="31"/>
      <c r="D817" s="31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</row>
    <row r="818" spans="1:32">
      <c r="A818" s="31"/>
      <c r="B818" s="31"/>
      <c r="C818" s="31"/>
      <c r="D818" s="31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</row>
    <row r="819" spans="1:32">
      <c r="A819" s="31"/>
      <c r="B819" s="31"/>
      <c r="C819" s="31"/>
      <c r="D819" s="31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</row>
    <row r="820" spans="1:32">
      <c r="A820" s="31"/>
      <c r="B820" s="31"/>
      <c r="C820" s="31"/>
      <c r="D820" s="31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</row>
    <row r="821" spans="1:32">
      <c r="A821" s="31"/>
      <c r="B821" s="31"/>
      <c r="C821" s="31"/>
      <c r="D821" s="31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</row>
    <row r="822" spans="1:32">
      <c r="A822" s="31"/>
      <c r="B822" s="31"/>
      <c r="C822" s="31"/>
      <c r="D822" s="31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</row>
    <row r="823" spans="1:32">
      <c r="A823" s="31"/>
      <c r="B823" s="31"/>
      <c r="C823" s="31"/>
      <c r="D823" s="31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</row>
    <row r="824" spans="1:32">
      <c r="A824" s="31"/>
      <c r="B824" s="31"/>
      <c r="C824" s="31"/>
      <c r="D824" s="31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</row>
    <row r="825" spans="1:32">
      <c r="A825" s="31"/>
      <c r="B825" s="31"/>
      <c r="C825" s="31"/>
      <c r="D825" s="31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</row>
    <row r="826" spans="1:32">
      <c r="A826" s="31"/>
      <c r="B826" s="31"/>
      <c r="C826" s="31"/>
      <c r="D826" s="31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</row>
    <row r="827" spans="1:32">
      <c r="A827" s="31"/>
      <c r="B827" s="31"/>
      <c r="C827" s="31"/>
      <c r="D827" s="31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</row>
    <row r="828" spans="1:32">
      <c r="A828" s="31"/>
      <c r="B828" s="31"/>
      <c r="C828" s="31"/>
      <c r="D828" s="31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</row>
    <row r="829" spans="1:32">
      <c r="A829" s="31"/>
      <c r="B829" s="31"/>
      <c r="C829" s="31"/>
      <c r="D829" s="31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</row>
    <row r="830" spans="1:32">
      <c r="A830" s="31"/>
      <c r="B830" s="31"/>
      <c r="C830" s="31"/>
      <c r="D830" s="31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</row>
    <row r="831" spans="1:32">
      <c r="A831" s="31"/>
      <c r="B831" s="31"/>
      <c r="C831" s="31"/>
      <c r="D831" s="31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</row>
    <row r="832" spans="1:32">
      <c r="A832" s="31"/>
      <c r="B832" s="31"/>
      <c r="C832" s="31"/>
      <c r="D832" s="31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</row>
    <row r="833" spans="1:32">
      <c r="A833" s="31"/>
      <c r="B833" s="31"/>
      <c r="C833" s="31"/>
      <c r="D833" s="31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</row>
    <row r="834" spans="1:32">
      <c r="A834" s="31"/>
      <c r="B834" s="31"/>
      <c r="C834" s="31"/>
      <c r="D834" s="31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</row>
    <row r="835" spans="1:32">
      <c r="A835" s="31"/>
      <c r="B835" s="31"/>
      <c r="C835" s="31"/>
      <c r="D835" s="31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</row>
    <row r="836" spans="1:32">
      <c r="A836" s="31"/>
      <c r="B836" s="31"/>
      <c r="C836" s="31"/>
      <c r="D836" s="31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</row>
    <row r="837" spans="1:32">
      <c r="A837" s="31"/>
      <c r="B837" s="31"/>
      <c r="C837" s="31"/>
      <c r="D837" s="31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</row>
    <row r="838" spans="1:32">
      <c r="A838" s="31"/>
      <c r="B838" s="31"/>
      <c r="C838" s="31"/>
      <c r="D838" s="31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</row>
    <row r="839" spans="1:32">
      <c r="A839" s="31"/>
      <c r="B839" s="31"/>
      <c r="C839" s="31"/>
      <c r="D839" s="31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</row>
    <row r="840" spans="1:32">
      <c r="A840" s="31"/>
      <c r="B840" s="31"/>
      <c r="C840" s="31"/>
      <c r="D840" s="31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</row>
    <row r="841" spans="1:32">
      <c r="A841" s="31"/>
      <c r="B841" s="31"/>
      <c r="C841" s="31"/>
      <c r="D841" s="31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</row>
    <row r="842" spans="1:32">
      <c r="A842" s="31"/>
      <c r="B842" s="31"/>
      <c r="C842" s="31"/>
      <c r="D842" s="31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</row>
    <row r="843" spans="1:32">
      <c r="A843" s="31"/>
      <c r="B843" s="31"/>
      <c r="C843" s="31"/>
      <c r="D843" s="31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</row>
    <row r="844" spans="1:32">
      <c r="A844" s="31"/>
      <c r="B844" s="31"/>
      <c r="C844" s="31"/>
      <c r="D844" s="31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</row>
    <row r="845" spans="1:32">
      <c r="A845" s="31"/>
      <c r="B845" s="31"/>
      <c r="C845" s="31"/>
      <c r="D845" s="31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</row>
    <row r="846" spans="1:32">
      <c r="A846" s="31"/>
      <c r="B846" s="31"/>
      <c r="C846" s="31"/>
      <c r="D846" s="31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</row>
    <row r="847" spans="1:32">
      <c r="A847" s="31"/>
      <c r="B847" s="31"/>
      <c r="C847" s="31"/>
      <c r="D847" s="31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</row>
    <row r="848" spans="1:32">
      <c r="A848" s="31"/>
      <c r="B848" s="31"/>
      <c r="C848" s="31"/>
      <c r="D848" s="31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</row>
    <row r="849" spans="1:32">
      <c r="A849" s="31"/>
      <c r="B849" s="31"/>
      <c r="C849" s="31"/>
      <c r="D849" s="31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</row>
    <row r="850" spans="1:32">
      <c r="A850" s="31"/>
      <c r="B850" s="31"/>
      <c r="C850" s="31"/>
      <c r="D850" s="31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</row>
    <row r="851" spans="1:32">
      <c r="A851" s="31"/>
      <c r="B851" s="31"/>
      <c r="C851" s="31"/>
      <c r="D851" s="31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</row>
    <row r="852" spans="1:32">
      <c r="A852" s="31"/>
      <c r="B852" s="31"/>
      <c r="C852" s="31"/>
      <c r="D852" s="31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</row>
    <row r="853" spans="1:32">
      <c r="A853" s="31"/>
      <c r="B853" s="31"/>
      <c r="C853" s="31"/>
      <c r="D853" s="31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</row>
    <row r="854" spans="1:32">
      <c r="A854" s="31"/>
      <c r="B854" s="31"/>
      <c r="C854" s="31"/>
      <c r="D854" s="31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</row>
    <row r="855" spans="1:32">
      <c r="A855" s="31"/>
      <c r="B855" s="31"/>
      <c r="C855" s="31"/>
      <c r="D855" s="31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</row>
    <row r="856" spans="1:32">
      <c r="A856" s="31"/>
      <c r="B856" s="31"/>
      <c r="C856" s="31"/>
      <c r="D856" s="31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</row>
    <row r="857" spans="1:32">
      <c r="A857" s="31"/>
      <c r="B857" s="31"/>
      <c r="C857" s="31"/>
      <c r="D857" s="31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</row>
    <row r="858" spans="1:32">
      <c r="A858" s="31"/>
      <c r="B858" s="31"/>
      <c r="C858" s="31"/>
      <c r="D858" s="31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</row>
    <row r="859" spans="1:32">
      <c r="A859" s="31"/>
      <c r="B859" s="31"/>
      <c r="C859" s="31"/>
      <c r="D859" s="31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</row>
    <row r="860" spans="1:32">
      <c r="A860" s="31"/>
      <c r="B860" s="31"/>
      <c r="C860" s="31"/>
      <c r="D860" s="31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</row>
    <row r="861" spans="1:32">
      <c r="A861" s="31"/>
      <c r="B861" s="31"/>
      <c r="C861" s="31"/>
      <c r="D861" s="31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</row>
    <row r="862" spans="1:32">
      <c r="A862" s="31"/>
      <c r="B862" s="31"/>
      <c r="C862" s="31"/>
      <c r="D862" s="31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</row>
    <row r="863" spans="1:32">
      <c r="A863" s="31"/>
      <c r="B863" s="31"/>
      <c r="C863" s="31"/>
      <c r="D863" s="31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</row>
    <row r="864" spans="1:32">
      <c r="A864" s="31"/>
      <c r="B864" s="31"/>
      <c r="C864" s="31"/>
      <c r="D864" s="31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</row>
    <row r="865" spans="1:32">
      <c r="A865" s="31"/>
      <c r="B865" s="31"/>
      <c r="C865" s="31"/>
      <c r="D865" s="31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</row>
    <row r="866" spans="1:32">
      <c r="A866" s="31"/>
      <c r="B866" s="31"/>
      <c r="C866" s="31"/>
      <c r="D866" s="31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</row>
    <row r="867" spans="1:32">
      <c r="A867" s="31"/>
      <c r="B867" s="31"/>
      <c r="C867" s="31"/>
      <c r="D867" s="31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</row>
    <row r="868" spans="1:32">
      <c r="A868" s="31"/>
      <c r="B868" s="31"/>
      <c r="C868" s="31"/>
      <c r="D868" s="31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</row>
    <row r="869" spans="1:32">
      <c r="A869" s="31"/>
      <c r="B869" s="31"/>
      <c r="C869" s="31"/>
      <c r="D869" s="31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</row>
    <row r="870" spans="1:32">
      <c r="A870" s="31"/>
      <c r="B870" s="31"/>
      <c r="C870" s="31"/>
      <c r="D870" s="31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</row>
    <row r="871" spans="1:32">
      <c r="A871" s="31"/>
      <c r="B871" s="31"/>
      <c r="C871" s="31"/>
      <c r="D871" s="31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</row>
    <row r="872" spans="1:32">
      <c r="A872" s="31"/>
      <c r="B872" s="31"/>
      <c r="C872" s="31"/>
      <c r="D872" s="31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</row>
    <row r="873" spans="1:32">
      <c r="A873" s="31"/>
      <c r="B873" s="31"/>
      <c r="C873" s="31"/>
      <c r="D873" s="31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</row>
    <row r="874" spans="1:32">
      <c r="A874" s="31"/>
      <c r="B874" s="31"/>
      <c r="C874" s="31"/>
      <c r="D874" s="31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</row>
    <row r="875" spans="1:32">
      <c r="A875" s="31"/>
      <c r="B875" s="31"/>
      <c r="C875" s="31"/>
      <c r="D875" s="31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</row>
    <row r="876" spans="1:32">
      <c r="A876" s="31"/>
      <c r="B876" s="31"/>
      <c r="C876" s="31"/>
      <c r="D876" s="31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</row>
    <row r="877" spans="1:32">
      <c r="A877" s="31"/>
      <c r="B877" s="31"/>
      <c r="C877" s="31"/>
      <c r="D877" s="31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</row>
    <row r="878" spans="1:32">
      <c r="A878" s="31"/>
      <c r="B878" s="31"/>
      <c r="C878" s="31"/>
      <c r="D878" s="31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</row>
    <row r="879" spans="1:32">
      <c r="A879" s="31"/>
      <c r="B879" s="31"/>
      <c r="C879" s="31"/>
      <c r="D879" s="31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</row>
    <row r="880" spans="1:32">
      <c r="A880" s="31"/>
      <c r="B880" s="31"/>
      <c r="C880" s="31"/>
      <c r="D880" s="31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</row>
    <row r="881" spans="1:32">
      <c r="A881" s="31"/>
      <c r="B881" s="31"/>
      <c r="C881" s="31"/>
      <c r="D881" s="31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</row>
    <row r="882" spans="1:32">
      <c r="A882" s="31"/>
      <c r="B882" s="31"/>
      <c r="C882" s="31"/>
      <c r="D882" s="31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</row>
    <row r="883" spans="1:32">
      <c r="A883" s="31"/>
      <c r="B883" s="31"/>
      <c r="C883" s="31"/>
      <c r="D883" s="31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</row>
    <row r="884" spans="1:32">
      <c r="A884" s="31"/>
      <c r="B884" s="31"/>
      <c r="C884" s="31"/>
      <c r="D884" s="31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</row>
    <row r="885" spans="1:32">
      <c r="A885" s="31"/>
      <c r="B885" s="31"/>
      <c r="C885" s="31"/>
      <c r="D885" s="31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</row>
    <row r="886" spans="1:32">
      <c r="A886" s="31"/>
      <c r="B886" s="31"/>
      <c r="C886" s="31"/>
      <c r="D886" s="31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</row>
    <row r="887" spans="1:32">
      <c r="A887" s="31"/>
      <c r="B887" s="31"/>
      <c r="C887" s="31"/>
      <c r="D887" s="31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</row>
    <row r="888" spans="1:32">
      <c r="A888" s="31"/>
      <c r="B888" s="31"/>
      <c r="C888" s="31"/>
      <c r="D888" s="31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</row>
    <row r="889" spans="1:32">
      <c r="A889" s="31"/>
      <c r="B889" s="31"/>
      <c r="C889" s="31"/>
      <c r="D889" s="31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</row>
    <row r="890" spans="1:32">
      <c r="A890" s="31"/>
      <c r="B890" s="31"/>
      <c r="C890" s="31"/>
      <c r="D890" s="31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</row>
    <row r="891" spans="1:32">
      <c r="A891" s="31"/>
      <c r="B891" s="31"/>
      <c r="C891" s="31"/>
      <c r="D891" s="31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</row>
    <row r="892" spans="1:32">
      <c r="A892" s="31"/>
      <c r="B892" s="31"/>
      <c r="C892" s="31"/>
      <c r="D892" s="31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</row>
    <row r="893" spans="1:32">
      <c r="A893" s="31"/>
      <c r="B893" s="31"/>
      <c r="C893" s="31"/>
      <c r="D893" s="31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</row>
    <row r="894" spans="1:32">
      <c r="A894" s="31"/>
      <c r="B894" s="31"/>
      <c r="C894" s="31"/>
      <c r="D894" s="31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</row>
    <row r="895" spans="1:32">
      <c r="A895" s="31"/>
      <c r="B895" s="31"/>
      <c r="C895" s="31"/>
      <c r="D895" s="31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</row>
    <row r="896" spans="1:32">
      <c r="A896" s="31"/>
      <c r="B896" s="31"/>
      <c r="C896" s="31"/>
      <c r="D896" s="31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</row>
    <row r="897" spans="1:32">
      <c r="A897" s="31"/>
      <c r="B897" s="31"/>
      <c r="C897" s="31"/>
      <c r="D897" s="31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</row>
    <row r="898" spans="1:32">
      <c r="A898" s="31"/>
      <c r="B898" s="31"/>
      <c r="C898" s="31"/>
      <c r="D898" s="31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</row>
    <row r="899" spans="1:32">
      <c r="A899" s="31"/>
      <c r="B899" s="31"/>
      <c r="C899" s="31"/>
      <c r="D899" s="31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</row>
    <row r="900" spans="1:32">
      <c r="A900" s="31"/>
      <c r="B900" s="31"/>
      <c r="C900" s="31"/>
      <c r="D900" s="31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</row>
    <row r="901" spans="1:32">
      <c r="A901" s="31"/>
      <c r="B901" s="31"/>
      <c r="C901" s="31"/>
      <c r="D901" s="31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</row>
    <row r="902" spans="1:32">
      <c r="A902" s="31"/>
      <c r="B902" s="31"/>
      <c r="C902" s="31"/>
      <c r="D902" s="31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</row>
    <row r="903" spans="1:32">
      <c r="A903" s="31"/>
      <c r="B903" s="31"/>
      <c r="C903" s="31"/>
      <c r="D903" s="31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</row>
    <row r="904" spans="1:32">
      <c r="A904" s="31"/>
      <c r="B904" s="31"/>
      <c r="C904" s="31"/>
      <c r="D904" s="31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</row>
    <row r="905" spans="1:32">
      <c r="A905" s="31"/>
      <c r="B905" s="31"/>
      <c r="C905" s="31"/>
      <c r="D905" s="31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</row>
    <row r="906" spans="1:32">
      <c r="A906" s="31"/>
      <c r="B906" s="31"/>
      <c r="C906" s="31"/>
      <c r="D906" s="31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</row>
    <row r="907" spans="1:32">
      <c r="A907" s="31"/>
      <c r="B907" s="31"/>
      <c r="C907" s="31"/>
      <c r="D907" s="31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</row>
    <row r="908" spans="1:32">
      <c r="A908" s="31"/>
      <c r="B908" s="31"/>
      <c r="C908" s="31"/>
      <c r="D908" s="31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</row>
    <row r="909" spans="1:32">
      <c r="A909" s="31"/>
      <c r="B909" s="31"/>
      <c r="C909" s="31"/>
      <c r="D909" s="31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</row>
    <row r="910" spans="1:32">
      <c r="A910" s="31"/>
      <c r="B910" s="31"/>
      <c r="C910" s="31"/>
      <c r="D910" s="31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</row>
    <row r="911" spans="1:32">
      <c r="A911" s="31"/>
      <c r="B911" s="31"/>
      <c r="C911" s="31"/>
      <c r="D911" s="31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</row>
    <row r="912" spans="1:32">
      <c r="A912" s="31"/>
      <c r="B912" s="31"/>
      <c r="C912" s="31"/>
      <c r="D912" s="31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</row>
    <row r="913" spans="1:32">
      <c r="A913" s="31"/>
      <c r="B913" s="31"/>
      <c r="C913" s="31"/>
      <c r="D913" s="31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</row>
    <row r="914" spans="1:32">
      <c r="A914" s="31"/>
      <c r="B914" s="31"/>
      <c r="C914" s="31"/>
      <c r="D914" s="31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</row>
    <row r="915" spans="1:32">
      <c r="A915" s="31"/>
      <c r="B915" s="31"/>
      <c r="C915" s="31"/>
      <c r="D915" s="31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</row>
    <row r="916" spans="1:32">
      <c r="A916" s="31"/>
      <c r="B916" s="31"/>
      <c r="C916" s="31"/>
      <c r="D916" s="31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</row>
    <row r="917" spans="1:32">
      <c r="A917" s="31"/>
      <c r="B917" s="31"/>
      <c r="C917" s="31"/>
      <c r="D917" s="31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</row>
    <row r="918" spans="1:32">
      <c r="A918" s="31"/>
      <c r="B918" s="31"/>
      <c r="C918" s="31"/>
      <c r="D918" s="31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</row>
    <row r="919" spans="1:32">
      <c r="A919" s="31"/>
      <c r="B919" s="31"/>
      <c r="C919" s="31"/>
      <c r="D919" s="31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</row>
    <row r="920" spans="1:32">
      <c r="A920" s="31"/>
      <c r="B920" s="31"/>
      <c r="C920" s="31"/>
      <c r="D920" s="31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</row>
    <row r="921" spans="1:32">
      <c r="A921" s="31"/>
      <c r="B921" s="31"/>
      <c r="C921" s="31"/>
      <c r="D921" s="31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</row>
    <row r="922" spans="1:32">
      <c r="A922" s="31"/>
      <c r="B922" s="31"/>
      <c r="C922" s="31"/>
      <c r="D922" s="31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</row>
    <row r="923" spans="1:32">
      <c r="A923" s="31"/>
      <c r="B923" s="31"/>
      <c r="C923" s="31"/>
      <c r="D923" s="31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</row>
    <row r="924" spans="1:32">
      <c r="A924" s="31"/>
      <c r="B924" s="31"/>
      <c r="C924" s="31"/>
      <c r="D924" s="31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</row>
    <row r="925" spans="1:32">
      <c r="A925" s="31"/>
      <c r="B925" s="31"/>
      <c r="C925" s="31"/>
      <c r="D925" s="31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</row>
    <row r="926" spans="1:32">
      <c r="A926" s="31"/>
      <c r="B926" s="31"/>
      <c r="C926" s="31"/>
      <c r="D926" s="31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</row>
    <row r="927" spans="1:32">
      <c r="A927" s="31"/>
      <c r="B927" s="31"/>
      <c r="C927" s="31"/>
      <c r="D927" s="31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</row>
    <row r="928" spans="1:32">
      <c r="A928" s="31"/>
      <c r="B928" s="31"/>
      <c r="C928" s="31"/>
      <c r="D928" s="31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</row>
    <row r="929" spans="1:32">
      <c r="A929" s="31"/>
      <c r="B929" s="31"/>
      <c r="C929" s="31"/>
      <c r="D929" s="31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</row>
    <row r="930" spans="1:32">
      <c r="A930" s="31"/>
      <c r="B930" s="31"/>
      <c r="C930" s="31"/>
      <c r="D930" s="31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</row>
    <row r="931" spans="1:32">
      <c r="A931" s="31"/>
      <c r="B931" s="31"/>
      <c r="C931" s="31"/>
      <c r="D931" s="31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</row>
    <row r="932" spans="1:32">
      <c r="A932" s="31"/>
      <c r="B932" s="31"/>
      <c r="C932" s="31"/>
      <c r="D932" s="31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</row>
    <row r="933" spans="1:32">
      <c r="A933" s="31"/>
      <c r="B933" s="31"/>
      <c r="C933" s="31"/>
      <c r="D933" s="31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</row>
    <row r="934" spans="1:32">
      <c r="A934" s="31"/>
      <c r="B934" s="31"/>
      <c r="C934" s="31"/>
      <c r="D934" s="31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</row>
    <row r="935" spans="1:32">
      <c r="A935" s="31"/>
      <c r="B935" s="31"/>
      <c r="C935" s="31"/>
      <c r="D935" s="31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</row>
    <row r="936" spans="1:32">
      <c r="A936" s="31"/>
      <c r="B936" s="31"/>
      <c r="C936" s="31"/>
      <c r="D936" s="31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</row>
    <row r="937" spans="1:32">
      <c r="A937" s="31"/>
      <c r="B937" s="31"/>
      <c r="C937" s="31"/>
      <c r="D937" s="31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</row>
    <row r="938" spans="1:32">
      <c r="A938" s="31"/>
      <c r="B938" s="31"/>
      <c r="C938" s="31"/>
      <c r="D938" s="31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</row>
    <row r="939" spans="1:32">
      <c r="A939" s="31"/>
      <c r="B939" s="31"/>
      <c r="C939" s="31"/>
      <c r="D939" s="31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</row>
    <row r="940" spans="1:32">
      <c r="A940" s="31"/>
      <c r="B940" s="31"/>
      <c r="C940" s="31"/>
      <c r="D940" s="31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</row>
    <row r="941" spans="1:32">
      <c r="A941" s="31"/>
      <c r="B941" s="31"/>
      <c r="C941" s="31"/>
      <c r="D941" s="31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</row>
    <row r="942" spans="1:32">
      <c r="A942" s="31"/>
      <c r="B942" s="31"/>
      <c r="C942" s="31"/>
      <c r="D942" s="31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</row>
    <row r="943" spans="1:32">
      <c r="A943" s="31"/>
      <c r="B943" s="31"/>
      <c r="C943" s="31"/>
      <c r="D943" s="31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</row>
    <row r="944" spans="1:32">
      <c r="A944" s="31"/>
      <c r="B944" s="31"/>
      <c r="C944" s="31"/>
      <c r="D944" s="31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</row>
    <row r="945" spans="1:32">
      <c r="A945" s="31"/>
      <c r="B945" s="31"/>
      <c r="C945" s="31"/>
      <c r="D945" s="31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</row>
    <row r="946" spans="1:32">
      <c r="A946" s="31"/>
      <c r="B946" s="31"/>
      <c r="C946" s="31"/>
      <c r="D946" s="31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</row>
    <row r="947" spans="1:32">
      <c r="A947" s="31"/>
      <c r="B947" s="31"/>
      <c r="C947" s="31"/>
      <c r="D947" s="31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</row>
    <row r="948" spans="1:32">
      <c r="A948" s="31"/>
      <c r="B948" s="31"/>
      <c r="C948" s="31"/>
      <c r="D948" s="31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</row>
    <row r="949" spans="1:32">
      <c r="A949" s="31"/>
      <c r="B949" s="31"/>
      <c r="C949" s="31"/>
      <c r="D949" s="31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</row>
    <row r="950" spans="1:32">
      <c r="A950" s="31"/>
      <c r="B950" s="31"/>
      <c r="C950" s="31"/>
      <c r="D950" s="31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</row>
    <row r="951" spans="1:32">
      <c r="A951" s="31"/>
      <c r="B951" s="31"/>
      <c r="C951" s="31"/>
      <c r="D951" s="31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</row>
    <row r="952" spans="1:32">
      <c r="A952" s="31"/>
      <c r="B952" s="31"/>
      <c r="C952" s="31"/>
      <c r="D952" s="31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</row>
    <row r="953" spans="1:32">
      <c r="A953" s="31"/>
      <c r="B953" s="31"/>
      <c r="C953" s="31"/>
      <c r="D953" s="31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</row>
    <row r="954" spans="1:32">
      <c r="A954" s="31"/>
      <c r="B954" s="31"/>
      <c r="C954" s="31"/>
      <c r="D954" s="31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</row>
    <row r="955" spans="1:32">
      <c r="A955" s="31"/>
      <c r="B955" s="31"/>
      <c r="C955" s="31"/>
      <c r="D955" s="31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</row>
    <row r="956" spans="1:32">
      <c r="A956" s="31"/>
      <c r="B956" s="31"/>
      <c r="C956" s="31"/>
      <c r="D956" s="31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</row>
    <row r="957" spans="1:32">
      <c r="A957" s="31"/>
      <c r="B957" s="31"/>
      <c r="C957" s="31"/>
      <c r="D957" s="31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</row>
    <row r="958" spans="1:32">
      <c r="A958" s="31"/>
      <c r="B958" s="31"/>
      <c r="C958" s="31"/>
      <c r="D958" s="31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</row>
    <row r="959" spans="1:32">
      <c r="A959" s="31"/>
      <c r="B959" s="31"/>
      <c r="C959" s="31"/>
      <c r="D959" s="31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</row>
    <row r="960" spans="1:32">
      <c r="A960" s="31"/>
      <c r="B960" s="31"/>
      <c r="C960" s="31"/>
      <c r="D960" s="31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</row>
    <row r="961" spans="1:32">
      <c r="A961" s="31"/>
      <c r="B961" s="31"/>
      <c r="C961" s="31"/>
      <c r="D961" s="31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</row>
    <row r="962" spans="1:32">
      <c r="A962" s="31"/>
      <c r="B962" s="31"/>
      <c r="C962" s="31"/>
      <c r="D962" s="31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</row>
    <row r="963" spans="1:32">
      <c r="A963" s="31"/>
      <c r="B963" s="31"/>
      <c r="C963" s="31"/>
      <c r="D963" s="31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</row>
    <row r="964" spans="1:32">
      <c r="A964" s="31"/>
      <c r="B964" s="31"/>
      <c r="C964" s="31"/>
      <c r="D964" s="31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</row>
    <row r="965" spans="1:32">
      <c r="A965" s="31"/>
      <c r="B965" s="31"/>
      <c r="C965" s="31"/>
      <c r="D965" s="31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</row>
    <row r="966" spans="1:32">
      <c r="A966" s="31"/>
      <c r="B966" s="31"/>
      <c r="C966" s="31"/>
      <c r="D966" s="31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</row>
    <row r="967" spans="1:32">
      <c r="A967" s="31"/>
      <c r="B967" s="31"/>
      <c r="C967" s="31"/>
      <c r="D967" s="31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</row>
    <row r="968" spans="1:32">
      <c r="A968" s="31"/>
      <c r="B968" s="31"/>
      <c r="C968" s="31"/>
      <c r="D968" s="31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</row>
    <row r="969" spans="1:32">
      <c r="A969" s="31"/>
      <c r="B969" s="31"/>
      <c r="C969" s="31"/>
      <c r="D969" s="31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</row>
    <row r="970" spans="1:32">
      <c r="A970" s="31"/>
      <c r="B970" s="31"/>
      <c r="C970" s="31"/>
      <c r="D970" s="31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</row>
    <row r="971" spans="1:32">
      <c r="A971" s="31"/>
      <c r="B971" s="31"/>
      <c r="C971" s="31"/>
      <c r="D971" s="31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</row>
    <row r="972" spans="1:32">
      <c r="A972" s="31"/>
      <c r="B972" s="31"/>
      <c r="C972" s="31"/>
      <c r="D972" s="31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</row>
    <row r="973" spans="1:32">
      <c r="A973" s="31"/>
      <c r="B973" s="31"/>
      <c r="C973" s="31"/>
      <c r="D973" s="31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</row>
    <row r="974" spans="1:32">
      <c r="A974" s="31"/>
      <c r="B974" s="31"/>
      <c r="C974" s="31"/>
      <c r="D974" s="31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</row>
    <row r="975" spans="1:32">
      <c r="A975" s="31"/>
      <c r="B975" s="31"/>
      <c r="C975" s="31"/>
      <c r="D975" s="31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</row>
    <row r="976" spans="1:32">
      <c r="A976" s="31"/>
      <c r="B976" s="31"/>
      <c r="C976" s="31"/>
      <c r="D976" s="31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</row>
    <row r="977" spans="1:32">
      <c r="A977" s="31"/>
      <c r="B977" s="31"/>
      <c r="C977" s="31"/>
      <c r="D977" s="31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</row>
    <row r="978" spans="1:32">
      <c r="A978" s="31"/>
      <c r="B978" s="31"/>
      <c r="C978" s="31"/>
      <c r="D978" s="31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</row>
    <row r="979" spans="1:32">
      <c r="A979" s="31"/>
      <c r="B979" s="31"/>
      <c r="C979" s="31"/>
      <c r="D979" s="31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</row>
    <row r="980" spans="1:32">
      <c r="A980" s="31"/>
      <c r="B980" s="31"/>
      <c r="C980" s="31"/>
      <c r="D980" s="31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</row>
    <row r="981" spans="1:32">
      <c r="A981" s="31"/>
      <c r="B981" s="31"/>
      <c r="C981" s="31"/>
      <c r="D981" s="31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</row>
    <row r="982" spans="1:32">
      <c r="A982" s="31"/>
      <c r="B982" s="31"/>
      <c r="C982" s="31"/>
      <c r="D982" s="31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</row>
    <row r="983" spans="1:32">
      <c r="A983" s="31"/>
      <c r="B983" s="31"/>
      <c r="C983" s="31"/>
      <c r="D983" s="31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</row>
    <row r="984" spans="1:32">
      <c r="A984" s="31"/>
      <c r="B984" s="31"/>
      <c r="C984" s="31"/>
      <c r="D984" s="31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</row>
    <row r="985" spans="1:32">
      <c r="A985" s="31"/>
      <c r="B985" s="31"/>
      <c r="C985" s="31"/>
      <c r="D985" s="31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</row>
    <row r="986" spans="1:32">
      <c r="A986" s="31"/>
      <c r="B986" s="31"/>
      <c r="C986" s="31"/>
      <c r="D986" s="31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</row>
    <row r="987" spans="1:32">
      <c r="A987" s="31"/>
      <c r="B987" s="31"/>
      <c r="C987" s="31"/>
      <c r="D987" s="31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</row>
    <row r="988" spans="1:32">
      <c r="A988" s="31"/>
      <c r="B988" s="31"/>
      <c r="C988" s="31"/>
      <c r="D988" s="31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</row>
    <row r="989" spans="1:32">
      <c r="A989" s="31"/>
      <c r="B989" s="31"/>
      <c r="C989" s="31"/>
      <c r="D989" s="31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</row>
    <row r="990" spans="1:32">
      <c r="A990" s="31"/>
      <c r="B990" s="31"/>
      <c r="C990" s="31"/>
      <c r="D990" s="31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</row>
    <row r="991" spans="1:32">
      <c r="A991" s="31"/>
      <c r="B991" s="31"/>
      <c r="C991" s="31"/>
      <c r="D991" s="31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</row>
    <row r="992" spans="1:32">
      <c r="A992" s="31"/>
      <c r="B992" s="31"/>
      <c r="C992" s="31"/>
      <c r="D992" s="31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</row>
    <row r="993" spans="1:32">
      <c r="A993" s="31"/>
      <c r="B993" s="31"/>
      <c r="C993" s="31"/>
      <c r="D993" s="31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</row>
    <row r="994" spans="1:32">
      <c r="A994" s="31"/>
      <c r="B994" s="31"/>
      <c r="C994" s="31"/>
      <c r="D994" s="31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</row>
    <row r="995" spans="1:32">
      <c r="A995" s="31"/>
      <c r="B995" s="31"/>
      <c r="C995" s="31"/>
      <c r="D995" s="31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</row>
    <row r="996" spans="1:32">
      <c r="A996" s="31"/>
      <c r="B996" s="31"/>
      <c r="C996" s="31"/>
      <c r="D996" s="31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</row>
    <row r="997" spans="1:32">
      <c r="A997" s="31"/>
      <c r="B997" s="31"/>
      <c r="C997" s="31"/>
      <c r="D997" s="31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</row>
    <row r="998" spans="1:32">
      <c r="A998" s="31"/>
      <c r="B998" s="31"/>
      <c r="C998" s="31"/>
      <c r="D998" s="31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</row>
    <row r="999" spans="1:32">
      <c r="A999" s="31"/>
      <c r="B999" s="31"/>
      <c r="C999" s="31"/>
      <c r="D999" s="31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</row>
    <row r="1000" spans="1:32"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</row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999"/>
  <sheetViews>
    <sheetView workbookViewId="0">
      <selection activeCell="A24" sqref="A1:A1048576"/>
    </sheetView>
  </sheetViews>
  <sheetFormatPr baseColWidth="10" defaultColWidth="11" defaultRowHeight="16"/>
  <cols>
    <col min="1" max="1" width="21.1640625" style="54" customWidth="1"/>
    <col min="2" max="4" width="10.83203125" style="54" hidden="1" customWidth="1"/>
    <col min="5" max="5" width="20.1640625" style="54" hidden="1" customWidth="1"/>
    <col min="6" max="17" width="10.83203125" style="54" hidden="1" customWidth="1"/>
    <col min="18" max="18" width="36" style="54" hidden="1" customWidth="1"/>
    <col min="19" max="19" width="23.83203125" style="54" customWidth="1"/>
    <col min="20" max="20" width="19.5" style="54" customWidth="1"/>
    <col min="21" max="21" width="21.33203125" style="54" customWidth="1"/>
    <col min="22" max="22" width="25.5" style="54" customWidth="1"/>
  </cols>
  <sheetData>
    <row r="1" spans="1:22">
      <c r="A1" s="52" t="s">
        <v>12</v>
      </c>
      <c r="B1" s="52" t="s">
        <v>13</v>
      </c>
      <c r="C1" s="52" t="s">
        <v>14</v>
      </c>
      <c r="D1" s="52" t="s">
        <v>15</v>
      </c>
      <c r="E1" s="53" t="s">
        <v>16</v>
      </c>
      <c r="F1" s="53" t="s">
        <v>17</v>
      </c>
      <c r="G1" s="53" t="s">
        <v>18</v>
      </c>
      <c r="H1" s="53" t="s">
        <v>19</v>
      </c>
      <c r="I1" s="53" t="s">
        <v>20</v>
      </c>
      <c r="J1" s="53" t="s">
        <v>21</v>
      </c>
      <c r="K1" s="53" t="s">
        <v>22</v>
      </c>
      <c r="L1" s="53" t="s">
        <v>23</v>
      </c>
      <c r="M1" s="53" t="s">
        <v>24</v>
      </c>
      <c r="N1" s="53" t="s">
        <v>25</v>
      </c>
      <c r="O1" s="53" t="s">
        <v>26</v>
      </c>
      <c r="P1" s="53" t="s">
        <v>27</v>
      </c>
      <c r="Q1" s="53" t="s">
        <v>28</v>
      </c>
      <c r="R1" s="53" t="s">
        <v>29</v>
      </c>
      <c r="S1" s="53" t="s">
        <v>30</v>
      </c>
      <c r="T1" s="53" t="s">
        <v>31</v>
      </c>
      <c r="U1" s="53" t="s">
        <v>32</v>
      </c>
      <c r="V1" s="53" t="s">
        <v>35</v>
      </c>
    </row>
    <row r="2" spans="1:22">
      <c r="A2" s="55" t="s">
        <v>562</v>
      </c>
      <c r="B2" s="55" t="s">
        <v>563</v>
      </c>
      <c r="C2" s="55" t="s">
        <v>564</v>
      </c>
      <c r="D2" s="55" t="s">
        <v>565</v>
      </c>
      <c r="E2" s="56">
        <v>9</v>
      </c>
      <c r="F2" s="56">
        <v>2</v>
      </c>
      <c r="G2" s="56">
        <v>1</v>
      </c>
      <c r="H2" s="56">
        <v>1</v>
      </c>
      <c r="I2" s="56">
        <v>1</v>
      </c>
      <c r="J2" s="56">
        <v>1</v>
      </c>
      <c r="K2" s="56">
        <v>1</v>
      </c>
      <c r="L2" s="56">
        <v>1</v>
      </c>
      <c r="M2" s="56">
        <v>1</v>
      </c>
      <c r="N2" s="56">
        <v>1</v>
      </c>
      <c r="O2" s="56">
        <v>1</v>
      </c>
      <c r="P2" s="56">
        <v>1</v>
      </c>
      <c r="Q2" s="56">
        <v>1</v>
      </c>
      <c r="R2" s="56">
        <v>1</v>
      </c>
      <c r="S2" s="56">
        <v>1</v>
      </c>
      <c r="T2" s="56">
        <v>1</v>
      </c>
      <c r="U2" s="56">
        <v>1</v>
      </c>
      <c r="V2" s="56" t="e">
        <v>#DIV/0!</v>
      </c>
    </row>
    <row r="3" spans="1:22">
      <c r="A3" s="55" t="s">
        <v>151</v>
      </c>
      <c r="B3" s="55" t="s">
        <v>152</v>
      </c>
      <c r="C3" s="55" t="s">
        <v>153</v>
      </c>
      <c r="D3" s="55" t="s">
        <v>1565</v>
      </c>
      <c r="E3" s="56">
        <v>5</v>
      </c>
      <c r="F3" s="56">
        <v>15</v>
      </c>
      <c r="G3" s="56">
        <v>26611000</v>
      </c>
      <c r="H3" s="56">
        <v>25615000</v>
      </c>
      <c r="I3" s="56">
        <v>34349000</v>
      </c>
      <c r="J3" s="56">
        <v>39846000</v>
      </c>
      <c r="K3" s="56">
        <v>36316000</v>
      </c>
      <c r="L3" s="56">
        <v>31607000</v>
      </c>
      <c r="M3" s="56">
        <v>38440000</v>
      </c>
      <c r="N3" s="56">
        <v>30704000</v>
      </c>
      <c r="O3" s="56">
        <v>37385000</v>
      </c>
      <c r="P3" s="56">
        <v>40095000</v>
      </c>
      <c r="Q3" s="56">
        <v>29844000</v>
      </c>
      <c r="R3" s="56">
        <v>43380000</v>
      </c>
      <c r="S3" s="56">
        <v>32390666.670000002</v>
      </c>
      <c r="T3" s="56">
        <v>36641333.329999998</v>
      </c>
      <c r="U3" s="56">
        <v>1.131231219</v>
      </c>
      <c r="V3" s="56">
        <v>0.20676898699999999</v>
      </c>
    </row>
    <row r="4" spans="1:22">
      <c r="A4" s="55" t="s">
        <v>155</v>
      </c>
      <c r="B4" s="55" t="s">
        <v>102</v>
      </c>
      <c r="C4" s="55" t="s">
        <v>1434</v>
      </c>
      <c r="D4" s="55" t="s">
        <v>1435</v>
      </c>
      <c r="E4" s="56">
        <v>1</v>
      </c>
      <c r="F4" s="56">
        <v>9</v>
      </c>
      <c r="G4" s="56">
        <v>1</v>
      </c>
      <c r="H4" s="56">
        <v>1</v>
      </c>
      <c r="I4" s="56">
        <v>1</v>
      </c>
      <c r="J4" s="56">
        <v>1</v>
      </c>
      <c r="K4" s="56">
        <v>1058600</v>
      </c>
      <c r="L4" s="56">
        <v>1</v>
      </c>
      <c r="M4" s="56">
        <v>1</v>
      </c>
      <c r="N4" s="56">
        <v>1</v>
      </c>
      <c r="O4" s="56">
        <v>1</v>
      </c>
      <c r="P4" s="56">
        <v>1</v>
      </c>
      <c r="Q4" s="56">
        <v>1</v>
      </c>
      <c r="R4" s="56">
        <v>1</v>
      </c>
      <c r="S4" s="56">
        <v>176434.1667</v>
      </c>
      <c r="T4" s="56">
        <v>1</v>
      </c>
      <c r="U4" s="58">
        <v>5.6678399999999996E-6</v>
      </c>
      <c r="V4" s="56">
        <v>0.36321746799999999</v>
      </c>
    </row>
    <row r="5" spans="1:22">
      <c r="A5" s="55" t="s">
        <v>638</v>
      </c>
      <c r="B5" s="55" t="s">
        <v>639</v>
      </c>
      <c r="C5" s="55" t="s">
        <v>640</v>
      </c>
      <c r="D5" s="55" t="s">
        <v>641</v>
      </c>
      <c r="E5" s="56">
        <v>8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6">
        <v>1</v>
      </c>
      <c r="L5" s="56">
        <v>1</v>
      </c>
      <c r="M5" s="56">
        <v>1</v>
      </c>
      <c r="N5" s="56">
        <v>2187300</v>
      </c>
      <c r="O5" s="56">
        <v>1</v>
      </c>
      <c r="P5" s="56">
        <v>1015300</v>
      </c>
      <c r="Q5" s="56">
        <v>1</v>
      </c>
      <c r="R5" s="56">
        <v>1</v>
      </c>
      <c r="S5" s="56">
        <v>1</v>
      </c>
      <c r="T5" s="56">
        <v>533767.33330000006</v>
      </c>
      <c r="U5" s="56">
        <v>533767.33330000006</v>
      </c>
      <c r="V5" s="56">
        <v>0.20865162600000001</v>
      </c>
    </row>
    <row r="6" spans="1:22">
      <c r="A6" s="55" t="s">
        <v>156</v>
      </c>
      <c r="B6" s="55" t="s">
        <v>68</v>
      </c>
      <c r="C6" s="55" t="s">
        <v>157</v>
      </c>
      <c r="D6" s="55" t="s">
        <v>1566</v>
      </c>
      <c r="E6" s="56">
        <v>6</v>
      </c>
      <c r="F6" s="56">
        <v>3</v>
      </c>
      <c r="G6" s="56">
        <v>1</v>
      </c>
      <c r="H6" s="56">
        <v>1</v>
      </c>
      <c r="I6" s="56">
        <v>1</v>
      </c>
      <c r="J6" s="56">
        <v>1</v>
      </c>
      <c r="K6" s="56">
        <v>1</v>
      </c>
      <c r="L6" s="56">
        <v>1</v>
      </c>
      <c r="M6" s="56">
        <v>1</v>
      </c>
      <c r="N6" s="56">
        <v>1</v>
      </c>
      <c r="O6" s="56">
        <v>1</v>
      </c>
      <c r="P6" s="56">
        <v>1</v>
      </c>
      <c r="Q6" s="56">
        <v>1</v>
      </c>
      <c r="R6" s="56">
        <v>1</v>
      </c>
      <c r="S6" s="56">
        <v>1</v>
      </c>
      <c r="T6" s="56">
        <v>1</v>
      </c>
      <c r="U6" s="56">
        <v>1</v>
      </c>
      <c r="V6" s="56" t="e">
        <v>#DIV/0!</v>
      </c>
    </row>
    <row r="7" spans="1:22">
      <c r="A7" s="55" t="s">
        <v>159</v>
      </c>
      <c r="B7" s="55" t="s">
        <v>160</v>
      </c>
      <c r="C7" s="55" t="s">
        <v>161</v>
      </c>
      <c r="D7" s="55" t="s">
        <v>162</v>
      </c>
      <c r="E7" s="56">
        <v>2</v>
      </c>
      <c r="F7" s="56">
        <v>4</v>
      </c>
      <c r="G7" s="56">
        <v>1</v>
      </c>
      <c r="H7" s="56">
        <v>1</v>
      </c>
      <c r="I7" s="56">
        <v>1059200</v>
      </c>
      <c r="J7" s="56">
        <v>793830</v>
      </c>
      <c r="K7" s="56">
        <v>1</v>
      </c>
      <c r="L7" s="56">
        <v>1</v>
      </c>
      <c r="M7" s="56">
        <v>1</v>
      </c>
      <c r="N7" s="56">
        <v>1</v>
      </c>
      <c r="O7" s="56">
        <v>1</v>
      </c>
      <c r="P7" s="56">
        <v>1</v>
      </c>
      <c r="Q7" s="56">
        <v>1</v>
      </c>
      <c r="R7" s="56">
        <v>1</v>
      </c>
      <c r="S7" s="56">
        <v>308839</v>
      </c>
      <c r="T7" s="56">
        <v>1</v>
      </c>
      <c r="U7" s="58">
        <v>3.2379299999999999E-6</v>
      </c>
      <c r="V7" s="56">
        <v>0.18011674699999999</v>
      </c>
    </row>
    <row r="8" spans="1:22">
      <c r="A8" s="55" t="s">
        <v>584</v>
      </c>
      <c r="B8" s="55" t="s">
        <v>585</v>
      </c>
      <c r="C8" s="55" t="s">
        <v>586</v>
      </c>
      <c r="D8" s="55" t="s">
        <v>587</v>
      </c>
      <c r="E8" s="56">
        <v>2</v>
      </c>
      <c r="F8" s="56">
        <v>10</v>
      </c>
      <c r="G8" s="56">
        <v>1</v>
      </c>
      <c r="H8" s="56">
        <v>1</v>
      </c>
      <c r="I8" s="56">
        <v>1971700</v>
      </c>
      <c r="J8" s="56">
        <v>951000</v>
      </c>
      <c r="K8" s="56">
        <v>1</v>
      </c>
      <c r="L8" s="56">
        <v>1</v>
      </c>
      <c r="M8" s="56">
        <v>1420400</v>
      </c>
      <c r="N8" s="56">
        <v>1</v>
      </c>
      <c r="O8" s="56">
        <v>598120</v>
      </c>
      <c r="P8" s="56">
        <v>1</v>
      </c>
      <c r="Q8" s="56">
        <v>1</v>
      </c>
      <c r="R8" s="56">
        <v>1</v>
      </c>
      <c r="S8" s="56">
        <v>487117.3333</v>
      </c>
      <c r="T8" s="56">
        <v>336420.6667</v>
      </c>
      <c r="U8" s="56">
        <v>0.69063579500000005</v>
      </c>
      <c r="V8" s="56">
        <v>0.72224867800000003</v>
      </c>
    </row>
    <row r="9" spans="1:22">
      <c r="A9" s="55" t="s">
        <v>53</v>
      </c>
      <c r="B9" s="55" t="s">
        <v>54</v>
      </c>
      <c r="C9" s="55" t="s">
        <v>55</v>
      </c>
      <c r="D9" s="55" t="s">
        <v>56</v>
      </c>
      <c r="E9" s="56">
        <v>2</v>
      </c>
      <c r="F9" s="56">
        <v>10</v>
      </c>
      <c r="G9" s="56">
        <v>1</v>
      </c>
      <c r="H9" s="56">
        <v>1</v>
      </c>
      <c r="I9" s="56">
        <v>2662900</v>
      </c>
      <c r="J9" s="56">
        <v>1</v>
      </c>
      <c r="K9" s="56">
        <v>1</v>
      </c>
      <c r="L9" s="56">
        <v>1</v>
      </c>
      <c r="M9" s="56">
        <v>12996000</v>
      </c>
      <c r="N9" s="56">
        <v>15755000</v>
      </c>
      <c r="O9" s="56">
        <v>3797400</v>
      </c>
      <c r="P9" s="56">
        <v>11419000</v>
      </c>
      <c r="Q9" s="56">
        <v>8809500</v>
      </c>
      <c r="R9" s="56">
        <v>7083600</v>
      </c>
      <c r="S9" s="56">
        <v>443817.5</v>
      </c>
      <c r="T9" s="56">
        <v>9976750</v>
      </c>
      <c r="U9" s="56">
        <v>22.479397500000001</v>
      </c>
      <c r="V9" s="56">
        <v>2.2959040000000001E-3</v>
      </c>
    </row>
    <row r="10" spans="1:22">
      <c r="A10" s="55" t="s">
        <v>592</v>
      </c>
      <c r="B10" s="55" t="s">
        <v>593</v>
      </c>
      <c r="C10" s="55" t="s">
        <v>594</v>
      </c>
      <c r="D10" s="55" t="s">
        <v>595</v>
      </c>
      <c r="E10" s="56">
        <v>2</v>
      </c>
      <c r="F10" s="56">
        <v>11</v>
      </c>
      <c r="G10" s="56">
        <v>1</v>
      </c>
      <c r="H10" s="56">
        <v>1</v>
      </c>
      <c r="I10" s="56">
        <v>1</v>
      </c>
      <c r="J10" s="56">
        <v>1</v>
      </c>
      <c r="K10" s="56">
        <v>1</v>
      </c>
      <c r="L10" s="56">
        <v>1</v>
      </c>
      <c r="M10" s="56">
        <v>1</v>
      </c>
      <c r="N10" s="56">
        <v>1</v>
      </c>
      <c r="O10" s="56">
        <v>1</v>
      </c>
      <c r="P10" s="56">
        <v>1</v>
      </c>
      <c r="Q10" s="56">
        <v>1</v>
      </c>
      <c r="R10" s="56">
        <v>1</v>
      </c>
      <c r="S10" s="56">
        <v>1</v>
      </c>
      <c r="T10" s="56">
        <v>1</v>
      </c>
      <c r="U10" s="56">
        <v>1</v>
      </c>
      <c r="V10" s="56" t="e">
        <v>#DIV/0!</v>
      </c>
    </row>
    <row r="11" spans="1:22">
      <c r="A11" s="55" t="s">
        <v>163</v>
      </c>
      <c r="B11" s="55" t="s">
        <v>164</v>
      </c>
      <c r="C11" s="55" t="s">
        <v>165</v>
      </c>
      <c r="D11" s="55" t="s">
        <v>166</v>
      </c>
      <c r="E11" s="56">
        <v>3</v>
      </c>
      <c r="F11" s="56">
        <v>5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17758000</v>
      </c>
      <c r="O11" s="56">
        <v>6301600</v>
      </c>
      <c r="P11" s="56">
        <v>1</v>
      </c>
      <c r="Q11" s="56">
        <v>1</v>
      </c>
      <c r="R11" s="56">
        <v>1</v>
      </c>
      <c r="S11" s="56">
        <v>1</v>
      </c>
      <c r="T11" s="56">
        <v>4009934</v>
      </c>
      <c r="U11" s="56">
        <v>4009934</v>
      </c>
      <c r="V11" s="56">
        <v>0.23021847300000001</v>
      </c>
    </row>
    <row r="12" spans="1:22">
      <c r="A12" s="55" t="s">
        <v>167</v>
      </c>
      <c r="B12" s="55" t="s">
        <v>168</v>
      </c>
      <c r="C12" s="55" t="s">
        <v>169</v>
      </c>
      <c r="D12" s="55" t="s">
        <v>1568</v>
      </c>
      <c r="E12" s="56">
        <v>3</v>
      </c>
      <c r="F12" s="56">
        <v>1</v>
      </c>
      <c r="G12" s="56">
        <v>1</v>
      </c>
      <c r="H12" s="56">
        <v>1</v>
      </c>
      <c r="I12" s="56">
        <v>1</v>
      </c>
      <c r="J12" s="56">
        <v>1</v>
      </c>
      <c r="K12" s="56">
        <v>1</v>
      </c>
      <c r="L12" s="56">
        <v>1</v>
      </c>
      <c r="M12" s="56">
        <v>1</v>
      </c>
      <c r="N12" s="56">
        <v>1</v>
      </c>
      <c r="O12" s="56">
        <v>1</v>
      </c>
      <c r="P12" s="56">
        <v>1</v>
      </c>
      <c r="Q12" s="56">
        <v>1</v>
      </c>
      <c r="R12" s="56">
        <v>1</v>
      </c>
      <c r="S12" s="56">
        <v>1</v>
      </c>
      <c r="T12" s="56">
        <v>1</v>
      </c>
      <c r="U12" s="56">
        <v>1</v>
      </c>
      <c r="V12" s="56" t="e">
        <v>#DIV/0!</v>
      </c>
    </row>
    <row r="13" spans="1:22">
      <c r="A13" s="55" t="s">
        <v>171</v>
      </c>
      <c r="B13" s="55" t="s">
        <v>1567</v>
      </c>
      <c r="C13" s="55" t="s">
        <v>173</v>
      </c>
      <c r="D13" s="55" t="s">
        <v>174</v>
      </c>
      <c r="E13" s="56">
        <v>13</v>
      </c>
      <c r="F13" s="56">
        <v>1</v>
      </c>
      <c r="G13" s="56">
        <v>1</v>
      </c>
      <c r="H13" s="56">
        <v>1</v>
      </c>
      <c r="I13" s="56">
        <v>1</v>
      </c>
      <c r="J13" s="56">
        <v>1</v>
      </c>
      <c r="K13" s="56">
        <v>1</v>
      </c>
      <c r="L13" s="56">
        <v>1</v>
      </c>
      <c r="M13" s="56">
        <v>1</v>
      </c>
      <c r="N13" s="56">
        <v>1</v>
      </c>
      <c r="O13" s="56">
        <v>1</v>
      </c>
      <c r="P13" s="56">
        <v>1</v>
      </c>
      <c r="Q13" s="56">
        <v>1</v>
      </c>
      <c r="R13" s="56">
        <v>1</v>
      </c>
      <c r="S13" s="56">
        <v>1</v>
      </c>
      <c r="T13" s="56">
        <v>1</v>
      </c>
      <c r="U13" s="56">
        <v>1</v>
      </c>
      <c r="V13" s="56" t="e">
        <v>#DIV/0!</v>
      </c>
    </row>
    <row r="14" spans="1:22">
      <c r="A14" s="55" t="s">
        <v>175</v>
      </c>
      <c r="B14" s="55" t="s">
        <v>176</v>
      </c>
      <c r="C14" s="57"/>
      <c r="D14" s="55" t="s">
        <v>177</v>
      </c>
      <c r="E14" s="56">
        <v>11</v>
      </c>
      <c r="F14" s="56">
        <v>1</v>
      </c>
      <c r="G14" s="56">
        <v>1</v>
      </c>
      <c r="H14" s="56">
        <v>1</v>
      </c>
      <c r="I14" s="56">
        <v>1</v>
      </c>
      <c r="J14" s="56">
        <v>1</v>
      </c>
      <c r="K14" s="56">
        <v>1</v>
      </c>
      <c r="L14" s="56">
        <v>1</v>
      </c>
      <c r="M14" s="56">
        <v>672780</v>
      </c>
      <c r="N14" s="56">
        <v>680440</v>
      </c>
      <c r="O14" s="56">
        <v>1</v>
      </c>
      <c r="P14" s="56">
        <v>1</v>
      </c>
      <c r="Q14" s="56">
        <v>1</v>
      </c>
      <c r="R14" s="56">
        <v>1</v>
      </c>
      <c r="S14" s="56">
        <v>1</v>
      </c>
      <c r="T14" s="56">
        <v>225537.3333</v>
      </c>
      <c r="U14" s="56">
        <v>225537.3333</v>
      </c>
      <c r="V14" s="56">
        <v>0.17469636199999999</v>
      </c>
    </row>
    <row r="15" spans="1:22">
      <c r="A15" s="55" t="s">
        <v>178</v>
      </c>
      <c r="B15" s="55" t="s">
        <v>1570</v>
      </c>
      <c r="C15" s="55" t="s">
        <v>180</v>
      </c>
      <c r="D15" s="55" t="s">
        <v>181</v>
      </c>
      <c r="E15" s="56">
        <v>4</v>
      </c>
      <c r="F15" s="56">
        <v>2</v>
      </c>
      <c r="G15" s="56">
        <v>1</v>
      </c>
      <c r="H15" s="56">
        <v>1</v>
      </c>
      <c r="I15" s="56">
        <v>1</v>
      </c>
      <c r="J15" s="56">
        <v>1</v>
      </c>
      <c r="K15" s="56">
        <v>1</v>
      </c>
      <c r="L15" s="56">
        <v>1</v>
      </c>
      <c r="M15" s="56">
        <v>1</v>
      </c>
      <c r="N15" s="56">
        <v>1</v>
      </c>
      <c r="O15" s="56">
        <v>1</v>
      </c>
      <c r="P15" s="56">
        <v>1</v>
      </c>
      <c r="Q15" s="56">
        <v>1</v>
      </c>
      <c r="R15" s="56">
        <v>1</v>
      </c>
      <c r="S15" s="56">
        <v>1</v>
      </c>
      <c r="T15" s="56">
        <v>1</v>
      </c>
      <c r="U15" s="56">
        <v>1</v>
      </c>
      <c r="V15" s="56" t="e">
        <v>#DIV/0!</v>
      </c>
    </row>
    <row r="16" spans="1:22">
      <c r="A16" s="55" t="s">
        <v>604</v>
      </c>
      <c r="B16" s="55" t="s">
        <v>605</v>
      </c>
      <c r="C16" s="55" t="s">
        <v>606</v>
      </c>
      <c r="D16" s="55" t="s">
        <v>607</v>
      </c>
      <c r="E16" s="56">
        <v>11</v>
      </c>
      <c r="F16" s="56">
        <v>2</v>
      </c>
      <c r="G16" s="56">
        <v>1</v>
      </c>
      <c r="H16" s="56">
        <v>1</v>
      </c>
      <c r="I16" s="56">
        <v>1</v>
      </c>
      <c r="J16" s="56">
        <v>1</v>
      </c>
      <c r="K16" s="56">
        <v>1</v>
      </c>
      <c r="L16" s="56">
        <v>1</v>
      </c>
      <c r="M16" s="56">
        <v>1</v>
      </c>
      <c r="N16" s="56">
        <v>1</v>
      </c>
      <c r="O16" s="56">
        <v>1</v>
      </c>
      <c r="P16" s="56">
        <v>1</v>
      </c>
      <c r="Q16" s="56">
        <v>1</v>
      </c>
      <c r="R16" s="56">
        <v>1</v>
      </c>
      <c r="S16" s="56">
        <v>1</v>
      </c>
      <c r="T16" s="56">
        <v>1</v>
      </c>
      <c r="U16" s="56">
        <v>1</v>
      </c>
      <c r="V16" s="56" t="e">
        <v>#DIV/0!</v>
      </c>
    </row>
    <row r="17" spans="1:22">
      <c r="A17" s="55" t="s">
        <v>182</v>
      </c>
      <c r="B17" s="55" t="s">
        <v>183</v>
      </c>
      <c r="C17" s="55" t="s">
        <v>184</v>
      </c>
      <c r="D17" s="55" t="s">
        <v>185</v>
      </c>
      <c r="E17" s="56">
        <v>4</v>
      </c>
      <c r="F17" s="56">
        <v>1</v>
      </c>
      <c r="G17" s="56">
        <v>1</v>
      </c>
      <c r="H17" s="56">
        <v>1</v>
      </c>
      <c r="I17" s="56">
        <v>1</v>
      </c>
      <c r="J17" s="56">
        <v>1</v>
      </c>
      <c r="K17" s="56">
        <v>1</v>
      </c>
      <c r="L17" s="56">
        <v>1</v>
      </c>
      <c r="M17" s="56">
        <v>1</v>
      </c>
      <c r="N17" s="56">
        <v>1</v>
      </c>
      <c r="O17" s="56">
        <v>1</v>
      </c>
      <c r="P17" s="56">
        <v>1</v>
      </c>
      <c r="Q17" s="56">
        <v>1</v>
      </c>
      <c r="R17" s="56">
        <v>1</v>
      </c>
      <c r="S17" s="56">
        <v>1</v>
      </c>
      <c r="T17" s="56">
        <v>1</v>
      </c>
      <c r="U17" s="56">
        <v>1</v>
      </c>
      <c r="V17" s="56" t="e">
        <v>#DIV/0!</v>
      </c>
    </row>
    <row r="18" spans="1:22">
      <c r="A18" s="55" t="s">
        <v>186</v>
      </c>
      <c r="B18" s="55" t="s">
        <v>187</v>
      </c>
      <c r="C18" s="55" t="s">
        <v>188</v>
      </c>
      <c r="D18" s="55" t="s">
        <v>189</v>
      </c>
      <c r="E18" s="56">
        <v>4</v>
      </c>
      <c r="F18" s="56">
        <v>1</v>
      </c>
      <c r="G18" s="56">
        <v>1</v>
      </c>
      <c r="H18" s="56">
        <v>1</v>
      </c>
      <c r="I18" s="56">
        <v>1</v>
      </c>
      <c r="J18" s="56">
        <v>1</v>
      </c>
      <c r="K18" s="56">
        <v>93645000</v>
      </c>
      <c r="L18" s="56">
        <v>1</v>
      </c>
      <c r="M18" s="56">
        <v>66979000</v>
      </c>
      <c r="N18" s="56">
        <v>1</v>
      </c>
      <c r="O18" s="56">
        <v>1</v>
      </c>
      <c r="P18" s="56">
        <v>1</v>
      </c>
      <c r="Q18" s="56">
        <v>1</v>
      </c>
      <c r="R18" s="56">
        <v>1</v>
      </c>
      <c r="S18" s="56">
        <v>15607500.83</v>
      </c>
      <c r="T18" s="56">
        <v>11163167.5</v>
      </c>
      <c r="U18" s="56">
        <v>0.71524375500000004</v>
      </c>
      <c r="V18" s="56">
        <v>0.82198986500000004</v>
      </c>
    </row>
    <row r="19" spans="1:22">
      <c r="A19" s="55" t="s">
        <v>190</v>
      </c>
      <c r="B19" s="55" t="s">
        <v>191</v>
      </c>
      <c r="C19" s="55" t="s">
        <v>192</v>
      </c>
      <c r="D19" s="55" t="s">
        <v>193</v>
      </c>
      <c r="E19" s="56">
        <v>4</v>
      </c>
      <c r="F19" s="56">
        <v>2</v>
      </c>
      <c r="G19" s="56">
        <v>1</v>
      </c>
      <c r="H19" s="56">
        <v>1</v>
      </c>
      <c r="I19" s="56">
        <v>1</v>
      </c>
      <c r="J19" s="56">
        <v>1</v>
      </c>
      <c r="K19" s="56">
        <v>1</v>
      </c>
      <c r="L19" s="56">
        <v>1</v>
      </c>
      <c r="M19" s="56">
        <v>1</v>
      </c>
      <c r="N19" s="56">
        <v>1</v>
      </c>
      <c r="O19" s="56">
        <v>1</v>
      </c>
      <c r="P19" s="56">
        <v>1</v>
      </c>
      <c r="Q19" s="56">
        <v>1</v>
      </c>
      <c r="R19" s="56">
        <v>1</v>
      </c>
      <c r="S19" s="56">
        <v>1</v>
      </c>
      <c r="T19" s="56">
        <v>1</v>
      </c>
      <c r="U19" s="56">
        <v>1</v>
      </c>
      <c r="V19" s="56" t="e">
        <v>#DIV/0!</v>
      </c>
    </row>
    <row r="20" spans="1:22">
      <c r="A20" s="55" t="s">
        <v>194</v>
      </c>
      <c r="B20" s="55" t="s">
        <v>195</v>
      </c>
      <c r="C20" s="55" t="s">
        <v>196</v>
      </c>
      <c r="D20" s="55" t="s">
        <v>197</v>
      </c>
      <c r="E20" s="56">
        <v>3</v>
      </c>
      <c r="F20" s="56">
        <v>1</v>
      </c>
      <c r="G20" s="56">
        <v>1</v>
      </c>
      <c r="H20" s="56">
        <v>1</v>
      </c>
      <c r="I20" s="56">
        <v>1</v>
      </c>
      <c r="J20" s="56">
        <v>1</v>
      </c>
      <c r="K20" s="56">
        <v>1</v>
      </c>
      <c r="L20" s="56">
        <v>1</v>
      </c>
      <c r="M20" s="56">
        <v>1</v>
      </c>
      <c r="N20" s="56">
        <v>1</v>
      </c>
      <c r="O20" s="56">
        <v>1</v>
      </c>
      <c r="P20" s="56">
        <v>1</v>
      </c>
      <c r="Q20" s="56">
        <v>1</v>
      </c>
      <c r="R20" s="56">
        <v>1</v>
      </c>
      <c r="S20" s="56">
        <v>1</v>
      </c>
      <c r="T20" s="56">
        <v>1</v>
      </c>
      <c r="U20" s="56">
        <v>1</v>
      </c>
      <c r="V20" s="56" t="e">
        <v>#DIV/0!</v>
      </c>
    </row>
    <row r="21" spans="1:22">
      <c r="A21" s="55" t="s">
        <v>198</v>
      </c>
      <c r="B21" s="55" t="s">
        <v>199</v>
      </c>
      <c r="C21" s="55" t="s">
        <v>200</v>
      </c>
      <c r="D21" s="55" t="s">
        <v>201</v>
      </c>
      <c r="E21" s="56">
        <v>5</v>
      </c>
      <c r="F21" s="56">
        <v>2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 t="e">
        <v>#DIV/0!</v>
      </c>
    </row>
    <row r="22" spans="1:22">
      <c r="A22" s="55" t="s">
        <v>202</v>
      </c>
      <c r="B22" s="55" t="s">
        <v>203</v>
      </c>
      <c r="C22" s="55" t="s">
        <v>204</v>
      </c>
      <c r="D22" s="55" t="s">
        <v>205</v>
      </c>
      <c r="E22" s="56">
        <v>6</v>
      </c>
      <c r="F22" s="56">
        <v>3</v>
      </c>
      <c r="G22" s="56">
        <v>1</v>
      </c>
      <c r="H22" s="56">
        <v>1</v>
      </c>
      <c r="I22" s="56">
        <v>1</v>
      </c>
      <c r="J22" s="56">
        <v>1</v>
      </c>
      <c r="K22" s="56">
        <v>1</v>
      </c>
      <c r="L22" s="56">
        <v>1</v>
      </c>
      <c r="M22" s="56">
        <v>1</v>
      </c>
      <c r="N22" s="56">
        <v>1</v>
      </c>
      <c r="O22" s="56">
        <v>1</v>
      </c>
      <c r="P22" s="56">
        <v>1</v>
      </c>
      <c r="Q22" s="56">
        <v>1</v>
      </c>
      <c r="R22" s="56">
        <v>1</v>
      </c>
      <c r="S22" s="56">
        <v>1</v>
      </c>
      <c r="T22" s="56">
        <v>1</v>
      </c>
      <c r="U22" s="56">
        <v>1</v>
      </c>
      <c r="V22" s="56" t="e">
        <v>#DIV/0!</v>
      </c>
    </row>
    <row r="23" spans="1:22">
      <c r="A23" s="55" t="s">
        <v>206</v>
      </c>
      <c r="B23" s="55" t="s">
        <v>207</v>
      </c>
      <c r="C23" s="55" t="s">
        <v>208</v>
      </c>
      <c r="D23" s="55" t="s">
        <v>209</v>
      </c>
      <c r="E23" s="56">
        <v>5</v>
      </c>
      <c r="F23" s="56">
        <v>18</v>
      </c>
      <c r="G23" s="56">
        <v>1</v>
      </c>
      <c r="H23" s="56">
        <v>1</v>
      </c>
      <c r="I23" s="56">
        <v>1</v>
      </c>
      <c r="J23" s="56">
        <v>1</v>
      </c>
      <c r="K23" s="56">
        <v>1</v>
      </c>
      <c r="L23" s="56">
        <v>1</v>
      </c>
      <c r="M23" s="56">
        <v>1</v>
      </c>
      <c r="N23" s="56">
        <v>1</v>
      </c>
      <c r="O23" s="56">
        <v>1</v>
      </c>
      <c r="P23" s="56">
        <v>1</v>
      </c>
      <c r="Q23" s="56">
        <v>1</v>
      </c>
      <c r="R23" s="56">
        <v>1</v>
      </c>
      <c r="S23" s="56">
        <v>1</v>
      </c>
      <c r="T23" s="56">
        <v>1</v>
      </c>
      <c r="U23" s="56">
        <v>1</v>
      </c>
      <c r="V23" s="56" t="e">
        <v>#DIV/0!</v>
      </c>
    </row>
    <row r="24" spans="1:22">
      <c r="A24" s="55" t="s">
        <v>210</v>
      </c>
      <c r="B24" s="55" t="s">
        <v>1571</v>
      </c>
      <c r="C24" s="55" t="s">
        <v>211</v>
      </c>
      <c r="D24" s="55" t="s">
        <v>212</v>
      </c>
      <c r="E24" s="56">
        <v>10</v>
      </c>
      <c r="F24" s="56">
        <v>2</v>
      </c>
      <c r="G24" s="56">
        <v>1</v>
      </c>
      <c r="H24" s="56">
        <v>1</v>
      </c>
      <c r="I24" s="56">
        <v>1</v>
      </c>
      <c r="J24" s="56">
        <v>1</v>
      </c>
      <c r="K24" s="56">
        <v>1</v>
      </c>
      <c r="L24" s="56">
        <v>1</v>
      </c>
      <c r="M24" s="56">
        <v>1</v>
      </c>
      <c r="N24" s="56">
        <v>1</v>
      </c>
      <c r="O24" s="56">
        <v>1794900</v>
      </c>
      <c r="P24" s="56">
        <v>1</v>
      </c>
      <c r="Q24" s="56">
        <v>1</v>
      </c>
      <c r="R24" s="56">
        <v>1</v>
      </c>
      <c r="S24" s="56">
        <v>1</v>
      </c>
      <c r="T24" s="56">
        <v>299150.8333</v>
      </c>
      <c r="U24" s="56">
        <v>299150.8333</v>
      </c>
      <c r="V24" s="56">
        <v>0.36321746799999999</v>
      </c>
    </row>
    <row r="25" spans="1:22">
      <c r="A25" s="55" t="s">
        <v>213</v>
      </c>
      <c r="B25" s="55" t="s">
        <v>1571</v>
      </c>
      <c r="C25" s="57"/>
      <c r="D25" s="55" t="s">
        <v>214</v>
      </c>
      <c r="E25" s="56">
        <v>5</v>
      </c>
      <c r="F25" s="56">
        <v>2</v>
      </c>
      <c r="G25" s="56">
        <v>1</v>
      </c>
      <c r="H25" s="56">
        <v>1</v>
      </c>
      <c r="I25" s="56">
        <v>1</v>
      </c>
      <c r="J25" s="56">
        <v>1</v>
      </c>
      <c r="K25" s="56">
        <v>1</v>
      </c>
      <c r="L25" s="56">
        <v>1</v>
      </c>
      <c r="M25" s="56">
        <v>1</v>
      </c>
      <c r="N25" s="56">
        <v>1</v>
      </c>
      <c r="O25" s="56">
        <v>1</v>
      </c>
      <c r="P25" s="56">
        <v>1</v>
      </c>
      <c r="Q25" s="56">
        <v>1</v>
      </c>
      <c r="R25" s="56">
        <v>1</v>
      </c>
      <c r="S25" s="56">
        <v>1</v>
      </c>
      <c r="T25" s="56">
        <v>1</v>
      </c>
      <c r="U25" s="56">
        <v>1</v>
      </c>
      <c r="V25" s="56" t="e">
        <v>#DIV/0!</v>
      </c>
    </row>
    <row r="26" spans="1:22">
      <c r="A26" s="55" t="s">
        <v>215</v>
      </c>
      <c r="B26" s="55" t="s">
        <v>216</v>
      </c>
      <c r="C26" s="55" t="s">
        <v>217</v>
      </c>
      <c r="D26" s="55" t="s">
        <v>218</v>
      </c>
      <c r="E26" s="56">
        <v>3</v>
      </c>
      <c r="F26" s="56">
        <v>2</v>
      </c>
      <c r="G26" s="56">
        <v>1</v>
      </c>
      <c r="H26" s="56">
        <v>1</v>
      </c>
      <c r="I26" s="56">
        <v>1</v>
      </c>
      <c r="J26" s="56">
        <v>1</v>
      </c>
      <c r="K26" s="56">
        <v>1</v>
      </c>
      <c r="L26" s="56">
        <v>1</v>
      </c>
      <c r="M26" s="56">
        <v>1</v>
      </c>
      <c r="N26" s="56">
        <v>1</v>
      </c>
      <c r="O26" s="56">
        <v>1</v>
      </c>
      <c r="P26" s="56">
        <v>1</v>
      </c>
      <c r="Q26" s="56">
        <v>1</v>
      </c>
      <c r="R26" s="56">
        <v>1</v>
      </c>
      <c r="S26" s="56">
        <v>1</v>
      </c>
      <c r="T26" s="56">
        <v>1</v>
      </c>
      <c r="U26" s="56">
        <v>1</v>
      </c>
      <c r="V26" s="56" t="e">
        <v>#DIV/0!</v>
      </c>
    </row>
    <row r="27" spans="1:22">
      <c r="A27" s="55" t="s">
        <v>219</v>
      </c>
      <c r="B27" s="55" t="s">
        <v>220</v>
      </c>
      <c r="C27" s="55" t="s">
        <v>221</v>
      </c>
      <c r="D27" s="55" t="s">
        <v>222</v>
      </c>
      <c r="E27" s="56">
        <v>3</v>
      </c>
      <c r="F27" s="56">
        <v>1</v>
      </c>
      <c r="G27" s="56">
        <v>1</v>
      </c>
      <c r="H27" s="56">
        <v>1</v>
      </c>
      <c r="I27" s="56">
        <v>1</v>
      </c>
      <c r="J27" s="56">
        <v>1</v>
      </c>
      <c r="K27" s="56">
        <v>1</v>
      </c>
      <c r="L27" s="56">
        <v>1</v>
      </c>
      <c r="M27" s="56">
        <v>1</v>
      </c>
      <c r="N27" s="56">
        <v>1</v>
      </c>
      <c r="O27" s="56">
        <v>1</v>
      </c>
      <c r="P27" s="56">
        <v>1</v>
      </c>
      <c r="Q27" s="56">
        <v>1</v>
      </c>
      <c r="R27" s="56">
        <v>1</v>
      </c>
      <c r="S27" s="56">
        <v>1</v>
      </c>
      <c r="T27" s="56">
        <v>1</v>
      </c>
      <c r="U27" s="56">
        <v>1</v>
      </c>
      <c r="V27" s="56" t="e">
        <v>#DIV/0!</v>
      </c>
    </row>
    <row r="28" spans="1:22">
      <c r="A28" s="55" t="s">
        <v>223</v>
      </c>
      <c r="B28" s="55" t="s">
        <v>1551</v>
      </c>
      <c r="C28" s="55" t="s">
        <v>225</v>
      </c>
      <c r="D28" s="55" t="s">
        <v>226</v>
      </c>
      <c r="E28" s="56">
        <v>5</v>
      </c>
      <c r="F28" s="56">
        <v>13</v>
      </c>
      <c r="G28" s="56">
        <v>21808000</v>
      </c>
      <c r="H28" s="56">
        <v>20986000</v>
      </c>
      <c r="I28" s="56">
        <v>38857000</v>
      </c>
      <c r="J28" s="56">
        <v>22666000</v>
      </c>
      <c r="K28" s="56">
        <v>26956000</v>
      </c>
      <c r="L28" s="56">
        <v>20062000</v>
      </c>
      <c r="M28" s="56">
        <v>15423000</v>
      </c>
      <c r="N28" s="56">
        <v>14304000</v>
      </c>
      <c r="O28" s="56">
        <v>17226000</v>
      </c>
      <c r="P28" s="56">
        <v>19408000</v>
      </c>
      <c r="Q28" s="56">
        <v>12558000</v>
      </c>
      <c r="R28" s="56">
        <v>10184000</v>
      </c>
      <c r="S28" s="56">
        <v>25222500</v>
      </c>
      <c r="T28" s="56">
        <v>14850500</v>
      </c>
      <c r="U28" s="56">
        <v>0.58877985899999996</v>
      </c>
      <c r="V28" s="56">
        <v>1.3929504000000001E-2</v>
      </c>
    </row>
    <row r="29" spans="1:22">
      <c r="A29" s="55" t="s">
        <v>227</v>
      </c>
      <c r="B29" s="55" t="s">
        <v>1554</v>
      </c>
      <c r="C29" s="55" t="s">
        <v>229</v>
      </c>
      <c r="D29" s="55" t="s">
        <v>230</v>
      </c>
      <c r="E29" s="56">
        <v>3</v>
      </c>
      <c r="F29" s="56">
        <v>5</v>
      </c>
      <c r="G29" s="56">
        <v>1</v>
      </c>
      <c r="H29" s="56">
        <v>1</v>
      </c>
      <c r="I29" s="56">
        <v>1887400</v>
      </c>
      <c r="J29" s="56">
        <v>2040700</v>
      </c>
      <c r="K29" s="56">
        <v>1653000</v>
      </c>
      <c r="L29" s="56">
        <v>1</v>
      </c>
      <c r="M29" s="56">
        <v>1</v>
      </c>
      <c r="N29" s="56">
        <v>1394000</v>
      </c>
      <c r="O29" s="56">
        <v>880650</v>
      </c>
      <c r="P29" s="56">
        <v>830820</v>
      </c>
      <c r="Q29" s="56">
        <v>1</v>
      </c>
      <c r="R29" s="56">
        <v>1</v>
      </c>
      <c r="S29" s="56">
        <v>930183.83330000006</v>
      </c>
      <c r="T29" s="56">
        <v>517578.8333</v>
      </c>
      <c r="U29" s="56">
        <v>0.55642639100000002</v>
      </c>
      <c r="V29" s="56">
        <v>0.41986563799999999</v>
      </c>
    </row>
    <row r="30" spans="1:22">
      <c r="A30" s="55" t="s">
        <v>231</v>
      </c>
      <c r="B30" s="55" t="s">
        <v>232</v>
      </c>
      <c r="C30" s="55" t="s">
        <v>233</v>
      </c>
      <c r="D30" s="55" t="s">
        <v>234</v>
      </c>
      <c r="E30" s="56">
        <v>3</v>
      </c>
      <c r="F30" s="56">
        <v>1</v>
      </c>
      <c r="G30" s="56">
        <v>1</v>
      </c>
      <c r="H30" s="56">
        <v>1</v>
      </c>
      <c r="I30" s="56">
        <v>1</v>
      </c>
      <c r="J30" s="56">
        <v>1</v>
      </c>
      <c r="K30" s="56">
        <v>1</v>
      </c>
      <c r="L30" s="56">
        <v>1</v>
      </c>
      <c r="M30" s="56">
        <v>1</v>
      </c>
      <c r="N30" s="56">
        <v>1</v>
      </c>
      <c r="O30" s="56">
        <v>1</v>
      </c>
      <c r="P30" s="56">
        <v>1</v>
      </c>
      <c r="Q30" s="56">
        <v>1</v>
      </c>
      <c r="R30" s="56">
        <v>1</v>
      </c>
      <c r="S30" s="56">
        <v>1</v>
      </c>
      <c r="T30" s="56">
        <v>1</v>
      </c>
      <c r="U30" s="56">
        <v>1</v>
      </c>
      <c r="V30" s="56" t="e">
        <v>#DIV/0!</v>
      </c>
    </row>
    <row r="31" spans="1:22">
      <c r="A31" s="55" t="s">
        <v>235</v>
      </c>
      <c r="B31" s="55" t="s">
        <v>1408</v>
      </c>
      <c r="C31" s="55" t="s">
        <v>1409</v>
      </c>
      <c r="D31" s="55" t="s">
        <v>1410</v>
      </c>
      <c r="E31" s="56">
        <v>3</v>
      </c>
      <c r="F31" s="56">
        <v>4</v>
      </c>
      <c r="G31" s="56">
        <v>1</v>
      </c>
      <c r="H31" s="56">
        <v>1</v>
      </c>
      <c r="I31" s="56">
        <v>544140</v>
      </c>
      <c r="J31" s="56">
        <v>1</v>
      </c>
      <c r="K31" s="56">
        <v>1106700</v>
      </c>
      <c r="L31" s="56">
        <v>1</v>
      </c>
      <c r="M31" s="56">
        <v>1</v>
      </c>
      <c r="N31" s="56">
        <v>528420</v>
      </c>
      <c r="O31" s="56">
        <v>1</v>
      </c>
      <c r="P31" s="56">
        <v>504290</v>
      </c>
      <c r="Q31" s="56">
        <v>903460</v>
      </c>
      <c r="R31" s="56">
        <v>1028300</v>
      </c>
      <c r="S31" s="56">
        <v>275140.6667</v>
      </c>
      <c r="T31" s="56">
        <v>494078.6667</v>
      </c>
      <c r="U31" s="56">
        <v>1.795731153</v>
      </c>
      <c r="V31" s="56">
        <v>0.41740555000000001</v>
      </c>
    </row>
    <row r="32" spans="1:22">
      <c r="A32" s="55" t="s">
        <v>236</v>
      </c>
      <c r="B32" s="55" t="s">
        <v>530</v>
      </c>
      <c r="C32" s="55" t="s">
        <v>531</v>
      </c>
      <c r="D32" s="55" t="s">
        <v>532</v>
      </c>
      <c r="E32" s="56">
        <v>5</v>
      </c>
      <c r="F32" s="56">
        <v>110</v>
      </c>
      <c r="G32" s="56">
        <v>16328000000</v>
      </c>
      <c r="H32" s="56">
        <v>18215000000</v>
      </c>
      <c r="I32" s="56">
        <v>16499000000</v>
      </c>
      <c r="J32" s="56">
        <v>16659000000</v>
      </c>
      <c r="K32" s="56">
        <v>20683000000</v>
      </c>
      <c r="L32" s="56">
        <v>17108000000</v>
      </c>
      <c r="M32" s="56">
        <v>18960000000</v>
      </c>
      <c r="N32" s="56">
        <v>17676000000</v>
      </c>
      <c r="O32" s="56">
        <v>20389000000</v>
      </c>
      <c r="P32" s="56">
        <v>18969000000</v>
      </c>
      <c r="Q32" s="56">
        <v>14876000000</v>
      </c>
      <c r="R32" s="56">
        <v>15290000000</v>
      </c>
      <c r="S32" s="56">
        <v>17582000000</v>
      </c>
      <c r="T32" s="56">
        <v>17693333333</v>
      </c>
      <c r="U32" s="56">
        <v>1.006332234</v>
      </c>
      <c r="V32" s="56">
        <v>0.92334890000000003</v>
      </c>
    </row>
    <row r="33" spans="1:22">
      <c r="A33" s="55" t="s">
        <v>237</v>
      </c>
      <c r="B33" s="55" t="s">
        <v>566</v>
      </c>
      <c r="C33" s="55" t="s">
        <v>567</v>
      </c>
      <c r="D33" s="55" t="s">
        <v>568</v>
      </c>
      <c r="E33" s="56">
        <v>10</v>
      </c>
      <c r="F33" s="56">
        <v>2</v>
      </c>
      <c r="G33" s="56">
        <v>1</v>
      </c>
      <c r="H33" s="56">
        <v>1</v>
      </c>
      <c r="I33" s="56">
        <v>1</v>
      </c>
      <c r="J33" s="56">
        <v>1</v>
      </c>
      <c r="K33" s="56">
        <v>1</v>
      </c>
      <c r="L33" s="56">
        <v>1</v>
      </c>
      <c r="M33" s="56">
        <v>1</v>
      </c>
      <c r="N33" s="56">
        <v>1</v>
      </c>
      <c r="O33" s="56">
        <v>1</v>
      </c>
      <c r="P33" s="56">
        <v>1</v>
      </c>
      <c r="Q33" s="56">
        <v>1</v>
      </c>
      <c r="R33" s="56">
        <v>1</v>
      </c>
      <c r="S33" s="56">
        <v>1</v>
      </c>
      <c r="T33" s="56">
        <v>1</v>
      </c>
      <c r="U33" s="56">
        <v>1</v>
      </c>
      <c r="V33" s="56" t="e">
        <v>#DIV/0!</v>
      </c>
    </row>
    <row r="34" spans="1:22">
      <c r="A34" s="55" t="s">
        <v>238</v>
      </c>
      <c r="B34" s="55" t="s">
        <v>1585</v>
      </c>
      <c r="C34" s="55" t="s">
        <v>1263</v>
      </c>
      <c r="D34" s="55" t="s">
        <v>1264</v>
      </c>
      <c r="E34" s="56">
        <v>1</v>
      </c>
      <c r="F34" s="56">
        <v>1</v>
      </c>
      <c r="G34" s="56">
        <v>1</v>
      </c>
      <c r="H34" s="56">
        <v>1</v>
      </c>
      <c r="I34" s="56">
        <v>1</v>
      </c>
      <c r="J34" s="56">
        <v>1</v>
      </c>
      <c r="K34" s="56">
        <v>1</v>
      </c>
      <c r="L34" s="56">
        <v>1</v>
      </c>
      <c r="M34" s="56">
        <v>1</v>
      </c>
      <c r="N34" s="56">
        <v>1</v>
      </c>
      <c r="O34" s="56">
        <v>1</v>
      </c>
      <c r="P34" s="56">
        <v>1</v>
      </c>
      <c r="Q34" s="56">
        <v>1</v>
      </c>
      <c r="R34" s="56">
        <v>1</v>
      </c>
      <c r="S34" s="56">
        <v>1</v>
      </c>
      <c r="T34" s="56">
        <v>1</v>
      </c>
      <c r="U34" s="56">
        <v>1</v>
      </c>
      <c r="V34" s="56" t="e">
        <v>#DIV/0!</v>
      </c>
    </row>
    <row r="35" spans="1:22">
      <c r="A35" s="55" t="s">
        <v>239</v>
      </c>
      <c r="B35" s="55" t="s">
        <v>1265</v>
      </c>
      <c r="C35" s="55" t="s">
        <v>1266</v>
      </c>
      <c r="D35" s="55" t="s">
        <v>1267</v>
      </c>
      <c r="E35" s="56">
        <v>1</v>
      </c>
      <c r="F35" s="56">
        <v>19</v>
      </c>
      <c r="G35" s="56">
        <v>109320000</v>
      </c>
      <c r="H35" s="56">
        <v>129700000</v>
      </c>
      <c r="I35" s="56">
        <v>121930000</v>
      </c>
      <c r="J35" s="56">
        <v>116730000</v>
      </c>
      <c r="K35" s="56">
        <v>149880000</v>
      </c>
      <c r="L35" s="56">
        <v>148570000</v>
      </c>
      <c r="M35" s="56">
        <v>92811000</v>
      </c>
      <c r="N35" s="56">
        <v>146720000</v>
      </c>
      <c r="O35" s="56">
        <v>139780000</v>
      </c>
      <c r="P35" s="56">
        <v>150350000</v>
      </c>
      <c r="Q35" s="56">
        <v>122880000</v>
      </c>
      <c r="R35" s="56">
        <v>147000000</v>
      </c>
      <c r="S35" s="56">
        <v>129355000</v>
      </c>
      <c r="T35" s="56">
        <v>133256833.3</v>
      </c>
      <c r="U35" s="56">
        <v>1.0301637610000001</v>
      </c>
      <c r="V35" s="56">
        <v>0.73832985399999995</v>
      </c>
    </row>
    <row r="36" spans="1:22">
      <c r="A36" s="55" t="s">
        <v>240</v>
      </c>
      <c r="B36" s="55" t="s">
        <v>259</v>
      </c>
      <c r="C36" s="55" t="s">
        <v>260</v>
      </c>
      <c r="D36" s="55" t="s">
        <v>261</v>
      </c>
      <c r="E36" s="56">
        <v>2</v>
      </c>
      <c r="F36" s="56">
        <v>13</v>
      </c>
      <c r="G36" s="56">
        <v>1</v>
      </c>
      <c r="H36" s="56">
        <v>834650</v>
      </c>
      <c r="I36" s="56">
        <v>2248600</v>
      </c>
      <c r="J36" s="56">
        <v>1043500</v>
      </c>
      <c r="K36" s="56">
        <v>1</v>
      </c>
      <c r="L36" s="56">
        <v>1</v>
      </c>
      <c r="M36" s="56">
        <v>512610</v>
      </c>
      <c r="N36" s="56">
        <v>476750</v>
      </c>
      <c r="O36" s="56">
        <v>523690</v>
      </c>
      <c r="P36" s="56">
        <v>1</v>
      </c>
      <c r="Q36" s="56">
        <v>683070</v>
      </c>
      <c r="R36" s="56">
        <v>838900</v>
      </c>
      <c r="S36" s="56">
        <v>687792.16669999994</v>
      </c>
      <c r="T36" s="56">
        <v>505836.8333</v>
      </c>
      <c r="U36" s="56">
        <v>0.73545012300000001</v>
      </c>
      <c r="V36" s="56">
        <v>0.651640942</v>
      </c>
    </row>
    <row r="37" spans="1:22">
      <c r="A37" s="55" t="s">
        <v>241</v>
      </c>
      <c r="B37" s="55" t="s">
        <v>1268</v>
      </c>
      <c r="C37" s="55" t="s">
        <v>1269</v>
      </c>
      <c r="D37" s="55" t="s">
        <v>1270</v>
      </c>
      <c r="E37" s="56">
        <v>1</v>
      </c>
      <c r="F37" s="56">
        <v>14</v>
      </c>
      <c r="G37" s="56">
        <v>1</v>
      </c>
      <c r="H37" s="56">
        <v>1</v>
      </c>
      <c r="I37" s="56">
        <v>1</v>
      </c>
      <c r="J37" s="56">
        <v>1</v>
      </c>
      <c r="K37" s="56">
        <v>1</v>
      </c>
      <c r="L37" s="56">
        <v>1</v>
      </c>
      <c r="M37" s="56">
        <v>1</v>
      </c>
      <c r="N37" s="56">
        <v>1</v>
      </c>
      <c r="O37" s="56">
        <v>522360</v>
      </c>
      <c r="P37" s="56">
        <v>450270</v>
      </c>
      <c r="Q37" s="56">
        <v>1</v>
      </c>
      <c r="R37" s="56">
        <v>1</v>
      </c>
      <c r="S37" s="56">
        <v>1</v>
      </c>
      <c r="T37" s="56">
        <v>162105.6667</v>
      </c>
      <c r="U37" s="56">
        <v>162105.6667</v>
      </c>
      <c r="V37" s="56">
        <v>0.17615027</v>
      </c>
    </row>
    <row r="38" spans="1:22">
      <c r="A38" s="55" t="s">
        <v>242</v>
      </c>
      <c r="B38" s="55" t="s">
        <v>1171</v>
      </c>
      <c r="C38" s="55" t="s">
        <v>1172</v>
      </c>
      <c r="D38" s="55" t="s">
        <v>1173</v>
      </c>
      <c r="E38" s="56">
        <v>2</v>
      </c>
      <c r="F38" s="56">
        <v>1</v>
      </c>
      <c r="G38" s="56">
        <v>1</v>
      </c>
      <c r="H38" s="56">
        <v>1</v>
      </c>
      <c r="I38" s="56">
        <v>1</v>
      </c>
      <c r="J38" s="56">
        <v>1</v>
      </c>
      <c r="K38" s="56">
        <v>1</v>
      </c>
      <c r="L38" s="56">
        <v>1</v>
      </c>
      <c r="M38" s="56">
        <v>1</v>
      </c>
      <c r="N38" s="56">
        <v>1</v>
      </c>
      <c r="O38" s="56">
        <v>1</v>
      </c>
      <c r="P38" s="56">
        <v>1</v>
      </c>
      <c r="Q38" s="56">
        <v>1</v>
      </c>
      <c r="R38" s="56">
        <v>1</v>
      </c>
      <c r="S38" s="56">
        <v>1</v>
      </c>
      <c r="T38" s="56">
        <v>1</v>
      </c>
      <c r="U38" s="56">
        <v>1</v>
      </c>
      <c r="V38" s="56" t="e">
        <v>#DIV/0!</v>
      </c>
    </row>
    <row r="39" spans="1:22">
      <c r="A39" s="55" t="s">
        <v>243</v>
      </c>
      <c r="B39" s="55" t="s">
        <v>670</v>
      </c>
      <c r="C39" s="55" t="s">
        <v>671</v>
      </c>
      <c r="D39" s="55" t="s">
        <v>672</v>
      </c>
      <c r="E39" s="56">
        <v>2</v>
      </c>
      <c r="F39" s="56">
        <v>1</v>
      </c>
      <c r="G39" s="56">
        <v>1</v>
      </c>
      <c r="H39" s="56">
        <v>1</v>
      </c>
      <c r="I39" s="56">
        <v>1</v>
      </c>
      <c r="J39" s="56">
        <v>1</v>
      </c>
      <c r="K39" s="56">
        <v>1</v>
      </c>
      <c r="L39" s="56">
        <v>1</v>
      </c>
      <c r="M39" s="56">
        <v>1</v>
      </c>
      <c r="N39" s="56">
        <v>1</v>
      </c>
      <c r="O39" s="56">
        <v>1</v>
      </c>
      <c r="P39" s="56">
        <v>1</v>
      </c>
      <c r="Q39" s="56">
        <v>1</v>
      </c>
      <c r="R39" s="56">
        <v>1</v>
      </c>
      <c r="S39" s="56">
        <v>1</v>
      </c>
      <c r="T39" s="56">
        <v>1</v>
      </c>
      <c r="U39" s="56">
        <v>1</v>
      </c>
      <c r="V39" s="56" t="e">
        <v>#DIV/0!</v>
      </c>
    </row>
    <row r="40" spans="1:22">
      <c r="A40" s="55" t="s">
        <v>244</v>
      </c>
      <c r="B40" s="55" t="s">
        <v>863</v>
      </c>
      <c r="C40" s="55" t="s">
        <v>864</v>
      </c>
      <c r="D40" s="55" t="s">
        <v>865</v>
      </c>
      <c r="E40" s="56">
        <v>2</v>
      </c>
      <c r="F40" s="56">
        <v>1</v>
      </c>
      <c r="G40" s="56">
        <v>1</v>
      </c>
      <c r="H40" s="56">
        <v>1</v>
      </c>
      <c r="I40" s="56">
        <v>709610</v>
      </c>
      <c r="J40" s="56">
        <v>1</v>
      </c>
      <c r="K40" s="56">
        <v>1</v>
      </c>
      <c r="L40" s="56">
        <v>1</v>
      </c>
      <c r="M40" s="56">
        <v>1</v>
      </c>
      <c r="N40" s="56">
        <v>1</v>
      </c>
      <c r="O40" s="56">
        <v>1</v>
      </c>
      <c r="P40" s="56">
        <v>1</v>
      </c>
      <c r="Q40" s="56">
        <v>1</v>
      </c>
      <c r="R40" s="56">
        <v>1</v>
      </c>
      <c r="S40" s="56">
        <v>118269.1667</v>
      </c>
      <c r="T40" s="56">
        <v>1</v>
      </c>
      <c r="U40" s="58">
        <v>8.4552899999999995E-6</v>
      </c>
      <c r="V40" s="56">
        <v>0.36321746799999999</v>
      </c>
    </row>
    <row r="41" spans="1:22">
      <c r="A41" s="55" t="s">
        <v>245</v>
      </c>
      <c r="B41" s="55" t="s">
        <v>262</v>
      </c>
      <c r="C41" s="55" t="s">
        <v>263</v>
      </c>
      <c r="D41" s="55" t="s">
        <v>264</v>
      </c>
      <c r="E41" s="56">
        <v>3</v>
      </c>
      <c r="F41" s="56">
        <v>2</v>
      </c>
      <c r="G41" s="56">
        <v>1</v>
      </c>
      <c r="H41" s="56">
        <v>1</v>
      </c>
      <c r="I41" s="56">
        <v>1</v>
      </c>
      <c r="J41" s="56">
        <v>1</v>
      </c>
      <c r="K41" s="56">
        <v>1</v>
      </c>
      <c r="L41" s="56">
        <v>1</v>
      </c>
      <c r="M41" s="56">
        <v>1</v>
      </c>
      <c r="N41" s="56">
        <v>1</v>
      </c>
      <c r="O41" s="56">
        <v>1</v>
      </c>
      <c r="P41" s="56">
        <v>1</v>
      </c>
      <c r="Q41" s="56">
        <v>2153400</v>
      </c>
      <c r="R41" s="56">
        <v>1</v>
      </c>
      <c r="S41" s="56">
        <v>1</v>
      </c>
      <c r="T41" s="56">
        <v>358900.8333</v>
      </c>
      <c r="U41" s="56">
        <v>358900.8333</v>
      </c>
      <c r="V41" s="56">
        <v>0.36321746799999999</v>
      </c>
    </row>
    <row r="42" spans="1:22">
      <c r="A42" s="55" t="s">
        <v>246</v>
      </c>
      <c r="B42" s="55" t="s">
        <v>303</v>
      </c>
      <c r="C42" s="55" t="s">
        <v>304</v>
      </c>
      <c r="D42" s="55" t="s">
        <v>305</v>
      </c>
      <c r="E42" s="56">
        <v>3</v>
      </c>
      <c r="F42" s="56">
        <v>13</v>
      </c>
      <c r="G42" s="56">
        <v>2160100</v>
      </c>
      <c r="H42" s="56">
        <v>3446300</v>
      </c>
      <c r="I42" s="56">
        <v>12908000</v>
      </c>
      <c r="J42" s="56">
        <v>4401100</v>
      </c>
      <c r="K42" s="56">
        <v>2966200</v>
      </c>
      <c r="L42" s="56">
        <v>6684200</v>
      </c>
      <c r="M42" s="56">
        <v>3049000</v>
      </c>
      <c r="N42" s="56">
        <v>2860100</v>
      </c>
      <c r="O42" s="56">
        <v>2216400</v>
      </c>
      <c r="P42" s="56">
        <v>2951700</v>
      </c>
      <c r="Q42" s="56">
        <v>1804500</v>
      </c>
      <c r="R42" s="56">
        <v>3349300</v>
      </c>
      <c r="S42" s="56">
        <v>5427650</v>
      </c>
      <c r="T42" s="56">
        <v>2705166.6669999999</v>
      </c>
      <c r="U42" s="56">
        <v>0.49840477300000002</v>
      </c>
      <c r="V42" s="56">
        <v>0.15591242299999999</v>
      </c>
    </row>
    <row r="43" spans="1:22">
      <c r="A43" s="55" t="s">
        <v>247</v>
      </c>
      <c r="B43" s="55" t="s">
        <v>1436</v>
      </c>
      <c r="C43" s="55" t="s">
        <v>1437</v>
      </c>
      <c r="D43" s="55" t="s">
        <v>1438</v>
      </c>
      <c r="E43" s="56">
        <v>1</v>
      </c>
      <c r="F43" s="56">
        <v>1</v>
      </c>
      <c r="G43" s="56">
        <v>1</v>
      </c>
      <c r="H43" s="56">
        <v>1</v>
      </c>
      <c r="I43" s="56">
        <v>1</v>
      </c>
      <c r="J43" s="56">
        <v>1</v>
      </c>
      <c r="K43" s="56">
        <v>1</v>
      </c>
      <c r="L43" s="56">
        <v>1</v>
      </c>
      <c r="M43" s="56">
        <v>1</v>
      </c>
      <c r="N43" s="56">
        <v>1</v>
      </c>
      <c r="O43" s="56">
        <v>1</v>
      </c>
      <c r="P43" s="56">
        <v>1</v>
      </c>
      <c r="Q43" s="56">
        <v>1</v>
      </c>
      <c r="R43" s="56">
        <v>1</v>
      </c>
      <c r="S43" s="56">
        <v>1</v>
      </c>
      <c r="T43" s="56">
        <v>1</v>
      </c>
      <c r="U43" s="56">
        <v>1</v>
      </c>
      <c r="V43" s="56" t="e">
        <v>#DIV/0!</v>
      </c>
    </row>
    <row r="44" spans="1:22">
      <c r="A44" s="55" t="s">
        <v>248</v>
      </c>
      <c r="B44" s="55" t="s">
        <v>1132</v>
      </c>
      <c r="C44" s="55" t="s">
        <v>1133</v>
      </c>
      <c r="D44" s="55" t="s">
        <v>1583</v>
      </c>
      <c r="E44" s="56">
        <v>3</v>
      </c>
      <c r="F44" s="56">
        <v>2</v>
      </c>
      <c r="G44" s="56">
        <v>1</v>
      </c>
      <c r="H44" s="56">
        <v>1</v>
      </c>
      <c r="I44" s="56">
        <v>1</v>
      </c>
      <c r="J44" s="56">
        <v>1</v>
      </c>
      <c r="K44" s="56">
        <v>1</v>
      </c>
      <c r="L44" s="56">
        <v>1</v>
      </c>
      <c r="M44" s="56">
        <v>1</v>
      </c>
      <c r="N44" s="56">
        <v>1</v>
      </c>
      <c r="O44" s="56">
        <v>1</v>
      </c>
      <c r="P44" s="56">
        <v>1</v>
      </c>
      <c r="Q44" s="56">
        <v>1</v>
      </c>
      <c r="R44" s="56">
        <v>1</v>
      </c>
      <c r="S44" s="56">
        <v>1</v>
      </c>
      <c r="T44" s="56">
        <v>1</v>
      </c>
      <c r="U44" s="56">
        <v>1</v>
      </c>
      <c r="V44" s="56" t="e">
        <v>#DIV/0!</v>
      </c>
    </row>
    <row r="45" spans="1:22">
      <c r="A45" s="55" t="s">
        <v>249</v>
      </c>
      <c r="B45" s="55" t="s">
        <v>1604</v>
      </c>
      <c r="C45" s="55" t="s">
        <v>1440</v>
      </c>
      <c r="D45" s="55" t="s">
        <v>1441</v>
      </c>
      <c r="E45" s="56">
        <v>1</v>
      </c>
      <c r="F45" s="56">
        <v>9</v>
      </c>
      <c r="G45" s="56">
        <v>1</v>
      </c>
      <c r="H45" s="56">
        <v>1</v>
      </c>
      <c r="I45" s="56">
        <v>1</v>
      </c>
      <c r="J45" s="56">
        <v>1</v>
      </c>
      <c r="K45" s="56">
        <v>1</v>
      </c>
      <c r="L45" s="56">
        <v>1</v>
      </c>
      <c r="M45" s="56">
        <v>1</v>
      </c>
      <c r="N45" s="56">
        <v>1</v>
      </c>
      <c r="O45" s="56">
        <v>1</v>
      </c>
      <c r="P45" s="56">
        <v>1</v>
      </c>
      <c r="Q45" s="56">
        <v>1</v>
      </c>
      <c r="R45" s="56">
        <v>1</v>
      </c>
      <c r="S45" s="56">
        <v>1</v>
      </c>
      <c r="T45" s="56">
        <v>1</v>
      </c>
      <c r="U45" s="56">
        <v>1</v>
      </c>
      <c r="V45" s="56" t="e">
        <v>#DIV/0!</v>
      </c>
    </row>
    <row r="46" spans="1:22">
      <c r="A46" s="55" t="s">
        <v>250</v>
      </c>
      <c r="B46" s="55" t="s">
        <v>1442</v>
      </c>
      <c r="C46" s="55" t="s">
        <v>1443</v>
      </c>
      <c r="D46" s="55" t="s">
        <v>1444</v>
      </c>
      <c r="E46" s="56">
        <v>1</v>
      </c>
      <c r="F46" s="56">
        <v>2</v>
      </c>
      <c r="G46" s="56">
        <v>1</v>
      </c>
      <c r="H46" s="56">
        <v>1</v>
      </c>
      <c r="I46" s="56">
        <v>1</v>
      </c>
      <c r="J46" s="56">
        <v>1</v>
      </c>
      <c r="K46" s="56">
        <v>1</v>
      </c>
      <c r="L46" s="56">
        <v>1</v>
      </c>
      <c r="M46" s="56">
        <v>1</v>
      </c>
      <c r="N46" s="56">
        <v>1</v>
      </c>
      <c r="O46" s="56">
        <v>1</v>
      </c>
      <c r="P46" s="56">
        <v>1</v>
      </c>
      <c r="Q46" s="56">
        <v>1</v>
      </c>
      <c r="R46" s="56">
        <v>1</v>
      </c>
      <c r="S46" s="56">
        <v>1</v>
      </c>
      <c r="T46" s="56">
        <v>1</v>
      </c>
      <c r="U46" s="56">
        <v>1</v>
      </c>
      <c r="V46" s="56" t="e">
        <v>#DIV/0!</v>
      </c>
    </row>
    <row r="47" spans="1:22">
      <c r="A47" s="55" t="s">
        <v>265</v>
      </c>
      <c r="B47" s="55" t="s">
        <v>102</v>
      </c>
      <c r="C47" s="55" t="s">
        <v>266</v>
      </c>
      <c r="D47" s="55" t="s">
        <v>267</v>
      </c>
      <c r="E47" s="56">
        <v>2</v>
      </c>
      <c r="F47" s="56">
        <v>14</v>
      </c>
      <c r="G47" s="56">
        <v>12720000</v>
      </c>
      <c r="H47" s="56">
        <v>13604000</v>
      </c>
      <c r="I47" s="56">
        <v>19262000</v>
      </c>
      <c r="J47" s="56">
        <v>15374000</v>
      </c>
      <c r="K47" s="56">
        <v>8859500</v>
      </c>
      <c r="L47" s="56">
        <v>22088000</v>
      </c>
      <c r="M47" s="56">
        <v>9892800</v>
      </c>
      <c r="N47" s="56">
        <v>4731300</v>
      </c>
      <c r="O47" s="56">
        <v>21019000</v>
      </c>
      <c r="P47" s="56">
        <v>17784000</v>
      </c>
      <c r="Q47" s="56">
        <v>3021500</v>
      </c>
      <c r="R47" s="56">
        <v>12200000</v>
      </c>
      <c r="S47" s="56">
        <v>15317916.67</v>
      </c>
      <c r="T47" s="56">
        <v>11441433.33</v>
      </c>
      <c r="U47" s="56">
        <v>0.74693142599999995</v>
      </c>
      <c r="V47" s="56">
        <v>0.29520864600000002</v>
      </c>
    </row>
    <row r="48" spans="1:22">
      <c r="A48" s="55" t="s">
        <v>1271</v>
      </c>
      <c r="B48" s="55" t="s">
        <v>1272</v>
      </c>
      <c r="C48" s="55" t="s">
        <v>1273</v>
      </c>
      <c r="D48" s="55" t="s">
        <v>1274</v>
      </c>
      <c r="E48" s="56">
        <v>1</v>
      </c>
      <c r="F48" s="56">
        <v>1</v>
      </c>
      <c r="G48" s="56">
        <v>1</v>
      </c>
      <c r="H48" s="56">
        <v>1</v>
      </c>
      <c r="I48" s="56">
        <v>1</v>
      </c>
      <c r="J48" s="56">
        <v>1</v>
      </c>
      <c r="K48" s="56">
        <v>1</v>
      </c>
      <c r="L48" s="56">
        <v>1</v>
      </c>
      <c r="M48" s="56">
        <v>1</v>
      </c>
      <c r="N48" s="56">
        <v>1</v>
      </c>
      <c r="O48" s="56">
        <v>1</v>
      </c>
      <c r="P48" s="56">
        <v>1</v>
      </c>
      <c r="Q48" s="56">
        <v>1</v>
      </c>
      <c r="R48" s="56">
        <v>1</v>
      </c>
      <c r="S48" s="56">
        <v>1</v>
      </c>
      <c r="T48" s="56">
        <v>1</v>
      </c>
      <c r="U48" s="56">
        <v>1</v>
      </c>
      <c r="V48" s="56" t="e">
        <v>#DIV/0!</v>
      </c>
    </row>
    <row r="49" spans="1:22">
      <c r="A49" s="55" t="s">
        <v>630</v>
      </c>
      <c r="B49" s="55" t="s">
        <v>631</v>
      </c>
      <c r="C49" s="55" t="s">
        <v>632</v>
      </c>
      <c r="D49" s="55" t="s">
        <v>633</v>
      </c>
      <c r="E49" s="56">
        <v>6</v>
      </c>
      <c r="F49" s="56">
        <v>1</v>
      </c>
      <c r="G49" s="56">
        <v>1</v>
      </c>
      <c r="H49" s="56">
        <v>1</v>
      </c>
      <c r="I49" s="56">
        <v>1</v>
      </c>
      <c r="J49" s="56">
        <v>1</v>
      </c>
      <c r="K49" s="56">
        <v>1</v>
      </c>
      <c r="L49" s="56">
        <v>1</v>
      </c>
      <c r="M49" s="56">
        <v>1</v>
      </c>
      <c r="N49" s="56">
        <v>1</v>
      </c>
      <c r="O49" s="56">
        <v>1</v>
      </c>
      <c r="P49" s="56">
        <v>1</v>
      </c>
      <c r="Q49" s="56">
        <v>1</v>
      </c>
      <c r="R49" s="56">
        <v>1</v>
      </c>
      <c r="S49" s="56">
        <v>1</v>
      </c>
      <c r="T49" s="56">
        <v>1</v>
      </c>
      <c r="U49" s="56">
        <v>1</v>
      </c>
      <c r="V49" s="56" t="e">
        <v>#DIV/0!</v>
      </c>
    </row>
    <row r="50" spans="1:22">
      <c r="A50" s="55" t="s">
        <v>718</v>
      </c>
      <c r="B50" s="55" t="s">
        <v>719</v>
      </c>
      <c r="C50" s="55" t="s">
        <v>720</v>
      </c>
      <c r="D50" s="55" t="s">
        <v>721</v>
      </c>
      <c r="E50" s="56">
        <v>2</v>
      </c>
      <c r="F50" s="56">
        <v>1</v>
      </c>
      <c r="G50" s="56">
        <v>28288000</v>
      </c>
      <c r="H50" s="56">
        <v>1</v>
      </c>
      <c r="I50" s="56">
        <v>1</v>
      </c>
      <c r="J50" s="56">
        <v>1</v>
      </c>
      <c r="K50" s="56">
        <v>1</v>
      </c>
      <c r="L50" s="56">
        <v>1</v>
      </c>
      <c r="M50" s="56">
        <v>1</v>
      </c>
      <c r="N50" s="56">
        <v>1</v>
      </c>
      <c r="O50" s="56">
        <v>1</v>
      </c>
      <c r="P50" s="56">
        <v>1</v>
      </c>
      <c r="Q50" s="56">
        <v>18840000</v>
      </c>
      <c r="R50" s="56">
        <v>1</v>
      </c>
      <c r="S50" s="56">
        <v>4714667.5</v>
      </c>
      <c r="T50" s="56">
        <v>3140000.8330000001</v>
      </c>
      <c r="U50" s="56">
        <v>0.66600684600000004</v>
      </c>
      <c r="V50" s="56">
        <v>0.78751307999999998</v>
      </c>
    </row>
    <row r="51" spans="1:22">
      <c r="A51" s="55" t="s">
        <v>662</v>
      </c>
      <c r="B51" s="55" t="s">
        <v>663</v>
      </c>
      <c r="C51" s="55" t="s">
        <v>664</v>
      </c>
      <c r="D51" s="55" t="s">
        <v>665</v>
      </c>
      <c r="E51" s="56">
        <v>7</v>
      </c>
      <c r="F51" s="56">
        <v>3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 t="e">
        <v>#DIV/0!</v>
      </c>
    </row>
    <row r="52" spans="1:22">
      <c r="A52" s="55" t="s">
        <v>673</v>
      </c>
      <c r="B52" s="55" t="s">
        <v>674</v>
      </c>
      <c r="C52" s="55" t="s">
        <v>675</v>
      </c>
      <c r="D52" s="55" t="s">
        <v>676</v>
      </c>
      <c r="E52" s="56">
        <v>3</v>
      </c>
      <c r="F52" s="56">
        <v>2</v>
      </c>
      <c r="G52" s="56">
        <v>1</v>
      </c>
      <c r="H52" s="56">
        <v>1</v>
      </c>
      <c r="I52" s="56">
        <v>1</v>
      </c>
      <c r="J52" s="56">
        <v>1</v>
      </c>
      <c r="K52" s="56">
        <v>1</v>
      </c>
      <c r="L52" s="56">
        <v>1</v>
      </c>
      <c r="M52" s="56">
        <v>1</v>
      </c>
      <c r="N52" s="56">
        <v>1</v>
      </c>
      <c r="O52" s="56">
        <v>1</v>
      </c>
      <c r="P52" s="56">
        <v>1</v>
      </c>
      <c r="Q52" s="56">
        <v>1</v>
      </c>
      <c r="R52" s="56">
        <v>1</v>
      </c>
      <c r="S52" s="56">
        <v>1</v>
      </c>
      <c r="T52" s="56">
        <v>1</v>
      </c>
      <c r="U52" s="56">
        <v>1</v>
      </c>
      <c r="V52" s="56" t="e">
        <v>#DIV/0!</v>
      </c>
    </row>
    <row r="53" spans="1:22">
      <c r="A53" s="55" t="s">
        <v>681</v>
      </c>
      <c r="B53" s="55" t="s">
        <v>682</v>
      </c>
      <c r="C53" s="55" t="s">
        <v>683</v>
      </c>
      <c r="D53" s="55" t="s">
        <v>684</v>
      </c>
      <c r="E53" s="56">
        <v>1</v>
      </c>
      <c r="F53" s="56">
        <v>1</v>
      </c>
      <c r="G53" s="56">
        <v>1</v>
      </c>
      <c r="H53" s="56">
        <v>1</v>
      </c>
      <c r="I53" s="56">
        <v>1</v>
      </c>
      <c r="J53" s="56">
        <v>1</v>
      </c>
      <c r="K53" s="56">
        <v>1</v>
      </c>
      <c r="L53" s="56">
        <v>1</v>
      </c>
      <c r="M53" s="56">
        <v>1</v>
      </c>
      <c r="N53" s="56">
        <v>1</v>
      </c>
      <c r="O53" s="56">
        <v>1</v>
      </c>
      <c r="P53" s="56">
        <v>1</v>
      </c>
      <c r="Q53" s="56">
        <v>1</v>
      </c>
      <c r="R53" s="56">
        <v>1</v>
      </c>
      <c r="S53" s="56">
        <v>1</v>
      </c>
      <c r="T53" s="56">
        <v>1</v>
      </c>
      <c r="U53" s="56">
        <v>1</v>
      </c>
      <c r="V53" s="56" t="e">
        <v>#DIV/0!</v>
      </c>
    </row>
    <row r="54" spans="1:22">
      <c r="A54" s="55" t="s">
        <v>1300</v>
      </c>
      <c r="B54" s="55" t="s">
        <v>1301</v>
      </c>
      <c r="C54" s="55" t="s">
        <v>1302</v>
      </c>
      <c r="D54" s="55" t="s">
        <v>1303</v>
      </c>
      <c r="E54" s="56">
        <v>7</v>
      </c>
      <c r="F54" s="56">
        <v>9</v>
      </c>
      <c r="G54" s="56">
        <v>1237600</v>
      </c>
      <c r="H54" s="56">
        <v>1</v>
      </c>
      <c r="I54" s="56">
        <v>2090800</v>
      </c>
      <c r="J54" s="56">
        <v>1217500</v>
      </c>
      <c r="K54" s="56">
        <v>1</v>
      </c>
      <c r="L54" s="56">
        <v>1</v>
      </c>
      <c r="M54" s="56">
        <v>1</v>
      </c>
      <c r="N54" s="56">
        <v>1</v>
      </c>
      <c r="O54" s="56">
        <v>1</v>
      </c>
      <c r="P54" s="56">
        <v>1</v>
      </c>
      <c r="Q54" s="56">
        <v>1</v>
      </c>
      <c r="R54" s="56">
        <v>1</v>
      </c>
      <c r="S54" s="56">
        <v>757650.5</v>
      </c>
      <c r="T54" s="56">
        <v>1</v>
      </c>
      <c r="U54" s="58">
        <v>1.3198700000000001E-6</v>
      </c>
      <c r="V54" s="56">
        <v>9.0861812E-2</v>
      </c>
    </row>
    <row r="55" spans="1:22">
      <c r="A55" s="55" t="s">
        <v>685</v>
      </c>
      <c r="B55" s="55" t="s">
        <v>686</v>
      </c>
      <c r="C55" s="55" t="s">
        <v>687</v>
      </c>
      <c r="D55" s="55" t="s">
        <v>688</v>
      </c>
      <c r="E55" s="56">
        <v>2</v>
      </c>
      <c r="F55" s="56">
        <v>4</v>
      </c>
      <c r="G55" s="56">
        <v>1</v>
      </c>
      <c r="H55" s="56">
        <v>1</v>
      </c>
      <c r="I55" s="56">
        <v>1</v>
      </c>
      <c r="J55" s="56">
        <v>1</v>
      </c>
      <c r="K55" s="56">
        <v>1</v>
      </c>
      <c r="L55" s="56">
        <v>1</v>
      </c>
      <c r="M55" s="56">
        <v>1</v>
      </c>
      <c r="N55" s="56">
        <v>1</v>
      </c>
      <c r="O55" s="56">
        <v>1</v>
      </c>
      <c r="P55" s="56">
        <v>1</v>
      </c>
      <c r="Q55" s="56">
        <v>1</v>
      </c>
      <c r="R55" s="56">
        <v>1</v>
      </c>
      <c r="S55" s="56">
        <v>1</v>
      </c>
      <c r="T55" s="56">
        <v>1</v>
      </c>
      <c r="U55" s="56">
        <v>1</v>
      </c>
      <c r="V55" s="56" t="e">
        <v>#DIV/0!</v>
      </c>
    </row>
    <row r="56" spans="1:22">
      <c r="A56" s="55" t="s">
        <v>279</v>
      </c>
      <c r="B56" s="55" t="s">
        <v>280</v>
      </c>
      <c r="C56" s="55" t="s">
        <v>281</v>
      </c>
      <c r="D56" s="55" t="s">
        <v>282</v>
      </c>
      <c r="E56" s="56">
        <v>1</v>
      </c>
      <c r="F56" s="56">
        <v>11</v>
      </c>
      <c r="G56" s="56">
        <v>15188000000</v>
      </c>
      <c r="H56" s="56">
        <v>16672000000</v>
      </c>
      <c r="I56" s="56">
        <v>9625200000</v>
      </c>
      <c r="J56" s="56">
        <v>8244800000</v>
      </c>
      <c r="K56" s="56">
        <v>8175300000</v>
      </c>
      <c r="L56" s="56">
        <v>10281000000</v>
      </c>
      <c r="M56" s="56">
        <v>9919900000</v>
      </c>
      <c r="N56" s="56">
        <v>11444000000</v>
      </c>
      <c r="O56" s="56">
        <v>9977100000</v>
      </c>
      <c r="P56" s="56">
        <v>8681000000</v>
      </c>
      <c r="Q56" s="56">
        <v>8867700000</v>
      </c>
      <c r="R56" s="56">
        <v>11227000000</v>
      </c>
      <c r="S56" s="56">
        <v>11364383333</v>
      </c>
      <c r="T56" s="56">
        <v>10019450000</v>
      </c>
      <c r="U56" s="56">
        <v>0.88165364599999996</v>
      </c>
      <c r="V56" s="56">
        <v>0.42333264900000001</v>
      </c>
    </row>
    <row r="57" spans="1:22">
      <c r="A57" s="55" t="s">
        <v>310</v>
      </c>
      <c r="B57" s="55" t="s">
        <v>1546</v>
      </c>
      <c r="C57" s="55" t="s">
        <v>312</v>
      </c>
      <c r="D57" s="55" t="s">
        <v>313</v>
      </c>
      <c r="E57" s="56">
        <v>3</v>
      </c>
      <c r="F57" s="56">
        <v>1</v>
      </c>
      <c r="G57" s="56">
        <v>1</v>
      </c>
      <c r="H57" s="56">
        <v>1</v>
      </c>
      <c r="I57" s="56">
        <v>1</v>
      </c>
      <c r="J57" s="56">
        <v>1</v>
      </c>
      <c r="K57" s="56">
        <v>1</v>
      </c>
      <c r="L57" s="56">
        <v>1</v>
      </c>
      <c r="M57" s="56">
        <v>1</v>
      </c>
      <c r="N57" s="56">
        <v>1</v>
      </c>
      <c r="O57" s="56">
        <v>1</v>
      </c>
      <c r="P57" s="56">
        <v>1</v>
      </c>
      <c r="Q57" s="56">
        <v>1</v>
      </c>
      <c r="R57" s="56">
        <v>1</v>
      </c>
      <c r="S57" s="56">
        <v>1</v>
      </c>
      <c r="T57" s="56">
        <v>1</v>
      </c>
      <c r="U57" s="56">
        <v>1</v>
      </c>
      <c r="V57" s="56" t="e">
        <v>#DIV/0!</v>
      </c>
    </row>
    <row r="58" spans="1:22">
      <c r="A58" s="55" t="s">
        <v>314</v>
      </c>
      <c r="B58" s="55" t="s">
        <v>315</v>
      </c>
      <c r="C58" s="55" t="s">
        <v>316</v>
      </c>
      <c r="D58" s="55" t="s">
        <v>317</v>
      </c>
      <c r="E58" s="56">
        <v>1</v>
      </c>
      <c r="F58" s="56">
        <v>102</v>
      </c>
      <c r="G58" s="56">
        <v>1</v>
      </c>
      <c r="H58" s="56">
        <v>1</v>
      </c>
      <c r="I58" s="56">
        <v>1</v>
      </c>
      <c r="J58" s="56">
        <v>1</v>
      </c>
      <c r="K58" s="56">
        <v>1</v>
      </c>
      <c r="L58" s="56">
        <v>1</v>
      </c>
      <c r="M58" s="56">
        <v>1</v>
      </c>
      <c r="N58" s="56">
        <v>1</v>
      </c>
      <c r="O58" s="56">
        <v>1</v>
      </c>
      <c r="P58" s="56">
        <v>1</v>
      </c>
      <c r="Q58" s="56">
        <v>1</v>
      </c>
      <c r="R58" s="56">
        <v>1</v>
      </c>
      <c r="S58" s="56">
        <v>1</v>
      </c>
      <c r="T58" s="56">
        <v>1</v>
      </c>
      <c r="U58" s="56">
        <v>1</v>
      </c>
      <c r="V58" s="56" t="e">
        <v>#DIV/0!</v>
      </c>
    </row>
    <row r="59" spans="1:22">
      <c r="A59" s="55" t="s">
        <v>330</v>
      </c>
      <c r="B59" s="55" t="s">
        <v>331</v>
      </c>
      <c r="C59" s="55" t="s">
        <v>332</v>
      </c>
      <c r="D59" s="55" t="s">
        <v>333</v>
      </c>
      <c r="E59" s="56">
        <v>1</v>
      </c>
      <c r="F59" s="56">
        <v>1</v>
      </c>
      <c r="G59" s="56">
        <v>16255000</v>
      </c>
      <c r="H59" s="56">
        <v>5650200</v>
      </c>
      <c r="I59" s="56">
        <v>11117000</v>
      </c>
      <c r="J59" s="56">
        <v>6274000</v>
      </c>
      <c r="K59" s="56">
        <v>5717700</v>
      </c>
      <c r="L59" s="56">
        <v>16975000</v>
      </c>
      <c r="M59" s="56">
        <v>4056400</v>
      </c>
      <c r="N59" s="56">
        <v>6943800</v>
      </c>
      <c r="O59" s="56">
        <v>9625400</v>
      </c>
      <c r="P59" s="56">
        <v>4441000</v>
      </c>
      <c r="Q59" s="56">
        <v>4284700</v>
      </c>
      <c r="R59" s="56">
        <v>11187000</v>
      </c>
      <c r="S59" s="56">
        <v>10331483.33</v>
      </c>
      <c r="T59" s="56">
        <v>6756383.3329999996</v>
      </c>
      <c r="U59" s="56">
        <v>0.65396062799999999</v>
      </c>
      <c r="V59" s="56">
        <v>0.189120811</v>
      </c>
    </row>
    <row r="60" spans="1:22">
      <c r="A60" s="55" t="s">
        <v>334</v>
      </c>
      <c r="B60" s="55" t="s">
        <v>1549</v>
      </c>
      <c r="C60" s="55" t="s">
        <v>336</v>
      </c>
      <c r="D60" s="55" t="s">
        <v>337</v>
      </c>
      <c r="E60" s="56">
        <v>2</v>
      </c>
      <c r="F60" s="56">
        <v>24</v>
      </c>
      <c r="G60" s="56">
        <v>1</v>
      </c>
      <c r="H60" s="56">
        <v>1</v>
      </c>
      <c r="I60" s="56">
        <v>1</v>
      </c>
      <c r="J60" s="56">
        <v>1</v>
      </c>
      <c r="K60" s="56">
        <v>1</v>
      </c>
      <c r="L60" s="56">
        <v>1</v>
      </c>
      <c r="M60" s="56">
        <v>1</v>
      </c>
      <c r="N60" s="56">
        <v>1</v>
      </c>
      <c r="O60" s="56">
        <v>1</v>
      </c>
      <c r="P60" s="56">
        <v>1</v>
      </c>
      <c r="Q60" s="56">
        <v>1</v>
      </c>
      <c r="R60" s="56">
        <v>1</v>
      </c>
      <c r="S60" s="56">
        <v>1</v>
      </c>
      <c r="T60" s="56">
        <v>1</v>
      </c>
      <c r="U60" s="56">
        <v>1</v>
      </c>
      <c r="V60" s="56" t="e">
        <v>#DIV/0!</v>
      </c>
    </row>
    <row r="61" spans="1:22">
      <c r="A61" s="55" t="s">
        <v>342</v>
      </c>
      <c r="B61" s="55" t="s">
        <v>1550</v>
      </c>
      <c r="C61" s="55" t="s">
        <v>344</v>
      </c>
      <c r="D61" s="55" t="s">
        <v>345</v>
      </c>
      <c r="E61" s="56">
        <v>39</v>
      </c>
      <c r="F61" s="56">
        <v>58</v>
      </c>
      <c r="G61" s="56">
        <v>347540000</v>
      </c>
      <c r="H61" s="56">
        <v>306490000</v>
      </c>
      <c r="I61" s="56">
        <v>116740000</v>
      </c>
      <c r="J61" s="56">
        <v>118740000</v>
      </c>
      <c r="K61" s="56">
        <v>164140000</v>
      </c>
      <c r="L61" s="56">
        <v>178100000</v>
      </c>
      <c r="M61" s="56">
        <v>195080000</v>
      </c>
      <c r="N61" s="56">
        <v>207940000</v>
      </c>
      <c r="O61" s="56">
        <v>556210000</v>
      </c>
      <c r="P61" s="56">
        <v>540530000</v>
      </c>
      <c r="Q61" s="56">
        <v>435630000</v>
      </c>
      <c r="R61" s="56">
        <v>414760000</v>
      </c>
      <c r="S61" s="56">
        <v>205291666.69999999</v>
      </c>
      <c r="T61" s="56">
        <v>391691666.69999999</v>
      </c>
      <c r="U61" s="56">
        <v>1.9079764560000001</v>
      </c>
      <c r="V61" s="56">
        <v>3.8075077999999998E-2</v>
      </c>
    </row>
    <row r="62" spans="1:22">
      <c r="A62" s="55" t="s">
        <v>346</v>
      </c>
      <c r="B62" s="55" t="s">
        <v>347</v>
      </c>
      <c r="C62" s="55" t="s">
        <v>348</v>
      </c>
      <c r="D62" s="55" t="s">
        <v>349</v>
      </c>
      <c r="E62" s="56">
        <v>1</v>
      </c>
      <c r="F62" s="56">
        <v>46</v>
      </c>
      <c r="G62" s="56">
        <v>2616500</v>
      </c>
      <c r="H62" s="56">
        <v>1</v>
      </c>
      <c r="I62" s="56">
        <v>2765000</v>
      </c>
      <c r="J62" s="56">
        <v>2520500</v>
      </c>
      <c r="K62" s="56">
        <v>1</v>
      </c>
      <c r="L62" s="56">
        <v>1</v>
      </c>
      <c r="M62" s="56">
        <v>3106000</v>
      </c>
      <c r="N62" s="56">
        <v>2720200</v>
      </c>
      <c r="O62" s="56">
        <v>3231700</v>
      </c>
      <c r="P62" s="56">
        <v>1369100</v>
      </c>
      <c r="Q62" s="56">
        <v>4767200</v>
      </c>
      <c r="R62" s="56">
        <v>2615900</v>
      </c>
      <c r="S62" s="56">
        <v>1317000.5</v>
      </c>
      <c r="T62" s="56">
        <v>2968350</v>
      </c>
      <c r="U62" s="56">
        <v>2.2538715819999999</v>
      </c>
      <c r="V62" s="56">
        <v>5.1952954000000003E-2</v>
      </c>
    </row>
    <row r="63" spans="1:22">
      <c r="A63" s="55" t="s">
        <v>358</v>
      </c>
      <c r="B63" s="55" t="s">
        <v>359</v>
      </c>
      <c r="C63" s="55" t="s">
        <v>360</v>
      </c>
      <c r="D63" s="55" t="s">
        <v>361</v>
      </c>
      <c r="E63" s="56">
        <v>1</v>
      </c>
      <c r="F63" s="56">
        <v>5</v>
      </c>
      <c r="G63" s="56">
        <v>1</v>
      </c>
      <c r="H63" s="56">
        <v>1</v>
      </c>
      <c r="I63" s="56">
        <v>1</v>
      </c>
      <c r="J63" s="56">
        <v>1</v>
      </c>
      <c r="K63" s="56">
        <v>1</v>
      </c>
      <c r="L63" s="56">
        <v>1</v>
      </c>
      <c r="M63" s="56">
        <v>1</v>
      </c>
      <c r="N63" s="56">
        <v>1</v>
      </c>
      <c r="O63" s="56">
        <v>1</v>
      </c>
      <c r="P63" s="56">
        <v>1</v>
      </c>
      <c r="Q63" s="56">
        <v>1</v>
      </c>
      <c r="R63" s="56">
        <v>1</v>
      </c>
      <c r="S63" s="56">
        <v>1</v>
      </c>
      <c r="T63" s="56">
        <v>1</v>
      </c>
      <c r="U63" s="56">
        <v>1</v>
      </c>
      <c r="V63" s="56" t="e">
        <v>#DIV/0!</v>
      </c>
    </row>
    <row r="64" spans="1:22">
      <c r="A64" s="55" t="s">
        <v>370</v>
      </c>
      <c r="B64" s="55" t="s">
        <v>371</v>
      </c>
      <c r="C64" s="55" t="s">
        <v>372</v>
      </c>
      <c r="D64" s="55" t="s">
        <v>373</v>
      </c>
      <c r="E64" s="56">
        <v>2</v>
      </c>
      <c r="F64" s="56">
        <v>33</v>
      </c>
      <c r="G64" s="56">
        <v>161360000</v>
      </c>
      <c r="H64" s="56">
        <v>152140000</v>
      </c>
      <c r="I64" s="56">
        <v>202500000</v>
      </c>
      <c r="J64" s="56">
        <v>183440000</v>
      </c>
      <c r="K64" s="56">
        <v>3520200</v>
      </c>
      <c r="L64" s="56">
        <v>3000900</v>
      </c>
      <c r="M64" s="56">
        <v>17664000</v>
      </c>
      <c r="N64" s="56">
        <v>39580000</v>
      </c>
      <c r="O64" s="56">
        <v>175110000</v>
      </c>
      <c r="P64" s="56">
        <v>244110000</v>
      </c>
      <c r="Q64" s="56">
        <v>494830000</v>
      </c>
      <c r="R64" s="56">
        <v>327450000</v>
      </c>
      <c r="S64" s="56">
        <v>117660183.3</v>
      </c>
      <c r="T64" s="56">
        <v>216457333.30000001</v>
      </c>
      <c r="U64" s="56">
        <v>1.839682101</v>
      </c>
      <c r="V64" s="56">
        <v>0.267941922</v>
      </c>
    </row>
    <row r="65" spans="1:22">
      <c r="A65" s="55" t="s">
        <v>374</v>
      </c>
      <c r="B65" s="55" t="s">
        <v>207</v>
      </c>
      <c r="C65" s="55" t="s">
        <v>375</v>
      </c>
      <c r="D65" s="55" t="s">
        <v>376</v>
      </c>
      <c r="E65" s="56">
        <v>3</v>
      </c>
      <c r="F65" s="56">
        <v>61</v>
      </c>
      <c r="G65" s="56">
        <v>78026000</v>
      </c>
      <c r="H65" s="56">
        <v>68377000</v>
      </c>
      <c r="I65" s="56">
        <v>3930100</v>
      </c>
      <c r="J65" s="56">
        <v>10445000</v>
      </c>
      <c r="K65" s="56">
        <v>49571000</v>
      </c>
      <c r="L65" s="56">
        <v>55403000</v>
      </c>
      <c r="M65" s="56">
        <v>57844000</v>
      </c>
      <c r="N65" s="56">
        <v>52381000</v>
      </c>
      <c r="O65" s="56">
        <v>308310000</v>
      </c>
      <c r="P65" s="56">
        <v>361620000</v>
      </c>
      <c r="Q65" s="56">
        <v>94890000</v>
      </c>
      <c r="R65" s="56">
        <v>119780000</v>
      </c>
      <c r="S65" s="56">
        <v>44292016.670000002</v>
      </c>
      <c r="T65" s="56">
        <v>165804166.69999999</v>
      </c>
      <c r="U65" s="56">
        <v>3.7434323190000001</v>
      </c>
      <c r="V65" s="56">
        <v>7.8122759999999999E-2</v>
      </c>
    </row>
    <row r="66" spans="1:22">
      <c r="A66" s="55" t="s">
        <v>377</v>
      </c>
      <c r="B66" s="55" t="s">
        <v>1553</v>
      </c>
      <c r="C66" s="55" t="s">
        <v>379</v>
      </c>
      <c r="D66" s="55" t="s">
        <v>380</v>
      </c>
      <c r="E66" s="56">
        <v>9</v>
      </c>
      <c r="F66" s="56">
        <v>29</v>
      </c>
      <c r="G66" s="56">
        <v>1</v>
      </c>
      <c r="H66" s="56">
        <v>1</v>
      </c>
      <c r="I66" s="56">
        <v>1</v>
      </c>
      <c r="J66" s="56">
        <v>1</v>
      </c>
      <c r="K66" s="56">
        <v>1</v>
      </c>
      <c r="L66" s="56">
        <v>1</v>
      </c>
      <c r="M66" s="56">
        <v>1</v>
      </c>
      <c r="N66" s="56">
        <v>1</v>
      </c>
      <c r="O66" s="56">
        <v>1</v>
      </c>
      <c r="P66" s="56">
        <v>1</v>
      </c>
      <c r="Q66" s="56">
        <v>1</v>
      </c>
      <c r="R66" s="56">
        <v>297770</v>
      </c>
      <c r="S66" s="56">
        <v>1</v>
      </c>
      <c r="T66" s="56">
        <v>49629.166669999999</v>
      </c>
      <c r="U66" s="56">
        <v>49629.166669999999</v>
      </c>
      <c r="V66" s="56">
        <v>0.36321746799999999</v>
      </c>
    </row>
    <row r="67" spans="1:22">
      <c r="A67" s="55" t="s">
        <v>577</v>
      </c>
      <c r="B67" s="55" t="s">
        <v>578</v>
      </c>
      <c r="C67" s="55" t="s">
        <v>579</v>
      </c>
      <c r="D67" s="55" t="s">
        <v>580</v>
      </c>
      <c r="E67" s="56">
        <v>4</v>
      </c>
      <c r="F67" s="56">
        <v>1</v>
      </c>
      <c r="G67" s="56">
        <v>1</v>
      </c>
      <c r="H67" s="56">
        <v>1</v>
      </c>
      <c r="I67" s="56">
        <v>1</v>
      </c>
      <c r="J67" s="56">
        <v>1</v>
      </c>
      <c r="K67" s="56">
        <v>1</v>
      </c>
      <c r="L67" s="56">
        <v>1</v>
      </c>
      <c r="M67" s="56">
        <v>1</v>
      </c>
      <c r="N67" s="56">
        <v>1</v>
      </c>
      <c r="O67" s="56">
        <v>1</v>
      </c>
      <c r="P67" s="56">
        <v>1</v>
      </c>
      <c r="Q67" s="56">
        <v>1</v>
      </c>
      <c r="R67" s="56">
        <v>1</v>
      </c>
      <c r="S67" s="56">
        <v>1</v>
      </c>
      <c r="T67" s="56">
        <v>1</v>
      </c>
      <c r="U67" s="56">
        <v>1</v>
      </c>
      <c r="V67" s="56" t="e">
        <v>#DIV/0!</v>
      </c>
    </row>
    <row r="68" spans="1:22">
      <c r="A68" s="55" t="s">
        <v>693</v>
      </c>
      <c r="B68" s="55" t="s">
        <v>694</v>
      </c>
      <c r="C68" s="55" t="s">
        <v>695</v>
      </c>
      <c r="D68" s="55" t="s">
        <v>696</v>
      </c>
      <c r="E68" s="56">
        <v>1</v>
      </c>
      <c r="F68" s="56">
        <v>2</v>
      </c>
      <c r="G68" s="56">
        <v>1</v>
      </c>
      <c r="H68" s="56">
        <v>1</v>
      </c>
      <c r="I68" s="56">
        <v>1</v>
      </c>
      <c r="J68" s="56">
        <v>1</v>
      </c>
      <c r="K68" s="56">
        <v>1</v>
      </c>
      <c r="L68" s="56">
        <v>1</v>
      </c>
      <c r="M68" s="56">
        <v>1</v>
      </c>
      <c r="N68" s="56">
        <v>1</v>
      </c>
      <c r="O68" s="56">
        <v>1</v>
      </c>
      <c r="P68" s="56">
        <v>1</v>
      </c>
      <c r="Q68" s="56">
        <v>1</v>
      </c>
      <c r="R68" s="56">
        <v>1</v>
      </c>
      <c r="S68" s="56">
        <v>1</v>
      </c>
      <c r="T68" s="56">
        <v>1</v>
      </c>
      <c r="U68" s="56">
        <v>1</v>
      </c>
      <c r="V68" s="56" t="e">
        <v>#DIV/0!</v>
      </c>
    </row>
    <row r="69" spans="1:22">
      <c r="A69" s="55" t="s">
        <v>697</v>
      </c>
      <c r="B69" s="55" t="s">
        <v>73</v>
      </c>
      <c r="C69" s="55" t="s">
        <v>698</v>
      </c>
      <c r="D69" s="55" t="s">
        <v>699</v>
      </c>
      <c r="E69" s="56">
        <v>1</v>
      </c>
      <c r="F69" s="56">
        <v>2</v>
      </c>
      <c r="G69" s="56">
        <v>1</v>
      </c>
      <c r="H69" s="56">
        <v>1</v>
      </c>
      <c r="I69" s="56">
        <v>1</v>
      </c>
      <c r="J69" s="56">
        <v>1</v>
      </c>
      <c r="K69" s="56">
        <v>1</v>
      </c>
      <c r="L69" s="56">
        <v>1</v>
      </c>
      <c r="M69" s="56">
        <v>1</v>
      </c>
      <c r="N69" s="56">
        <v>1</v>
      </c>
      <c r="O69" s="56">
        <v>1</v>
      </c>
      <c r="P69" s="56">
        <v>1</v>
      </c>
      <c r="Q69" s="56">
        <v>1</v>
      </c>
      <c r="R69" s="56">
        <v>1</v>
      </c>
      <c r="S69" s="56">
        <v>1</v>
      </c>
      <c r="T69" s="56">
        <v>1</v>
      </c>
      <c r="U69" s="56">
        <v>1</v>
      </c>
      <c r="V69" s="56" t="e">
        <v>#DIV/0!</v>
      </c>
    </row>
    <row r="70" spans="1:22">
      <c r="A70" s="55" t="s">
        <v>700</v>
      </c>
      <c r="B70" s="55" t="s">
        <v>73</v>
      </c>
      <c r="C70" s="55" t="s">
        <v>701</v>
      </c>
      <c r="D70" s="55" t="s">
        <v>1573</v>
      </c>
      <c r="E70" s="56">
        <v>5</v>
      </c>
      <c r="F70" s="56">
        <v>1</v>
      </c>
      <c r="G70" s="56">
        <v>1</v>
      </c>
      <c r="H70" s="56">
        <v>1</v>
      </c>
      <c r="I70" s="56">
        <v>1</v>
      </c>
      <c r="J70" s="56">
        <v>1</v>
      </c>
      <c r="K70" s="56">
        <v>1</v>
      </c>
      <c r="L70" s="56">
        <v>1</v>
      </c>
      <c r="M70" s="56">
        <v>1</v>
      </c>
      <c r="N70" s="56">
        <v>1</v>
      </c>
      <c r="O70" s="56">
        <v>1</v>
      </c>
      <c r="P70" s="56">
        <v>1</v>
      </c>
      <c r="Q70" s="56">
        <v>1</v>
      </c>
      <c r="R70" s="56">
        <v>1</v>
      </c>
      <c r="S70" s="56">
        <v>1</v>
      </c>
      <c r="T70" s="56">
        <v>1</v>
      </c>
      <c r="U70" s="56">
        <v>1</v>
      </c>
      <c r="V70" s="56" t="e">
        <v>#DIV/0!</v>
      </c>
    </row>
    <row r="71" spans="1:22">
      <c r="A71" s="55" t="s">
        <v>612</v>
      </c>
      <c r="B71" s="55" t="s">
        <v>613</v>
      </c>
      <c r="C71" s="55" t="s">
        <v>614</v>
      </c>
      <c r="D71" s="55" t="s">
        <v>615</v>
      </c>
      <c r="E71" s="56">
        <v>2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 t="e">
        <v>#DIV/0!</v>
      </c>
    </row>
    <row r="72" spans="1:22">
      <c r="A72" s="55" t="s">
        <v>726</v>
      </c>
      <c r="B72" s="55" t="s">
        <v>1575</v>
      </c>
      <c r="C72" s="55" t="s">
        <v>728</v>
      </c>
      <c r="D72" s="55" t="s">
        <v>729</v>
      </c>
      <c r="E72" s="56">
        <v>1</v>
      </c>
      <c r="F72" s="56">
        <v>1</v>
      </c>
      <c r="G72" s="56">
        <v>1</v>
      </c>
      <c r="H72" s="56">
        <v>1</v>
      </c>
      <c r="I72" s="56">
        <v>1</v>
      </c>
      <c r="J72" s="56">
        <v>1</v>
      </c>
      <c r="K72" s="56">
        <v>1</v>
      </c>
      <c r="L72" s="56">
        <v>1</v>
      </c>
      <c r="M72" s="56">
        <v>1</v>
      </c>
      <c r="N72" s="56">
        <v>1</v>
      </c>
      <c r="O72" s="56">
        <v>1</v>
      </c>
      <c r="P72" s="56">
        <v>1</v>
      </c>
      <c r="Q72" s="56">
        <v>1</v>
      </c>
      <c r="R72" s="56">
        <v>1</v>
      </c>
      <c r="S72" s="56">
        <v>1</v>
      </c>
      <c r="T72" s="56">
        <v>1</v>
      </c>
      <c r="U72" s="56">
        <v>1</v>
      </c>
      <c r="V72" s="56" t="e">
        <v>#DIV/0!</v>
      </c>
    </row>
    <row r="73" spans="1:22">
      <c r="A73" s="55" t="s">
        <v>730</v>
      </c>
      <c r="B73" s="55" t="s">
        <v>1576</v>
      </c>
      <c r="C73" s="55" t="s">
        <v>732</v>
      </c>
      <c r="D73" s="55" t="s">
        <v>733</v>
      </c>
      <c r="E73" s="56">
        <v>1</v>
      </c>
      <c r="F73" s="56">
        <v>3</v>
      </c>
      <c r="G73" s="56">
        <v>1</v>
      </c>
      <c r="H73" s="56">
        <v>1</v>
      </c>
      <c r="I73" s="56">
        <v>1</v>
      </c>
      <c r="J73" s="56">
        <v>1</v>
      </c>
      <c r="K73" s="56">
        <v>1</v>
      </c>
      <c r="L73" s="56">
        <v>1</v>
      </c>
      <c r="M73" s="56">
        <v>1</v>
      </c>
      <c r="N73" s="56">
        <v>1</v>
      </c>
      <c r="O73" s="56">
        <v>1</v>
      </c>
      <c r="P73" s="56">
        <v>1</v>
      </c>
      <c r="Q73" s="56">
        <v>1</v>
      </c>
      <c r="R73" s="56">
        <v>1</v>
      </c>
      <c r="S73" s="56">
        <v>1</v>
      </c>
      <c r="T73" s="56">
        <v>1</v>
      </c>
      <c r="U73" s="56">
        <v>1</v>
      </c>
      <c r="V73" s="56" t="e">
        <v>#DIV/0!</v>
      </c>
    </row>
    <row r="74" spans="1:22">
      <c r="A74" s="55" t="s">
        <v>734</v>
      </c>
      <c r="B74" s="55" t="s">
        <v>735</v>
      </c>
      <c r="C74" s="55" t="s">
        <v>736</v>
      </c>
      <c r="D74" s="55" t="s">
        <v>737</v>
      </c>
      <c r="E74" s="56">
        <v>2</v>
      </c>
      <c r="F74" s="56">
        <v>1</v>
      </c>
      <c r="G74" s="56">
        <v>1</v>
      </c>
      <c r="H74" s="56">
        <v>1</v>
      </c>
      <c r="I74" s="56">
        <v>1</v>
      </c>
      <c r="J74" s="56">
        <v>1</v>
      </c>
      <c r="K74" s="56">
        <v>1</v>
      </c>
      <c r="L74" s="56">
        <v>1</v>
      </c>
      <c r="M74" s="56">
        <v>1</v>
      </c>
      <c r="N74" s="56">
        <v>1</v>
      </c>
      <c r="O74" s="56">
        <v>1</v>
      </c>
      <c r="P74" s="56">
        <v>1</v>
      </c>
      <c r="Q74" s="56">
        <v>1</v>
      </c>
      <c r="R74" s="56">
        <v>1</v>
      </c>
      <c r="S74" s="56">
        <v>1</v>
      </c>
      <c r="T74" s="56">
        <v>1</v>
      </c>
      <c r="U74" s="56">
        <v>1</v>
      </c>
      <c r="V74" s="56" t="e">
        <v>#DIV/0!</v>
      </c>
    </row>
    <row r="75" spans="1:22">
      <c r="A75" s="55" t="s">
        <v>743</v>
      </c>
      <c r="B75" s="55" t="s">
        <v>735</v>
      </c>
      <c r="C75" s="55" t="s">
        <v>736</v>
      </c>
      <c r="D75" s="55" t="s">
        <v>744</v>
      </c>
      <c r="E75" s="56">
        <v>1</v>
      </c>
      <c r="F75" s="56">
        <v>1</v>
      </c>
      <c r="G75" s="56">
        <v>1</v>
      </c>
      <c r="H75" s="56">
        <v>1</v>
      </c>
      <c r="I75" s="56">
        <v>1</v>
      </c>
      <c r="J75" s="56">
        <v>1</v>
      </c>
      <c r="K75" s="56">
        <v>1</v>
      </c>
      <c r="L75" s="56">
        <v>1</v>
      </c>
      <c r="M75" s="56">
        <v>1</v>
      </c>
      <c r="N75" s="56">
        <v>1</v>
      </c>
      <c r="O75" s="56">
        <v>1</v>
      </c>
      <c r="P75" s="56">
        <v>1</v>
      </c>
      <c r="Q75" s="56">
        <v>1</v>
      </c>
      <c r="R75" s="56">
        <v>1</v>
      </c>
      <c r="S75" s="56">
        <v>1</v>
      </c>
      <c r="T75" s="56">
        <v>1</v>
      </c>
      <c r="U75" s="56">
        <v>1</v>
      </c>
      <c r="V75" s="56" t="e">
        <v>#DIV/0!</v>
      </c>
    </row>
    <row r="76" spans="1:22">
      <c r="A76" s="55" t="s">
        <v>749</v>
      </c>
      <c r="B76" s="55" t="s">
        <v>78</v>
      </c>
      <c r="C76" s="55" t="s">
        <v>750</v>
      </c>
      <c r="D76" s="55" t="s">
        <v>751</v>
      </c>
      <c r="E76" s="56">
        <v>1</v>
      </c>
      <c r="F76" s="56">
        <v>2</v>
      </c>
      <c r="G76" s="56">
        <v>1</v>
      </c>
      <c r="H76" s="56">
        <v>1</v>
      </c>
      <c r="I76" s="56">
        <v>1</v>
      </c>
      <c r="J76" s="56">
        <v>1</v>
      </c>
      <c r="K76" s="56">
        <v>1</v>
      </c>
      <c r="L76" s="56">
        <v>1</v>
      </c>
      <c r="M76" s="56">
        <v>1</v>
      </c>
      <c r="N76" s="56">
        <v>1</v>
      </c>
      <c r="O76" s="56">
        <v>1</v>
      </c>
      <c r="P76" s="56">
        <v>1</v>
      </c>
      <c r="Q76" s="56">
        <v>1</v>
      </c>
      <c r="R76" s="56">
        <v>1</v>
      </c>
      <c r="S76" s="56">
        <v>1</v>
      </c>
      <c r="T76" s="56">
        <v>1</v>
      </c>
      <c r="U76" s="56">
        <v>1</v>
      </c>
      <c r="V76" s="56" t="e">
        <v>#DIV/0!</v>
      </c>
    </row>
    <row r="77" spans="1:22">
      <c r="A77" s="55" t="s">
        <v>82</v>
      </c>
      <c r="B77" s="55" t="s">
        <v>68</v>
      </c>
      <c r="C77" s="55" t="s">
        <v>83</v>
      </c>
      <c r="D77" s="55" t="s">
        <v>84</v>
      </c>
      <c r="E77" s="56">
        <v>6</v>
      </c>
      <c r="F77" s="56">
        <v>7</v>
      </c>
      <c r="G77" s="56">
        <v>10014000</v>
      </c>
      <c r="H77" s="56">
        <v>6875500</v>
      </c>
      <c r="I77" s="56">
        <v>19081000</v>
      </c>
      <c r="J77" s="56">
        <v>2092800</v>
      </c>
      <c r="K77" s="56">
        <v>10064000</v>
      </c>
      <c r="L77" s="56">
        <v>38410000</v>
      </c>
      <c r="M77" s="56">
        <v>170880000</v>
      </c>
      <c r="N77" s="56">
        <v>158290000</v>
      </c>
      <c r="O77" s="56">
        <v>127200000</v>
      </c>
      <c r="P77" s="56">
        <v>97101000</v>
      </c>
      <c r="Q77" s="56">
        <v>115210000</v>
      </c>
      <c r="R77" s="56">
        <v>80870000</v>
      </c>
      <c r="S77" s="56">
        <v>14422883.33</v>
      </c>
      <c r="T77" s="56">
        <v>124925166.7</v>
      </c>
      <c r="U77" s="56">
        <v>8.6615944799999998</v>
      </c>
      <c r="V77" s="56">
        <v>2.5607499999999998E-4</v>
      </c>
    </row>
    <row r="78" spans="1:22">
      <c r="A78" s="55" t="s">
        <v>1445</v>
      </c>
      <c r="B78" s="55" t="s">
        <v>1605</v>
      </c>
      <c r="C78" s="55" t="s">
        <v>1447</v>
      </c>
      <c r="D78" s="55" t="s">
        <v>1448</v>
      </c>
      <c r="E78" s="56">
        <v>1</v>
      </c>
      <c r="F78" s="56">
        <v>1</v>
      </c>
      <c r="G78" s="56">
        <v>432550</v>
      </c>
      <c r="H78" s="56">
        <v>1</v>
      </c>
      <c r="I78" s="56">
        <v>1</v>
      </c>
      <c r="J78" s="56">
        <v>1</v>
      </c>
      <c r="K78" s="56">
        <v>1</v>
      </c>
      <c r="L78" s="56">
        <v>1</v>
      </c>
      <c r="M78" s="56">
        <v>1</v>
      </c>
      <c r="N78" s="56">
        <v>1</v>
      </c>
      <c r="O78" s="56">
        <v>1</v>
      </c>
      <c r="P78" s="56">
        <v>1</v>
      </c>
      <c r="Q78" s="56">
        <v>1</v>
      </c>
      <c r="R78" s="56">
        <v>1</v>
      </c>
      <c r="S78" s="56">
        <v>72092.5</v>
      </c>
      <c r="T78" s="56">
        <v>1</v>
      </c>
      <c r="U78" s="58">
        <v>1.38711E-5</v>
      </c>
      <c r="V78" s="56">
        <v>0.36321746799999999</v>
      </c>
    </row>
    <row r="79" spans="1:22">
      <c r="A79" s="55" t="s">
        <v>1449</v>
      </c>
      <c r="B79" s="55" t="s">
        <v>102</v>
      </c>
      <c r="C79" s="57"/>
      <c r="D79" s="55" t="s">
        <v>1450</v>
      </c>
      <c r="E79" s="56">
        <v>1</v>
      </c>
      <c r="F79" s="56">
        <v>1</v>
      </c>
      <c r="G79" s="56">
        <v>1</v>
      </c>
      <c r="H79" s="56">
        <v>1</v>
      </c>
      <c r="I79" s="56">
        <v>130180000</v>
      </c>
      <c r="J79" s="56">
        <v>102170000</v>
      </c>
      <c r="K79" s="56">
        <v>1</v>
      </c>
      <c r="L79" s="56">
        <v>135460000</v>
      </c>
      <c r="M79" s="56">
        <v>178620000</v>
      </c>
      <c r="N79" s="56">
        <v>1</v>
      </c>
      <c r="O79" s="56">
        <v>1</v>
      </c>
      <c r="P79" s="56">
        <v>1</v>
      </c>
      <c r="Q79" s="56">
        <v>1</v>
      </c>
      <c r="R79" s="56">
        <v>1</v>
      </c>
      <c r="S79" s="56">
        <v>61301667.170000002</v>
      </c>
      <c r="T79" s="56">
        <v>29770000.829999998</v>
      </c>
      <c r="U79" s="56">
        <v>0.485631178</v>
      </c>
      <c r="V79" s="56">
        <v>0.45686025000000002</v>
      </c>
    </row>
    <row r="80" spans="1:22">
      <c r="A80" s="55" t="s">
        <v>72</v>
      </c>
      <c r="B80" s="55" t="s">
        <v>73</v>
      </c>
      <c r="C80" s="55" t="s">
        <v>74</v>
      </c>
      <c r="D80" s="55" t="s">
        <v>75</v>
      </c>
      <c r="E80" s="56">
        <v>3</v>
      </c>
      <c r="F80" s="56">
        <v>5</v>
      </c>
      <c r="G80" s="56">
        <v>6518600</v>
      </c>
      <c r="H80" s="56">
        <v>10383000</v>
      </c>
      <c r="I80" s="56">
        <v>8492900</v>
      </c>
      <c r="J80" s="56">
        <v>7801700</v>
      </c>
      <c r="K80" s="56">
        <v>5801900</v>
      </c>
      <c r="L80" s="56">
        <v>6105700</v>
      </c>
      <c r="M80" s="56">
        <v>36931000</v>
      </c>
      <c r="N80" s="56">
        <v>67377000</v>
      </c>
      <c r="O80" s="56">
        <v>26608000</v>
      </c>
      <c r="P80" s="56">
        <v>32845000</v>
      </c>
      <c r="Q80" s="56">
        <v>28301000</v>
      </c>
      <c r="R80" s="56">
        <v>35607000</v>
      </c>
      <c r="S80" s="56">
        <v>7517300</v>
      </c>
      <c r="T80" s="56">
        <v>37944833.329999998</v>
      </c>
      <c r="U80" s="56">
        <v>5.0476678240000004</v>
      </c>
      <c r="V80" s="56">
        <v>3.996594E-3</v>
      </c>
    </row>
    <row r="81" spans="1:22">
      <c r="A81" s="55" t="s">
        <v>533</v>
      </c>
      <c r="B81" s="55" t="s">
        <v>102</v>
      </c>
      <c r="C81" s="55" t="s">
        <v>534</v>
      </c>
      <c r="D81" s="55" t="s">
        <v>535</v>
      </c>
      <c r="E81" s="56">
        <v>2</v>
      </c>
      <c r="F81" s="56">
        <v>42</v>
      </c>
      <c r="G81" s="56">
        <v>385280</v>
      </c>
      <c r="H81" s="56">
        <v>1</v>
      </c>
      <c r="I81" s="56">
        <v>1</v>
      </c>
      <c r="J81" s="56">
        <v>1</v>
      </c>
      <c r="K81" s="56">
        <v>494850</v>
      </c>
      <c r="L81" s="56">
        <v>1</v>
      </c>
      <c r="M81" s="56">
        <v>1</v>
      </c>
      <c r="N81" s="56">
        <v>1</v>
      </c>
      <c r="O81" s="56">
        <v>1</v>
      </c>
      <c r="P81" s="56">
        <v>1</v>
      </c>
      <c r="Q81" s="56">
        <v>1</v>
      </c>
      <c r="R81" s="56">
        <v>1</v>
      </c>
      <c r="S81" s="56">
        <v>146689</v>
      </c>
      <c r="T81" s="56">
        <v>1</v>
      </c>
      <c r="U81" s="58">
        <v>6.8171399999999998E-6</v>
      </c>
      <c r="V81" s="56">
        <v>0.17879822400000001</v>
      </c>
    </row>
    <row r="82" spans="1:22">
      <c r="A82" s="55" t="s">
        <v>1451</v>
      </c>
      <c r="B82" s="55" t="s">
        <v>102</v>
      </c>
      <c r="C82" s="57"/>
      <c r="D82" s="55" t="s">
        <v>1452</v>
      </c>
      <c r="E82" s="56">
        <v>1</v>
      </c>
      <c r="F82" s="56">
        <v>2</v>
      </c>
      <c r="G82" s="56">
        <v>1</v>
      </c>
      <c r="H82" s="56">
        <v>1</v>
      </c>
      <c r="I82" s="56">
        <v>1</v>
      </c>
      <c r="J82" s="56">
        <v>1</v>
      </c>
      <c r="K82" s="56">
        <v>1</v>
      </c>
      <c r="L82" s="56">
        <v>1</v>
      </c>
      <c r="M82" s="56">
        <v>1</v>
      </c>
      <c r="N82" s="56">
        <v>1</v>
      </c>
      <c r="O82" s="56">
        <v>1</v>
      </c>
      <c r="P82" s="56">
        <v>1</v>
      </c>
      <c r="Q82" s="56">
        <v>1</v>
      </c>
      <c r="R82" s="56">
        <v>1</v>
      </c>
      <c r="S82" s="56">
        <v>1</v>
      </c>
      <c r="T82" s="56">
        <v>1</v>
      </c>
      <c r="U82" s="56">
        <v>1</v>
      </c>
      <c r="V82" s="56" t="e">
        <v>#DIV/0!</v>
      </c>
    </row>
    <row r="83" spans="1:22">
      <c r="A83" s="55" t="s">
        <v>1453</v>
      </c>
      <c r="B83" s="55" t="s">
        <v>1454</v>
      </c>
      <c r="C83" s="55" t="s">
        <v>1455</v>
      </c>
      <c r="D83" s="55" t="s">
        <v>1456</v>
      </c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6">
        <v>1</v>
      </c>
      <c r="L83" s="56">
        <v>1</v>
      </c>
      <c r="M83" s="56">
        <v>1</v>
      </c>
      <c r="N83" s="56">
        <v>1</v>
      </c>
      <c r="O83" s="56">
        <v>1</v>
      </c>
      <c r="P83" s="56">
        <v>1</v>
      </c>
      <c r="Q83" s="56">
        <v>1</v>
      </c>
      <c r="R83" s="56">
        <v>1</v>
      </c>
      <c r="S83" s="56">
        <v>1</v>
      </c>
      <c r="T83" s="56">
        <v>1</v>
      </c>
      <c r="U83" s="56">
        <v>1</v>
      </c>
      <c r="V83" s="56" t="e">
        <v>#DIV/0!</v>
      </c>
    </row>
    <row r="84" spans="1:22">
      <c r="A84" s="55" t="s">
        <v>714</v>
      </c>
      <c r="B84" s="55" t="s">
        <v>1574</v>
      </c>
      <c r="C84" s="55" t="s">
        <v>716</v>
      </c>
      <c r="D84" s="55" t="s">
        <v>717</v>
      </c>
      <c r="E84" s="56">
        <v>2</v>
      </c>
      <c r="F84" s="56">
        <v>1</v>
      </c>
      <c r="G84" s="56">
        <v>1</v>
      </c>
      <c r="H84" s="56">
        <v>1</v>
      </c>
      <c r="I84" s="56">
        <v>1</v>
      </c>
      <c r="J84" s="56">
        <v>1</v>
      </c>
      <c r="K84" s="56">
        <v>1</v>
      </c>
      <c r="L84" s="56">
        <v>1</v>
      </c>
      <c r="M84" s="56">
        <v>1</v>
      </c>
      <c r="N84" s="56">
        <v>1</v>
      </c>
      <c r="O84" s="56">
        <v>1</v>
      </c>
      <c r="P84" s="56">
        <v>1</v>
      </c>
      <c r="Q84" s="56">
        <v>1</v>
      </c>
      <c r="R84" s="56">
        <v>1</v>
      </c>
      <c r="S84" s="56">
        <v>1</v>
      </c>
      <c r="T84" s="56">
        <v>1</v>
      </c>
      <c r="U84" s="56">
        <v>1</v>
      </c>
      <c r="V84" s="56" t="e">
        <v>#DIV/0!</v>
      </c>
    </row>
    <row r="85" spans="1:22">
      <c r="A85" s="55" t="s">
        <v>1108</v>
      </c>
      <c r="B85" s="55" t="s">
        <v>1109</v>
      </c>
      <c r="C85" s="55" t="s">
        <v>1110</v>
      </c>
      <c r="D85" s="55" t="s">
        <v>1111</v>
      </c>
      <c r="E85" s="56">
        <v>14</v>
      </c>
      <c r="F85" s="56">
        <v>8</v>
      </c>
      <c r="G85" s="56">
        <v>1</v>
      </c>
      <c r="H85" s="56">
        <v>1</v>
      </c>
      <c r="I85" s="56">
        <v>1</v>
      </c>
      <c r="J85" s="56">
        <v>1</v>
      </c>
      <c r="K85" s="56">
        <v>1</v>
      </c>
      <c r="L85" s="56">
        <v>1</v>
      </c>
      <c r="M85" s="56">
        <v>1</v>
      </c>
      <c r="N85" s="56">
        <v>1</v>
      </c>
      <c r="O85" s="56">
        <v>1</v>
      </c>
      <c r="P85" s="56">
        <v>1</v>
      </c>
      <c r="Q85" s="56">
        <v>1</v>
      </c>
      <c r="R85" s="56">
        <v>1</v>
      </c>
      <c r="S85" s="56">
        <v>1</v>
      </c>
      <c r="T85" s="56">
        <v>1</v>
      </c>
      <c r="U85" s="56">
        <v>1</v>
      </c>
      <c r="V85" s="56" t="e">
        <v>#DIV/0!</v>
      </c>
    </row>
    <row r="86" spans="1:22">
      <c r="A86" s="55" t="s">
        <v>1457</v>
      </c>
      <c r="B86" s="55" t="s">
        <v>760</v>
      </c>
      <c r="C86" s="55" t="s">
        <v>1458</v>
      </c>
      <c r="D86" s="55" t="s">
        <v>1459</v>
      </c>
      <c r="E86" s="56">
        <v>1</v>
      </c>
      <c r="F86" s="56">
        <v>15</v>
      </c>
      <c r="G86" s="56">
        <v>1</v>
      </c>
      <c r="H86" s="56">
        <v>1</v>
      </c>
      <c r="I86" s="56">
        <v>1</v>
      </c>
      <c r="J86" s="56">
        <v>1</v>
      </c>
      <c r="K86" s="56">
        <v>1</v>
      </c>
      <c r="L86" s="56">
        <v>1</v>
      </c>
      <c r="M86" s="56">
        <v>1</v>
      </c>
      <c r="N86" s="56">
        <v>1</v>
      </c>
      <c r="O86" s="56">
        <v>1</v>
      </c>
      <c r="P86" s="56">
        <v>1</v>
      </c>
      <c r="Q86" s="56">
        <v>1</v>
      </c>
      <c r="R86" s="56">
        <v>1</v>
      </c>
      <c r="S86" s="56">
        <v>1</v>
      </c>
      <c r="T86" s="56">
        <v>1</v>
      </c>
      <c r="U86" s="56">
        <v>1</v>
      </c>
      <c r="V86" s="56" t="e">
        <v>#DIV/0!</v>
      </c>
    </row>
    <row r="87" spans="1:22">
      <c r="A87" s="55" t="s">
        <v>536</v>
      </c>
      <c r="B87" s="55" t="s">
        <v>537</v>
      </c>
      <c r="C87" s="55" t="s">
        <v>538</v>
      </c>
      <c r="D87" s="55" t="s">
        <v>539</v>
      </c>
      <c r="E87" s="56">
        <v>3</v>
      </c>
      <c r="F87" s="56">
        <v>10</v>
      </c>
      <c r="G87" s="56">
        <v>16132000</v>
      </c>
      <c r="H87" s="56">
        <v>1</v>
      </c>
      <c r="I87" s="56">
        <v>12482000</v>
      </c>
      <c r="J87" s="56">
        <v>12903000</v>
      </c>
      <c r="K87" s="56">
        <v>13916000</v>
      </c>
      <c r="L87" s="56">
        <v>37520000</v>
      </c>
      <c r="M87" s="56">
        <v>9773600</v>
      </c>
      <c r="N87" s="56">
        <v>8265700</v>
      </c>
      <c r="O87" s="56">
        <v>16068000</v>
      </c>
      <c r="P87" s="56">
        <v>10684000</v>
      </c>
      <c r="Q87" s="56">
        <v>22436000</v>
      </c>
      <c r="R87" s="56">
        <v>19369000</v>
      </c>
      <c r="S87" s="56">
        <v>15492166.83</v>
      </c>
      <c r="T87" s="56">
        <v>14432716.67</v>
      </c>
      <c r="U87" s="56">
        <v>0.93161381600000004</v>
      </c>
      <c r="V87" s="56">
        <v>0.85273780300000002</v>
      </c>
    </row>
    <row r="88" spans="1:22">
      <c r="A88" s="55" t="s">
        <v>1460</v>
      </c>
      <c r="B88" s="55" t="s">
        <v>1461</v>
      </c>
      <c r="C88" s="55" t="s">
        <v>1462</v>
      </c>
      <c r="D88" s="55" t="s">
        <v>1463</v>
      </c>
      <c r="E88" s="56">
        <v>4</v>
      </c>
      <c r="F88" s="56">
        <v>22</v>
      </c>
      <c r="G88" s="56">
        <v>1</v>
      </c>
      <c r="H88" s="56">
        <v>1</v>
      </c>
      <c r="I88" s="56">
        <v>2740200</v>
      </c>
      <c r="J88" s="56">
        <v>820400</v>
      </c>
      <c r="K88" s="56">
        <v>1197300</v>
      </c>
      <c r="L88" s="56">
        <v>1902300</v>
      </c>
      <c r="M88" s="56">
        <v>3266800</v>
      </c>
      <c r="N88" s="56">
        <v>766610</v>
      </c>
      <c r="O88" s="56">
        <v>8214900</v>
      </c>
      <c r="P88" s="56">
        <v>1493800</v>
      </c>
      <c r="Q88" s="56">
        <v>1</v>
      </c>
      <c r="R88" s="56">
        <v>1</v>
      </c>
      <c r="S88" s="56">
        <v>1110033.6669999999</v>
      </c>
      <c r="T88" s="56">
        <v>2290352</v>
      </c>
      <c r="U88" s="56">
        <v>2.0633175989999999</v>
      </c>
      <c r="V88" s="56">
        <v>0.41738520499999998</v>
      </c>
    </row>
    <row r="89" spans="1:22">
      <c r="A89" s="55" t="s">
        <v>745</v>
      </c>
      <c r="B89" s="55" t="s">
        <v>746</v>
      </c>
      <c r="C89" s="55" t="s">
        <v>747</v>
      </c>
      <c r="D89" s="55" t="s">
        <v>748</v>
      </c>
      <c r="E89" s="56">
        <v>4</v>
      </c>
      <c r="F89" s="56">
        <v>1</v>
      </c>
      <c r="G89" s="56">
        <v>1</v>
      </c>
      <c r="H89" s="56">
        <v>1</v>
      </c>
      <c r="I89" s="56">
        <v>1</v>
      </c>
      <c r="J89" s="56">
        <v>1</v>
      </c>
      <c r="K89" s="56">
        <v>1</v>
      </c>
      <c r="L89" s="56">
        <v>1</v>
      </c>
      <c r="M89" s="56">
        <v>1</v>
      </c>
      <c r="N89" s="56">
        <v>1</v>
      </c>
      <c r="O89" s="56">
        <v>1</v>
      </c>
      <c r="P89" s="56">
        <v>1</v>
      </c>
      <c r="Q89" s="56">
        <v>1</v>
      </c>
      <c r="R89" s="56">
        <v>1</v>
      </c>
      <c r="S89" s="56">
        <v>1</v>
      </c>
      <c r="T89" s="56">
        <v>1</v>
      </c>
      <c r="U89" s="56">
        <v>1</v>
      </c>
      <c r="V89" s="56" t="e">
        <v>#DIV/0!</v>
      </c>
    </row>
    <row r="90" spans="1:22">
      <c r="A90" s="55" t="s">
        <v>756</v>
      </c>
      <c r="B90" s="55" t="s">
        <v>757</v>
      </c>
      <c r="C90" s="55" t="s">
        <v>747</v>
      </c>
      <c r="D90" s="55" t="s">
        <v>758</v>
      </c>
      <c r="E90" s="56">
        <v>4</v>
      </c>
      <c r="F90" s="56">
        <v>4</v>
      </c>
      <c r="G90" s="56">
        <v>1</v>
      </c>
      <c r="H90" s="56">
        <v>1</v>
      </c>
      <c r="I90" s="56">
        <v>1</v>
      </c>
      <c r="J90" s="56">
        <v>1</v>
      </c>
      <c r="K90" s="56">
        <v>1</v>
      </c>
      <c r="L90" s="56">
        <v>1</v>
      </c>
      <c r="M90" s="56">
        <v>1</v>
      </c>
      <c r="N90" s="56">
        <v>1</v>
      </c>
      <c r="O90" s="56">
        <v>1</v>
      </c>
      <c r="P90" s="56">
        <v>1</v>
      </c>
      <c r="Q90" s="56">
        <v>1</v>
      </c>
      <c r="R90" s="56">
        <v>1</v>
      </c>
      <c r="S90" s="56">
        <v>1</v>
      </c>
      <c r="T90" s="56">
        <v>1</v>
      </c>
      <c r="U90" s="56">
        <v>1</v>
      </c>
      <c r="V90" s="56" t="e">
        <v>#DIV/0!</v>
      </c>
    </row>
    <row r="91" spans="1:22">
      <c r="A91" s="55" t="s">
        <v>251</v>
      </c>
      <c r="B91" s="55" t="s">
        <v>252</v>
      </c>
      <c r="C91" s="55" t="s">
        <v>253</v>
      </c>
      <c r="D91" s="55" t="s">
        <v>254</v>
      </c>
      <c r="E91" s="56">
        <v>10</v>
      </c>
      <c r="F91" s="56">
        <v>3</v>
      </c>
      <c r="G91" s="56">
        <v>1</v>
      </c>
      <c r="H91" s="56">
        <v>1</v>
      </c>
      <c r="I91" s="56">
        <v>1</v>
      </c>
      <c r="J91" s="56">
        <v>1</v>
      </c>
      <c r="K91" s="56">
        <v>1</v>
      </c>
      <c r="L91" s="56">
        <v>1</v>
      </c>
      <c r="M91" s="56">
        <v>1</v>
      </c>
      <c r="N91" s="56">
        <v>1</v>
      </c>
      <c r="O91" s="56">
        <v>1</v>
      </c>
      <c r="P91" s="56">
        <v>1</v>
      </c>
      <c r="Q91" s="56">
        <v>1</v>
      </c>
      <c r="R91" s="56">
        <v>1</v>
      </c>
      <c r="S91" s="56">
        <v>1</v>
      </c>
      <c r="T91" s="56">
        <v>1</v>
      </c>
      <c r="U91" s="56">
        <v>1</v>
      </c>
      <c r="V91" s="56" t="e">
        <v>#DIV/0!</v>
      </c>
    </row>
    <row r="92" spans="1:22">
      <c r="A92" s="55" t="s">
        <v>759</v>
      </c>
      <c r="B92" s="55" t="s">
        <v>760</v>
      </c>
      <c r="C92" s="55" t="s">
        <v>761</v>
      </c>
      <c r="D92" s="55" t="s">
        <v>762</v>
      </c>
      <c r="E92" s="56">
        <v>1</v>
      </c>
      <c r="F92" s="56">
        <v>14</v>
      </c>
      <c r="G92" s="56">
        <v>1</v>
      </c>
      <c r="H92" s="56">
        <v>1</v>
      </c>
      <c r="I92" s="56">
        <v>1</v>
      </c>
      <c r="J92" s="56">
        <v>1</v>
      </c>
      <c r="K92" s="56">
        <v>1</v>
      </c>
      <c r="L92" s="56">
        <v>1</v>
      </c>
      <c r="M92" s="56">
        <v>1</v>
      </c>
      <c r="N92" s="56">
        <v>1</v>
      </c>
      <c r="O92" s="56">
        <v>1</v>
      </c>
      <c r="P92" s="56">
        <v>1</v>
      </c>
      <c r="Q92" s="56">
        <v>1</v>
      </c>
      <c r="R92" s="56">
        <v>1</v>
      </c>
      <c r="S92" s="56">
        <v>1</v>
      </c>
      <c r="T92" s="56">
        <v>1</v>
      </c>
      <c r="U92" s="56">
        <v>1</v>
      </c>
      <c r="V92" s="56" t="e">
        <v>#DIV/0!</v>
      </c>
    </row>
    <row r="93" spans="1:22">
      <c r="A93" s="55" t="s">
        <v>771</v>
      </c>
      <c r="B93" s="55" t="s">
        <v>772</v>
      </c>
      <c r="C93" s="55" t="s">
        <v>773</v>
      </c>
      <c r="D93" s="55" t="s">
        <v>774</v>
      </c>
      <c r="E93" s="56">
        <v>1</v>
      </c>
      <c r="F93" s="56">
        <v>2</v>
      </c>
      <c r="G93" s="56">
        <v>1</v>
      </c>
      <c r="H93" s="56">
        <v>1</v>
      </c>
      <c r="I93" s="56">
        <v>1</v>
      </c>
      <c r="J93" s="56">
        <v>1</v>
      </c>
      <c r="K93" s="56">
        <v>1</v>
      </c>
      <c r="L93" s="56">
        <v>1</v>
      </c>
      <c r="M93" s="56">
        <v>1</v>
      </c>
      <c r="N93" s="56">
        <v>1</v>
      </c>
      <c r="O93" s="56">
        <v>1</v>
      </c>
      <c r="P93" s="56">
        <v>1</v>
      </c>
      <c r="Q93" s="56">
        <v>1</v>
      </c>
      <c r="R93" s="56">
        <v>1</v>
      </c>
      <c r="S93" s="56">
        <v>1</v>
      </c>
      <c r="T93" s="56">
        <v>1</v>
      </c>
      <c r="U93" s="56">
        <v>1</v>
      </c>
      <c r="V93" s="56" t="e">
        <v>#DIV/0!</v>
      </c>
    </row>
    <row r="94" spans="1:22">
      <c r="A94" s="55" t="s">
        <v>775</v>
      </c>
      <c r="B94" s="55" t="s">
        <v>776</v>
      </c>
      <c r="C94" s="55" t="s">
        <v>777</v>
      </c>
      <c r="D94" s="55" t="s">
        <v>778</v>
      </c>
      <c r="E94" s="56">
        <v>1</v>
      </c>
      <c r="F94" s="56">
        <v>2</v>
      </c>
      <c r="G94" s="56">
        <v>1</v>
      </c>
      <c r="H94" s="56">
        <v>1</v>
      </c>
      <c r="I94" s="56">
        <v>1</v>
      </c>
      <c r="J94" s="56">
        <v>1</v>
      </c>
      <c r="K94" s="56">
        <v>1</v>
      </c>
      <c r="L94" s="56">
        <v>1</v>
      </c>
      <c r="M94" s="56">
        <v>1</v>
      </c>
      <c r="N94" s="56">
        <v>1</v>
      </c>
      <c r="O94" s="56">
        <v>1</v>
      </c>
      <c r="P94" s="56">
        <v>1</v>
      </c>
      <c r="Q94" s="56">
        <v>1</v>
      </c>
      <c r="R94" s="56">
        <v>1</v>
      </c>
      <c r="S94" s="56">
        <v>1</v>
      </c>
      <c r="T94" s="56">
        <v>1</v>
      </c>
      <c r="U94" s="56">
        <v>1</v>
      </c>
      <c r="V94" s="56" t="e">
        <v>#DIV/0!</v>
      </c>
    </row>
    <row r="95" spans="1:22">
      <c r="A95" s="55" t="s">
        <v>1431</v>
      </c>
      <c r="B95" s="55" t="s">
        <v>848</v>
      </c>
      <c r="C95" s="55" t="s">
        <v>1432</v>
      </c>
      <c r="D95" s="55" t="s">
        <v>1433</v>
      </c>
      <c r="E95" s="56">
        <v>2</v>
      </c>
      <c r="F95" s="56">
        <v>11</v>
      </c>
      <c r="G95" s="56">
        <v>1</v>
      </c>
      <c r="H95" s="56">
        <v>1</v>
      </c>
      <c r="I95" s="56">
        <v>1</v>
      </c>
      <c r="J95" s="56">
        <v>1</v>
      </c>
      <c r="K95" s="56">
        <v>1</v>
      </c>
      <c r="L95" s="56">
        <v>1</v>
      </c>
      <c r="M95" s="56">
        <v>1</v>
      </c>
      <c r="N95" s="56">
        <v>1</v>
      </c>
      <c r="O95" s="56">
        <v>1</v>
      </c>
      <c r="P95" s="56">
        <v>1</v>
      </c>
      <c r="Q95" s="56">
        <v>1</v>
      </c>
      <c r="R95" s="56">
        <v>1</v>
      </c>
      <c r="S95" s="56">
        <v>1</v>
      </c>
      <c r="T95" s="56">
        <v>1</v>
      </c>
      <c r="U95" s="56">
        <v>1</v>
      </c>
      <c r="V95" s="56" t="e">
        <v>#DIV/0!</v>
      </c>
    </row>
    <row r="96" spans="1:22">
      <c r="A96" s="55" t="s">
        <v>1464</v>
      </c>
      <c r="B96" s="55" t="s">
        <v>1465</v>
      </c>
      <c r="C96" s="55" t="s">
        <v>1466</v>
      </c>
      <c r="D96" s="55" t="s">
        <v>1467</v>
      </c>
      <c r="E96" s="56">
        <v>1</v>
      </c>
      <c r="F96" s="56">
        <v>1</v>
      </c>
      <c r="G96" s="56">
        <v>1</v>
      </c>
      <c r="H96" s="56">
        <v>1</v>
      </c>
      <c r="I96" s="56">
        <v>1</v>
      </c>
      <c r="J96" s="56">
        <v>1</v>
      </c>
      <c r="K96" s="56">
        <v>1</v>
      </c>
      <c r="L96" s="56">
        <v>1</v>
      </c>
      <c r="M96" s="56">
        <v>1</v>
      </c>
      <c r="N96" s="56">
        <v>1</v>
      </c>
      <c r="O96" s="56">
        <v>1</v>
      </c>
      <c r="P96" s="56">
        <v>1</v>
      </c>
      <c r="Q96" s="56">
        <v>1</v>
      </c>
      <c r="R96" s="56">
        <v>1</v>
      </c>
      <c r="S96" s="56">
        <v>1</v>
      </c>
      <c r="T96" s="56">
        <v>1</v>
      </c>
      <c r="U96" s="56">
        <v>1</v>
      </c>
      <c r="V96" s="56" t="e">
        <v>#DIV/0!</v>
      </c>
    </row>
    <row r="97" spans="1:22">
      <c r="A97" s="55" t="s">
        <v>1352</v>
      </c>
      <c r="B97" s="55" t="s">
        <v>1353</v>
      </c>
      <c r="C97" s="55" t="s">
        <v>1354</v>
      </c>
      <c r="D97" s="55" t="s">
        <v>1355</v>
      </c>
      <c r="E97" s="56">
        <v>2</v>
      </c>
      <c r="F97" s="56">
        <v>1</v>
      </c>
      <c r="G97" s="56">
        <v>1</v>
      </c>
      <c r="H97" s="56">
        <v>1</v>
      </c>
      <c r="I97" s="56">
        <v>1</v>
      </c>
      <c r="J97" s="56">
        <v>1</v>
      </c>
      <c r="K97" s="56">
        <v>1</v>
      </c>
      <c r="L97" s="56">
        <v>1</v>
      </c>
      <c r="M97" s="56">
        <v>1</v>
      </c>
      <c r="N97" s="56">
        <v>1</v>
      </c>
      <c r="O97" s="56">
        <v>1</v>
      </c>
      <c r="P97" s="56">
        <v>1</v>
      </c>
      <c r="Q97" s="56">
        <v>1</v>
      </c>
      <c r="R97" s="56">
        <v>1</v>
      </c>
      <c r="S97" s="56">
        <v>1</v>
      </c>
      <c r="T97" s="56">
        <v>1</v>
      </c>
      <c r="U97" s="56">
        <v>1</v>
      </c>
      <c r="V97" s="56" t="e">
        <v>#DIV/0!</v>
      </c>
    </row>
    <row r="98" spans="1:22">
      <c r="A98" s="55" t="s">
        <v>1468</v>
      </c>
      <c r="B98" s="55" t="s">
        <v>1469</v>
      </c>
      <c r="C98" s="55" t="s">
        <v>289</v>
      </c>
      <c r="D98" s="55" t="s">
        <v>1470</v>
      </c>
      <c r="E98" s="56">
        <v>3</v>
      </c>
      <c r="F98" s="56">
        <v>24</v>
      </c>
      <c r="G98" s="56">
        <v>1</v>
      </c>
      <c r="H98" s="56">
        <v>1</v>
      </c>
      <c r="I98" s="56">
        <v>1</v>
      </c>
      <c r="J98" s="56">
        <v>1</v>
      </c>
      <c r="K98" s="56">
        <v>1</v>
      </c>
      <c r="L98" s="56">
        <v>1</v>
      </c>
      <c r="M98" s="56">
        <v>1</v>
      </c>
      <c r="N98" s="56">
        <v>1</v>
      </c>
      <c r="O98" s="56">
        <v>1</v>
      </c>
      <c r="P98" s="56">
        <v>1</v>
      </c>
      <c r="Q98" s="56">
        <v>1</v>
      </c>
      <c r="R98" s="56">
        <v>1</v>
      </c>
      <c r="S98" s="56">
        <v>1</v>
      </c>
      <c r="T98" s="56">
        <v>1</v>
      </c>
      <c r="U98" s="56">
        <v>1</v>
      </c>
      <c r="V98" s="56" t="e">
        <v>#DIV/0!</v>
      </c>
    </row>
    <row r="99" spans="1:22">
      <c r="A99" s="55" t="s">
        <v>1471</v>
      </c>
      <c r="B99" s="55" t="s">
        <v>585</v>
      </c>
      <c r="C99" s="55" t="s">
        <v>1472</v>
      </c>
      <c r="D99" s="55" t="s">
        <v>1473</v>
      </c>
      <c r="E99" s="56">
        <v>1</v>
      </c>
      <c r="F99" s="56">
        <v>3</v>
      </c>
      <c r="G99" s="56">
        <v>1</v>
      </c>
      <c r="H99" s="56">
        <v>1</v>
      </c>
      <c r="I99" s="56">
        <v>1</v>
      </c>
      <c r="J99" s="56">
        <v>473510</v>
      </c>
      <c r="K99" s="56">
        <v>1</v>
      </c>
      <c r="L99" s="56">
        <v>1</v>
      </c>
      <c r="M99" s="56">
        <v>1</v>
      </c>
      <c r="N99" s="56">
        <v>555860</v>
      </c>
      <c r="O99" s="56">
        <v>1</v>
      </c>
      <c r="P99" s="56">
        <v>1</v>
      </c>
      <c r="Q99" s="56">
        <v>1</v>
      </c>
      <c r="R99" s="56">
        <v>1</v>
      </c>
      <c r="S99" s="56">
        <v>78919.166670000006</v>
      </c>
      <c r="T99" s="56">
        <v>92644.166670000006</v>
      </c>
      <c r="U99" s="56">
        <v>1.173912125</v>
      </c>
      <c r="V99" s="56">
        <v>0.912494272</v>
      </c>
    </row>
    <row r="100" spans="1:22">
      <c r="A100" s="55" t="s">
        <v>318</v>
      </c>
      <c r="B100" s="55" t="s">
        <v>1547</v>
      </c>
      <c r="C100" s="55" t="s">
        <v>320</v>
      </c>
      <c r="D100" s="55" t="s">
        <v>321</v>
      </c>
      <c r="E100" s="56">
        <v>3</v>
      </c>
      <c r="F100" s="56">
        <v>6</v>
      </c>
      <c r="G100" s="56">
        <v>4529300</v>
      </c>
      <c r="H100" s="56">
        <v>1</v>
      </c>
      <c r="I100" s="56">
        <v>3590200</v>
      </c>
      <c r="J100" s="56">
        <v>3796600</v>
      </c>
      <c r="K100" s="56">
        <v>1</v>
      </c>
      <c r="L100" s="56">
        <v>1337700</v>
      </c>
      <c r="M100" s="56">
        <v>2631600</v>
      </c>
      <c r="N100" s="56">
        <v>1978200</v>
      </c>
      <c r="O100" s="56">
        <v>1</v>
      </c>
      <c r="P100" s="56">
        <v>1</v>
      </c>
      <c r="Q100" s="56">
        <v>1501900</v>
      </c>
      <c r="R100" s="56">
        <v>1</v>
      </c>
      <c r="S100" s="56">
        <v>2208967</v>
      </c>
      <c r="T100" s="56">
        <v>1018617.167</v>
      </c>
      <c r="U100" s="56">
        <v>0.461128286</v>
      </c>
      <c r="V100" s="56">
        <v>0.24644209</v>
      </c>
    </row>
    <row r="101" spans="1:22">
      <c r="A101" s="55" t="s">
        <v>1218</v>
      </c>
      <c r="B101" s="55" t="s">
        <v>1219</v>
      </c>
      <c r="C101" s="55" t="s">
        <v>1220</v>
      </c>
      <c r="D101" s="55" t="s">
        <v>1221</v>
      </c>
      <c r="E101" s="56">
        <v>3</v>
      </c>
      <c r="F101" s="56">
        <v>2</v>
      </c>
      <c r="G101" s="56">
        <v>1</v>
      </c>
      <c r="H101" s="56">
        <v>1</v>
      </c>
      <c r="I101" s="56">
        <v>1</v>
      </c>
      <c r="J101" s="56">
        <v>1</v>
      </c>
      <c r="K101" s="56">
        <v>1</v>
      </c>
      <c r="L101" s="56">
        <v>1</v>
      </c>
      <c r="M101" s="56">
        <v>1</v>
      </c>
      <c r="N101" s="56">
        <v>1</v>
      </c>
      <c r="O101" s="56">
        <v>1</v>
      </c>
      <c r="P101" s="56">
        <v>1</v>
      </c>
      <c r="Q101" s="56">
        <v>1</v>
      </c>
      <c r="R101" s="56">
        <v>1</v>
      </c>
      <c r="S101" s="56">
        <v>1</v>
      </c>
      <c r="T101" s="56">
        <v>1</v>
      </c>
      <c r="U101" s="56">
        <v>1</v>
      </c>
      <c r="V101" s="56" t="e">
        <v>#DIV/0!</v>
      </c>
    </row>
    <row r="102" spans="1:22">
      <c r="A102" s="55" t="s">
        <v>1474</v>
      </c>
      <c r="B102" s="55" t="s">
        <v>1475</v>
      </c>
      <c r="C102" s="55" t="s">
        <v>1476</v>
      </c>
      <c r="D102" s="55" t="s">
        <v>1477</v>
      </c>
      <c r="E102" s="56">
        <v>1</v>
      </c>
      <c r="F102" s="56">
        <v>5</v>
      </c>
      <c r="G102" s="56">
        <v>1</v>
      </c>
      <c r="H102" s="56">
        <v>2454300</v>
      </c>
      <c r="I102" s="56">
        <v>1</v>
      </c>
      <c r="J102" s="56">
        <v>5086800</v>
      </c>
      <c r="K102" s="56">
        <v>1</v>
      </c>
      <c r="L102" s="56">
        <v>1</v>
      </c>
      <c r="M102" s="56">
        <v>1</v>
      </c>
      <c r="N102" s="56">
        <v>4684400</v>
      </c>
      <c r="O102" s="56">
        <v>1</v>
      </c>
      <c r="P102" s="56">
        <v>1</v>
      </c>
      <c r="Q102" s="56">
        <v>1</v>
      </c>
      <c r="R102" s="56">
        <v>1</v>
      </c>
      <c r="S102" s="56">
        <v>1256850.6669999999</v>
      </c>
      <c r="T102" s="56">
        <v>780734.16669999994</v>
      </c>
      <c r="U102" s="56">
        <v>0.62118291999999997</v>
      </c>
      <c r="V102" s="56">
        <v>0.69144032200000005</v>
      </c>
    </row>
    <row r="103" spans="1:22">
      <c r="A103" s="55" t="s">
        <v>1482</v>
      </c>
      <c r="B103" s="55" t="s">
        <v>1483</v>
      </c>
      <c r="C103" s="55" t="s">
        <v>1484</v>
      </c>
      <c r="D103" s="55" t="s">
        <v>1485</v>
      </c>
      <c r="E103" s="56">
        <v>1</v>
      </c>
      <c r="F103" s="56">
        <v>2</v>
      </c>
      <c r="G103" s="56">
        <v>1</v>
      </c>
      <c r="H103" s="56">
        <v>1</v>
      </c>
      <c r="I103" s="56">
        <v>1</v>
      </c>
      <c r="J103" s="56">
        <v>1</v>
      </c>
      <c r="K103" s="56">
        <v>1</v>
      </c>
      <c r="L103" s="56">
        <v>1</v>
      </c>
      <c r="M103" s="56">
        <v>1</v>
      </c>
      <c r="N103" s="56">
        <v>1</v>
      </c>
      <c r="O103" s="56">
        <v>1</v>
      </c>
      <c r="P103" s="56">
        <v>1</v>
      </c>
      <c r="Q103" s="56">
        <v>1</v>
      </c>
      <c r="R103" s="56">
        <v>1</v>
      </c>
      <c r="S103" s="56">
        <v>1</v>
      </c>
      <c r="T103" s="56">
        <v>1</v>
      </c>
      <c r="U103" s="56">
        <v>1</v>
      </c>
      <c r="V103" s="56" t="e">
        <v>#DIV/0!</v>
      </c>
    </row>
    <row r="104" spans="1:22">
      <c r="A104" s="55" t="s">
        <v>1486</v>
      </c>
      <c r="B104" s="55" t="s">
        <v>102</v>
      </c>
      <c r="C104" s="57"/>
      <c r="D104" s="55" t="s">
        <v>1487</v>
      </c>
      <c r="E104" s="56">
        <v>4</v>
      </c>
      <c r="F104" s="56">
        <v>15</v>
      </c>
      <c r="G104" s="56">
        <v>1673600</v>
      </c>
      <c r="H104" s="56">
        <v>1</v>
      </c>
      <c r="I104" s="56">
        <v>2601600</v>
      </c>
      <c r="J104" s="56">
        <v>1965700</v>
      </c>
      <c r="K104" s="56">
        <v>2030600</v>
      </c>
      <c r="L104" s="56">
        <v>1535700</v>
      </c>
      <c r="M104" s="56">
        <v>1930400</v>
      </c>
      <c r="N104" s="56">
        <v>1998900</v>
      </c>
      <c r="O104" s="56">
        <v>1619400</v>
      </c>
      <c r="P104" s="56">
        <v>4695000</v>
      </c>
      <c r="Q104" s="56">
        <v>968580</v>
      </c>
      <c r="R104" s="56">
        <v>1</v>
      </c>
      <c r="S104" s="56">
        <v>1634533.5</v>
      </c>
      <c r="T104" s="56">
        <v>1868713.5</v>
      </c>
      <c r="U104" s="56">
        <v>1.143270236</v>
      </c>
      <c r="V104" s="56">
        <v>0.75869028299999997</v>
      </c>
    </row>
    <row r="105" spans="1:22">
      <c r="A105" s="55" t="s">
        <v>1378</v>
      </c>
      <c r="B105" s="55" t="s">
        <v>1379</v>
      </c>
      <c r="C105" s="55" t="s">
        <v>1380</v>
      </c>
      <c r="D105" s="55" t="s">
        <v>1381</v>
      </c>
      <c r="E105" s="56">
        <v>2</v>
      </c>
      <c r="F105" s="56">
        <v>2</v>
      </c>
      <c r="G105" s="56">
        <v>1</v>
      </c>
      <c r="H105" s="56">
        <v>1</v>
      </c>
      <c r="I105" s="56">
        <v>1</v>
      </c>
      <c r="J105" s="56">
        <v>1</v>
      </c>
      <c r="K105" s="56">
        <v>1</v>
      </c>
      <c r="L105" s="56">
        <v>1</v>
      </c>
      <c r="M105" s="56">
        <v>1</v>
      </c>
      <c r="N105" s="56">
        <v>1</v>
      </c>
      <c r="O105" s="56">
        <v>1</v>
      </c>
      <c r="P105" s="56">
        <v>1</v>
      </c>
      <c r="Q105" s="56">
        <v>1</v>
      </c>
      <c r="R105" s="56">
        <v>1</v>
      </c>
      <c r="S105" s="56">
        <v>1</v>
      </c>
      <c r="T105" s="56">
        <v>1</v>
      </c>
      <c r="U105" s="56">
        <v>1</v>
      </c>
      <c r="V105" s="56" t="e">
        <v>#DIV/0!</v>
      </c>
    </row>
    <row r="106" spans="1:22">
      <c r="A106" s="55" t="s">
        <v>437</v>
      </c>
      <c r="B106" s="55" t="s">
        <v>438</v>
      </c>
      <c r="C106" s="55" t="s">
        <v>439</v>
      </c>
      <c r="D106" s="55" t="s">
        <v>440</v>
      </c>
      <c r="E106" s="56">
        <v>8</v>
      </c>
      <c r="F106" s="56">
        <v>2</v>
      </c>
      <c r="G106" s="56">
        <v>1</v>
      </c>
      <c r="H106" s="56">
        <v>1</v>
      </c>
      <c r="I106" s="56">
        <v>1</v>
      </c>
      <c r="J106" s="56">
        <v>1</v>
      </c>
      <c r="K106" s="56">
        <v>1</v>
      </c>
      <c r="L106" s="56">
        <v>1</v>
      </c>
      <c r="M106" s="56">
        <v>1</v>
      </c>
      <c r="N106" s="56">
        <v>1</v>
      </c>
      <c r="O106" s="56">
        <v>1</v>
      </c>
      <c r="P106" s="56">
        <v>1</v>
      </c>
      <c r="Q106" s="56">
        <v>1</v>
      </c>
      <c r="R106" s="56">
        <v>1</v>
      </c>
      <c r="S106" s="56">
        <v>1</v>
      </c>
      <c r="T106" s="56">
        <v>1</v>
      </c>
      <c r="U106" s="56">
        <v>1</v>
      </c>
      <c r="V106" s="56" t="e">
        <v>#DIV/0!</v>
      </c>
    </row>
    <row r="107" spans="1:22">
      <c r="A107" s="55" t="s">
        <v>906</v>
      </c>
      <c r="B107" s="55" t="s">
        <v>907</v>
      </c>
      <c r="C107" s="55" t="s">
        <v>908</v>
      </c>
      <c r="D107" s="55" t="s">
        <v>909</v>
      </c>
      <c r="E107" s="56">
        <v>9</v>
      </c>
      <c r="F107" s="56">
        <v>2</v>
      </c>
      <c r="G107" s="56">
        <v>1</v>
      </c>
      <c r="H107" s="56">
        <v>1</v>
      </c>
      <c r="I107" s="56">
        <v>1</v>
      </c>
      <c r="J107" s="56">
        <v>1</v>
      </c>
      <c r="K107" s="56">
        <v>1</v>
      </c>
      <c r="L107" s="56">
        <v>1</v>
      </c>
      <c r="M107" s="56">
        <v>1</v>
      </c>
      <c r="N107" s="56">
        <v>1</v>
      </c>
      <c r="O107" s="56">
        <v>1</v>
      </c>
      <c r="P107" s="56">
        <v>1</v>
      </c>
      <c r="Q107" s="56">
        <v>1</v>
      </c>
      <c r="R107" s="56">
        <v>1</v>
      </c>
      <c r="S107" s="56">
        <v>1</v>
      </c>
      <c r="T107" s="56">
        <v>1</v>
      </c>
      <c r="U107" s="56">
        <v>1</v>
      </c>
      <c r="V107" s="56" t="e">
        <v>#DIV/0!</v>
      </c>
    </row>
    <row r="108" spans="1:22">
      <c r="A108" s="55" t="s">
        <v>1488</v>
      </c>
      <c r="B108" s="55" t="s">
        <v>102</v>
      </c>
      <c r="C108" s="57"/>
      <c r="D108" s="55" t="s">
        <v>1489</v>
      </c>
      <c r="E108" s="56">
        <v>1</v>
      </c>
      <c r="F108" s="56">
        <v>4</v>
      </c>
      <c r="G108" s="56">
        <v>1</v>
      </c>
      <c r="H108" s="56">
        <v>1</v>
      </c>
      <c r="I108" s="56">
        <v>1</v>
      </c>
      <c r="J108" s="56">
        <v>4301600</v>
      </c>
      <c r="K108" s="56">
        <v>1</v>
      </c>
      <c r="L108" s="56">
        <v>1</v>
      </c>
      <c r="M108" s="56">
        <v>1</v>
      </c>
      <c r="N108" s="56">
        <v>1</v>
      </c>
      <c r="O108" s="56">
        <v>1</v>
      </c>
      <c r="P108" s="56">
        <v>1</v>
      </c>
      <c r="Q108" s="56">
        <v>1</v>
      </c>
      <c r="R108" s="56">
        <v>1</v>
      </c>
      <c r="S108" s="56">
        <v>716934.16669999994</v>
      </c>
      <c r="T108" s="56">
        <v>1</v>
      </c>
      <c r="U108" s="58">
        <v>1.39483E-6</v>
      </c>
      <c r="V108" s="56">
        <v>0.36321746799999999</v>
      </c>
    </row>
    <row r="109" spans="1:22">
      <c r="A109" s="55" t="s">
        <v>1490</v>
      </c>
      <c r="B109" s="55" t="s">
        <v>1491</v>
      </c>
      <c r="C109" s="55" t="s">
        <v>1492</v>
      </c>
      <c r="D109" s="55" t="s">
        <v>1493</v>
      </c>
      <c r="E109" s="56">
        <v>2</v>
      </c>
      <c r="F109" s="56">
        <v>12</v>
      </c>
      <c r="G109" s="56">
        <v>51264000</v>
      </c>
      <c r="H109" s="56">
        <v>5059800</v>
      </c>
      <c r="I109" s="56">
        <v>1726000</v>
      </c>
      <c r="J109" s="56">
        <v>1</v>
      </c>
      <c r="K109" s="56">
        <v>1</v>
      </c>
      <c r="L109" s="56">
        <v>1</v>
      </c>
      <c r="M109" s="56">
        <v>1</v>
      </c>
      <c r="N109" s="56">
        <v>1</v>
      </c>
      <c r="O109" s="56">
        <v>1</v>
      </c>
      <c r="P109" s="56">
        <v>1</v>
      </c>
      <c r="Q109" s="56">
        <v>23136000</v>
      </c>
      <c r="R109" s="56">
        <v>1473800</v>
      </c>
      <c r="S109" s="56">
        <v>9674967.1669999994</v>
      </c>
      <c r="T109" s="56">
        <v>4101634</v>
      </c>
      <c r="U109" s="56">
        <v>0.42394293700000002</v>
      </c>
      <c r="V109" s="56">
        <v>0.56319519900000004</v>
      </c>
    </row>
    <row r="110" spans="1:22">
      <c r="A110" s="55" t="s">
        <v>540</v>
      </c>
      <c r="B110" s="55" t="s">
        <v>541</v>
      </c>
      <c r="C110" s="55" t="s">
        <v>542</v>
      </c>
      <c r="D110" s="55" t="s">
        <v>543</v>
      </c>
      <c r="E110" s="56">
        <v>3</v>
      </c>
      <c r="F110" s="56">
        <v>39</v>
      </c>
      <c r="G110" s="56">
        <v>159690000</v>
      </c>
      <c r="H110" s="56">
        <v>177440000</v>
      </c>
      <c r="I110" s="56">
        <v>224670000</v>
      </c>
      <c r="J110" s="56">
        <v>198920000</v>
      </c>
      <c r="K110" s="56">
        <v>226240000</v>
      </c>
      <c r="L110" s="56">
        <v>233930000</v>
      </c>
      <c r="M110" s="56">
        <v>203030000</v>
      </c>
      <c r="N110" s="56">
        <v>218360000</v>
      </c>
      <c r="O110" s="56">
        <v>159470000</v>
      </c>
      <c r="P110" s="56">
        <v>179030000</v>
      </c>
      <c r="Q110" s="56">
        <v>184060000</v>
      </c>
      <c r="R110" s="56">
        <v>199940000</v>
      </c>
      <c r="S110" s="56">
        <v>203481666.69999999</v>
      </c>
      <c r="T110" s="56">
        <v>190648333.30000001</v>
      </c>
      <c r="U110" s="56">
        <v>0.93693125499999996</v>
      </c>
      <c r="V110" s="56">
        <v>0.41197856399999999</v>
      </c>
    </row>
    <row r="111" spans="1:22">
      <c r="A111" s="55" t="s">
        <v>283</v>
      </c>
      <c r="B111" s="55" t="s">
        <v>284</v>
      </c>
      <c r="C111" s="55" t="s">
        <v>285</v>
      </c>
      <c r="D111" s="55" t="s">
        <v>286</v>
      </c>
      <c r="E111" s="56">
        <v>4</v>
      </c>
      <c r="F111" s="56">
        <v>11</v>
      </c>
      <c r="G111" s="56">
        <v>18900000</v>
      </c>
      <c r="H111" s="56">
        <v>18320000</v>
      </c>
      <c r="I111" s="56">
        <v>18664000</v>
      </c>
      <c r="J111" s="56">
        <v>21453000</v>
      </c>
      <c r="K111" s="56">
        <v>29834000</v>
      </c>
      <c r="L111" s="56">
        <v>20339000</v>
      </c>
      <c r="M111" s="56">
        <v>16643000</v>
      </c>
      <c r="N111" s="56">
        <v>16881000</v>
      </c>
      <c r="O111" s="56">
        <v>13181000</v>
      </c>
      <c r="P111" s="56">
        <v>23404000</v>
      </c>
      <c r="Q111" s="56">
        <v>11949000</v>
      </c>
      <c r="R111" s="56">
        <v>10231000</v>
      </c>
      <c r="S111" s="56">
        <v>21251666.670000002</v>
      </c>
      <c r="T111" s="56">
        <v>15381500</v>
      </c>
      <c r="U111" s="56">
        <v>0.723778527</v>
      </c>
      <c r="V111" s="56">
        <v>4.9462396999999998E-2</v>
      </c>
    </row>
    <row r="112" spans="1:22">
      <c r="A112" s="55" t="s">
        <v>390</v>
      </c>
      <c r="B112" s="55" t="s">
        <v>391</v>
      </c>
      <c r="C112" s="55" t="s">
        <v>392</v>
      </c>
      <c r="D112" s="55" t="s">
        <v>393</v>
      </c>
      <c r="E112" s="56">
        <v>4</v>
      </c>
      <c r="F112" s="56">
        <v>8</v>
      </c>
      <c r="G112" s="56">
        <v>1384600</v>
      </c>
      <c r="H112" s="56">
        <v>1734100</v>
      </c>
      <c r="I112" s="56">
        <v>2016400</v>
      </c>
      <c r="J112" s="56">
        <v>6911800</v>
      </c>
      <c r="K112" s="56">
        <v>5221100</v>
      </c>
      <c r="L112" s="56">
        <v>2011200</v>
      </c>
      <c r="M112" s="56">
        <v>1770300</v>
      </c>
      <c r="N112" s="56">
        <v>1447600</v>
      </c>
      <c r="O112" s="56">
        <v>2197700</v>
      </c>
      <c r="P112" s="56">
        <v>4948500</v>
      </c>
      <c r="Q112" s="56">
        <v>2919000</v>
      </c>
      <c r="R112" s="56">
        <v>1</v>
      </c>
      <c r="S112" s="56">
        <v>3213200</v>
      </c>
      <c r="T112" s="56">
        <v>2213850.1669999999</v>
      </c>
      <c r="U112" s="56">
        <v>0.68898610900000001</v>
      </c>
      <c r="V112" s="56">
        <v>0.40776668900000002</v>
      </c>
    </row>
    <row r="113" spans="1:22">
      <c r="A113" s="55" t="s">
        <v>1390</v>
      </c>
      <c r="B113" s="55" t="s">
        <v>1391</v>
      </c>
      <c r="C113" s="55" t="s">
        <v>1392</v>
      </c>
      <c r="D113" s="55" t="s">
        <v>1393</v>
      </c>
      <c r="E113" s="56">
        <v>2</v>
      </c>
      <c r="F113" s="56">
        <v>11</v>
      </c>
      <c r="G113" s="56">
        <v>12538000</v>
      </c>
      <c r="H113" s="56">
        <v>58431000</v>
      </c>
      <c r="I113" s="56">
        <v>1</v>
      </c>
      <c r="J113" s="56">
        <v>1</v>
      </c>
      <c r="K113" s="56">
        <v>1</v>
      </c>
      <c r="L113" s="56">
        <v>1</v>
      </c>
      <c r="M113" s="56">
        <v>1</v>
      </c>
      <c r="N113" s="56">
        <v>1</v>
      </c>
      <c r="O113" s="56">
        <v>1</v>
      </c>
      <c r="P113" s="56">
        <v>1</v>
      </c>
      <c r="Q113" s="56">
        <v>25085000</v>
      </c>
      <c r="R113" s="56">
        <v>1</v>
      </c>
      <c r="S113" s="56">
        <v>11828167.33</v>
      </c>
      <c r="T113" s="56">
        <v>4180834.1669999999</v>
      </c>
      <c r="U113" s="56">
        <v>0.35346423900000001</v>
      </c>
      <c r="V113" s="56">
        <v>0.48729145200000001</v>
      </c>
    </row>
    <row r="114" spans="1:22">
      <c r="A114" s="55" t="s">
        <v>1494</v>
      </c>
      <c r="B114" s="55" t="s">
        <v>1495</v>
      </c>
      <c r="C114" s="55" t="s">
        <v>1496</v>
      </c>
      <c r="D114" s="55" t="s">
        <v>1497</v>
      </c>
      <c r="E114" s="56">
        <v>1</v>
      </c>
      <c r="F114" s="56">
        <v>18</v>
      </c>
      <c r="G114" s="56">
        <v>1</v>
      </c>
      <c r="H114" s="56">
        <v>1</v>
      </c>
      <c r="I114" s="56">
        <v>1</v>
      </c>
      <c r="J114" s="56">
        <v>1</v>
      </c>
      <c r="K114" s="56">
        <v>1</v>
      </c>
      <c r="L114" s="56">
        <v>1</v>
      </c>
      <c r="M114" s="56">
        <v>468870</v>
      </c>
      <c r="N114" s="56">
        <v>428660</v>
      </c>
      <c r="O114" s="56">
        <v>1</v>
      </c>
      <c r="P114" s="56">
        <v>1</v>
      </c>
      <c r="Q114" s="56">
        <v>1</v>
      </c>
      <c r="R114" s="56">
        <v>1</v>
      </c>
      <c r="S114" s="56">
        <v>1</v>
      </c>
      <c r="T114" s="56">
        <v>149589</v>
      </c>
      <c r="U114" s="56">
        <v>149589</v>
      </c>
      <c r="V114" s="56">
        <v>0.17522283</v>
      </c>
    </row>
    <row r="115" spans="1:22">
      <c r="A115" s="55" t="s">
        <v>544</v>
      </c>
      <c r="B115" s="55" t="s">
        <v>545</v>
      </c>
      <c r="C115" s="55" t="s">
        <v>546</v>
      </c>
      <c r="D115" s="55" t="s">
        <v>547</v>
      </c>
      <c r="E115" s="56">
        <v>4</v>
      </c>
      <c r="F115" s="56">
        <v>39</v>
      </c>
      <c r="G115" s="56">
        <v>109430000</v>
      </c>
      <c r="H115" s="56">
        <v>106200000</v>
      </c>
      <c r="I115" s="56">
        <v>149550000</v>
      </c>
      <c r="J115" s="56">
        <v>115980000</v>
      </c>
      <c r="K115" s="56">
        <v>132190000</v>
      </c>
      <c r="L115" s="56">
        <v>96132000</v>
      </c>
      <c r="M115" s="56">
        <v>101360000</v>
      </c>
      <c r="N115" s="56">
        <v>107070000</v>
      </c>
      <c r="O115" s="56">
        <v>107900000</v>
      </c>
      <c r="P115" s="56">
        <v>107280000</v>
      </c>
      <c r="Q115" s="56">
        <v>115450000</v>
      </c>
      <c r="R115" s="56">
        <v>117080000</v>
      </c>
      <c r="S115" s="56">
        <v>118247000</v>
      </c>
      <c r="T115" s="56">
        <v>109356666.7</v>
      </c>
      <c r="U115" s="56">
        <v>0.92481557000000003</v>
      </c>
      <c r="V115" s="56">
        <v>0.32561807300000001</v>
      </c>
    </row>
    <row r="116" spans="1:22">
      <c r="A116" s="55" t="s">
        <v>1394</v>
      </c>
      <c r="B116" s="55" t="s">
        <v>1599</v>
      </c>
      <c r="C116" s="55" t="s">
        <v>1396</v>
      </c>
      <c r="D116" s="55" t="s">
        <v>1397</v>
      </c>
      <c r="E116" s="56">
        <v>2</v>
      </c>
      <c r="F116" s="56">
        <v>1</v>
      </c>
      <c r="G116" s="56">
        <v>1</v>
      </c>
      <c r="H116" s="56">
        <v>1</v>
      </c>
      <c r="I116" s="56">
        <v>1</v>
      </c>
      <c r="J116" s="56">
        <v>1</v>
      </c>
      <c r="K116" s="56">
        <v>661100</v>
      </c>
      <c r="L116" s="56">
        <v>539020</v>
      </c>
      <c r="M116" s="56">
        <v>986230</v>
      </c>
      <c r="N116" s="56">
        <v>1</v>
      </c>
      <c r="O116" s="56">
        <v>1</v>
      </c>
      <c r="P116" s="56">
        <v>1</v>
      </c>
      <c r="Q116" s="56">
        <v>1</v>
      </c>
      <c r="R116" s="56">
        <v>1</v>
      </c>
      <c r="S116" s="56">
        <v>200020.6667</v>
      </c>
      <c r="T116" s="56">
        <v>164372.5</v>
      </c>
      <c r="U116" s="56">
        <v>0.82177758300000003</v>
      </c>
      <c r="V116" s="56">
        <v>0.867555568</v>
      </c>
    </row>
    <row r="117" spans="1:22">
      <c r="A117" s="55" t="s">
        <v>1182</v>
      </c>
      <c r="B117" s="55" t="s">
        <v>1183</v>
      </c>
      <c r="C117" s="55" t="s">
        <v>1184</v>
      </c>
      <c r="D117" s="55" t="s">
        <v>1185</v>
      </c>
      <c r="E117" s="56">
        <v>3</v>
      </c>
      <c r="F117" s="56">
        <v>1</v>
      </c>
      <c r="G117" s="56">
        <v>1</v>
      </c>
      <c r="H117" s="56">
        <v>1</v>
      </c>
      <c r="I117" s="56">
        <v>1</v>
      </c>
      <c r="J117" s="56">
        <v>1</v>
      </c>
      <c r="K117" s="56">
        <v>1</v>
      </c>
      <c r="L117" s="56">
        <v>1</v>
      </c>
      <c r="M117" s="56">
        <v>1</v>
      </c>
      <c r="N117" s="56">
        <v>1</v>
      </c>
      <c r="O117" s="56">
        <v>1</v>
      </c>
      <c r="P117" s="56">
        <v>1</v>
      </c>
      <c r="Q117" s="56">
        <v>1</v>
      </c>
      <c r="R117" s="56">
        <v>1</v>
      </c>
      <c r="S117" s="56">
        <v>1</v>
      </c>
      <c r="T117" s="56">
        <v>1</v>
      </c>
      <c r="U117" s="56">
        <v>1</v>
      </c>
      <c r="V117" s="56" t="e">
        <v>#DIV/0!</v>
      </c>
    </row>
    <row r="118" spans="1:22">
      <c r="A118" s="55" t="s">
        <v>548</v>
      </c>
      <c r="B118" s="55" t="s">
        <v>549</v>
      </c>
      <c r="C118" s="55" t="s">
        <v>550</v>
      </c>
      <c r="D118" s="55" t="s">
        <v>551</v>
      </c>
      <c r="E118" s="56">
        <v>3</v>
      </c>
      <c r="F118" s="56">
        <v>19</v>
      </c>
      <c r="G118" s="56">
        <v>16254000</v>
      </c>
      <c r="H118" s="56">
        <v>21685000</v>
      </c>
      <c r="I118" s="56">
        <v>18627000</v>
      </c>
      <c r="J118" s="56">
        <v>22210000</v>
      </c>
      <c r="K118" s="56">
        <v>24166000</v>
      </c>
      <c r="L118" s="56">
        <v>23936000</v>
      </c>
      <c r="M118" s="56">
        <v>22664000</v>
      </c>
      <c r="N118" s="56">
        <v>22692000</v>
      </c>
      <c r="O118" s="56">
        <v>27624000</v>
      </c>
      <c r="P118" s="56">
        <v>26751000</v>
      </c>
      <c r="Q118" s="56">
        <v>25951000</v>
      </c>
      <c r="R118" s="56">
        <v>26424000</v>
      </c>
      <c r="S118" s="56">
        <v>21146333.329999998</v>
      </c>
      <c r="T118" s="56">
        <v>25351000</v>
      </c>
      <c r="U118" s="56">
        <v>1.1988366779999999</v>
      </c>
      <c r="V118" s="56">
        <v>2.3825153000000002E-2</v>
      </c>
    </row>
    <row r="119" spans="1:22">
      <c r="A119" s="55" t="s">
        <v>1498</v>
      </c>
      <c r="B119" s="55" t="s">
        <v>102</v>
      </c>
      <c r="C119" s="57"/>
      <c r="D119" s="55" t="s">
        <v>1499</v>
      </c>
      <c r="E119" s="56">
        <v>1</v>
      </c>
      <c r="F119" s="56">
        <v>23</v>
      </c>
      <c r="G119" s="56">
        <v>1</v>
      </c>
      <c r="H119" s="56">
        <v>1</v>
      </c>
      <c r="I119" s="56">
        <v>816880</v>
      </c>
      <c r="J119" s="56">
        <v>1670200</v>
      </c>
      <c r="K119" s="56">
        <v>1</v>
      </c>
      <c r="L119" s="56">
        <v>693570</v>
      </c>
      <c r="M119" s="56">
        <v>944170</v>
      </c>
      <c r="N119" s="56">
        <v>3191700</v>
      </c>
      <c r="O119" s="56">
        <v>1287600</v>
      </c>
      <c r="P119" s="56">
        <v>1</v>
      </c>
      <c r="Q119" s="56">
        <v>1</v>
      </c>
      <c r="R119" s="56">
        <v>1731700</v>
      </c>
      <c r="S119" s="56">
        <v>530108.83330000006</v>
      </c>
      <c r="T119" s="56">
        <v>1192528.6669999999</v>
      </c>
      <c r="U119" s="56">
        <v>2.2495921440000002</v>
      </c>
      <c r="V119" s="56">
        <v>0.272527994</v>
      </c>
    </row>
    <row r="120" spans="1:22">
      <c r="A120" s="55" t="s">
        <v>1254</v>
      </c>
      <c r="B120" s="55" t="s">
        <v>1255</v>
      </c>
      <c r="C120" s="55" t="s">
        <v>1256</v>
      </c>
      <c r="D120" s="55" t="s">
        <v>1257</v>
      </c>
      <c r="E120" s="56">
        <v>3</v>
      </c>
      <c r="F120" s="56">
        <v>3</v>
      </c>
      <c r="G120" s="56">
        <v>1</v>
      </c>
      <c r="H120" s="56">
        <v>1</v>
      </c>
      <c r="I120" s="56">
        <v>1</v>
      </c>
      <c r="J120" s="56">
        <v>1</v>
      </c>
      <c r="K120" s="56">
        <v>1</v>
      </c>
      <c r="L120" s="56">
        <v>1</v>
      </c>
      <c r="M120" s="56">
        <v>1</v>
      </c>
      <c r="N120" s="56">
        <v>1</v>
      </c>
      <c r="O120" s="56">
        <v>1</v>
      </c>
      <c r="P120" s="56">
        <v>1</v>
      </c>
      <c r="Q120" s="56">
        <v>1</v>
      </c>
      <c r="R120" s="56">
        <v>1</v>
      </c>
      <c r="S120" s="56">
        <v>1</v>
      </c>
      <c r="T120" s="56">
        <v>1</v>
      </c>
      <c r="U120" s="56">
        <v>1</v>
      </c>
      <c r="V120" s="56" t="e">
        <v>#DIV/0!</v>
      </c>
    </row>
    <row r="121" spans="1:22">
      <c r="A121" s="55" t="s">
        <v>1500</v>
      </c>
      <c r="B121" s="55" t="s">
        <v>1501</v>
      </c>
      <c r="C121" s="57"/>
      <c r="D121" s="55" t="s">
        <v>1502</v>
      </c>
      <c r="E121" s="56">
        <v>1</v>
      </c>
      <c r="F121" s="56">
        <v>3</v>
      </c>
      <c r="G121" s="56">
        <v>1</v>
      </c>
      <c r="H121" s="56">
        <v>1</v>
      </c>
      <c r="I121" s="56">
        <v>1</v>
      </c>
      <c r="J121" s="56">
        <v>1090400</v>
      </c>
      <c r="K121" s="56">
        <v>1</v>
      </c>
      <c r="L121" s="56">
        <v>1</v>
      </c>
      <c r="M121" s="56">
        <v>1</v>
      </c>
      <c r="N121" s="56">
        <v>1</v>
      </c>
      <c r="O121" s="56">
        <v>1</v>
      </c>
      <c r="P121" s="56">
        <v>1</v>
      </c>
      <c r="Q121" s="56">
        <v>1</v>
      </c>
      <c r="R121" s="56">
        <v>1</v>
      </c>
      <c r="S121" s="56">
        <v>181734.1667</v>
      </c>
      <c r="T121" s="56">
        <v>1</v>
      </c>
      <c r="U121" s="58">
        <v>5.5025399999999997E-6</v>
      </c>
      <c r="V121" s="56">
        <v>0.36321746799999999</v>
      </c>
    </row>
    <row r="122" spans="1:22">
      <c r="A122" s="55" t="s">
        <v>1503</v>
      </c>
      <c r="B122" s="55" t="s">
        <v>102</v>
      </c>
      <c r="C122" s="55" t="s">
        <v>1504</v>
      </c>
      <c r="D122" s="55" t="s">
        <v>1505</v>
      </c>
      <c r="E122" s="56">
        <v>1</v>
      </c>
      <c r="F122" s="56">
        <v>3</v>
      </c>
      <c r="G122" s="56">
        <v>1</v>
      </c>
      <c r="H122" s="56">
        <v>1</v>
      </c>
      <c r="I122" s="56">
        <v>1</v>
      </c>
      <c r="J122" s="56">
        <v>1</v>
      </c>
      <c r="K122" s="56">
        <v>1</v>
      </c>
      <c r="L122" s="56">
        <v>1</v>
      </c>
      <c r="M122" s="56">
        <v>1</v>
      </c>
      <c r="N122" s="56">
        <v>1</v>
      </c>
      <c r="O122" s="56">
        <v>1</v>
      </c>
      <c r="P122" s="56">
        <v>1</v>
      </c>
      <c r="Q122" s="56">
        <v>1</v>
      </c>
      <c r="R122" s="56">
        <v>1</v>
      </c>
      <c r="S122" s="56">
        <v>1</v>
      </c>
      <c r="T122" s="56">
        <v>1</v>
      </c>
      <c r="U122" s="56">
        <v>1</v>
      </c>
      <c r="V122" s="56" t="e">
        <v>#DIV/0!</v>
      </c>
    </row>
    <row r="123" spans="1:22">
      <c r="A123" s="55" t="s">
        <v>779</v>
      </c>
      <c r="B123" s="55" t="s">
        <v>780</v>
      </c>
      <c r="C123" s="55" t="s">
        <v>781</v>
      </c>
      <c r="D123" s="55" t="s">
        <v>1577</v>
      </c>
      <c r="E123" s="56">
        <v>5</v>
      </c>
      <c r="F123" s="56">
        <v>1</v>
      </c>
      <c r="G123" s="56">
        <v>1</v>
      </c>
      <c r="H123" s="56">
        <v>1</v>
      </c>
      <c r="I123" s="56">
        <v>1</v>
      </c>
      <c r="J123" s="56">
        <v>1</v>
      </c>
      <c r="K123" s="56">
        <v>1</v>
      </c>
      <c r="L123" s="56">
        <v>1</v>
      </c>
      <c r="M123" s="56">
        <v>1</v>
      </c>
      <c r="N123" s="56">
        <v>1</v>
      </c>
      <c r="O123" s="56">
        <v>1</v>
      </c>
      <c r="P123" s="56">
        <v>1</v>
      </c>
      <c r="Q123" s="56">
        <v>1</v>
      </c>
      <c r="R123" s="56">
        <v>1</v>
      </c>
      <c r="S123" s="56">
        <v>1</v>
      </c>
      <c r="T123" s="56">
        <v>1</v>
      </c>
      <c r="U123" s="56">
        <v>1</v>
      </c>
      <c r="V123" s="56" t="e">
        <v>#DIV/0!</v>
      </c>
    </row>
    <row r="124" spans="1:22">
      <c r="A124" s="55" t="s">
        <v>1506</v>
      </c>
      <c r="B124" s="55" t="s">
        <v>1507</v>
      </c>
      <c r="C124" s="55" t="s">
        <v>1508</v>
      </c>
      <c r="D124" s="55" t="s">
        <v>1509</v>
      </c>
      <c r="E124" s="56">
        <v>1</v>
      </c>
      <c r="F124" s="56">
        <v>1</v>
      </c>
      <c r="G124" s="56">
        <v>1</v>
      </c>
      <c r="H124" s="56">
        <v>1</v>
      </c>
      <c r="I124" s="56">
        <v>1</v>
      </c>
      <c r="J124" s="56">
        <v>1</v>
      </c>
      <c r="K124" s="56">
        <v>1</v>
      </c>
      <c r="L124" s="56">
        <v>1</v>
      </c>
      <c r="M124" s="56">
        <v>1</v>
      </c>
      <c r="N124" s="56">
        <v>1</v>
      </c>
      <c r="O124" s="56">
        <v>1</v>
      </c>
      <c r="P124" s="56">
        <v>1</v>
      </c>
      <c r="Q124" s="56">
        <v>1</v>
      </c>
      <c r="R124" s="56">
        <v>1</v>
      </c>
      <c r="S124" s="56">
        <v>1</v>
      </c>
      <c r="T124" s="56">
        <v>1</v>
      </c>
      <c r="U124" s="56">
        <v>1</v>
      </c>
      <c r="V124" s="56" t="e">
        <v>#DIV/0!</v>
      </c>
    </row>
    <row r="125" spans="1:22">
      <c r="A125" s="55" t="s">
        <v>386</v>
      </c>
      <c r="B125" s="55" t="s">
        <v>387</v>
      </c>
      <c r="C125" s="55" t="s">
        <v>388</v>
      </c>
      <c r="D125" s="55" t="s">
        <v>389</v>
      </c>
      <c r="E125" s="56">
        <v>3</v>
      </c>
      <c r="F125" s="56">
        <v>3</v>
      </c>
      <c r="G125" s="56">
        <v>1752000</v>
      </c>
      <c r="H125" s="56">
        <v>1516700</v>
      </c>
      <c r="I125" s="56">
        <v>1</v>
      </c>
      <c r="J125" s="56">
        <v>1070700</v>
      </c>
      <c r="K125" s="56">
        <v>2019300</v>
      </c>
      <c r="L125" s="56">
        <v>1621500</v>
      </c>
      <c r="M125" s="56">
        <v>863140</v>
      </c>
      <c r="N125" s="56">
        <v>1</v>
      </c>
      <c r="O125" s="56">
        <v>1304900</v>
      </c>
      <c r="P125" s="56">
        <v>967230</v>
      </c>
      <c r="Q125" s="56">
        <v>1</v>
      </c>
      <c r="R125" s="56">
        <v>1103200</v>
      </c>
      <c r="S125" s="56">
        <v>1330033.5</v>
      </c>
      <c r="T125" s="56">
        <v>706412</v>
      </c>
      <c r="U125" s="56">
        <v>0.53112346399999999</v>
      </c>
      <c r="V125" s="56">
        <v>0.128884994</v>
      </c>
    </row>
    <row r="126" spans="1:22">
      <c r="A126" s="55" t="s">
        <v>405</v>
      </c>
      <c r="B126" s="55" t="s">
        <v>406</v>
      </c>
      <c r="C126" s="55" t="s">
        <v>407</v>
      </c>
      <c r="D126" s="55" t="s">
        <v>408</v>
      </c>
      <c r="E126" s="56">
        <v>4</v>
      </c>
      <c r="F126" s="56">
        <v>4</v>
      </c>
      <c r="G126" s="56">
        <v>1</v>
      </c>
      <c r="H126" s="56">
        <v>1</v>
      </c>
      <c r="I126" s="56">
        <v>1</v>
      </c>
      <c r="J126" s="56">
        <v>1</v>
      </c>
      <c r="K126" s="56">
        <v>1</v>
      </c>
      <c r="L126" s="56">
        <v>1</v>
      </c>
      <c r="M126" s="56">
        <v>1</v>
      </c>
      <c r="N126" s="56">
        <v>1</v>
      </c>
      <c r="O126" s="56">
        <v>407330</v>
      </c>
      <c r="P126" s="56">
        <v>227560</v>
      </c>
      <c r="Q126" s="56">
        <v>1</v>
      </c>
      <c r="R126" s="56">
        <v>1</v>
      </c>
      <c r="S126" s="56">
        <v>1</v>
      </c>
      <c r="T126" s="56">
        <v>105815.6667</v>
      </c>
      <c r="U126" s="56">
        <v>105815.6667</v>
      </c>
      <c r="V126" s="56">
        <v>0.195438471</v>
      </c>
    </row>
    <row r="127" spans="1:22">
      <c r="A127" s="55" t="s">
        <v>449</v>
      </c>
      <c r="B127" s="55" t="s">
        <v>450</v>
      </c>
      <c r="C127" s="55" t="s">
        <v>451</v>
      </c>
      <c r="D127" s="55" t="s">
        <v>452</v>
      </c>
      <c r="E127" s="56">
        <v>4</v>
      </c>
      <c r="F127" s="56">
        <v>25</v>
      </c>
      <c r="G127" s="56">
        <v>2713700</v>
      </c>
      <c r="H127" s="56">
        <v>6150100</v>
      </c>
      <c r="I127" s="56">
        <v>17514000</v>
      </c>
      <c r="J127" s="56">
        <v>18317000</v>
      </c>
      <c r="K127" s="56">
        <v>14267000</v>
      </c>
      <c r="L127" s="56">
        <v>4326700</v>
      </c>
      <c r="M127" s="56">
        <v>4266800</v>
      </c>
      <c r="N127" s="56">
        <v>8334200</v>
      </c>
      <c r="O127" s="56">
        <v>2004100</v>
      </c>
      <c r="P127" s="56">
        <v>8586800</v>
      </c>
      <c r="Q127" s="56">
        <v>5681400</v>
      </c>
      <c r="R127" s="56">
        <v>2102200</v>
      </c>
      <c r="S127" s="56">
        <v>10548083.33</v>
      </c>
      <c r="T127" s="56">
        <v>5162583.3329999996</v>
      </c>
      <c r="U127" s="56">
        <v>0.48943330899999998</v>
      </c>
      <c r="V127" s="56">
        <v>0.125683558</v>
      </c>
    </row>
    <row r="128" spans="1:22">
      <c r="A128" s="55" t="s">
        <v>402</v>
      </c>
      <c r="B128" s="55" t="s">
        <v>403</v>
      </c>
      <c r="C128" s="57"/>
      <c r="D128" s="55" t="s">
        <v>404</v>
      </c>
      <c r="E128" s="56">
        <v>5</v>
      </c>
      <c r="F128" s="56">
        <v>4</v>
      </c>
      <c r="G128" s="56">
        <v>15713000</v>
      </c>
      <c r="H128" s="56">
        <v>500580</v>
      </c>
      <c r="I128" s="56">
        <v>1</v>
      </c>
      <c r="J128" s="56">
        <v>1</v>
      </c>
      <c r="K128" s="56">
        <v>1</v>
      </c>
      <c r="L128" s="56">
        <v>1</v>
      </c>
      <c r="M128" s="56">
        <v>1</v>
      </c>
      <c r="N128" s="56">
        <v>729750</v>
      </c>
      <c r="O128" s="56">
        <v>1</v>
      </c>
      <c r="P128" s="56">
        <v>1</v>
      </c>
      <c r="Q128" s="56">
        <v>1</v>
      </c>
      <c r="R128" s="56">
        <v>1</v>
      </c>
      <c r="S128" s="56">
        <v>2702264</v>
      </c>
      <c r="T128" s="56">
        <v>121625.8333</v>
      </c>
      <c r="U128" s="56">
        <v>4.5008864000000003E-2</v>
      </c>
      <c r="V128" s="56">
        <v>0.36737296200000003</v>
      </c>
    </row>
    <row r="129" spans="1:22">
      <c r="A129" s="55" t="s">
        <v>433</v>
      </c>
      <c r="B129" s="55" t="s">
        <v>434</v>
      </c>
      <c r="C129" s="55" t="s">
        <v>435</v>
      </c>
      <c r="D129" s="55" t="s">
        <v>436</v>
      </c>
      <c r="E129" s="56">
        <v>3</v>
      </c>
      <c r="F129" s="56">
        <v>2</v>
      </c>
      <c r="G129" s="56">
        <v>1</v>
      </c>
      <c r="H129" s="56">
        <v>1</v>
      </c>
      <c r="I129" s="56">
        <v>1</v>
      </c>
      <c r="J129" s="56">
        <v>1</v>
      </c>
      <c r="K129" s="56">
        <v>1</v>
      </c>
      <c r="L129" s="56">
        <v>1</v>
      </c>
      <c r="M129" s="56">
        <v>1</v>
      </c>
      <c r="N129" s="56">
        <v>1</v>
      </c>
      <c r="O129" s="56">
        <v>1</v>
      </c>
      <c r="P129" s="56">
        <v>1</v>
      </c>
      <c r="Q129" s="56">
        <v>1</v>
      </c>
      <c r="R129" s="56">
        <v>1</v>
      </c>
      <c r="S129" s="56">
        <v>1</v>
      </c>
      <c r="T129" s="56">
        <v>1</v>
      </c>
      <c r="U129" s="56">
        <v>1</v>
      </c>
      <c r="V129" s="56" t="e">
        <v>#DIV/0!</v>
      </c>
    </row>
    <row r="130" spans="1:22">
      <c r="A130" s="55" t="s">
        <v>43</v>
      </c>
      <c r="B130" s="55" t="s">
        <v>44</v>
      </c>
      <c r="C130" s="55" t="s">
        <v>45</v>
      </c>
      <c r="D130" s="55" t="s">
        <v>46</v>
      </c>
      <c r="E130" s="56">
        <v>2</v>
      </c>
      <c r="F130" s="56">
        <v>3</v>
      </c>
      <c r="G130" s="56">
        <v>1</v>
      </c>
      <c r="H130" s="56">
        <v>1</v>
      </c>
      <c r="I130" s="56">
        <v>1</v>
      </c>
      <c r="J130" s="56">
        <v>425180</v>
      </c>
      <c r="K130" s="56">
        <v>1</v>
      </c>
      <c r="L130" s="56">
        <v>1</v>
      </c>
      <c r="M130" s="56">
        <v>416790</v>
      </c>
      <c r="N130" s="56">
        <v>554070</v>
      </c>
      <c r="O130" s="56">
        <v>656900</v>
      </c>
      <c r="P130" s="56">
        <v>594530</v>
      </c>
      <c r="Q130" s="56">
        <v>257620</v>
      </c>
      <c r="R130" s="56">
        <v>398510</v>
      </c>
      <c r="S130" s="56">
        <v>70864.166670000006</v>
      </c>
      <c r="T130" s="56">
        <v>479736.6667</v>
      </c>
      <c r="U130" s="56">
        <v>6.7698060839999998</v>
      </c>
      <c r="V130" s="56">
        <v>1.4436989999999999E-3</v>
      </c>
    </row>
    <row r="131" spans="1:22">
      <c r="A131" s="55" t="s">
        <v>1382</v>
      </c>
      <c r="B131" s="55" t="s">
        <v>1383</v>
      </c>
      <c r="C131" s="55" t="s">
        <v>1384</v>
      </c>
      <c r="D131" s="55" t="s">
        <v>1597</v>
      </c>
      <c r="E131" s="56">
        <v>4</v>
      </c>
      <c r="F131" s="56">
        <v>1</v>
      </c>
      <c r="G131" s="56">
        <v>1</v>
      </c>
      <c r="H131" s="56">
        <v>1</v>
      </c>
      <c r="I131" s="56">
        <v>1</v>
      </c>
      <c r="J131" s="56">
        <v>1</v>
      </c>
      <c r="K131" s="56">
        <v>1</v>
      </c>
      <c r="L131" s="56">
        <v>1</v>
      </c>
      <c r="M131" s="56">
        <v>1</v>
      </c>
      <c r="N131" s="56">
        <v>1</v>
      </c>
      <c r="O131" s="56">
        <v>1</v>
      </c>
      <c r="P131" s="56">
        <v>1</v>
      </c>
      <c r="Q131" s="56">
        <v>1</v>
      </c>
      <c r="R131" s="56">
        <v>1</v>
      </c>
      <c r="S131" s="56">
        <v>1</v>
      </c>
      <c r="T131" s="56">
        <v>1</v>
      </c>
      <c r="U131" s="56">
        <v>1</v>
      </c>
      <c r="V131" s="56" t="e">
        <v>#DIV/0!</v>
      </c>
    </row>
    <row r="132" spans="1:22">
      <c r="A132" s="55" t="s">
        <v>552</v>
      </c>
      <c r="B132" s="55" t="s">
        <v>434</v>
      </c>
      <c r="C132" s="55" t="s">
        <v>435</v>
      </c>
      <c r="D132" s="55" t="s">
        <v>553</v>
      </c>
      <c r="E132" s="56">
        <v>2</v>
      </c>
      <c r="F132" s="56">
        <v>35</v>
      </c>
      <c r="G132" s="56">
        <v>166870000</v>
      </c>
      <c r="H132" s="56">
        <v>167430000</v>
      </c>
      <c r="I132" s="56">
        <v>187720000</v>
      </c>
      <c r="J132" s="56">
        <v>161520000</v>
      </c>
      <c r="K132" s="56">
        <v>210650000</v>
      </c>
      <c r="L132" s="56">
        <v>181400000</v>
      </c>
      <c r="M132" s="56">
        <v>171040000</v>
      </c>
      <c r="N132" s="56">
        <v>203430000</v>
      </c>
      <c r="O132" s="56">
        <v>200170000</v>
      </c>
      <c r="P132" s="56">
        <v>182970000</v>
      </c>
      <c r="Q132" s="56">
        <v>142510000</v>
      </c>
      <c r="R132" s="56">
        <v>150680000</v>
      </c>
      <c r="S132" s="56">
        <v>179265000</v>
      </c>
      <c r="T132" s="56">
        <v>175133333.30000001</v>
      </c>
      <c r="U132" s="56">
        <v>0.97695218399999995</v>
      </c>
      <c r="V132" s="56">
        <v>0.75224170099999998</v>
      </c>
    </row>
    <row r="133" spans="1:22">
      <c r="A133" s="55" t="s">
        <v>930</v>
      </c>
      <c r="B133" s="55" t="s">
        <v>931</v>
      </c>
      <c r="C133" s="55" t="s">
        <v>932</v>
      </c>
      <c r="D133" s="55" t="s">
        <v>933</v>
      </c>
      <c r="E133" s="56">
        <v>3</v>
      </c>
      <c r="F133" s="56">
        <v>3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 t="e">
        <v>#DIV/0!</v>
      </c>
    </row>
    <row r="134" spans="1:22">
      <c r="A134" s="55" t="s">
        <v>1374</v>
      </c>
      <c r="B134" s="55" t="s">
        <v>1375</v>
      </c>
      <c r="C134" s="55" t="s">
        <v>1376</v>
      </c>
      <c r="D134" s="55" t="s">
        <v>1377</v>
      </c>
      <c r="E134" s="56">
        <v>5</v>
      </c>
      <c r="F134" s="56">
        <v>2</v>
      </c>
      <c r="G134" s="56">
        <v>1</v>
      </c>
      <c r="H134" s="56">
        <v>1</v>
      </c>
      <c r="I134" s="56">
        <v>1</v>
      </c>
      <c r="J134" s="56">
        <v>1</v>
      </c>
      <c r="K134" s="56">
        <v>1</v>
      </c>
      <c r="L134" s="56">
        <v>1</v>
      </c>
      <c r="M134" s="56">
        <v>1</v>
      </c>
      <c r="N134" s="56">
        <v>1</v>
      </c>
      <c r="O134" s="56">
        <v>1</v>
      </c>
      <c r="P134" s="56">
        <v>1</v>
      </c>
      <c r="Q134" s="56">
        <v>1</v>
      </c>
      <c r="R134" s="56">
        <v>1</v>
      </c>
      <c r="S134" s="56">
        <v>1</v>
      </c>
      <c r="T134" s="56">
        <v>1</v>
      </c>
      <c r="U134" s="56">
        <v>1</v>
      </c>
      <c r="V134" s="56" t="e">
        <v>#DIV/0!</v>
      </c>
    </row>
    <row r="135" spans="1:22">
      <c r="A135" s="55" t="s">
        <v>620</v>
      </c>
      <c r="B135" s="55" t="s">
        <v>621</v>
      </c>
      <c r="C135" s="55" t="s">
        <v>622</v>
      </c>
      <c r="D135" s="55" t="s">
        <v>623</v>
      </c>
      <c r="E135" s="56">
        <v>2</v>
      </c>
      <c r="F135" s="56">
        <v>1</v>
      </c>
      <c r="G135" s="56">
        <v>1</v>
      </c>
      <c r="H135" s="56">
        <v>1</v>
      </c>
      <c r="I135" s="56">
        <v>1</v>
      </c>
      <c r="J135" s="56">
        <v>1</v>
      </c>
      <c r="K135" s="56">
        <v>1</v>
      </c>
      <c r="L135" s="56">
        <v>1</v>
      </c>
      <c r="M135" s="56">
        <v>1</v>
      </c>
      <c r="N135" s="56">
        <v>1</v>
      </c>
      <c r="O135" s="56">
        <v>1</v>
      </c>
      <c r="P135" s="56">
        <v>1</v>
      </c>
      <c r="Q135" s="56">
        <v>1</v>
      </c>
      <c r="R135" s="56">
        <v>1</v>
      </c>
      <c r="S135" s="56">
        <v>1</v>
      </c>
      <c r="T135" s="56">
        <v>1</v>
      </c>
      <c r="U135" s="56">
        <v>1</v>
      </c>
      <c r="V135" s="56" t="e">
        <v>#DIV/0!</v>
      </c>
    </row>
    <row r="136" spans="1:22">
      <c r="A136" s="55" t="s">
        <v>902</v>
      </c>
      <c r="B136" s="55" t="s">
        <v>903</v>
      </c>
      <c r="C136" s="55" t="s">
        <v>904</v>
      </c>
      <c r="D136" s="55" t="s">
        <v>905</v>
      </c>
      <c r="E136" s="56">
        <v>3</v>
      </c>
      <c r="F136" s="56">
        <v>2</v>
      </c>
      <c r="G136" s="56">
        <v>1</v>
      </c>
      <c r="H136" s="56">
        <v>1</v>
      </c>
      <c r="I136" s="56">
        <v>1</v>
      </c>
      <c r="J136" s="56">
        <v>1</v>
      </c>
      <c r="K136" s="56">
        <v>1</v>
      </c>
      <c r="L136" s="56">
        <v>1</v>
      </c>
      <c r="M136" s="56">
        <v>1</v>
      </c>
      <c r="N136" s="56">
        <v>1</v>
      </c>
      <c r="O136" s="56">
        <v>1</v>
      </c>
      <c r="P136" s="56">
        <v>1</v>
      </c>
      <c r="Q136" s="56">
        <v>1</v>
      </c>
      <c r="R136" s="56">
        <v>1</v>
      </c>
      <c r="S136" s="56">
        <v>1</v>
      </c>
      <c r="T136" s="56">
        <v>1</v>
      </c>
      <c r="U136" s="56">
        <v>1</v>
      </c>
      <c r="V136" s="56" t="e">
        <v>#DIV/0!</v>
      </c>
    </row>
    <row r="137" spans="1:22">
      <c r="A137" s="55" t="s">
        <v>581</v>
      </c>
      <c r="B137" s="55" t="s">
        <v>582</v>
      </c>
      <c r="C137" s="57"/>
      <c r="D137" s="55" t="s">
        <v>583</v>
      </c>
      <c r="E137" s="56">
        <v>8</v>
      </c>
      <c r="F137" s="56">
        <v>1</v>
      </c>
      <c r="G137" s="56">
        <v>1</v>
      </c>
      <c r="H137" s="56">
        <v>1</v>
      </c>
      <c r="I137" s="56">
        <v>1</v>
      </c>
      <c r="J137" s="56">
        <v>1</v>
      </c>
      <c r="K137" s="56">
        <v>1</v>
      </c>
      <c r="L137" s="56">
        <v>1</v>
      </c>
      <c r="M137" s="56">
        <v>1</v>
      </c>
      <c r="N137" s="56">
        <v>1</v>
      </c>
      <c r="O137" s="56">
        <v>1</v>
      </c>
      <c r="P137" s="56">
        <v>1</v>
      </c>
      <c r="Q137" s="56">
        <v>1</v>
      </c>
      <c r="R137" s="56">
        <v>1</v>
      </c>
      <c r="S137" s="56">
        <v>1</v>
      </c>
      <c r="T137" s="56">
        <v>1</v>
      </c>
      <c r="U137" s="56">
        <v>1</v>
      </c>
      <c r="V137" s="56" t="e">
        <v>#DIV/0!</v>
      </c>
    </row>
    <row r="138" spans="1:22">
      <c r="A138" s="55" t="s">
        <v>268</v>
      </c>
      <c r="B138" s="55" t="s">
        <v>269</v>
      </c>
      <c r="C138" s="57"/>
      <c r="D138" s="55" t="s">
        <v>270</v>
      </c>
      <c r="E138" s="56">
        <v>2</v>
      </c>
      <c r="F138" s="56">
        <v>1</v>
      </c>
      <c r="G138" s="56">
        <v>1</v>
      </c>
      <c r="H138" s="56">
        <v>1</v>
      </c>
      <c r="I138" s="56">
        <v>1</v>
      </c>
      <c r="J138" s="56">
        <v>1</v>
      </c>
      <c r="K138" s="56">
        <v>864150</v>
      </c>
      <c r="L138" s="56">
        <v>1</v>
      </c>
      <c r="M138" s="56">
        <v>1</v>
      </c>
      <c r="N138" s="56">
        <v>1</v>
      </c>
      <c r="O138" s="56">
        <v>1</v>
      </c>
      <c r="P138" s="56">
        <v>1</v>
      </c>
      <c r="Q138" s="56">
        <v>1</v>
      </c>
      <c r="R138" s="56">
        <v>1</v>
      </c>
      <c r="S138" s="56">
        <v>144025.8333</v>
      </c>
      <c r="T138" s="56">
        <v>1</v>
      </c>
      <c r="U138" s="58">
        <v>6.9431999999999999E-6</v>
      </c>
      <c r="V138" s="56">
        <v>0.36321746799999999</v>
      </c>
    </row>
    <row r="139" spans="1:22">
      <c r="A139" s="55" t="s">
        <v>554</v>
      </c>
      <c r="B139" s="55" t="s">
        <v>555</v>
      </c>
      <c r="C139" s="55" t="s">
        <v>556</v>
      </c>
      <c r="D139" s="55" t="s">
        <v>557</v>
      </c>
      <c r="E139" s="56">
        <v>7</v>
      </c>
      <c r="F139" s="56">
        <v>19</v>
      </c>
      <c r="G139" s="56">
        <v>1</v>
      </c>
      <c r="H139" s="56">
        <v>1</v>
      </c>
      <c r="I139" s="56">
        <v>1</v>
      </c>
      <c r="J139" s="56">
        <v>1</v>
      </c>
      <c r="K139" s="56">
        <v>1</v>
      </c>
      <c r="L139" s="56">
        <v>1</v>
      </c>
      <c r="M139" s="56">
        <v>1</v>
      </c>
      <c r="N139" s="56">
        <v>1</v>
      </c>
      <c r="O139" s="56">
        <v>1</v>
      </c>
      <c r="P139" s="56">
        <v>1</v>
      </c>
      <c r="Q139" s="56">
        <v>1</v>
      </c>
      <c r="R139" s="56">
        <v>1</v>
      </c>
      <c r="S139" s="56">
        <v>1</v>
      </c>
      <c r="T139" s="56">
        <v>1</v>
      </c>
      <c r="U139" s="56">
        <v>1</v>
      </c>
      <c r="V139" s="56" t="e">
        <v>#DIV/0!</v>
      </c>
    </row>
    <row r="140" spans="1:22">
      <c r="A140" s="55" t="s">
        <v>1359</v>
      </c>
      <c r="B140" s="55" t="s">
        <v>1360</v>
      </c>
      <c r="C140" s="55" t="s">
        <v>1361</v>
      </c>
      <c r="D140" s="55" t="s">
        <v>1362</v>
      </c>
      <c r="E140" s="56">
        <v>3</v>
      </c>
      <c r="F140" s="56">
        <v>26</v>
      </c>
      <c r="G140" s="56">
        <v>4833400000</v>
      </c>
      <c r="H140" s="56">
        <v>3382400000</v>
      </c>
      <c r="I140" s="56">
        <v>214580000</v>
      </c>
      <c r="J140" s="56">
        <v>199140000</v>
      </c>
      <c r="K140" s="56">
        <v>168130000</v>
      </c>
      <c r="L140" s="56">
        <v>325570000</v>
      </c>
      <c r="M140" s="56">
        <v>423920000</v>
      </c>
      <c r="N140" s="56">
        <v>459080000</v>
      </c>
      <c r="O140" s="56">
        <v>395150000</v>
      </c>
      <c r="P140" s="56">
        <v>505990000</v>
      </c>
      <c r="Q140" s="56">
        <v>3902500000</v>
      </c>
      <c r="R140" s="56">
        <v>688150000</v>
      </c>
      <c r="S140" s="56">
        <v>1520536667</v>
      </c>
      <c r="T140" s="56">
        <v>1062465000</v>
      </c>
      <c r="U140" s="56">
        <v>0.69874342599999995</v>
      </c>
      <c r="V140" s="56">
        <v>0.66256943499999998</v>
      </c>
    </row>
    <row r="141" spans="1:22">
      <c r="A141" s="55" t="s">
        <v>710</v>
      </c>
      <c r="B141" s="55" t="s">
        <v>711</v>
      </c>
      <c r="C141" s="55" t="s">
        <v>712</v>
      </c>
      <c r="D141" s="55" t="s">
        <v>713</v>
      </c>
      <c r="E141" s="56">
        <v>13</v>
      </c>
      <c r="F141" s="56">
        <v>5</v>
      </c>
      <c r="G141" s="56">
        <v>1</v>
      </c>
      <c r="H141" s="56">
        <v>1</v>
      </c>
      <c r="I141" s="56">
        <v>1</v>
      </c>
      <c r="J141" s="56">
        <v>1</v>
      </c>
      <c r="K141" s="56">
        <v>1</v>
      </c>
      <c r="L141" s="56">
        <v>1</v>
      </c>
      <c r="M141" s="56">
        <v>1</v>
      </c>
      <c r="N141" s="56">
        <v>1</v>
      </c>
      <c r="O141" s="56">
        <v>1</v>
      </c>
      <c r="P141" s="56">
        <v>1</v>
      </c>
      <c r="Q141" s="56">
        <v>1</v>
      </c>
      <c r="R141" s="56">
        <v>1</v>
      </c>
      <c r="S141" s="56">
        <v>1</v>
      </c>
      <c r="T141" s="56">
        <v>1</v>
      </c>
      <c r="U141" s="56">
        <v>1</v>
      </c>
      <c r="V141" s="56" t="e">
        <v>#DIV/0!</v>
      </c>
    </row>
    <row r="142" spans="1:22">
      <c r="A142" s="55" t="s">
        <v>101</v>
      </c>
      <c r="B142" s="55" t="s">
        <v>102</v>
      </c>
      <c r="C142" s="57"/>
      <c r="D142" s="55" t="s">
        <v>103</v>
      </c>
      <c r="E142" s="56">
        <v>6</v>
      </c>
      <c r="F142" s="56">
        <v>2</v>
      </c>
      <c r="G142" s="56">
        <v>1</v>
      </c>
      <c r="H142" s="56">
        <v>1</v>
      </c>
      <c r="I142" s="56">
        <v>1</v>
      </c>
      <c r="J142" s="56">
        <v>1</v>
      </c>
      <c r="K142" s="56">
        <v>1</v>
      </c>
      <c r="L142" s="56">
        <v>1</v>
      </c>
      <c r="M142" s="56">
        <v>1</v>
      </c>
      <c r="N142" s="56">
        <v>1</v>
      </c>
      <c r="O142" s="56">
        <v>1</v>
      </c>
      <c r="P142" s="56">
        <v>1</v>
      </c>
      <c r="Q142" s="56">
        <v>1</v>
      </c>
      <c r="R142" s="56">
        <v>1</v>
      </c>
      <c r="S142" s="56">
        <v>1</v>
      </c>
      <c r="T142" s="56">
        <v>1</v>
      </c>
      <c r="U142" s="56">
        <v>1</v>
      </c>
      <c r="V142" s="56" t="e">
        <v>#DIV/0!</v>
      </c>
    </row>
    <row r="143" spans="1:22">
      <c r="A143" s="55" t="s">
        <v>807</v>
      </c>
      <c r="B143" s="55" t="s">
        <v>808</v>
      </c>
      <c r="C143" s="55" t="s">
        <v>809</v>
      </c>
      <c r="D143" s="55" t="s">
        <v>810</v>
      </c>
      <c r="E143" s="56">
        <v>6</v>
      </c>
      <c r="F143" s="56">
        <v>2</v>
      </c>
      <c r="G143" s="56">
        <v>1</v>
      </c>
      <c r="H143" s="56">
        <v>1</v>
      </c>
      <c r="I143" s="56">
        <v>1</v>
      </c>
      <c r="J143" s="56">
        <v>1</v>
      </c>
      <c r="K143" s="56">
        <v>1</v>
      </c>
      <c r="L143" s="56">
        <v>1</v>
      </c>
      <c r="M143" s="56">
        <v>1</v>
      </c>
      <c r="N143" s="56">
        <v>1</v>
      </c>
      <c r="O143" s="56">
        <v>1</v>
      </c>
      <c r="P143" s="56">
        <v>1</v>
      </c>
      <c r="Q143" s="56">
        <v>1</v>
      </c>
      <c r="R143" s="56">
        <v>1</v>
      </c>
      <c r="S143" s="56">
        <v>1</v>
      </c>
      <c r="T143" s="56">
        <v>1</v>
      </c>
      <c r="U143" s="56">
        <v>1</v>
      </c>
      <c r="V143" s="56" t="e">
        <v>#DIV/0!</v>
      </c>
    </row>
    <row r="144" spans="1:22">
      <c r="A144" s="55" t="s">
        <v>495</v>
      </c>
      <c r="B144" s="55" t="s">
        <v>496</v>
      </c>
      <c r="C144" s="55" t="s">
        <v>497</v>
      </c>
      <c r="D144" s="55" t="s">
        <v>498</v>
      </c>
      <c r="E144" s="56">
        <v>2</v>
      </c>
      <c r="F144" s="56">
        <v>7</v>
      </c>
      <c r="G144" s="56">
        <v>960390</v>
      </c>
      <c r="H144" s="56">
        <v>921630</v>
      </c>
      <c r="I144" s="56">
        <v>3209900</v>
      </c>
      <c r="J144" s="56">
        <v>1570100</v>
      </c>
      <c r="K144" s="56">
        <v>3801000</v>
      </c>
      <c r="L144" s="56">
        <v>2802100</v>
      </c>
      <c r="M144" s="56">
        <v>2111800</v>
      </c>
      <c r="N144" s="56">
        <v>1275500</v>
      </c>
      <c r="O144" s="56">
        <v>2355500</v>
      </c>
      <c r="P144" s="56">
        <v>1757500</v>
      </c>
      <c r="Q144" s="56">
        <v>1651300</v>
      </c>
      <c r="R144" s="56">
        <v>980160</v>
      </c>
      <c r="S144" s="56">
        <v>2210853.3330000001</v>
      </c>
      <c r="T144" s="56">
        <v>1688626.6669999999</v>
      </c>
      <c r="U144" s="56">
        <v>0.76378954700000001</v>
      </c>
      <c r="V144" s="56">
        <v>0.36890042200000001</v>
      </c>
    </row>
    <row r="145" spans="1:22">
      <c r="A145" s="55" t="s">
        <v>1190</v>
      </c>
      <c r="B145" s="55" t="s">
        <v>1191</v>
      </c>
      <c r="C145" s="55" t="s">
        <v>1192</v>
      </c>
      <c r="D145" s="55" t="s">
        <v>1193</v>
      </c>
      <c r="E145" s="56">
        <v>2</v>
      </c>
      <c r="F145" s="56">
        <v>1</v>
      </c>
      <c r="G145" s="56">
        <v>1</v>
      </c>
      <c r="H145" s="56">
        <v>1</v>
      </c>
      <c r="I145" s="56">
        <v>1</v>
      </c>
      <c r="J145" s="56">
        <v>1</v>
      </c>
      <c r="K145" s="56">
        <v>1</v>
      </c>
      <c r="L145" s="56">
        <v>1</v>
      </c>
      <c r="M145" s="56">
        <v>1</v>
      </c>
      <c r="N145" s="56">
        <v>1</v>
      </c>
      <c r="O145" s="56">
        <v>1</v>
      </c>
      <c r="P145" s="56">
        <v>1</v>
      </c>
      <c r="Q145" s="56">
        <v>1</v>
      </c>
      <c r="R145" s="56">
        <v>1</v>
      </c>
      <c r="S145" s="56">
        <v>1</v>
      </c>
      <c r="T145" s="56">
        <v>1</v>
      </c>
      <c r="U145" s="56">
        <v>1</v>
      </c>
      <c r="V145" s="56" t="e">
        <v>#DIV/0!</v>
      </c>
    </row>
    <row r="146" spans="1:22">
      <c r="A146" s="55" t="s">
        <v>1510</v>
      </c>
      <c r="B146" s="55" t="s">
        <v>1511</v>
      </c>
      <c r="C146" s="57"/>
      <c r="D146" s="55" t="s">
        <v>1512</v>
      </c>
      <c r="E146" s="56">
        <v>1</v>
      </c>
      <c r="F146" s="56">
        <v>4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 t="e">
        <v>#DIV/0!</v>
      </c>
    </row>
    <row r="147" spans="1:22">
      <c r="A147" s="55" t="s">
        <v>271</v>
      </c>
      <c r="B147" s="55" t="s">
        <v>272</v>
      </c>
      <c r="C147" s="55" t="s">
        <v>273</v>
      </c>
      <c r="D147" s="55" t="s">
        <v>274</v>
      </c>
      <c r="E147" s="56">
        <v>2</v>
      </c>
      <c r="F147" s="56">
        <v>6</v>
      </c>
      <c r="G147" s="56">
        <v>1</v>
      </c>
      <c r="H147" s="56">
        <v>1392700</v>
      </c>
      <c r="I147" s="56">
        <v>1</v>
      </c>
      <c r="J147" s="56">
        <v>1</v>
      </c>
      <c r="K147" s="56">
        <v>1</v>
      </c>
      <c r="L147" s="56">
        <v>902580</v>
      </c>
      <c r="M147" s="56">
        <v>1939200</v>
      </c>
      <c r="N147" s="56">
        <v>1381000</v>
      </c>
      <c r="O147" s="56">
        <v>1</v>
      </c>
      <c r="P147" s="56">
        <v>1048200</v>
      </c>
      <c r="Q147" s="56">
        <v>1</v>
      </c>
      <c r="R147" s="56">
        <v>1</v>
      </c>
      <c r="S147" s="56">
        <v>382547.3333</v>
      </c>
      <c r="T147" s="56">
        <v>728067.16669999994</v>
      </c>
      <c r="U147" s="56">
        <v>1.903208056</v>
      </c>
      <c r="V147" s="56">
        <v>0.43872421900000003</v>
      </c>
    </row>
    <row r="148" spans="1:22">
      <c r="A148" s="55" t="s">
        <v>1349</v>
      </c>
      <c r="B148" s="55" t="s">
        <v>1045</v>
      </c>
      <c r="C148" s="55" t="s">
        <v>1350</v>
      </c>
      <c r="D148" s="55" t="s">
        <v>1351</v>
      </c>
      <c r="E148" s="56">
        <v>2</v>
      </c>
      <c r="F148" s="56">
        <v>4</v>
      </c>
      <c r="G148" s="56">
        <v>1</v>
      </c>
      <c r="H148" s="56">
        <v>1</v>
      </c>
      <c r="I148" s="56">
        <v>1</v>
      </c>
      <c r="J148" s="56">
        <v>1</v>
      </c>
      <c r="K148" s="56">
        <v>1</v>
      </c>
      <c r="L148" s="56">
        <v>1</v>
      </c>
      <c r="M148" s="56">
        <v>1</v>
      </c>
      <c r="N148" s="56">
        <v>1</v>
      </c>
      <c r="O148" s="56">
        <v>1</v>
      </c>
      <c r="P148" s="56">
        <v>1</v>
      </c>
      <c r="Q148" s="56">
        <v>1</v>
      </c>
      <c r="R148" s="56">
        <v>1</v>
      </c>
      <c r="S148" s="56">
        <v>1</v>
      </c>
      <c r="T148" s="56">
        <v>1</v>
      </c>
      <c r="U148" s="56">
        <v>1</v>
      </c>
      <c r="V148" s="56" t="e">
        <v>#DIV/0!</v>
      </c>
    </row>
    <row r="149" spans="1:22">
      <c r="A149" s="55" t="s">
        <v>628</v>
      </c>
      <c r="B149" s="55" t="s">
        <v>1571</v>
      </c>
      <c r="C149" s="57"/>
      <c r="D149" s="55" t="s">
        <v>629</v>
      </c>
      <c r="E149" s="56">
        <v>10</v>
      </c>
      <c r="F149" s="56">
        <v>1</v>
      </c>
      <c r="G149" s="56">
        <v>1</v>
      </c>
      <c r="H149" s="56">
        <v>1</v>
      </c>
      <c r="I149" s="56">
        <v>1</v>
      </c>
      <c r="J149" s="56">
        <v>1</v>
      </c>
      <c r="K149" s="56">
        <v>1</v>
      </c>
      <c r="L149" s="56">
        <v>1</v>
      </c>
      <c r="M149" s="56">
        <v>1</v>
      </c>
      <c r="N149" s="56">
        <v>1</v>
      </c>
      <c r="O149" s="56">
        <v>1</v>
      </c>
      <c r="P149" s="56">
        <v>1</v>
      </c>
      <c r="Q149" s="56">
        <v>1</v>
      </c>
      <c r="R149" s="56">
        <v>1</v>
      </c>
      <c r="S149" s="56">
        <v>1</v>
      </c>
      <c r="T149" s="56">
        <v>1</v>
      </c>
      <c r="U149" s="56">
        <v>1</v>
      </c>
      <c r="V149" s="56" t="e">
        <v>#DIV/0!</v>
      </c>
    </row>
    <row r="150" spans="1:22">
      <c r="A150" s="55" t="s">
        <v>646</v>
      </c>
      <c r="B150" s="55" t="s">
        <v>647</v>
      </c>
      <c r="C150" s="55" t="s">
        <v>648</v>
      </c>
      <c r="D150" s="55" t="s">
        <v>649</v>
      </c>
      <c r="E150" s="56">
        <v>3</v>
      </c>
      <c r="F150" s="56">
        <v>2</v>
      </c>
      <c r="G150" s="56">
        <v>1</v>
      </c>
      <c r="H150" s="56">
        <v>1</v>
      </c>
      <c r="I150" s="56">
        <v>1</v>
      </c>
      <c r="J150" s="56">
        <v>1</v>
      </c>
      <c r="K150" s="56">
        <v>1</v>
      </c>
      <c r="L150" s="56">
        <v>1</v>
      </c>
      <c r="M150" s="56">
        <v>1</v>
      </c>
      <c r="N150" s="56">
        <v>1</v>
      </c>
      <c r="O150" s="56">
        <v>1</v>
      </c>
      <c r="P150" s="56">
        <v>1</v>
      </c>
      <c r="Q150" s="56">
        <v>1</v>
      </c>
      <c r="R150" s="56">
        <v>1</v>
      </c>
      <c r="S150" s="56">
        <v>1</v>
      </c>
      <c r="T150" s="56">
        <v>1</v>
      </c>
      <c r="U150" s="56">
        <v>1</v>
      </c>
      <c r="V150" s="56" t="e">
        <v>#DIV/0!</v>
      </c>
    </row>
    <row r="151" spans="1:22">
      <c r="A151" s="55" t="s">
        <v>811</v>
      </c>
      <c r="B151" s="55" t="s">
        <v>812</v>
      </c>
      <c r="C151" s="55" t="s">
        <v>813</v>
      </c>
      <c r="D151" s="55" t="s">
        <v>814</v>
      </c>
      <c r="E151" s="56">
        <v>3</v>
      </c>
      <c r="F151" s="56">
        <v>1</v>
      </c>
      <c r="G151" s="56">
        <v>1</v>
      </c>
      <c r="H151" s="56">
        <v>1</v>
      </c>
      <c r="I151" s="56">
        <v>1</v>
      </c>
      <c r="J151" s="56">
        <v>1</v>
      </c>
      <c r="K151" s="56">
        <v>1</v>
      </c>
      <c r="L151" s="56">
        <v>1</v>
      </c>
      <c r="M151" s="56">
        <v>1</v>
      </c>
      <c r="N151" s="56">
        <v>1</v>
      </c>
      <c r="O151" s="56">
        <v>1</v>
      </c>
      <c r="P151" s="56">
        <v>1</v>
      </c>
      <c r="Q151" s="56">
        <v>1</v>
      </c>
      <c r="R151" s="56">
        <v>1</v>
      </c>
      <c r="S151" s="56">
        <v>1</v>
      </c>
      <c r="T151" s="56">
        <v>1</v>
      </c>
      <c r="U151" s="56">
        <v>1</v>
      </c>
      <c r="V151" s="56" t="e">
        <v>#DIV/0!</v>
      </c>
    </row>
    <row r="152" spans="1:22">
      <c r="A152" s="55" t="s">
        <v>815</v>
      </c>
      <c r="B152" s="55" t="s">
        <v>816</v>
      </c>
      <c r="C152" s="55" t="s">
        <v>817</v>
      </c>
      <c r="D152" s="55" t="s">
        <v>818</v>
      </c>
      <c r="E152" s="56">
        <v>6</v>
      </c>
      <c r="F152" s="56">
        <v>7</v>
      </c>
      <c r="G152" s="56">
        <v>1469300</v>
      </c>
      <c r="H152" s="56">
        <v>1</v>
      </c>
      <c r="I152" s="56">
        <v>1486900</v>
      </c>
      <c r="J152" s="56">
        <v>1</v>
      </c>
      <c r="K152" s="56">
        <v>1</v>
      </c>
      <c r="L152" s="56">
        <v>1005300</v>
      </c>
      <c r="M152" s="56">
        <v>2636700</v>
      </c>
      <c r="N152" s="56">
        <v>14225000</v>
      </c>
      <c r="O152" s="56">
        <v>3391900</v>
      </c>
      <c r="P152" s="56">
        <v>1</v>
      </c>
      <c r="Q152" s="56">
        <v>2879100</v>
      </c>
      <c r="R152" s="56">
        <v>1</v>
      </c>
      <c r="S152" s="56">
        <v>660250.5</v>
      </c>
      <c r="T152" s="56">
        <v>3855450.3330000001</v>
      </c>
      <c r="U152" s="56">
        <v>5.8393751060000003</v>
      </c>
      <c r="V152" s="56">
        <v>0.200609496</v>
      </c>
    </row>
    <row r="153" spans="1:22">
      <c r="A153" s="55" t="s">
        <v>823</v>
      </c>
      <c r="B153" s="55" t="s">
        <v>1578</v>
      </c>
      <c r="C153" s="55" t="s">
        <v>825</v>
      </c>
      <c r="D153" s="55" t="s">
        <v>826</v>
      </c>
      <c r="E153" s="56">
        <v>1</v>
      </c>
      <c r="F153" s="56">
        <v>1</v>
      </c>
      <c r="G153" s="56">
        <v>1</v>
      </c>
      <c r="H153" s="56">
        <v>1</v>
      </c>
      <c r="I153" s="56">
        <v>1</v>
      </c>
      <c r="J153" s="56">
        <v>1</v>
      </c>
      <c r="K153" s="56">
        <v>1</v>
      </c>
      <c r="L153" s="56">
        <v>1</v>
      </c>
      <c r="M153" s="56">
        <v>1</v>
      </c>
      <c r="N153" s="56">
        <v>1</v>
      </c>
      <c r="O153" s="56">
        <v>1</v>
      </c>
      <c r="P153" s="56">
        <v>1</v>
      </c>
      <c r="Q153" s="56">
        <v>1</v>
      </c>
      <c r="R153" s="56">
        <v>1</v>
      </c>
      <c r="S153" s="56">
        <v>1</v>
      </c>
      <c r="T153" s="56">
        <v>1</v>
      </c>
      <c r="U153" s="56">
        <v>1</v>
      </c>
      <c r="V153" s="56" t="e">
        <v>#DIV/0!</v>
      </c>
    </row>
    <row r="154" spans="1:22">
      <c r="A154" s="55" t="s">
        <v>827</v>
      </c>
      <c r="B154" s="55" t="s">
        <v>828</v>
      </c>
      <c r="C154" s="55" t="s">
        <v>829</v>
      </c>
      <c r="D154" s="55" t="s">
        <v>830</v>
      </c>
      <c r="E154" s="56">
        <v>5</v>
      </c>
      <c r="F154" s="56">
        <v>4</v>
      </c>
      <c r="G154" s="56">
        <v>1</v>
      </c>
      <c r="H154" s="56">
        <v>1</v>
      </c>
      <c r="I154" s="56">
        <v>1</v>
      </c>
      <c r="J154" s="56">
        <v>1</v>
      </c>
      <c r="K154" s="56">
        <v>1</v>
      </c>
      <c r="L154" s="56">
        <v>1</v>
      </c>
      <c r="M154" s="56">
        <v>1</v>
      </c>
      <c r="N154" s="56">
        <v>1</v>
      </c>
      <c r="O154" s="56">
        <v>1</v>
      </c>
      <c r="P154" s="56">
        <v>1</v>
      </c>
      <c r="Q154" s="56">
        <v>1</v>
      </c>
      <c r="R154" s="56">
        <v>1</v>
      </c>
      <c r="S154" s="56">
        <v>1</v>
      </c>
      <c r="T154" s="56">
        <v>1</v>
      </c>
      <c r="U154" s="56">
        <v>1</v>
      </c>
      <c r="V154" s="56" t="e">
        <v>#DIV/0!</v>
      </c>
    </row>
    <row r="155" spans="1:22">
      <c r="A155" s="55" t="s">
        <v>831</v>
      </c>
      <c r="B155" s="55" t="s">
        <v>832</v>
      </c>
      <c r="C155" s="55" t="s">
        <v>833</v>
      </c>
      <c r="D155" s="55" t="s">
        <v>834</v>
      </c>
      <c r="E155" s="56">
        <v>2</v>
      </c>
      <c r="F155" s="56">
        <v>1</v>
      </c>
      <c r="G155" s="56">
        <v>1</v>
      </c>
      <c r="H155" s="56">
        <v>1</v>
      </c>
      <c r="I155" s="56">
        <v>1</v>
      </c>
      <c r="J155" s="56">
        <v>1</v>
      </c>
      <c r="K155" s="56">
        <v>1</v>
      </c>
      <c r="L155" s="56">
        <v>1</v>
      </c>
      <c r="M155" s="56">
        <v>1</v>
      </c>
      <c r="N155" s="56">
        <v>1</v>
      </c>
      <c r="O155" s="56">
        <v>1</v>
      </c>
      <c r="P155" s="56">
        <v>1</v>
      </c>
      <c r="Q155" s="56">
        <v>1</v>
      </c>
      <c r="R155" s="56">
        <v>1</v>
      </c>
      <c r="S155" s="56">
        <v>1</v>
      </c>
      <c r="T155" s="56">
        <v>1</v>
      </c>
      <c r="U155" s="56">
        <v>1</v>
      </c>
      <c r="V155" s="56" t="e">
        <v>#DIV/0!</v>
      </c>
    </row>
    <row r="156" spans="1:22">
      <c r="A156" s="55" t="s">
        <v>573</v>
      </c>
      <c r="B156" s="55" t="s">
        <v>574</v>
      </c>
      <c r="C156" s="55" t="s">
        <v>575</v>
      </c>
      <c r="D156" s="55" t="s">
        <v>576</v>
      </c>
      <c r="E156" s="56">
        <v>4</v>
      </c>
      <c r="F156" s="56">
        <v>2</v>
      </c>
      <c r="G156" s="56">
        <v>1</v>
      </c>
      <c r="H156" s="56">
        <v>1</v>
      </c>
      <c r="I156" s="56">
        <v>1</v>
      </c>
      <c r="J156" s="56">
        <v>1</v>
      </c>
      <c r="K156" s="56">
        <v>1</v>
      </c>
      <c r="L156" s="56">
        <v>1</v>
      </c>
      <c r="M156" s="56">
        <v>1</v>
      </c>
      <c r="N156" s="56">
        <v>1</v>
      </c>
      <c r="O156" s="56">
        <v>1</v>
      </c>
      <c r="P156" s="56">
        <v>1</v>
      </c>
      <c r="Q156" s="56">
        <v>1</v>
      </c>
      <c r="R156" s="56">
        <v>1</v>
      </c>
      <c r="S156" s="56">
        <v>1</v>
      </c>
      <c r="T156" s="56">
        <v>1</v>
      </c>
      <c r="U156" s="56">
        <v>1</v>
      </c>
      <c r="V156" s="56" t="e">
        <v>#DIV/0!</v>
      </c>
    </row>
    <row r="157" spans="1:22">
      <c r="A157" s="55" t="s">
        <v>1513</v>
      </c>
      <c r="B157" s="55" t="s">
        <v>228</v>
      </c>
      <c r="C157" s="55" t="s">
        <v>229</v>
      </c>
      <c r="D157" s="55" t="s">
        <v>1514</v>
      </c>
      <c r="E157" s="56">
        <v>1</v>
      </c>
      <c r="F157" s="56">
        <v>69</v>
      </c>
      <c r="G157" s="56">
        <v>1</v>
      </c>
      <c r="H157" s="56">
        <v>1</v>
      </c>
      <c r="I157" s="56">
        <v>1</v>
      </c>
      <c r="J157" s="56">
        <v>1</v>
      </c>
      <c r="K157" s="56">
        <v>1</v>
      </c>
      <c r="L157" s="56">
        <v>1</v>
      </c>
      <c r="M157" s="56">
        <v>1</v>
      </c>
      <c r="N157" s="56">
        <v>1</v>
      </c>
      <c r="O157" s="56">
        <v>1</v>
      </c>
      <c r="P157" s="56">
        <v>1</v>
      </c>
      <c r="Q157" s="56">
        <v>1</v>
      </c>
      <c r="R157" s="56">
        <v>1</v>
      </c>
      <c r="S157" s="56">
        <v>1</v>
      </c>
      <c r="T157" s="56">
        <v>1</v>
      </c>
      <c r="U157" s="56">
        <v>1</v>
      </c>
      <c r="V157" s="56" t="e">
        <v>#DIV/0!</v>
      </c>
    </row>
    <row r="158" spans="1:22">
      <c r="A158" s="55" t="s">
        <v>1024</v>
      </c>
      <c r="B158" s="55" t="s">
        <v>1025</v>
      </c>
      <c r="C158" s="55" t="s">
        <v>1026</v>
      </c>
      <c r="D158" s="55" t="s">
        <v>1027</v>
      </c>
      <c r="E158" s="56">
        <v>3</v>
      </c>
      <c r="F158" s="56">
        <v>3</v>
      </c>
      <c r="G158" s="56">
        <v>1</v>
      </c>
      <c r="H158" s="56">
        <v>1</v>
      </c>
      <c r="I158" s="56">
        <v>1</v>
      </c>
      <c r="J158" s="56">
        <v>1</v>
      </c>
      <c r="K158" s="56">
        <v>1</v>
      </c>
      <c r="L158" s="56">
        <v>1</v>
      </c>
      <c r="M158" s="56">
        <v>1</v>
      </c>
      <c r="N158" s="56">
        <v>1</v>
      </c>
      <c r="O158" s="56">
        <v>1</v>
      </c>
      <c r="P158" s="56">
        <v>1</v>
      </c>
      <c r="Q158" s="56">
        <v>1</v>
      </c>
      <c r="R158" s="56">
        <v>1</v>
      </c>
      <c r="S158" s="56">
        <v>1</v>
      </c>
      <c r="T158" s="56">
        <v>1</v>
      </c>
      <c r="U158" s="56">
        <v>1</v>
      </c>
      <c r="V158" s="56" t="e">
        <v>#DIV/0!</v>
      </c>
    </row>
    <row r="159" spans="1:22">
      <c r="A159" s="55" t="s">
        <v>110</v>
      </c>
      <c r="B159" s="55" t="s">
        <v>111</v>
      </c>
      <c r="C159" s="55" t="s">
        <v>112</v>
      </c>
      <c r="D159" s="55" t="s">
        <v>113</v>
      </c>
      <c r="E159" s="56">
        <v>10</v>
      </c>
      <c r="F159" s="56">
        <v>11</v>
      </c>
      <c r="G159" s="56">
        <v>3956800</v>
      </c>
      <c r="H159" s="56">
        <v>6547100</v>
      </c>
      <c r="I159" s="56">
        <v>14040000</v>
      </c>
      <c r="J159" s="56">
        <v>8166500</v>
      </c>
      <c r="K159" s="56">
        <v>12547000</v>
      </c>
      <c r="L159" s="56">
        <v>21675000</v>
      </c>
      <c r="M159" s="56">
        <v>47278000</v>
      </c>
      <c r="N159" s="56">
        <v>80783000</v>
      </c>
      <c r="O159" s="56">
        <v>29971000</v>
      </c>
      <c r="P159" s="56">
        <v>52435000</v>
      </c>
      <c r="Q159" s="56">
        <v>65174000</v>
      </c>
      <c r="R159" s="56">
        <v>51281000</v>
      </c>
      <c r="S159" s="56">
        <v>11155400</v>
      </c>
      <c r="T159" s="56">
        <v>54487000</v>
      </c>
      <c r="U159" s="56">
        <v>4.8843609370000003</v>
      </c>
      <c r="V159" s="56">
        <v>9.4406799999999995E-4</v>
      </c>
    </row>
    <row r="160" spans="1:22">
      <c r="A160" s="55" t="s">
        <v>1064</v>
      </c>
      <c r="B160" s="55" t="s">
        <v>1065</v>
      </c>
      <c r="C160" s="55" t="s">
        <v>1066</v>
      </c>
      <c r="D160" s="55" t="s">
        <v>1067</v>
      </c>
      <c r="E160" s="56">
        <v>3</v>
      </c>
      <c r="F160" s="56">
        <v>1</v>
      </c>
      <c r="G160" s="56">
        <v>1</v>
      </c>
      <c r="H160" s="56">
        <v>1</v>
      </c>
      <c r="I160" s="56">
        <v>1</v>
      </c>
      <c r="J160" s="56">
        <v>1</v>
      </c>
      <c r="K160" s="56">
        <v>1</v>
      </c>
      <c r="L160" s="56">
        <v>1</v>
      </c>
      <c r="M160" s="56">
        <v>1</v>
      </c>
      <c r="N160" s="56">
        <v>1</v>
      </c>
      <c r="O160" s="56">
        <v>1</v>
      </c>
      <c r="P160" s="56">
        <v>1</v>
      </c>
      <c r="Q160" s="56">
        <v>1</v>
      </c>
      <c r="R160" s="56">
        <v>1</v>
      </c>
      <c r="S160" s="56">
        <v>1</v>
      </c>
      <c r="T160" s="56">
        <v>1</v>
      </c>
      <c r="U160" s="56">
        <v>1</v>
      </c>
      <c r="V160" s="56" t="e">
        <v>#DIV/0!</v>
      </c>
    </row>
    <row r="161" spans="1:22">
      <c r="A161" s="55" t="s">
        <v>677</v>
      </c>
      <c r="B161" s="55" t="s">
        <v>678</v>
      </c>
      <c r="C161" s="55" t="s">
        <v>679</v>
      </c>
      <c r="D161" s="55" t="s">
        <v>1572</v>
      </c>
      <c r="E161" s="56">
        <v>6</v>
      </c>
      <c r="F161" s="56">
        <v>1</v>
      </c>
      <c r="G161" s="56">
        <v>1</v>
      </c>
      <c r="H161" s="56">
        <v>1</v>
      </c>
      <c r="I161" s="56">
        <v>1</v>
      </c>
      <c r="J161" s="56">
        <v>1</v>
      </c>
      <c r="K161" s="56">
        <v>1</v>
      </c>
      <c r="L161" s="56">
        <v>1</v>
      </c>
      <c r="M161" s="56">
        <v>1</v>
      </c>
      <c r="N161" s="56">
        <v>1</v>
      </c>
      <c r="O161" s="56">
        <v>1</v>
      </c>
      <c r="P161" s="56">
        <v>1</v>
      </c>
      <c r="Q161" s="56">
        <v>1</v>
      </c>
      <c r="R161" s="56">
        <v>1</v>
      </c>
      <c r="S161" s="56">
        <v>1</v>
      </c>
      <c r="T161" s="56">
        <v>1</v>
      </c>
      <c r="U161" s="56">
        <v>1</v>
      </c>
      <c r="V161" s="56" t="e">
        <v>#DIV/0!</v>
      </c>
    </row>
    <row r="162" spans="1:22">
      <c r="A162" s="55" t="s">
        <v>855</v>
      </c>
      <c r="B162" s="55" t="s">
        <v>856</v>
      </c>
      <c r="C162" s="55" t="s">
        <v>857</v>
      </c>
      <c r="D162" s="55" t="s">
        <v>858</v>
      </c>
      <c r="E162" s="56">
        <v>6</v>
      </c>
      <c r="F162" s="56">
        <v>7</v>
      </c>
      <c r="G162" s="56">
        <v>1</v>
      </c>
      <c r="H162" s="56">
        <v>1</v>
      </c>
      <c r="I162" s="56">
        <v>1</v>
      </c>
      <c r="J162" s="56">
        <v>1</v>
      </c>
      <c r="K162" s="56">
        <v>1</v>
      </c>
      <c r="L162" s="56">
        <v>1</v>
      </c>
      <c r="M162" s="56">
        <v>1</v>
      </c>
      <c r="N162" s="56">
        <v>1</v>
      </c>
      <c r="O162" s="56">
        <v>1</v>
      </c>
      <c r="P162" s="56">
        <v>1</v>
      </c>
      <c r="Q162" s="56">
        <v>1</v>
      </c>
      <c r="R162" s="56">
        <v>1</v>
      </c>
      <c r="S162" s="56">
        <v>1</v>
      </c>
      <c r="T162" s="56">
        <v>1</v>
      </c>
      <c r="U162" s="56">
        <v>1</v>
      </c>
      <c r="V162" s="56" t="e">
        <v>#DIV/0!</v>
      </c>
    </row>
    <row r="163" spans="1:22">
      <c r="A163" s="55" t="s">
        <v>1279</v>
      </c>
      <c r="B163" s="55" t="s">
        <v>967</v>
      </c>
      <c r="C163" s="55" t="s">
        <v>1280</v>
      </c>
      <c r="D163" s="55" t="s">
        <v>1281</v>
      </c>
      <c r="E163" s="56">
        <v>2</v>
      </c>
      <c r="F163" s="56">
        <v>3</v>
      </c>
      <c r="G163" s="56">
        <v>1</v>
      </c>
      <c r="H163" s="56">
        <v>1</v>
      </c>
      <c r="I163" s="56">
        <v>1</v>
      </c>
      <c r="J163" s="56">
        <v>1</v>
      </c>
      <c r="K163" s="56">
        <v>1</v>
      </c>
      <c r="L163" s="56">
        <v>1</v>
      </c>
      <c r="M163" s="56">
        <v>1</v>
      </c>
      <c r="N163" s="56">
        <v>1</v>
      </c>
      <c r="O163" s="56">
        <v>1</v>
      </c>
      <c r="P163" s="56">
        <v>1</v>
      </c>
      <c r="Q163" s="56">
        <v>1</v>
      </c>
      <c r="R163" s="56">
        <v>1</v>
      </c>
      <c r="S163" s="56">
        <v>1</v>
      </c>
      <c r="T163" s="56">
        <v>1</v>
      </c>
      <c r="U163" s="56">
        <v>1</v>
      </c>
      <c r="V163" s="56" t="e">
        <v>#DIV/0!</v>
      </c>
    </row>
    <row r="164" spans="1:22">
      <c r="A164" s="55" t="s">
        <v>473</v>
      </c>
      <c r="B164" s="55" t="s">
        <v>1559</v>
      </c>
      <c r="C164" s="55" t="s">
        <v>475</v>
      </c>
      <c r="D164" s="55" t="s">
        <v>476</v>
      </c>
      <c r="E164" s="56">
        <v>4</v>
      </c>
      <c r="F164" s="56">
        <v>36</v>
      </c>
      <c r="G164" s="56">
        <v>1</v>
      </c>
      <c r="H164" s="56">
        <v>1</v>
      </c>
      <c r="I164" s="56">
        <v>1</v>
      </c>
      <c r="J164" s="56">
        <v>1</v>
      </c>
      <c r="K164" s="56">
        <v>1</v>
      </c>
      <c r="L164" s="56">
        <v>613210</v>
      </c>
      <c r="M164" s="56">
        <v>1</v>
      </c>
      <c r="N164" s="56">
        <v>1</v>
      </c>
      <c r="O164" s="56">
        <v>1</v>
      </c>
      <c r="P164" s="56">
        <v>1</v>
      </c>
      <c r="Q164" s="56">
        <v>1</v>
      </c>
      <c r="R164" s="56">
        <v>1</v>
      </c>
      <c r="S164" s="56">
        <v>102202.5</v>
      </c>
      <c r="T164" s="56">
        <v>1</v>
      </c>
      <c r="U164" s="58">
        <v>9.7844999999999992E-6</v>
      </c>
      <c r="V164" s="56">
        <v>0.36321746799999999</v>
      </c>
    </row>
    <row r="165" spans="1:22">
      <c r="A165" s="55" t="s">
        <v>91</v>
      </c>
      <c r="B165" s="55" t="s">
        <v>92</v>
      </c>
      <c r="C165" s="55" t="s">
        <v>93</v>
      </c>
      <c r="D165" s="55" t="s">
        <v>94</v>
      </c>
      <c r="E165" s="56">
        <v>2</v>
      </c>
      <c r="F165" s="56">
        <v>9</v>
      </c>
      <c r="G165" s="56">
        <v>1563300</v>
      </c>
      <c r="H165" s="56">
        <v>1266900</v>
      </c>
      <c r="I165" s="56">
        <v>3436800</v>
      </c>
      <c r="J165" s="56">
        <v>1</v>
      </c>
      <c r="K165" s="56">
        <v>1</v>
      </c>
      <c r="L165" s="56">
        <v>1</v>
      </c>
      <c r="M165" s="56">
        <v>20063000</v>
      </c>
      <c r="N165" s="56">
        <v>22528000</v>
      </c>
      <c r="O165" s="56">
        <v>5546100</v>
      </c>
      <c r="P165" s="56">
        <v>5614300</v>
      </c>
      <c r="Q165" s="56">
        <v>1601000</v>
      </c>
      <c r="R165" s="56">
        <v>2679100</v>
      </c>
      <c r="S165" s="56">
        <v>1044500.5</v>
      </c>
      <c r="T165" s="56">
        <v>9671916.6669999994</v>
      </c>
      <c r="U165" s="56">
        <v>9.2598487669999994</v>
      </c>
      <c r="V165" s="56">
        <v>6.9434818999999995E-2</v>
      </c>
    </row>
    <row r="166" spans="1:22">
      <c r="A166" s="55" t="s">
        <v>689</v>
      </c>
      <c r="B166" s="55" t="s">
        <v>690</v>
      </c>
      <c r="C166" s="55" t="s">
        <v>691</v>
      </c>
      <c r="D166" s="55" t="s">
        <v>692</v>
      </c>
      <c r="E166" s="56">
        <v>19</v>
      </c>
      <c r="F166" s="56">
        <v>1</v>
      </c>
      <c r="G166" s="56">
        <v>1</v>
      </c>
      <c r="H166" s="56">
        <v>1</v>
      </c>
      <c r="I166" s="56">
        <v>1</v>
      </c>
      <c r="J166" s="56">
        <v>1</v>
      </c>
      <c r="K166" s="56">
        <v>1</v>
      </c>
      <c r="L166" s="56">
        <v>1</v>
      </c>
      <c r="M166" s="56">
        <v>1</v>
      </c>
      <c r="N166" s="56">
        <v>1</v>
      </c>
      <c r="O166" s="56">
        <v>1</v>
      </c>
      <c r="P166" s="56">
        <v>1</v>
      </c>
      <c r="Q166" s="56">
        <v>1</v>
      </c>
      <c r="R166" s="56">
        <v>1</v>
      </c>
      <c r="S166" s="56">
        <v>1</v>
      </c>
      <c r="T166" s="56">
        <v>1</v>
      </c>
      <c r="U166" s="56">
        <v>1</v>
      </c>
      <c r="V166" s="56" t="e">
        <v>#DIV/0!</v>
      </c>
    </row>
    <row r="167" spans="1:22">
      <c r="A167" s="55" t="s">
        <v>866</v>
      </c>
      <c r="B167" s="55" t="s">
        <v>867</v>
      </c>
      <c r="C167" s="55" t="s">
        <v>868</v>
      </c>
      <c r="D167" s="55" t="s">
        <v>869</v>
      </c>
      <c r="E167" s="56">
        <v>5</v>
      </c>
      <c r="F167" s="56">
        <v>3</v>
      </c>
      <c r="G167" s="56">
        <v>1</v>
      </c>
      <c r="H167" s="56">
        <v>1</v>
      </c>
      <c r="I167" s="56">
        <v>1</v>
      </c>
      <c r="J167" s="56">
        <v>1</v>
      </c>
      <c r="K167" s="56">
        <v>1</v>
      </c>
      <c r="L167" s="56">
        <v>1</v>
      </c>
      <c r="M167" s="56">
        <v>1</v>
      </c>
      <c r="N167" s="56">
        <v>1</v>
      </c>
      <c r="O167" s="56">
        <v>1</v>
      </c>
      <c r="P167" s="56">
        <v>1</v>
      </c>
      <c r="Q167" s="56">
        <v>1</v>
      </c>
      <c r="R167" s="56">
        <v>1</v>
      </c>
      <c r="S167" s="56">
        <v>1</v>
      </c>
      <c r="T167" s="56">
        <v>1</v>
      </c>
      <c r="U167" s="56">
        <v>1</v>
      </c>
      <c r="V167" s="56" t="e">
        <v>#DIV/0!</v>
      </c>
    </row>
    <row r="168" spans="1:22">
      <c r="A168" s="55" t="s">
        <v>67</v>
      </c>
      <c r="B168" s="55" t="s">
        <v>68</v>
      </c>
      <c r="C168" s="55" t="s">
        <v>69</v>
      </c>
      <c r="D168" s="55" t="s">
        <v>70</v>
      </c>
      <c r="E168" s="56">
        <v>21</v>
      </c>
      <c r="F168" s="56">
        <v>7</v>
      </c>
      <c r="G168" s="56">
        <v>1</v>
      </c>
      <c r="H168" s="56">
        <v>1</v>
      </c>
      <c r="I168" s="56">
        <v>1</v>
      </c>
      <c r="J168" s="56">
        <v>1</v>
      </c>
      <c r="K168" s="56">
        <v>1</v>
      </c>
      <c r="L168" s="56">
        <v>1</v>
      </c>
      <c r="M168" s="56">
        <v>4845800</v>
      </c>
      <c r="N168" s="56">
        <v>4498500</v>
      </c>
      <c r="O168" s="56">
        <v>2764200</v>
      </c>
      <c r="P168" s="56">
        <v>2782900</v>
      </c>
      <c r="Q168" s="56">
        <v>1</v>
      </c>
      <c r="R168" s="56">
        <v>1</v>
      </c>
      <c r="S168" s="56">
        <v>1</v>
      </c>
      <c r="T168" s="56">
        <v>2481900.3330000001</v>
      </c>
      <c r="U168" s="56">
        <v>2481900.3330000001</v>
      </c>
      <c r="V168" s="56">
        <v>3.4236541000000002E-2</v>
      </c>
    </row>
    <row r="169" spans="1:22">
      <c r="A169" s="55" t="s">
        <v>654</v>
      </c>
      <c r="B169" s="55" t="s">
        <v>655</v>
      </c>
      <c r="C169" s="55" t="s">
        <v>656</v>
      </c>
      <c r="D169" s="55" t="s">
        <v>657</v>
      </c>
      <c r="E169" s="56">
        <v>3</v>
      </c>
      <c r="F169" s="56">
        <v>1</v>
      </c>
      <c r="G169" s="56">
        <v>1</v>
      </c>
      <c r="H169" s="56">
        <v>1</v>
      </c>
      <c r="I169" s="56">
        <v>1</v>
      </c>
      <c r="J169" s="56">
        <v>1</v>
      </c>
      <c r="K169" s="56">
        <v>1</v>
      </c>
      <c r="L169" s="56">
        <v>1</v>
      </c>
      <c r="M169" s="56">
        <v>1</v>
      </c>
      <c r="N169" s="56">
        <v>1</v>
      </c>
      <c r="O169" s="56">
        <v>1</v>
      </c>
      <c r="P169" s="56">
        <v>1</v>
      </c>
      <c r="Q169" s="56">
        <v>1</v>
      </c>
      <c r="R169" s="56">
        <v>1</v>
      </c>
      <c r="S169" s="56">
        <v>1</v>
      </c>
      <c r="T169" s="56">
        <v>1</v>
      </c>
      <c r="U169" s="56">
        <v>1</v>
      </c>
      <c r="V169" s="56" t="e">
        <v>#DIV/0!</v>
      </c>
    </row>
    <row r="170" spans="1:22">
      <c r="A170" s="55" t="s">
        <v>874</v>
      </c>
      <c r="B170" s="55" t="s">
        <v>875</v>
      </c>
      <c r="C170" s="55" t="s">
        <v>876</v>
      </c>
      <c r="D170" s="55" t="s">
        <v>877</v>
      </c>
      <c r="E170" s="56">
        <v>1</v>
      </c>
      <c r="F170" s="56">
        <v>1</v>
      </c>
      <c r="G170" s="56">
        <v>1</v>
      </c>
      <c r="H170" s="56">
        <v>1</v>
      </c>
      <c r="I170" s="56">
        <v>1</v>
      </c>
      <c r="J170" s="56">
        <v>1</v>
      </c>
      <c r="K170" s="56">
        <v>1</v>
      </c>
      <c r="L170" s="56">
        <v>1</v>
      </c>
      <c r="M170" s="56">
        <v>1</v>
      </c>
      <c r="N170" s="56">
        <v>1</v>
      </c>
      <c r="O170" s="56">
        <v>1</v>
      </c>
      <c r="P170" s="56">
        <v>1</v>
      </c>
      <c r="Q170" s="56">
        <v>1</v>
      </c>
      <c r="R170" s="56">
        <v>1</v>
      </c>
      <c r="S170" s="56">
        <v>1</v>
      </c>
      <c r="T170" s="56">
        <v>1</v>
      </c>
      <c r="U170" s="56">
        <v>1</v>
      </c>
      <c r="V170" s="56" t="e">
        <v>#DIV/0!</v>
      </c>
    </row>
    <row r="171" spans="1:22">
      <c r="A171" s="55" t="s">
        <v>1275</v>
      </c>
      <c r="B171" s="55" t="s">
        <v>1586</v>
      </c>
      <c r="C171" s="55" t="s">
        <v>1277</v>
      </c>
      <c r="D171" s="55" t="s">
        <v>1278</v>
      </c>
      <c r="E171" s="56">
        <v>1</v>
      </c>
      <c r="F171" s="56">
        <v>8</v>
      </c>
      <c r="G171" s="56">
        <v>155020000</v>
      </c>
      <c r="H171" s="56">
        <v>151580000</v>
      </c>
      <c r="I171" s="56">
        <v>152810000</v>
      </c>
      <c r="J171" s="56">
        <v>117760000</v>
      </c>
      <c r="K171" s="56">
        <v>212830000</v>
      </c>
      <c r="L171" s="56">
        <v>232690000</v>
      </c>
      <c r="M171" s="56">
        <v>122720000</v>
      </c>
      <c r="N171" s="56">
        <v>129930000</v>
      </c>
      <c r="O171" s="56">
        <v>149480000</v>
      </c>
      <c r="P171" s="56">
        <v>137760000</v>
      </c>
      <c r="Q171" s="56">
        <v>190510000</v>
      </c>
      <c r="R171" s="56">
        <v>207010000</v>
      </c>
      <c r="S171" s="56">
        <v>170448333.30000001</v>
      </c>
      <c r="T171" s="56">
        <v>156235000</v>
      </c>
      <c r="U171" s="56">
        <v>0.91661207200000006</v>
      </c>
      <c r="V171" s="56">
        <v>0.54397626899999996</v>
      </c>
    </row>
    <row r="172" spans="1:22">
      <c r="A172" s="55" t="s">
        <v>608</v>
      </c>
      <c r="B172" s="55" t="s">
        <v>609</v>
      </c>
      <c r="C172" s="55" t="s">
        <v>610</v>
      </c>
      <c r="D172" s="55" t="s">
        <v>611</v>
      </c>
      <c r="E172" s="56">
        <v>3</v>
      </c>
      <c r="F172" s="56">
        <v>1</v>
      </c>
      <c r="G172" s="56">
        <v>1</v>
      </c>
      <c r="H172" s="56">
        <v>1</v>
      </c>
      <c r="I172" s="56">
        <v>1</v>
      </c>
      <c r="J172" s="56">
        <v>1</v>
      </c>
      <c r="K172" s="56">
        <v>1</v>
      </c>
      <c r="L172" s="56">
        <v>1</v>
      </c>
      <c r="M172" s="56">
        <v>1</v>
      </c>
      <c r="N172" s="56">
        <v>1</v>
      </c>
      <c r="O172" s="56">
        <v>1</v>
      </c>
      <c r="P172" s="56">
        <v>1</v>
      </c>
      <c r="Q172" s="56">
        <v>1</v>
      </c>
      <c r="R172" s="56">
        <v>1</v>
      </c>
      <c r="S172" s="56">
        <v>1</v>
      </c>
      <c r="T172" s="56">
        <v>1</v>
      </c>
      <c r="U172" s="56">
        <v>1</v>
      </c>
      <c r="V172" s="56" t="e">
        <v>#DIV/0!</v>
      </c>
    </row>
    <row r="173" spans="1:22">
      <c r="A173" s="55" t="s">
        <v>870</v>
      </c>
      <c r="B173" s="55" t="s">
        <v>871</v>
      </c>
      <c r="C173" s="55" t="s">
        <v>872</v>
      </c>
      <c r="D173" s="55" t="s">
        <v>873</v>
      </c>
      <c r="E173" s="56">
        <v>2</v>
      </c>
      <c r="F173" s="56">
        <v>1</v>
      </c>
      <c r="G173" s="56">
        <v>1</v>
      </c>
      <c r="H173" s="56">
        <v>1</v>
      </c>
      <c r="I173" s="56">
        <v>1</v>
      </c>
      <c r="J173" s="56">
        <v>1</v>
      </c>
      <c r="K173" s="56">
        <v>1</v>
      </c>
      <c r="L173" s="56">
        <v>1</v>
      </c>
      <c r="M173" s="56">
        <v>1</v>
      </c>
      <c r="N173" s="56">
        <v>1</v>
      </c>
      <c r="O173" s="56">
        <v>1</v>
      </c>
      <c r="P173" s="56">
        <v>1</v>
      </c>
      <c r="Q173" s="56">
        <v>1</v>
      </c>
      <c r="R173" s="56">
        <v>1</v>
      </c>
      <c r="S173" s="56">
        <v>1</v>
      </c>
      <c r="T173" s="56">
        <v>1</v>
      </c>
      <c r="U173" s="56">
        <v>1</v>
      </c>
      <c r="V173" s="56" t="e">
        <v>#DIV/0!</v>
      </c>
    </row>
    <row r="174" spans="1:22">
      <c r="A174" s="55" t="s">
        <v>882</v>
      </c>
      <c r="B174" s="55" t="s">
        <v>883</v>
      </c>
      <c r="C174" s="55" t="s">
        <v>884</v>
      </c>
      <c r="D174" s="55" t="s">
        <v>885</v>
      </c>
      <c r="E174" s="56">
        <v>2</v>
      </c>
      <c r="F174" s="56">
        <v>3</v>
      </c>
      <c r="G174" s="56">
        <v>1</v>
      </c>
      <c r="H174" s="56">
        <v>1</v>
      </c>
      <c r="I174" s="56">
        <v>1</v>
      </c>
      <c r="J174" s="56">
        <v>1</v>
      </c>
      <c r="K174" s="56">
        <v>1</v>
      </c>
      <c r="L174" s="56">
        <v>1</v>
      </c>
      <c r="M174" s="56">
        <v>1</v>
      </c>
      <c r="N174" s="56">
        <v>1</v>
      </c>
      <c r="O174" s="56">
        <v>1</v>
      </c>
      <c r="P174" s="56">
        <v>1</v>
      </c>
      <c r="Q174" s="56">
        <v>1</v>
      </c>
      <c r="R174" s="56">
        <v>1</v>
      </c>
      <c r="S174" s="56">
        <v>1</v>
      </c>
      <c r="T174" s="56">
        <v>1</v>
      </c>
      <c r="U174" s="56">
        <v>1</v>
      </c>
      <c r="V174" s="56" t="e">
        <v>#DIV/0!</v>
      </c>
    </row>
    <row r="175" spans="1:22">
      <c r="A175" s="55" t="s">
        <v>787</v>
      </c>
      <c r="B175" s="55" t="s">
        <v>788</v>
      </c>
      <c r="C175" s="55" t="s">
        <v>789</v>
      </c>
      <c r="D175" s="55" t="s">
        <v>790</v>
      </c>
      <c r="E175" s="56">
        <v>5</v>
      </c>
      <c r="F175" s="56">
        <v>10</v>
      </c>
      <c r="G175" s="56">
        <v>42461000</v>
      </c>
      <c r="H175" s="56">
        <v>40670000</v>
      </c>
      <c r="I175" s="56">
        <v>84836000</v>
      </c>
      <c r="J175" s="56">
        <v>27436000</v>
      </c>
      <c r="K175" s="56">
        <v>34769000</v>
      </c>
      <c r="L175" s="56">
        <v>48092000</v>
      </c>
      <c r="M175" s="56">
        <v>20252000</v>
      </c>
      <c r="N175" s="56">
        <v>18211000</v>
      </c>
      <c r="O175" s="56">
        <v>20533000</v>
      </c>
      <c r="P175" s="56">
        <v>21041000</v>
      </c>
      <c r="Q175" s="56">
        <v>33630000</v>
      </c>
      <c r="R175" s="56">
        <v>29949000</v>
      </c>
      <c r="S175" s="56">
        <v>46377333.329999998</v>
      </c>
      <c r="T175" s="56">
        <v>23936000</v>
      </c>
      <c r="U175" s="56">
        <v>0.51611419400000003</v>
      </c>
      <c r="V175" s="56">
        <v>4.0421984000000001E-2</v>
      </c>
    </row>
    <row r="176" spans="1:22">
      <c r="A176" s="55" t="s">
        <v>275</v>
      </c>
      <c r="B176" s="55" t="s">
        <v>276</v>
      </c>
      <c r="C176" s="55" t="s">
        <v>277</v>
      </c>
      <c r="D176" s="55" t="s">
        <v>278</v>
      </c>
      <c r="E176" s="56">
        <v>4</v>
      </c>
      <c r="F176" s="56">
        <v>12</v>
      </c>
      <c r="G176" s="56">
        <v>4729400</v>
      </c>
      <c r="H176" s="56">
        <v>4296200</v>
      </c>
      <c r="I176" s="56">
        <v>7197800</v>
      </c>
      <c r="J176" s="56">
        <v>7772100</v>
      </c>
      <c r="K176" s="56">
        <v>5086100</v>
      </c>
      <c r="L176" s="56">
        <v>5373000</v>
      </c>
      <c r="M176" s="56">
        <v>7177100</v>
      </c>
      <c r="N176" s="56">
        <v>6604700</v>
      </c>
      <c r="O176" s="56">
        <v>4430700</v>
      </c>
      <c r="P176" s="56">
        <v>5138800</v>
      </c>
      <c r="Q176" s="56">
        <v>4837300</v>
      </c>
      <c r="R176" s="56">
        <v>3256000</v>
      </c>
      <c r="S176" s="56">
        <v>5742433.3329999996</v>
      </c>
      <c r="T176" s="56">
        <v>5240766.6670000004</v>
      </c>
      <c r="U176" s="56">
        <v>0.91263866100000002</v>
      </c>
      <c r="V176" s="56">
        <v>0.55557764899999995</v>
      </c>
    </row>
    <row r="177" spans="1:22">
      <c r="A177" s="55" t="s">
        <v>1282</v>
      </c>
      <c r="B177" s="55" t="s">
        <v>1587</v>
      </c>
      <c r="C177" s="57"/>
      <c r="D177" s="55" t="s">
        <v>1284</v>
      </c>
      <c r="E177" s="56">
        <v>1</v>
      </c>
      <c r="F177" s="56">
        <v>3</v>
      </c>
      <c r="G177" s="56">
        <v>54710000</v>
      </c>
      <c r="H177" s="56">
        <v>9901300</v>
      </c>
      <c r="I177" s="56">
        <v>1</v>
      </c>
      <c r="J177" s="56">
        <v>1</v>
      </c>
      <c r="K177" s="56">
        <v>1</v>
      </c>
      <c r="L177" s="56">
        <v>1</v>
      </c>
      <c r="M177" s="56">
        <v>1</v>
      </c>
      <c r="N177" s="56">
        <v>1</v>
      </c>
      <c r="O177" s="56">
        <v>1</v>
      </c>
      <c r="P177" s="56">
        <v>1</v>
      </c>
      <c r="Q177" s="56">
        <v>30594000</v>
      </c>
      <c r="R177" s="56">
        <v>1630600</v>
      </c>
      <c r="S177" s="56">
        <v>10768550.67</v>
      </c>
      <c r="T177" s="56">
        <v>5370767.3329999996</v>
      </c>
      <c r="U177" s="56">
        <v>0.49874560600000001</v>
      </c>
      <c r="V177" s="56">
        <v>0.61342976800000004</v>
      </c>
    </row>
    <row r="178" spans="1:22">
      <c r="A178" s="55" t="s">
        <v>886</v>
      </c>
      <c r="B178" s="55" t="s">
        <v>887</v>
      </c>
      <c r="C178" s="55" t="s">
        <v>888</v>
      </c>
      <c r="D178" s="55" t="s">
        <v>889</v>
      </c>
      <c r="E178" s="56">
        <v>1</v>
      </c>
      <c r="F178" s="56">
        <v>1</v>
      </c>
      <c r="G178" s="56">
        <v>1</v>
      </c>
      <c r="H178" s="56">
        <v>1</v>
      </c>
      <c r="I178" s="56">
        <v>1</v>
      </c>
      <c r="J178" s="56">
        <v>1</v>
      </c>
      <c r="K178" s="56">
        <v>1</v>
      </c>
      <c r="L178" s="56">
        <v>1</v>
      </c>
      <c r="M178" s="56">
        <v>1</v>
      </c>
      <c r="N178" s="56">
        <v>885030</v>
      </c>
      <c r="O178" s="56">
        <v>1</v>
      </c>
      <c r="P178" s="56">
        <v>1</v>
      </c>
      <c r="Q178" s="56">
        <v>1</v>
      </c>
      <c r="R178" s="56">
        <v>1</v>
      </c>
      <c r="S178" s="56">
        <v>1</v>
      </c>
      <c r="T178" s="56">
        <v>147505.8333</v>
      </c>
      <c r="U178" s="56">
        <v>147505.8333</v>
      </c>
      <c r="V178" s="56">
        <v>0.36321746799999999</v>
      </c>
    </row>
    <row r="179" spans="1:22">
      <c r="A179" s="55" t="s">
        <v>803</v>
      </c>
      <c r="B179" s="55" t="s">
        <v>804</v>
      </c>
      <c r="C179" s="55" t="s">
        <v>805</v>
      </c>
      <c r="D179" s="55" t="s">
        <v>806</v>
      </c>
      <c r="E179" s="56">
        <v>3</v>
      </c>
      <c r="F179" s="56">
        <v>5</v>
      </c>
      <c r="G179" s="56">
        <v>1</v>
      </c>
      <c r="H179" s="56">
        <v>1</v>
      </c>
      <c r="I179" s="56">
        <v>1</v>
      </c>
      <c r="J179" s="56">
        <v>1</v>
      </c>
      <c r="K179" s="56">
        <v>1</v>
      </c>
      <c r="L179" s="56">
        <v>1</v>
      </c>
      <c r="M179" s="56">
        <v>526210</v>
      </c>
      <c r="N179" s="56">
        <v>1</v>
      </c>
      <c r="O179" s="56">
        <v>1</v>
      </c>
      <c r="P179" s="56">
        <v>1</v>
      </c>
      <c r="Q179" s="56">
        <v>1</v>
      </c>
      <c r="R179" s="56">
        <v>1</v>
      </c>
      <c r="S179" s="56">
        <v>1</v>
      </c>
      <c r="T179" s="56">
        <v>87702.5</v>
      </c>
      <c r="U179" s="56">
        <v>87702.5</v>
      </c>
      <c r="V179" s="56">
        <v>0.36321746799999999</v>
      </c>
    </row>
    <row r="180" spans="1:22">
      <c r="A180" s="55" t="s">
        <v>1285</v>
      </c>
      <c r="B180" s="55" t="s">
        <v>1588</v>
      </c>
      <c r="C180" s="55" t="s">
        <v>1287</v>
      </c>
      <c r="D180" s="55" t="s">
        <v>1288</v>
      </c>
      <c r="E180" s="56">
        <v>1</v>
      </c>
      <c r="F180" s="56">
        <v>1</v>
      </c>
      <c r="G180" s="56">
        <v>1</v>
      </c>
      <c r="H180" s="56">
        <v>1</v>
      </c>
      <c r="I180" s="56">
        <v>1</v>
      </c>
      <c r="J180" s="56">
        <v>2914100</v>
      </c>
      <c r="K180" s="56">
        <v>1</v>
      </c>
      <c r="L180" s="56">
        <v>1</v>
      </c>
      <c r="M180" s="56">
        <v>1</v>
      </c>
      <c r="N180" s="56">
        <v>1</v>
      </c>
      <c r="O180" s="56">
        <v>1</v>
      </c>
      <c r="P180" s="56">
        <v>1</v>
      </c>
      <c r="Q180" s="56">
        <v>1</v>
      </c>
      <c r="R180" s="56">
        <v>1</v>
      </c>
      <c r="S180" s="56">
        <v>485684.1667</v>
      </c>
      <c r="T180" s="56">
        <v>1</v>
      </c>
      <c r="U180" s="58">
        <v>2.05895E-6</v>
      </c>
      <c r="V180" s="56">
        <v>0.36321746799999999</v>
      </c>
    </row>
    <row r="181" spans="1:22">
      <c r="A181" s="55" t="s">
        <v>287</v>
      </c>
      <c r="B181" s="55" t="s">
        <v>288</v>
      </c>
      <c r="C181" s="55" t="s">
        <v>289</v>
      </c>
      <c r="D181" s="55" t="s">
        <v>290</v>
      </c>
      <c r="E181" s="56">
        <v>4</v>
      </c>
      <c r="F181" s="56">
        <v>20</v>
      </c>
      <c r="G181" s="56">
        <v>21311000</v>
      </c>
      <c r="H181" s="56">
        <v>38368000</v>
      </c>
      <c r="I181" s="56">
        <v>45797000</v>
      </c>
      <c r="J181" s="56">
        <v>46429000</v>
      </c>
      <c r="K181" s="56">
        <v>42928000</v>
      </c>
      <c r="L181" s="56">
        <v>39378000</v>
      </c>
      <c r="M181" s="56">
        <v>41975000</v>
      </c>
      <c r="N181" s="56">
        <v>38840000</v>
      </c>
      <c r="O181" s="56">
        <v>34947000</v>
      </c>
      <c r="P181" s="56">
        <v>27701000</v>
      </c>
      <c r="Q181" s="56">
        <v>36661000</v>
      </c>
      <c r="R181" s="56">
        <v>32015000</v>
      </c>
      <c r="S181" s="56">
        <v>39035166.670000002</v>
      </c>
      <c r="T181" s="56">
        <v>35356500</v>
      </c>
      <c r="U181" s="56">
        <v>0.90576019100000005</v>
      </c>
      <c r="V181" s="56">
        <v>0.41926708699999998</v>
      </c>
    </row>
    <row r="182" spans="1:22">
      <c r="A182" s="55" t="s">
        <v>291</v>
      </c>
      <c r="B182" s="55" t="s">
        <v>1545</v>
      </c>
      <c r="C182" s="55" t="s">
        <v>293</v>
      </c>
      <c r="D182" s="55" t="s">
        <v>294</v>
      </c>
      <c r="E182" s="56">
        <v>2</v>
      </c>
      <c r="F182" s="56">
        <v>18</v>
      </c>
      <c r="G182" s="56">
        <v>9954500</v>
      </c>
      <c r="H182" s="56">
        <v>3541600</v>
      </c>
      <c r="I182" s="56">
        <v>2736100</v>
      </c>
      <c r="J182" s="56">
        <v>1</v>
      </c>
      <c r="K182" s="56">
        <v>2853900</v>
      </c>
      <c r="L182" s="56">
        <v>5565200</v>
      </c>
      <c r="M182" s="56">
        <v>1</v>
      </c>
      <c r="N182" s="56">
        <v>4378700</v>
      </c>
      <c r="O182" s="56">
        <v>2715200</v>
      </c>
      <c r="P182" s="56">
        <v>3507300</v>
      </c>
      <c r="Q182" s="56">
        <v>2883200</v>
      </c>
      <c r="R182" s="56">
        <v>4318000</v>
      </c>
      <c r="S182" s="56">
        <v>4108550.1669999999</v>
      </c>
      <c r="T182" s="56">
        <v>2967066.8330000001</v>
      </c>
      <c r="U182" s="56">
        <v>0.72216882199999999</v>
      </c>
      <c r="V182" s="56">
        <v>0.47850983400000002</v>
      </c>
    </row>
    <row r="183" spans="1:22">
      <c r="A183" s="55" t="s">
        <v>1289</v>
      </c>
      <c r="B183" s="55" t="s">
        <v>1589</v>
      </c>
      <c r="C183" s="55" t="s">
        <v>1291</v>
      </c>
      <c r="D183" s="55" t="s">
        <v>1292</v>
      </c>
      <c r="E183" s="56">
        <v>1</v>
      </c>
      <c r="F183" s="56">
        <v>1</v>
      </c>
      <c r="G183" s="56">
        <v>1</v>
      </c>
      <c r="H183" s="56">
        <v>2423000</v>
      </c>
      <c r="I183" s="56">
        <v>1</v>
      </c>
      <c r="J183" s="56">
        <v>1563600</v>
      </c>
      <c r="K183" s="56">
        <v>1</v>
      </c>
      <c r="L183" s="56">
        <v>1</v>
      </c>
      <c r="M183" s="56">
        <v>1372900</v>
      </c>
      <c r="N183" s="56">
        <v>1314800</v>
      </c>
      <c r="O183" s="56">
        <v>1399200</v>
      </c>
      <c r="P183" s="56">
        <v>1</v>
      </c>
      <c r="Q183" s="56">
        <v>1287600</v>
      </c>
      <c r="R183" s="56">
        <v>1</v>
      </c>
      <c r="S183" s="56">
        <v>664434</v>
      </c>
      <c r="T183" s="56">
        <v>895750.33330000006</v>
      </c>
      <c r="U183" s="56">
        <v>1.3481404219999999</v>
      </c>
      <c r="V183" s="56">
        <v>0.66683791000000003</v>
      </c>
    </row>
    <row r="184" spans="1:22">
      <c r="A184" s="55" t="s">
        <v>926</v>
      </c>
      <c r="B184" s="55" t="s">
        <v>927</v>
      </c>
      <c r="C184" s="55" t="s">
        <v>928</v>
      </c>
      <c r="D184" s="55" t="s">
        <v>929</v>
      </c>
      <c r="E184" s="56">
        <v>2</v>
      </c>
      <c r="F184" s="56">
        <v>1</v>
      </c>
      <c r="G184" s="56">
        <v>1</v>
      </c>
      <c r="H184" s="56">
        <v>1</v>
      </c>
      <c r="I184" s="56">
        <v>1</v>
      </c>
      <c r="J184" s="56">
        <v>1</v>
      </c>
      <c r="K184" s="56">
        <v>1</v>
      </c>
      <c r="L184" s="56">
        <v>1</v>
      </c>
      <c r="M184" s="56">
        <v>1</v>
      </c>
      <c r="N184" s="56">
        <v>1</v>
      </c>
      <c r="O184" s="56">
        <v>1</v>
      </c>
      <c r="P184" s="56">
        <v>1</v>
      </c>
      <c r="Q184" s="56">
        <v>1</v>
      </c>
      <c r="R184" s="56">
        <v>1</v>
      </c>
      <c r="S184" s="56">
        <v>1</v>
      </c>
      <c r="T184" s="56">
        <v>1</v>
      </c>
      <c r="U184" s="56">
        <v>1</v>
      </c>
      <c r="V184" s="56" t="e">
        <v>#DIV/0!</v>
      </c>
    </row>
    <row r="185" spans="1:22">
      <c r="A185" s="55" t="s">
        <v>295</v>
      </c>
      <c r="B185" s="55" t="s">
        <v>296</v>
      </c>
      <c r="C185" s="55" t="s">
        <v>297</v>
      </c>
      <c r="D185" s="55" t="s">
        <v>298</v>
      </c>
      <c r="E185" s="56">
        <v>6</v>
      </c>
      <c r="F185" s="56">
        <v>15</v>
      </c>
      <c r="G185" s="56">
        <v>378980000</v>
      </c>
      <c r="H185" s="56">
        <v>375460000</v>
      </c>
      <c r="I185" s="56">
        <v>454150000</v>
      </c>
      <c r="J185" s="56">
        <v>440090000</v>
      </c>
      <c r="K185" s="56">
        <v>238450000</v>
      </c>
      <c r="L185" s="56">
        <v>173870000</v>
      </c>
      <c r="M185" s="56">
        <v>344060000</v>
      </c>
      <c r="N185" s="56">
        <v>354180000</v>
      </c>
      <c r="O185" s="56">
        <v>155460000</v>
      </c>
      <c r="P185" s="56">
        <v>139160000</v>
      </c>
      <c r="Q185" s="56">
        <v>550190000</v>
      </c>
      <c r="R185" s="56">
        <v>523220000</v>
      </c>
      <c r="S185" s="56">
        <v>343500000</v>
      </c>
      <c r="T185" s="56">
        <v>344378333.30000001</v>
      </c>
      <c r="U185" s="56">
        <v>1.0025570109999999</v>
      </c>
      <c r="V185" s="56">
        <v>0.99197654000000002</v>
      </c>
    </row>
    <row r="186" spans="1:22">
      <c r="A186" s="55" t="s">
        <v>299</v>
      </c>
      <c r="B186" s="55" t="s">
        <v>300</v>
      </c>
      <c r="C186" s="55" t="s">
        <v>301</v>
      </c>
      <c r="D186" s="55" t="s">
        <v>302</v>
      </c>
      <c r="E186" s="56">
        <v>4</v>
      </c>
      <c r="F186" s="56">
        <v>8</v>
      </c>
      <c r="G186" s="56">
        <v>897610</v>
      </c>
      <c r="H186" s="56">
        <v>1</v>
      </c>
      <c r="I186" s="56">
        <v>1411500</v>
      </c>
      <c r="J186" s="56">
        <v>1602300</v>
      </c>
      <c r="K186" s="56">
        <v>884620</v>
      </c>
      <c r="L186" s="56">
        <v>914670</v>
      </c>
      <c r="M186" s="56">
        <v>782520</v>
      </c>
      <c r="N186" s="56">
        <v>1</v>
      </c>
      <c r="O186" s="56">
        <v>824630</v>
      </c>
      <c r="P186" s="56">
        <v>1</v>
      </c>
      <c r="Q186" s="56">
        <v>645220</v>
      </c>
      <c r="R186" s="56">
        <v>839770</v>
      </c>
      <c r="S186" s="56">
        <v>951783.5</v>
      </c>
      <c r="T186" s="56">
        <v>515357</v>
      </c>
      <c r="U186" s="56">
        <v>0.541464524</v>
      </c>
      <c r="V186" s="56">
        <v>0.15436934699999999</v>
      </c>
    </row>
    <row r="187" spans="1:22">
      <c r="A187" s="55" t="s">
        <v>503</v>
      </c>
      <c r="B187" s="55" t="s">
        <v>1562</v>
      </c>
      <c r="C187" s="57"/>
      <c r="D187" s="55" t="s">
        <v>505</v>
      </c>
      <c r="E187" s="56">
        <v>12</v>
      </c>
      <c r="F187" s="56">
        <v>25</v>
      </c>
      <c r="G187" s="56">
        <v>826840000</v>
      </c>
      <c r="H187" s="56">
        <v>817300000</v>
      </c>
      <c r="I187" s="56">
        <v>990640000</v>
      </c>
      <c r="J187" s="56">
        <v>1042000000</v>
      </c>
      <c r="K187" s="56">
        <v>710000000</v>
      </c>
      <c r="L187" s="56">
        <v>841620000</v>
      </c>
      <c r="M187" s="56">
        <v>817550000</v>
      </c>
      <c r="N187" s="56">
        <v>864610000</v>
      </c>
      <c r="O187" s="56">
        <v>567590000</v>
      </c>
      <c r="P187" s="56">
        <v>518920000</v>
      </c>
      <c r="Q187" s="56">
        <v>885250000</v>
      </c>
      <c r="R187" s="56">
        <v>933780000</v>
      </c>
      <c r="S187" s="56">
        <v>871400000</v>
      </c>
      <c r="T187" s="56">
        <v>764616666.70000005</v>
      </c>
      <c r="U187" s="56">
        <v>0.87745773100000002</v>
      </c>
      <c r="V187" s="56">
        <v>0.25419908400000002</v>
      </c>
    </row>
    <row r="188" spans="1:22">
      <c r="A188" s="55" t="s">
        <v>722</v>
      </c>
      <c r="B188" s="55" t="s">
        <v>723</v>
      </c>
      <c r="C188" s="55" t="s">
        <v>724</v>
      </c>
      <c r="D188" s="55" t="s">
        <v>725</v>
      </c>
      <c r="E188" s="56">
        <v>3</v>
      </c>
      <c r="F188" s="56">
        <v>1</v>
      </c>
      <c r="G188" s="56">
        <v>1</v>
      </c>
      <c r="H188" s="56">
        <v>1</v>
      </c>
      <c r="I188" s="56">
        <v>1</v>
      </c>
      <c r="J188" s="56">
        <v>1</v>
      </c>
      <c r="K188" s="56">
        <v>1</v>
      </c>
      <c r="L188" s="56">
        <v>1</v>
      </c>
      <c r="M188" s="56">
        <v>1</v>
      </c>
      <c r="N188" s="56">
        <v>1</v>
      </c>
      <c r="O188" s="56">
        <v>1</v>
      </c>
      <c r="P188" s="56">
        <v>1</v>
      </c>
      <c r="Q188" s="56">
        <v>1</v>
      </c>
      <c r="R188" s="56">
        <v>1</v>
      </c>
      <c r="S188" s="56">
        <v>1</v>
      </c>
      <c r="T188" s="56">
        <v>1</v>
      </c>
      <c r="U188" s="56">
        <v>1</v>
      </c>
      <c r="V188" s="56" t="e">
        <v>#DIV/0!</v>
      </c>
    </row>
    <row r="189" spans="1:22">
      <c r="A189" s="55" t="s">
        <v>506</v>
      </c>
      <c r="B189" s="55" t="s">
        <v>507</v>
      </c>
      <c r="C189" s="55" t="s">
        <v>508</v>
      </c>
      <c r="D189" s="55" t="s">
        <v>509</v>
      </c>
      <c r="E189" s="56">
        <v>2</v>
      </c>
      <c r="F189" s="56">
        <v>2</v>
      </c>
      <c r="G189" s="56">
        <v>1</v>
      </c>
      <c r="H189" s="56">
        <v>1</v>
      </c>
      <c r="I189" s="56">
        <v>1</v>
      </c>
      <c r="J189" s="56">
        <v>1</v>
      </c>
      <c r="K189" s="56">
        <v>1</v>
      </c>
      <c r="L189" s="56">
        <v>1</v>
      </c>
      <c r="M189" s="56">
        <v>1</v>
      </c>
      <c r="N189" s="56">
        <v>1</v>
      </c>
      <c r="O189" s="56">
        <v>1</v>
      </c>
      <c r="P189" s="56">
        <v>147840</v>
      </c>
      <c r="Q189" s="56">
        <v>1</v>
      </c>
      <c r="R189" s="56">
        <v>1</v>
      </c>
      <c r="S189" s="56">
        <v>1</v>
      </c>
      <c r="T189" s="56">
        <v>24640.833330000001</v>
      </c>
      <c r="U189" s="56">
        <v>24640.833330000001</v>
      </c>
      <c r="V189" s="56">
        <v>0.36321746799999999</v>
      </c>
    </row>
    <row r="190" spans="1:22">
      <c r="A190" s="55" t="s">
        <v>898</v>
      </c>
      <c r="B190" s="55" t="s">
        <v>899</v>
      </c>
      <c r="C190" s="55" t="s">
        <v>900</v>
      </c>
      <c r="D190" s="55" t="s">
        <v>901</v>
      </c>
      <c r="E190" s="56">
        <v>1</v>
      </c>
      <c r="F190" s="56">
        <v>1</v>
      </c>
      <c r="G190" s="56">
        <v>1</v>
      </c>
      <c r="H190" s="56">
        <v>1</v>
      </c>
      <c r="I190" s="56">
        <v>1</v>
      </c>
      <c r="J190" s="56">
        <v>1</v>
      </c>
      <c r="K190" s="56">
        <v>1</v>
      </c>
      <c r="L190" s="56">
        <v>1</v>
      </c>
      <c r="M190" s="56">
        <v>1</v>
      </c>
      <c r="N190" s="56">
        <v>1</v>
      </c>
      <c r="O190" s="56">
        <v>1</v>
      </c>
      <c r="P190" s="56">
        <v>1</v>
      </c>
      <c r="Q190" s="56">
        <v>1</v>
      </c>
      <c r="R190" s="56">
        <v>1</v>
      </c>
      <c r="S190" s="56">
        <v>1</v>
      </c>
      <c r="T190" s="56">
        <v>1</v>
      </c>
      <c r="U190" s="56">
        <v>1</v>
      </c>
      <c r="V190" s="56" t="e">
        <v>#DIV/0!</v>
      </c>
    </row>
    <row r="191" spans="1:22">
      <c r="A191" s="55" t="s">
        <v>306</v>
      </c>
      <c r="B191" s="55" t="s">
        <v>307</v>
      </c>
      <c r="C191" s="55" t="s">
        <v>308</v>
      </c>
      <c r="D191" s="55" t="s">
        <v>309</v>
      </c>
      <c r="E191" s="56">
        <v>3</v>
      </c>
      <c r="F191" s="56">
        <v>2</v>
      </c>
      <c r="G191" s="56">
        <v>1</v>
      </c>
      <c r="H191" s="56">
        <v>1</v>
      </c>
      <c r="I191" s="56">
        <v>362130</v>
      </c>
      <c r="J191" s="56">
        <v>1</v>
      </c>
      <c r="K191" s="56">
        <v>1</v>
      </c>
      <c r="L191" s="56">
        <v>1</v>
      </c>
      <c r="M191" s="56">
        <v>1</v>
      </c>
      <c r="N191" s="56">
        <v>1</v>
      </c>
      <c r="O191" s="56">
        <v>1</v>
      </c>
      <c r="P191" s="56">
        <v>1</v>
      </c>
      <c r="Q191" s="56">
        <v>1</v>
      </c>
      <c r="R191" s="56">
        <v>1</v>
      </c>
      <c r="S191" s="56">
        <v>60355.833330000001</v>
      </c>
      <c r="T191" s="56">
        <v>1</v>
      </c>
      <c r="U191" s="58">
        <v>1.6568399999999999E-5</v>
      </c>
      <c r="V191" s="56">
        <v>0.36321746799999999</v>
      </c>
    </row>
    <row r="192" spans="1:22">
      <c r="A192" s="55" t="s">
        <v>1293</v>
      </c>
      <c r="B192" s="55" t="s">
        <v>1129</v>
      </c>
      <c r="C192" s="55" t="s">
        <v>1294</v>
      </c>
      <c r="D192" s="55" t="s">
        <v>1295</v>
      </c>
      <c r="E192" s="56">
        <v>1</v>
      </c>
      <c r="F192" s="56">
        <v>12</v>
      </c>
      <c r="G192" s="56">
        <v>1</v>
      </c>
      <c r="H192" s="56">
        <v>1</v>
      </c>
      <c r="I192" s="56">
        <v>1</v>
      </c>
      <c r="J192" s="56">
        <v>1</v>
      </c>
      <c r="K192" s="56">
        <v>1</v>
      </c>
      <c r="L192" s="56">
        <v>1</v>
      </c>
      <c r="M192" s="56">
        <v>1</v>
      </c>
      <c r="N192" s="56">
        <v>1</v>
      </c>
      <c r="O192" s="56">
        <v>1</v>
      </c>
      <c r="P192" s="56">
        <v>1</v>
      </c>
      <c r="Q192" s="56">
        <v>1</v>
      </c>
      <c r="R192" s="56">
        <v>1</v>
      </c>
      <c r="S192" s="56">
        <v>1</v>
      </c>
      <c r="T192" s="56">
        <v>1</v>
      </c>
      <c r="U192" s="56">
        <v>1</v>
      </c>
      <c r="V192" s="56" t="e">
        <v>#DIV/0!</v>
      </c>
    </row>
    <row r="193" spans="1:22">
      <c r="A193" s="55" t="s">
        <v>847</v>
      </c>
      <c r="B193" s="55" t="s">
        <v>848</v>
      </c>
      <c r="C193" s="55" t="s">
        <v>849</v>
      </c>
      <c r="D193" s="55" t="s">
        <v>850</v>
      </c>
      <c r="E193" s="56">
        <v>6</v>
      </c>
      <c r="F193" s="56">
        <v>15</v>
      </c>
      <c r="G193" s="56">
        <v>1</v>
      </c>
      <c r="H193" s="56">
        <v>1</v>
      </c>
      <c r="I193" s="56">
        <v>1</v>
      </c>
      <c r="J193" s="56">
        <v>1</v>
      </c>
      <c r="K193" s="56">
        <v>1</v>
      </c>
      <c r="L193" s="56">
        <v>1</v>
      </c>
      <c r="M193" s="56">
        <v>1</v>
      </c>
      <c r="N193" s="56">
        <v>1884600</v>
      </c>
      <c r="O193" s="56">
        <v>1</v>
      </c>
      <c r="P193" s="56">
        <v>1</v>
      </c>
      <c r="Q193" s="56">
        <v>1</v>
      </c>
      <c r="R193" s="56">
        <v>1</v>
      </c>
      <c r="S193" s="56">
        <v>1</v>
      </c>
      <c r="T193" s="56">
        <v>314100.8333</v>
      </c>
      <c r="U193" s="56">
        <v>314100.8333</v>
      </c>
      <c r="V193" s="56">
        <v>0.36321746799999999</v>
      </c>
    </row>
    <row r="194" spans="1:22">
      <c r="A194" s="55" t="s">
        <v>910</v>
      </c>
      <c r="B194" s="55" t="s">
        <v>911</v>
      </c>
      <c r="C194" s="55" t="s">
        <v>912</v>
      </c>
      <c r="D194" s="55" t="s">
        <v>913</v>
      </c>
      <c r="E194" s="56">
        <v>3</v>
      </c>
      <c r="F194" s="56">
        <v>5</v>
      </c>
      <c r="G194" s="56">
        <v>1</v>
      </c>
      <c r="H194" s="56">
        <v>1</v>
      </c>
      <c r="I194" s="56">
        <v>1</v>
      </c>
      <c r="J194" s="56">
        <v>1</v>
      </c>
      <c r="K194" s="56">
        <v>1</v>
      </c>
      <c r="L194" s="56">
        <v>1</v>
      </c>
      <c r="M194" s="56">
        <v>1</v>
      </c>
      <c r="N194" s="56">
        <v>1</v>
      </c>
      <c r="O194" s="56">
        <v>1</v>
      </c>
      <c r="P194" s="56">
        <v>1</v>
      </c>
      <c r="Q194" s="56">
        <v>1</v>
      </c>
      <c r="R194" s="56">
        <v>1</v>
      </c>
      <c r="S194" s="56">
        <v>1</v>
      </c>
      <c r="T194" s="56">
        <v>1</v>
      </c>
      <c r="U194" s="56">
        <v>1</v>
      </c>
      <c r="V194" s="56" t="e">
        <v>#DIV/0!</v>
      </c>
    </row>
    <row r="195" spans="1:22">
      <c r="A195" s="55" t="s">
        <v>914</v>
      </c>
      <c r="B195" s="55" t="s">
        <v>915</v>
      </c>
      <c r="C195" s="55" t="s">
        <v>916</v>
      </c>
      <c r="D195" s="55" t="s">
        <v>917</v>
      </c>
      <c r="E195" s="56">
        <v>21</v>
      </c>
      <c r="F195" s="56">
        <v>15</v>
      </c>
      <c r="G195" s="56">
        <v>13045000</v>
      </c>
      <c r="H195" s="56">
        <v>29039000</v>
      </c>
      <c r="I195" s="56">
        <v>21657000</v>
      </c>
      <c r="J195" s="56">
        <v>22356000</v>
      </c>
      <c r="K195" s="56">
        <v>27585000</v>
      </c>
      <c r="L195" s="56">
        <v>27394000</v>
      </c>
      <c r="M195" s="56">
        <v>51709000</v>
      </c>
      <c r="N195" s="56">
        <v>69678000</v>
      </c>
      <c r="O195" s="56">
        <v>31136000</v>
      </c>
      <c r="P195" s="56">
        <v>31667000</v>
      </c>
      <c r="Q195" s="56">
        <v>32965000</v>
      </c>
      <c r="R195" s="56">
        <v>24414000</v>
      </c>
      <c r="S195" s="56">
        <v>23512666.670000002</v>
      </c>
      <c r="T195" s="56">
        <v>40261500</v>
      </c>
      <c r="U195" s="56">
        <v>1.71233236</v>
      </c>
      <c r="V195" s="56">
        <v>6.2383145000000001E-2</v>
      </c>
    </row>
    <row r="196" spans="1:22">
      <c r="A196" s="55" t="s">
        <v>1296</v>
      </c>
      <c r="B196" s="55" t="s">
        <v>1297</v>
      </c>
      <c r="C196" s="55" t="s">
        <v>1298</v>
      </c>
      <c r="D196" s="55" t="s">
        <v>1299</v>
      </c>
      <c r="E196" s="56">
        <v>1</v>
      </c>
      <c r="F196" s="56">
        <v>1</v>
      </c>
      <c r="G196" s="56">
        <v>1</v>
      </c>
      <c r="H196" s="56">
        <v>1</v>
      </c>
      <c r="I196" s="56">
        <v>1</v>
      </c>
      <c r="J196" s="56">
        <v>1</v>
      </c>
      <c r="K196" s="56">
        <v>1</v>
      </c>
      <c r="L196" s="56">
        <v>1</v>
      </c>
      <c r="M196" s="56">
        <v>1</v>
      </c>
      <c r="N196" s="56">
        <v>1</v>
      </c>
      <c r="O196" s="56">
        <v>1</v>
      </c>
      <c r="P196" s="56">
        <v>1</v>
      </c>
      <c r="Q196" s="56">
        <v>1</v>
      </c>
      <c r="R196" s="56">
        <v>1</v>
      </c>
      <c r="S196" s="56">
        <v>1</v>
      </c>
      <c r="T196" s="56">
        <v>1</v>
      </c>
      <c r="U196" s="56">
        <v>1</v>
      </c>
      <c r="V196" s="56" t="e">
        <v>#DIV/0!</v>
      </c>
    </row>
    <row r="197" spans="1:22">
      <c r="A197" s="55" t="s">
        <v>918</v>
      </c>
      <c r="B197" s="55" t="s">
        <v>919</v>
      </c>
      <c r="C197" s="55" t="s">
        <v>920</v>
      </c>
      <c r="D197" s="55" t="s">
        <v>921</v>
      </c>
      <c r="E197" s="56">
        <v>9</v>
      </c>
      <c r="F197" s="56">
        <v>11</v>
      </c>
      <c r="G197" s="56">
        <v>1</v>
      </c>
      <c r="H197" s="56">
        <v>1</v>
      </c>
      <c r="I197" s="56">
        <v>1</v>
      </c>
      <c r="J197" s="56">
        <v>1</v>
      </c>
      <c r="K197" s="56">
        <v>1</v>
      </c>
      <c r="L197" s="56">
        <v>1</v>
      </c>
      <c r="M197" s="56">
        <v>1512800</v>
      </c>
      <c r="N197" s="56">
        <v>1</v>
      </c>
      <c r="O197" s="56">
        <v>1</v>
      </c>
      <c r="P197" s="56">
        <v>1</v>
      </c>
      <c r="Q197" s="56">
        <v>1</v>
      </c>
      <c r="R197" s="56">
        <v>1</v>
      </c>
      <c r="S197" s="56">
        <v>1</v>
      </c>
      <c r="T197" s="56">
        <v>252134.1667</v>
      </c>
      <c r="U197" s="56">
        <v>252134.1667</v>
      </c>
      <c r="V197" s="56">
        <v>0.36321746799999999</v>
      </c>
    </row>
    <row r="198" spans="1:22">
      <c r="A198" s="55" t="s">
        <v>666</v>
      </c>
      <c r="B198" s="55" t="s">
        <v>667</v>
      </c>
      <c r="C198" s="55" t="s">
        <v>668</v>
      </c>
      <c r="D198" s="55" t="s">
        <v>669</v>
      </c>
      <c r="E198" s="56">
        <v>4</v>
      </c>
      <c r="F198" s="56">
        <v>2</v>
      </c>
      <c r="G198" s="56">
        <v>1</v>
      </c>
      <c r="H198" s="56">
        <v>1</v>
      </c>
      <c r="I198" s="56">
        <v>1</v>
      </c>
      <c r="J198" s="56">
        <v>1</v>
      </c>
      <c r="K198" s="56">
        <v>1</v>
      </c>
      <c r="L198" s="56">
        <v>1</v>
      </c>
      <c r="M198" s="56">
        <v>1</v>
      </c>
      <c r="N198" s="56">
        <v>1</v>
      </c>
      <c r="O198" s="56">
        <v>1</v>
      </c>
      <c r="P198" s="56">
        <v>1</v>
      </c>
      <c r="Q198" s="56">
        <v>1</v>
      </c>
      <c r="R198" s="56">
        <v>1</v>
      </c>
      <c r="S198" s="56">
        <v>1</v>
      </c>
      <c r="T198" s="56">
        <v>1</v>
      </c>
      <c r="U198" s="56">
        <v>1</v>
      </c>
      <c r="V198" s="56" t="e">
        <v>#DIV/0!</v>
      </c>
    </row>
    <row r="199" spans="1:22">
      <c r="A199" s="55" t="s">
        <v>922</v>
      </c>
      <c r="B199" s="55" t="s">
        <v>923</v>
      </c>
      <c r="C199" s="55" t="s">
        <v>924</v>
      </c>
      <c r="D199" s="55" t="s">
        <v>925</v>
      </c>
      <c r="E199" s="56">
        <v>1</v>
      </c>
      <c r="F199" s="56">
        <v>1</v>
      </c>
      <c r="G199" s="56">
        <v>1</v>
      </c>
      <c r="H199" s="56">
        <v>1</v>
      </c>
      <c r="I199" s="56">
        <v>1</v>
      </c>
      <c r="J199" s="56">
        <v>1</v>
      </c>
      <c r="K199" s="56">
        <v>1</v>
      </c>
      <c r="L199" s="56">
        <v>1</v>
      </c>
      <c r="M199" s="56">
        <v>1</v>
      </c>
      <c r="N199" s="56">
        <v>6533100</v>
      </c>
      <c r="O199" s="56">
        <v>1</v>
      </c>
      <c r="P199" s="56">
        <v>1</v>
      </c>
      <c r="Q199" s="56">
        <v>3621200</v>
      </c>
      <c r="R199" s="56">
        <v>1</v>
      </c>
      <c r="S199" s="56">
        <v>1</v>
      </c>
      <c r="T199" s="56">
        <v>1692384</v>
      </c>
      <c r="U199" s="56">
        <v>1692384</v>
      </c>
      <c r="V199" s="56">
        <v>0.195954829</v>
      </c>
    </row>
    <row r="200" spans="1:22">
      <c r="A200" s="55" t="s">
        <v>934</v>
      </c>
      <c r="B200" s="55" t="s">
        <v>935</v>
      </c>
      <c r="C200" s="55" t="s">
        <v>936</v>
      </c>
      <c r="D200" s="55" t="s">
        <v>937</v>
      </c>
      <c r="E200" s="56">
        <v>1</v>
      </c>
      <c r="F200" s="56">
        <v>3</v>
      </c>
      <c r="G200" s="56">
        <v>1</v>
      </c>
      <c r="H200" s="56">
        <v>1</v>
      </c>
      <c r="I200" s="56">
        <v>1</v>
      </c>
      <c r="J200" s="56">
        <v>1</v>
      </c>
      <c r="K200" s="56">
        <v>1</v>
      </c>
      <c r="L200" s="56">
        <v>1</v>
      </c>
      <c r="M200" s="56">
        <v>1</v>
      </c>
      <c r="N200" s="56">
        <v>1</v>
      </c>
      <c r="O200" s="56">
        <v>1</v>
      </c>
      <c r="P200" s="56">
        <v>1</v>
      </c>
      <c r="Q200" s="56">
        <v>1</v>
      </c>
      <c r="R200" s="56">
        <v>1</v>
      </c>
      <c r="S200" s="56">
        <v>1</v>
      </c>
      <c r="T200" s="56">
        <v>1</v>
      </c>
      <c r="U200" s="56">
        <v>1</v>
      </c>
      <c r="V200" s="56" t="e">
        <v>#DIV/0!</v>
      </c>
    </row>
    <row r="201" spans="1:22">
      <c r="A201" s="55" t="s">
        <v>322</v>
      </c>
      <c r="B201" s="55" t="s">
        <v>1548</v>
      </c>
      <c r="C201" s="55" t="s">
        <v>324</v>
      </c>
      <c r="D201" s="55" t="s">
        <v>325</v>
      </c>
      <c r="E201" s="56">
        <v>4</v>
      </c>
      <c r="F201" s="56">
        <v>21</v>
      </c>
      <c r="G201" s="56">
        <v>1324200</v>
      </c>
      <c r="H201" s="56">
        <v>2923000</v>
      </c>
      <c r="I201" s="56">
        <v>5928900</v>
      </c>
      <c r="J201" s="56">
        <v>5379900</v>
      </c>
      <c r="K201" s="56">
        <v>5839600</v>
      </c>
      <c r="L201" s="56">
        <v>1445600</v>
      </c>
      <c r="M201" s="56">
        <v>4646900</v>
      </c>
      <c r="N201" s="56">
        <v>4870800</v>
      </c>
      <c r="O201" s="56">
        <v>4086000</v>
      </c>
      <c r="P201" s="56">
        <v>2941000</v>
      </c>
      <c r="Q201" s="56">
        <v>3492400</v>
      </c>
      <c r="R201" s="56">
        <v>3149300</v>
      </c>
      <c r="S201" s="56">
        <v>3806866.6669999999</v>
      </c>
      <c r="T201" s="56">
        <v>3864400</v>
      </c>
      <c r="U201" s="56">
        <v>1.015113041</v>
      </c>
      <c r="V201" s="56">
        <v>0.95334687200000001</v>
      </c>
    </row>
    <row r="202" spans="1:22">
      <c r="A202" s="55" t="s">
        <v>938</v>
      </c>
      <c r="B202" s="55" t="s">
        <v>939</v>
      </c>
      <c r="C202" s="55" t="s">
        <v>940</v>
      </c>
      <c r="D202" s="55" t="s">
        <v>941</v>
      </c>
      <c r="E202" s="56">
        <v>3</v>
      </c>
      <c r="F202" s="56">
        <v>17</v>
      </c>
      <c r="G202" s="56">
        <v>18209000</v>
      </c>
      <c r="H202" s="56">
        <v>16779000</v>
      </c>
      <c r="I202" s="56">
        <v>57546000</v>
      </c>
      <c r="J202" s="56">
        <v>60321000</v>
      </c>
      <c r="K202" s="56">
        <v>23650000</v>
      </c>
      <c r="L202" s="56">
        <v>4617300</v>
      </c>
      <c r="M202" s="56">
        <v>27669000</v>
      </c>
      <c r="N202" s="56">
        <v>28981000</v>
      </c>
      <c r="O202" s="56">
        <v>20322000</v>
      </c>
      <c r="P202" s="56">
        <v>14595000</v>
      </c>
      <c r="Q202" s="56">
        <v>24004000</v>
      </c>
      <c r="R202" s="56">
        <v>19449000</v>
      </c>
      <c r="S202" s="56">
        <v>30187050</v>
      </c>
      <c r="T202" s="56">
        <v>22503333.329999998</v>
      </c>
      <c r="U202" s="56">
        <v>0.74546314800000002</v>
      </c>
      <c r="V202" s="56">
        <v>0.46087818200000003</v>
      </c>
    </row>
    <row r="203" spans="1:22">
      <c r="A203" s="55" t="s">
        <v>942</v>
      </c>
      <c r="B203" s="55" t="s">
        <v>943</v>
      </c>
      <c r="C203" s="55" t="s">
        <v>944</v>
      </c>
      <c r="D203" s="55" t="s">
        <v>1580</v>
      </c>
      <c r="E203" s="56">
        <v>3</v>
      </c>
      <c r="F203" s="56">
        <v>2</v>
      </c>
      <c r="G203" s="56">
        <v>1</v>
      </c>
      <c r="H203" s="56">
        <v>1</v>
      </c>
      <c r="I203" s="56">
        <v>1</v>
      </c>
      <c r="J203" s="56">
        <v>1</v>
      </c>
      <c r="K203" s="56">
        <v>1</v>
      </c>
      <c r="L203" s="56">
        <v>1</v>
      </c>
      <c r="M203" s="56">
        <v>1</v>
      </c>
      <c r="N203" s="56">
        <v>1</v>
      </c>
      <c r="O203" s="56">
        <v>1</v>
      </c>
      <c r="P203" s="56">
        <v>1</v>
      </c>
      <c r="Q203" s="56">
        <v>1</v>
      </c>
      <c r="R203" s="56">
        <v>1</v>
      </c>
      <c r="S203" s="56">
        <v>1</v>
      </c>
      <c r="T203" s="56">
        <v>1</v>
      </c>
      <c r="U203" s="56">
        <v>1</v>
      </c>
      <c r="V203" s="56" t="e">
        <v>#DIV/0!</v>
      </c>
    </row>
    <row r="204" spans="1:22">
      <c r="A204" s="55" t="s">
        <v>326</v>
      </c>
      <c r="B204" s="55" t="s">
        <v>327</v>
      </c>
      <c r="C204" s="55" t="s">
        <v>328</v>
      </c>
      <c r="D204" s="55" t="s">
        <v>329</v>
      </c>
      <c r="E204" s="56">
        <v>2</v>
      </c>
      <c r="F204" s="56">
        <v>2</v>
      </c>
      <c r="G204" s="56">
        <v>1</v>
      </c>
      <c r="H204" s="56">
        <v>1</v>
      </c>
      <c r="I204" s="56">
        <v>1</v>
      </c>
      <c r="J204" s="56">
        <v>1</v>
      </c>
      <c r="K204" s="56">
        <v>1</v>
      </c>
      <c r="L204" s="56">
        <v>1</v>
      </c>
      <c r="M204" s="56">
        <v>1</v>
      </c>
      <c r="N204" s="56">
        <v>1</v>
      </c>
      <c r="O204" s="56">
        <v>1</v>
      </c>
      <c r="P204" s="56">
        <v>1</v>
      </c>
      <c r="Q204" s="56">
        <v>1</v>
      </c>
      <c r="R204" s="56">
        <v>1</v>
      </c>
      <c r="S204" s="56">
        <v>1</v>
      </c>
      <c r="T204" s="56">
        <v>1</v>
      </c>
      <c r="U204" s="56">
        <v>1</v>
      </c>
      <c r="V204" s="56" t="e">
        <v>#DIV/0!</v>
      </c>
    </row>
    <row r="205" spans="1:22">
      <c r="A205" s="55" t="s">
        <v>946</v>
      </c>
      <c r="B205" s="55" t="s">
        <v>947</v>
      </c>
      <c r="C205" s="55" t="s">
        <v>948</v>
      </c>
      <c r="D205" s="55" t="s">
        <v>949</v>
      </c>
      <c r="E205" s="56">
        <v>3</v>
      </c>
      <c r="F205" s="56">
        <v>3</v>
      </c>
      <c r="G205" s="56">
        <v>1</v>
      </c>
      <c r="H205" s="56">
        <v>1</v>
      </c>
      <c r="I205" s="56">
        <v>1</v>
      </c>
      <c r="J205" s="56">
        <v>1</v>
      </c>
      <c r="K205" s="56">
        <v>1</v>
      </c>
      <c r="L205" s="56">
        <v>1</v>
      </c>
      <c r="M205" s="56">
        <v>1</v>
      </c>
      <c r="N205" s="56">
        <v>1</v>
      </c>
      <c r="O205" s="56">
        <v>1</v>
      </c>
      <c r="P205" s="56">
        <v>1</v>
      </c>
      <c r="Q205" s="56">
        <v>1</v>
      </c>
      <c r="R205" s="56">
        <v>1</v>
      </c>
      <c r="S205" s="56">
        <v>1</v>
      </c>
      <c r="T205" s="56">
        <v>1</v>
      </c>
      <c r="U205" s="56">
        <v>1</v>
      </c>
      <c r="V205" s="56" t="e">
        <v>#DIV/0!</v>
      </c>
    </row>
    <row r="206" spans="1:22">
      <c r="A206" s="55" t="s">
        <v>954</v>
      </c>
      <c r="B206" s="55" t="s">
        <v>955</v>
      </c>
      <c r="C206" s="55" t="s">
        <v>956</v>
      </c>
      <c r="D206" s="55" t="s">
        <v>1581</v>
      </c>
      <c r="E206" s="56">
        <v>6</v>
      </c>
      <c r="F206" s="56">
        <v>6</v>
      </c>
      <c r="G206" s="56">
        <v>1</v>
      </c>
      <c r="H206" s="56">
        <v>1</v>
      </c>
      <c r="I206" s="56">
        <v>1</v>
      </c>
      <c r="J206" s="56">
        <v>1</v>
      </c>
      <c r="K206" s="56">
        <v>1</v>
      </c>
      <c r="L206" s="56">
        <v>1</v>
      </c>
      <c r="M206" s="56">
        <v>1</v>
      </c>
      <c r="N206" s="56">
        <v>1</v>
      </c>
      <c r="O206" s="56">
        <v>1</v>
      </c>
      <c r="P206" s="56">
        <v>1</v>
      </c>
      <c r="Q206" s="56">
        <v>1</v>
      </c>
      <c r="R206" s="56">
        <v>1</v>
      </c>
      <c r="S206" s="56">
        <v>1</v>
      </c>
      <c r="T206" s="56">
        <v>1</v>
      </c>
      <c r="U206" s="56">
        <v>1</v>
      </c>
      <c r="V206" s="56" t="e">
        <v>#DIV/0!</v>
      </c>
    </row>
    <row r="207" spans="1:22">
      <c r="A207" s="55" t="s">
        <v>1304</v>
      </c>
      <c r="B207" s="55" t="s">
        <v>1590</v>
      </c>
      <c r="C207" s="55" t="s">
        <v>1305</v>
      </c>
      <c r="D207" s="55" t="s">
        <v>1306</v>
      </c>
      <c r="E207" s="56">
        <v>1</v>
      </c>
      <c r="F207" s="56">
        <v>8</v>
      </c>
      <c r="G207" s="56">
        <v>1</v>
      </c>
      <c r="H207" s="56">
        <v>1</v>
      </c>
      <c r="I207" s="56">
        <v>1</v>
      </c>
      <c r="J207" s="56">
        <v>1</v>
      </c>
      <c r="K207" s="56">
        <v>1</v>
      </c>
      <c r="L207" s="56">
        <v>1</v>
      </c>
      <c r="M207" s="56">
        <v>1</v>
      </c>
      <c r="N207" s="56">
        <v>1</v>
      </c>
      <c r="O207" s="56">
        <v>1</v>
      </c>
      <c r="P207" s="56">
        <v>1</v>
      </c>
      <c r="Q207" s="56">
        <v>1</v>
      </c>
      <c r="R207" s="56">
        <v>1</v>
      </c>
      <c r="S207" s="56">
        <v>1</v>
      </c>
      <c r="T207" s="56">
        <v>1</v>
      </c>
      <c r="U207" s="56">
        <v>1</v>
      </c>
      <c r="V207" s="56" t="e">
        <v>#DIV/0!</v>
      </c>
    </row>
    <row r="208" spans="1:22">
      <c r="A208" s="55" t="s">
        <v>958</v>
      </c>
      <c r="B208" s="55" t="s">
        <v>959</v>
      </c>
      <c r="C208" s="55" t="s">
        <v>960</v>
      </c>
      <c r="D208" s="55" t="s">
        <v>961</v>
      </c>
      <c r="E208" s="56">
        <v>3</v>
      </c>
      <c r="F208" s="56">
        <v>7</v>
      </c>
      <c r="G208" s="56">
        <v>1</v>
      </c>
      <c r="H208" s="56">
        <v>1</v>
      </c>
      <c r="I208" s="56">
        <v>1107700</v>
      </c>
      <c r="J208" s="56">
        <v>1</v>
      </c>
      <c r="K208" s="56">
        <v>1</v>
      </c>
      <c r="L208" s="56">
        <v>1</v>
      </c>
      <c r="M208" s="56">
        <v>4428700</v>
      </c>
      <c r="N208" s="56">
        <v>3578800</v>
      </c>
      <c r="O208" s="56">
        <v>1</v>
      </c>
      <c r="P208" s="56">
        <v>1</v>
      </c>
      <c r="Q208" s="56">
        <v>1</v>
      </c>
      <c r="R208" s="56">
        <v>1993600</v>
      </c>
      <c r="S208" s="56">
        <v>184617.5</v>
      </c>
      <c r="T208" s="56">
        <v>1666850.5</v>
      </c>
      <c r="U208" s="56">
        <v>9.0286700880000001</v>
      </c>
      <c r="V208" s="56">
        <v>0.129282591</v>
      </c>
    </row>
    <row r="209" spans="1:22">
      <c r="A209" s="55" t="s">
        <v>1311</v>
      </c>
      <c r="B209" s="55" t="s">
        <v>1312</v>
      </c>
      <c r="C209" s="55" t="s">
        <v>1313</v>
      </c>
      <c r="D209" s="55" t="s">
        <v>1314</v>
      </c>
      <c r="E209" s="56">
        <v>1</v>
      </c>
      <c r="F209" s="56">
        <v>1</v>
      </c>
      <c r="G209" s="56">
        <v>1</v>
      </c>
      <c r="H209" s="56">
        <v>1</v>
      </c>
      <c r="I209" s="56">
        <v>1</v>
      </c>
      <c r="J209" s="56">
        <v>1</v>
      </c>
      <c r="K209" s="56">
        <v>1</v>
      </c>
      <c r="L209" s="56">
        <v>1</v>
      </c>
      <c r="M209" s="56">
        <v>1</v>
      </c>
      <c r="N209" s="56">
        <v>1</v>
      </c>
      <c r="O209" s="56">
        <v>1</v>
      </c>
      <c r="P209" s="56">
        <v>1</v>
      </c>
      <c r="Q209" s="56">
        <v>1</v>
      </c>
      <c r="R209" s="56">
        <v>1</v>
      </c>
      <c r="S209" s="56">
        <v>1</v>
      </c>
      <c r="T209" s="56">
        <v>1</v>
      </c>
      <c r="U209" s="56">
        <v>1</v>
      </c>
      <c r="V209" s="56" t="e">
        <v>#DIV/0!</v>
      </c>
    </row>
    <row r="210" spans="1:22">
      <c r="A210" s="55" t="s">
        <v>962</v>
      </c>
      <c r="B210" s="55" t="s">
        <v>963</v>
      </c>
      <c r="C210" s="55" t="s">
        <v>964</v>
      </c>
      <c r="D210" s="55" t="s">
        <v>965</v>
      </c>
      <c r="E210" s="56">
        <v>1</v>
      </c>
      <c r="F210" s="56">
        <v>2</v>
      </c>
      <c r="G210" s="56">
        <v>1</v>
      </c>
      <c r="H210" s="56">
        <v>1</v>
      </c>
      <c r="I210" s="56">
        <v>1</v>
      </c>
      <c r="J210" s="56">
        <v>1</v>
      </c>
      <c r="K210" s="56">
        <v>1</v>
      </c>
      <c r="L210" s="56">
        <v>1</v>
      </c>
      <c r="M210" s="56">
        <v>1</v>
      </c>
      <c r="N210" s="56">
        <v>1</v>
      </c>
      <c r="O210" s="56">
        <v>1</v>
      </c>
      <c r="P210" s="56">
        <v>1</v>
      </c>
      <c r="Q210" s="56">
        <v>1</v>
      </c>
      <c r="R210" s="56">
        <v>1</v>
      </c>
      <c r="S210" s="56">
        <v>1</v>
      </c>
      <c r="T210" s="56">
        <v>1</v>
      </c>
      <c r="U210" s="56">
        <v>1</v>
      </c>
      <c r="V210" s="56" t="e">
        <v>#DIV/0!</v>
      </c>
    </row>
    <row r="211" spans="1:22">
      <c r="A211" s="55" t="s">
        <v>1315</v>
      </c>
      <c r="B211" s="55" t="s">
        <v>1121</v>
      </c>
      <c r="C211" s="55" t="s">
        <v>1316</v>
      </c>
      <c r="D211" s="55" t="s">
        <v>1317</v>
      </c>
      <c r="E211" s="56">
        <v>1</v>
      </c>
      <c r="F211" s="56">
        <v>7</v>
      </c>
      <c r="G211" s="56">
        <v>1</v>
      </c>
      <c r="H211" s="56">
        <v>785800</v>
      </c>
      <c r="I211" s="56">
        <v>2271800</v>
      </c>
      <c r="J211" s="56">
        <v>1585600</v>
      </c>
      <c r="K211" s="56">
        <v>2559000</v>
      </c>
      <c r="L211" s="56">
        <v>1</v>
      </c>
      <c r="M211" s="56">
        <v>550920</v>
      </c>
      <c r="N211" s="56">
        <v>1092900</v>
      </c>
      <c r="O211" s="56">
        <v>1061500</v>
      </c>
      <c r="P211" s="56">
        <v>912320</v>
      </c>
      <c r="Q211" s="56">
        <v>1</v>
      </c>
      <c r="R211" s="56">
        <v>1</v>
      </c>
      <c r="S211" s="56">
        <v>1200367</v>
      </c>
      <c r="T211" s="56">
        <v>602940.33330000006</v>
      </c>
      <c r="U211" s="56">
        <v>0.50229665899999998</v>
      </c>
      <c r="V211" s="56">
        <v>0.27035721899999998</v>
      </c>
    </row>
    <row r="212" spans="1:22">
      <c r="A212" s="55" t="s">
        <v>966</v>
      </c>
      <c r="B212" s="55" t="s">
        <v>967</v>
      </c>
      <c r="C212" s="55" t="s">
        <v>968</v>
      </c>
      <c r="D212" s="55" t="s">
        <v>969</v>
      </c>
      <c r="E212" s="56">
        <v>2</v>
      </c>
      <c r="F212" s="56">
        <v>3</v>
      </c>
      <c r="G212" s="56">
        <v>1</v>
      </c>
      <c r="H212" s="56">
        <v>1</v>
      </c>
      <c r="I212" s="56">
        <v>1</v>
      </c>
      <c r="J212" s="56">
        <v>1</v>
      </c>
      <c r="K212" s="56">
        <v>1</v>
      </c>
      <c r="L212" s="56">
        <v>1</v>
      </c>
      <c r="M212" s="56">
        <v>659550</v>
      </c>
      <c r="N212" s="56">
        <v>320320</v>
      </c>
      <c r="O212" s="56">
        <v>1</v>
      </c>
      <c r="P212" s="56">
        <v>1</v>
      </c>
      <c r="Q212" s="56">
        <v>210620</v>
      </c>
      <c r="R212" s="56">
        <v>1</v>
      </c>
      <c r="S212" s="56">
        <v>1</v>
      </c>
      <c r="T212" s="56">
        <v>198415.5</v>
      </c>
      <c r="U212" s="56">
        <v>198415.5</v>
      </c>
      <c r="V212" s="56">
        <v>0.123836374</v>
      </c>
    </row>
    <row r="213" spans="1:22">
      <c r="A213" s="55" t="s">
        <v>763</v>
      </c>
      <c r="B213" s="55" t="s">
        <v>764</v>
      </c>
      <c r="C213" s="55" t="s">
        <v>765</v>
      </c>
      <c r="D213" s="55" t="s">
        <v>766</v>
      </c>
      <c r="E213" s="56">
        <v>3</v>
      </c>
      <c r="F213" s="56">
        <v>1</v>
      </c>
      <c r="G213" s="56">
        <v>1</v>
      </c>
      <c r="H213" s="56">
        <v>1</v>
      </c>
      <c r="I213" s="56">
        <v>1</v>
      </c>
      <c r="J213" s="56">
        <v>1</v>
      </c>
      <c r="K213" s="56">
        <v>1</v>
      </c>
      <c r="L213" s="56">
        <v>1</v>
      </c>
      <c r="M213" s="56">
        <v>1</v>
      </c>
      <c r="N213" s="56">
        <v>1</v>
      </c>
      <c r="O213" s="56">
        <v>1</v>
      </c>
      <c r="P213" s="56">
        <v>1</v>
      </c>
      <c r="Q213" s="56">
        <v>1</v>
      </c>
      <c r="R213" s="56">
        <v>1</v>
      </c>
      <c r="S213" s="56">
        <v>1</v>
      </c>
      <c r="T213" s="56">
        <v>1</v>
      </c>
      <c r="U213" s="56">
        <v>1</v>
      </c>
      <c r="V213" s="56" t="e">
        <v>#DIV/0!</v>
      </c>
    </row>
    <row r="214" spans="1:22">
      <c r="A214" s="55" t="s">
        <v>970</v>
      </c>
      <c r="B214" s="55" t="s">
        <v>971</v>
      </c>
      <c r="C214" s="55" t="s">
        <v>55</v>
      </c>
      <c r="D214" s="55" t="s">
        <v>972</v>
      </c>
      <c r="E214" s="56">
        <v>1</v>
      </c>
      <c r="F214" s="56">
        <v>9</v>
      </c>
      <c r="G214" s="56">
        <v>1</v>
      </c>
      <c r="H214" s="56">
        <v>1</v>
      </c>
      <c r="I214" s="56">
        <v>1</v>
      </c>
      <c r="J214" s="56">
        <v>1</v>
      </c>
      <c r="K214" s="56">
        <v>1</v>
      </c>
      <c r="L214" s="56">
        <v>1</v>
      </c>
      <c r="M214" s="56">
        <v>608090</v>
      </c>
      <c r="N214" s="56">
        <v>1</v>
      </c>
      <c r="O214" s="56">
        <v>1</v>
      </c>
      <c r="P214" s="56">
        <v>1</v>
      </c>
      <c r="Q214" s="56">
        <v>1</v>
      </c>
      <c r="R214" s="56">
        <v>1</v>
      </c>
      <c r="S214" s="56">
        <v>1</v>
      </c>
      <c r="T214" s="56">
        <v>101349.1667</v>
      </c>
      <c r="U214" s="56">
        <v>101349.1667</v>
      </c>
      <c r="V214" s="56">
        <v>0.36321746799999999</v>
      </c>
    </row>
    <row r="215" spans="1:22">
      <c r="A215" s="55" t="s">
        <v>634</v>
      </c>
      <c r="B215" s="55" t="s">
        <v>635</v>
      </c>
      <c r="C215" s="55" t="s">
        <v>636</v>
      </c>
      <c r="D215" s="55" t="s">
        <v>637</v>
      </c>
      <c r="E215" s="56">
        <v>2</v>
      </c>
      <c r="F215" s="56">
        <v>1</v>
      </c>
      <c r="G215" s="56">
        <v>1</v>
      </c>
      <c r="H215" s="56">
        <v>1</v>
      </c>
      <c r="I215" s="56">
        <v>1</v>
      </c>
      <c r="J215" s="56">
        <v>1</v>
      </c>
      <c r="K215" s="56">
        <v>1</v>
      </c>
      <c r="L215" s="56">
        <v>1</v>
      </c>
      <c r="M215" s="56">
        <v>1</v>
      </c>
      <c r="N215" s="56">
        <v>1</v>
      </c>
      <c r="O215" s="56">
        <v>1</v>
      </c>
      <c r="P215" s="56">
        <v>1</v>
      </c>
      <c r="Q215" s="56">
        <v>1</v>
      </c>
      <c r="R215" s="56">
        <v>1</v>
      </c>
      <c r="S215" s="56">
        <v>1</v>
      </c>
      <c r="T215" s="56">
        <v>1</v>
      </c>
      <c r="U215" s="56">
        <v>1</v>
      </c>
      <c r="V215" s="56" t="e">
        <v>#DIV/0!</v>
      </c>
    </row>
    <row r="216" spans="1:22">
      <c r="A216" s="55" t="s">
        <v>338</v>
      </c>
      <c r="B216" s="55" t="s">
        <v>339</v>
      </c>
      <c r="C216" s="55" t="s">
        <v>340</v>
      </c>
      <c r="D216" s="55" t="s">
        <v>341</v>
      </c>
      <c r="E216" s="56">
        <v>3</v>
      </c>
      <c r="F216" s="56">
        <v>29</v>
      </c>
      <c r="G216" s="56">
        <v>4834000000</v>
      </c>
      <c r="H216" s="56">
        <v>5581800000</v>
      </c>
      <c r="I216" s="56">
        <v>5653100000</v>
      </c>
      <c r="J216" s="56">
        <v>5627700000</v>
      </c>
      <c r="K216" s="56">
        <v>3331600000</v>
      </c>
      <c r="L216" s="56">
        <v>4152500000</v>
      </c>
      <c r="M216" s="56">
        <v>5503500000</v>
      </c>
      <c r="N216" s="56">
        <v>5692700000</v>
      </c>
      <c r="O216" s="56">
        <v>4146000000</v>
      </c>
      <c r="P216" s="56">
        <v>4172200000</v>
      </c>
      <c r="Q216" s="56">
        <v>3969200000</v>
      </c>
      <c r="R216" s="56">
        <v>5042900000</v>
      </c>
      <c r="S216" s="56">
        <v>4863450000</v>
      </c>
      <c r="T216" s="56">
        <v>4754416667</v>
      </c>
      <c r="U216" s="56">
        <v>0.977581072</v>
      </c>
      <c r="V216" s="56">
        <v>0.83118603400000002</v>
      </c>
    </row>
    <row r="217" spans="1:22">
      <c r="A217" s="55" t="s">
        <v>795</v>
      </c>
      <c r="B217" s="55" t="s">
        <v>796</v>
      </c>
      <c r="C217" s="55" t="s">
        <v>797</v>
      </c>
      <c r="D217" s="55" t="s">
        <v>798</v>
      </c>
      <c r="E217" s="56">
        <v>2</v>
      </c>
      <c r="F217" s="56">
        <v>1</v>
      </c>
      <c r="G217" s="56">
        <v>1</v>
      </c>
      <c r="H217" s="56">
        <v>1</v>
      </c>
      <c r="I217" s="56">
        <v>1</v>
      </c>
      <c r="J217" s="56">
        <v>1</v>
      </c>
      <c r="K217" s="56">
        <v>1</v>
      </c>
      <c r="L217" s="56">
        <v>1</v>
      </c>
      <c r="M217" s="56">
        <v>1</v>
      </c>
      <c r="N217" s="56">
        <v>1</v>
      </c>
      <c r="O217" s="56">
        <v>1</v>
      </c>
      <c r="P217" s="56">
        <v>1</v>
      </c>
      <c r="Q217" s="56">
        <v>1</v>
      </c>
      <c r="R217" s="56">
        <v>1</v>
      </c>
      <c r="S217" s="56">
        <v>1</v>
      </c>
      <c r="T217" s="56">
        <v>1</v>
      </c>
      <c r="U217" s="56">
        <v>1</v>
      </c>
      <c r="V217" s="56" t="e">
        <v>#DIV/0!</v>
      </c>
    </row>
    <row r="218" spans="1:22">
      <c r="A218" s="55" t="s">
        <v>1318</v>
      </c>
      <c r="B218" s="55" t="s">
        <v>1591</v>
      </c>
      <c r="C218" s="55" t="s">
        <v>1320</v>
      </c>
      <c r="D218" s="55" t="s">
        <v>1321</v>
      </c>
      <c r="E218" s="56">
        <v>1</v>
      </c>
      <c r="F218" s="56">
        <v>1</v>
      </c>
      <c r="G218" s="56">
        <v>1</v>
      </c>
      <c r="H218" s="56">
        <v>1</v>
      </c>
      <c r="I218" s="56">
        <v>1</v>
      </c>
      <c r="J218" s="56">
        <v>1</v>
      </c>
      <c r="K218" s="56">
        <v>1</v>
      </c>
      <c r="L218" s="56">
        <v>1</v>
      </c>
      <c r="M218" s="56">
        <v>1</v>
      </c>
      <c r="N218" s="56">
        <v>1</v>
      </c>
      <c r="O218" s="56">
        <v>1</v>
      </c>
      <c r="P218" s="56">
        <v>1</v>
      </c>
      <c r="Q218" s="56">
        <v>1</v>
      </c>
      <c r="R218" s="56">
        <v>1</v>
      </c>
      <c r="S218" s="56">
        <v>1</v>
      </c>
      <c r="T218" s="56">
        <v>1</v>
      </c>
      <c r="U218" s="56">
        <v>1</v>
      </c>
      <c r="V218" s="56" t="e">
        <v>#DIV/0!</v>
      </c>
    </row>
    <row r="219" spans="1:22">
      <c r="A219" s="55" t="s">
        <v>973</v>
      </c>
      <c r="B219" s="55" t="s">
        <v>974</v>
      </c>
      <c r="C219" s="55" t="s">
        <v>975</v>
      </c>
      <c r="D219" s="55" t="s">
        <v>976</v>
      </c>
      <c r="E219" s="56">
        <v>2</v>
      </c>
      <c r="F219" s="56">
        <v>3</v>
      </c>
      <c r="G219" s="56">
        <v>1</v>
      </c>
      <c r="H219" s="56">
        <v>1</v>
      </c>
      <c r="I219" s="56">
        <v>1</v>
      </c>
      <c r="J219" s="56">
        <v>1</v>
      </c>
      <c r="K219" s="56">
        <v>1</v>
      </c>
      <c r="L219" s="56">
        <v>1</v>
      </c>
      <c r="M219" s="56">
        <v>1</v>
      </c>
      <c r="N219" s="56">
        <v>1</v>
      </c>
      <c r="O219" s="56">
        <v>1</v>
      </c>
      <c r="P219" s="56">
        <v>1</v>
      </c>
      <c r="Q219" s="56">
        <v>1</v>
      </c>
      <c r="R219" s="56">
        <v>1</v>
      </c>
      <c r="S219" s="56">
        <v>1</v>
      </c>
      <c r="T219" s="56">
        <v>1</v>
      </c>
      <c r="U219" s="56">
        <v>1</v>
      </c>
      <c r="V219" s="56" t="e">
        <v>#DIV/0!</v>
      </c>
    </row>
    <row r="220" spans="1:22">
      <c r="A220" s="55" t="s">
        <v>950</v>
      </c>
      <c r="B220" s="55" t="s">
        <v>951</v>
      </c>
      <c r="C220" s="55" t="s">
        <v>952</v>
      </c>
      <c r="D220" s="55" t="s">
        <v>953</v>
      </c>
      <c r="E220" s="56">
        <v>2</v>
      </c>
      <c r="F220" s="56">
        <v>3</v>
      </c>
      <c r="G220" s="56">
        <v>1</v>
      </c>
      <c r="H220" s="56">
        <v>1</v>
      </c>
      <c r="I220" s="56">
        <v>1</v>
      </c>
      <c r="J220" s="56">
        <v>1</v>
      </c>
      <c r="K220" s="56">
        <v>1</v>
      </c>
      <c r="L220" s="56">
        <v>1</v>
      </c>
      <c r="M220" s="56">
        <v>1</v>
      </c>
      <c r="N220" s="56">
        <v>1</v>
      </c>
      <c r="O220" s="56">
        <v>1</v>
      </c>
      <c r="P220" s="56">
        <v>1</v>
      </c>
      <c r="Q220" s="56">
        <v>1</v>
      </c>
      <c r="R220" s="56">
        <v>1</v>
      </c>
      <c r="S220" s="56">
        <v>1</v>
      </c>
      <c r="T220" s="56">
        <v>1</v>
      </c>
      <c r="U220" s="56">
        <v>1</v>
      </c>
      <c r="V220" s="56" t="e">
        <v>#DIV/0!</v>
      </c>
    </row>
    <row r="221" spans="1:22">
      <c r="A221" s="55" t="s">
        <v>1322</v>
      </c>
      <c r="B221" s="55" t="s">
        <v>1323</v>
      </c>
      <c r="C221" s="55" t="s">
        <v>1324</v>
      </c>
      <c r="D221" s="55" t="s">
        <v>1325</v>
      </c>
      <c r="E221" s="56">
        <v>2</v>
      </c>
      <c r="F221" s="56">
        <v>2</v>
      </c>
      <c r="G221" s="56">
        <v>3656200</v>
      </c>
      <c r="H221" s="56">
        <v>1</v>
      </c>
      <c r="I221" s="56">
        <v>1</v>
      </c>
      <c r="J221" s="56">
        <v>1</v>
      </c>
      <c r="K221" s="56">
        <v>1</v>
      </c>
      <c r="L221" s="56">
        <v>1</v>
      </c>
      <c r="M221" s="56">
        <v>1</v>
      </c>
      <c r="N221" s="56">
        <v>1</v>
      </c>
      <c r="O221" s="56">
        <v>1</v>
      </c>
      <c r="P221" s="56">
        <v>1</v>
      </c>
      <c r="Q221" s="56">
        <v>2979100</v>
      </c>
      <c r="R221" s="56">
        <v>1</v>
      </c>
      <c r="S221" s="56">
        <v>609367.5</v>
      </c>
      <c r="T221" s="56">
        <v>496517.5</v>
      </c>
      <c r="U221" s="56">
        <v>0.81480797699999996</v>
      </c>
      <c r="V221" s="56">
        <v>0.88880786000000001</v>
      </c>
    </row>
    <row r="222" spans="1:22">
      <c r="A222" s="55" t="s">
        <v>350</v>
      </c>
      <c r="B222" s="55" t="s">
        <v>351</v>
      </c>
      <c r="C222" s="55" t="s">
        <v>352</v>
      </c>
      <c r="D222" s="55" t="s">
        <v>353</v>
      </c>
      <c r="E222" s="56">
        <v>2</v>
      </c>
      <c r="F222" s="56">
        <v>37</v>
      </c>
      <c r="G222" s="56">
        <v>179380000</v>
      </c>
      <c r="H222" s="56">
        <v>183440000</v>
      </c>
      <c r="I222" s="56">
        <v>267030000</v>
      </c>
      <c r="J222" s="56">
        <v>220650000</v>
      </c>
      <c r="K222" s="56">
        <v>328090000</v>
      </c>
      <c r="L222" s="56">
        <v>270650000</v>
      </c>
      <c r="M222" s="56">
        <v>239760000</v>
      </c>
      <c r="N222" s="56">
        <v>232400000</v>
      </c>
      <c r="O222" s="56">
        <v>243630000</v>
      </c>
      <c r="P222" s="56">
        <v>217800000</v>
      </c>
      <c r="Q222" s="56">
        <v>193630000</v>
      </c>
      <c r="R222" s="56">
        <v>188240000</v>
      </c>
      <c r="S222" s="56">
        <v>241540000</v>
      </c>
      <c r="T222" s="56">
        <v>219243333.30000001</v>
      </c>
      <c r="U222" s="56">
        <v>0.90768954800000001</v>
      </c>
      <c r="V222" s="56">
        <v>0.41201985699999999</v>
      </c>
    </row>
    <row r="223" spans="1:22">
      <c r="A223" s="55" t="s">
        <v>767</v>
      </c>
      <c r="B223" s="55" t="s">
        <v>768</v>
      </c>
      <c r="C223" s="55" t="s">
        <v>769</v>
      </c>
      <c r="D223" s="55" t="s">
        <v>770</v>
      </c>
      <c r="E223" s="56">
        <v>5</v>
      </c>
      <c r="F223" s="56">
        <v>3</v>
      </c>
      <c r="G223" s="56">
        <v>1</v>
      </c>
      <c r="H223" s="56">
        <v>1</v>
      </c>
      <c r="I223" s="56">
        <v>1</v>
      </c>
      <c r="J223" s="56">
        <v>1</v>
      </c>
      <c r="K223" s="56">
        <v>1</v>
      </c>
      <c r="L223" s="56">
        <v>1</v>
      </c>
      <c r="M223" s="56">
        <v>1</v>
      </c>
      <c r="N223" s="56">
        <v>1</v>
      </c>
      <c r="O223" s="56">
        <v>1</v>
      </c>
      <c r="P223" s="56">
        <v>1</v>
      </c>
      <c r="Q223" s="56">
        <v>1</v>
      </c>
      <c r="R223" s="56">
        <v>1</v>
      </c>
      <c r="S223" s="56">
        <v>1</v>
      </c>
      <c r="T223" s="56">
        <v>1</v>
      </c>
      <c r="U223" s="56">
        <v>1</v>
      </c>
      <c r="V223" s="56" t="e">
        <v>#DIV/0!</v>
      </c>
    </row>
    <row r="224" spans="1:22">
      <c r="A224" s="55" t="s">
        <v>354</v>
      </c>
      <c r="B224" s="55" t="s">
        <v>355</v>
      </c>
      <c r="C224" s="55" t="s">
        <v>356</v>
      </c>
      <c r="D224" s="55" t="s">
        <v>357</v>
      </c>
      <c r="E224" s="56">
        <v>2</v>
      </c>
      <c r="F224" s="56">
        <v>10</v>
      </c>
      <c r="G224" s="56">
        <v>15684000</v>
      </c>
      <c r="H224" s="56">
        <v>10125000</v>
      </c>
      <c r="I224" s="56">
        <v>16899000</v>
      </c>
      <c r="J224" s="56">
        <v>15934000</v>
      </c>
      <c r="K224" s="56">
        <v>15207000</v>
      </c>
      <c r="L224" s="56">
        <v>10120000</v>
      </c>
      <c r="M224" s="56">
        <v>14466000</v>
      </c>
      <c r="N224" s="56">
        <v>8065000</v>
      </c>
      <c r="O224" s="56">
        <v>6333800</v>
      </c>
      <c r="P224" s="56">
        <v>6311300</v>
      </c>
      <c r="Q224" s="56">
        <v>15131000</v>
      </c>
      <c r="R224" s="56">
        <v>27776000</v>
      </c>
      <c r="S224" s="56">
        <v>13994833.33</v>
      </c>
      <c r="T224" s="56">
        <v>13013850</v>
      </c>
      <c r="U224" s="56">
        <v>0.92990389299999998</v>
      </c>
      <c r="V224" s="56">
        <v>0.79291835700000002</v>
      </c>
    </row>
    <row r="225" spans="1:22">
      <c r="A225" s="55" t="s">
        <v>981</v>
      </c>
      <c r="B225" s="55" t="s">
        <v>982</v>
      </c>
      <c r="C225" s="55" t="s">
        <v>983</v>
      </c>
      <c r="D225" s="55" t="s">
        <v>984</v>
      </c>
      <c r="E225" s="56">
        <v>3</v>
      </c>
      <c r="F225" s="56">
        <v>2</v>
      </c>
      <c r="G225" s="56">
        <v>1</v>
      </c>
      <c r="H225" s="56">
        <v>1</v>
      </c>
      <c r="I225" s="56">
        <v>1</v>
      </c>
      <c r="J225" s="56">
        <v>1</v>
      </c>
      <c r="K225" s="56">
        <v>1</v>
      </c>
      <c r="L225" s="56">
        <v>1</v>
      </c>
      <c r="M225" s="56">
        <v>1</v>
      </c>
      <c r="N225" s="56">
        <v>1</v>
      </c>
      <c r="O225" s="56">
        <v>1</v>
      </c>
      <c r="P225" s="56">
        <v>1</v>
      </c>
      <c r="Q225" s="56">
        <v>1</v>
      </c>
      <c r="R225" s="56">
        <v>1</v>
      </c>
      <c r="S225" s="56">
        <v>1</v>
      </c>
      <c r="T225" s="56">
        <v>1</v>
      </c>
      <c r="U225" s="56">
        <v>1</v>
      </c>
      <c r="V225" s="56" t="e">
        <v>#DIV/0!</v>
      </c>
    </row>
    <row r="226" spans="1:22">
      <c r="A226" s="55" t="s">
        <v>1326</v>
      </c>
      <c r="B226" s="55" t="s">
        <v>1592</v>
      </c>
      <c r="C226" s="55" t="s">
        <v>1328</v>
      </c>
      <c r="D226" s="55" t="s">
        <v>1329</v>
      </c>
      <c r="E226" s="56">
        <v>2</v>
      </c>
      <c r="F226" s="56">
        <v>7</v>
      </c>
      <c r="G226" s="56">
        <v>4947900</v>
      </c>
      <c r="H226" s="56">
        <v>3667700</v>
      </c>
      <c r="I226" s="56">
        <v>3649000</v>
      </c>
      <c r="J226" s="56">
        <v>5893000</v>
      </c>
      <c r="K226" s="56">
        <v>10452000</v>
      </c>
      <c r="L226" s="56">
        <v>3776100</v>
      </c>
      <c r="M226" s="56">
        <v>3719400</v>
      </c>
      <c r="N226" s="56">
        <v>3457700</v>
      </c>
      <c r="O226" s="56">
        <v>3012500</v>
      </c>
      <c r="P226" s="56">
        <v>2622500</v>
      </c>
      <c r="Q226" s="56">
        <v>1835600</v>
      </c>
      <c r="R226" s="56">
        <v>1826100</v>
      </c>
      <c r="S226" s="56">
        <v>5397616.6670000004</v>
      </c>
      <c r="T226" s="56">
        <v>2745633.3330000001</v>
      </c>
      <c r="U226" s="56">
        <v>0.50867512500000001</v>
      </c>
      <c r="V226" s="56">
        <v>5.6872058000000003E-2</v>
      </c>
    </row>
    <row r="227" spans="1:22">
      <c r="A227" s="55" t="s">
        <v>1330</v>
      </c>
      <c r="B227" s="55" t="s">
        <v>1331</v>
      </c>
      <c r="C227" s="55" t="s">
        <v>1332</v>
      </c>
      <c r="D227" s="55" t="s">
        <v>1333</v>
      </c>
      <c r="E227" s="56">
        <v>1</v>
      </c>
      <c r="F227" s="56">
        <v>2</v>
      </c>
      <c r="G227" s="56">
        <v>1</v>
      </c>
      <c r="H227" s="56">
        <v>1</v>
      </c>
      <c r="I227" s="56">
        <v>15467000</v>
      </c>
      <c r="J227" s="56">
        <v>8167300</v>
      </c>
      <c r="K227" s="56">
        <v>1</v>
      </c>
      <c r="L227" s="56">
        <v>9726600</v>
      </c>
      <c r="M227" s="56">
        <v>12311000</v>
      </c>
      <c r="N227" s="56">
        <v>14128000</v>
      </c>
      <c r="O227" s="56">
        <v>6025800</v>
      </c>
      <c r="P227" s="56">
        <v>1</v>
      </c>
      <c r="Q227" s="56">
        <v>5458900</v>
      </c>
      <c r="R227" s="56">
        <v>13362000</v>
      </c>
      <c r="S227" s="56">
        <v>5560150.5</v>
      </c>
      <c r="T227" s="56">
        <v>8547616.8330000006</v>
      </c>
      <c r="U227" s="56">
        <v>1.537299545</v>
      </c>
      <c r="V227" s="56">
        <v>0.41682996900000002</v>
      </c>
    </row>
    <row r="228" spans="1:22">
      <c r="A228" s="55" t="s">
        <v>1334</v>
      </c>
      <c r="B228" s="55" t="s">
        <v>1593</v>
      </c>
      <c r="C228" s="55" t="s">
        <v>1336</v>
      </c>
      <c r="D228" s="55" t="s">
        <v>1337</v>
      </c>
      <c r="E228" s="56">
        <v>1</v>
      </c>
      <c r="F228" s="56">
        <v>7</v>
      </c>
      <c r="G228" s="56">
        <v>20789000</v>
      </c>
      <c r="H228" s="56">
        <v>18635000</v>
      </c>
      <c r="I228" s="56">
        <v>12660000</v>
      </c>
      <c r="J228" s="56">
        <v>19278000</v>
      </c>
      <c r="K228" s="56">
        <v>5448400</v>
      </c>
      <c r="L228" s="56">
        <v>8861000</v>
      </c>
      <c r="M228" s="56">
        <v>13001000</v>
      </c>
      <c r="N228" s="56">
        <v>16503000</v>
      </c>
      <c r="O228" s="56">
        <v>1</v>
      </c>
      <c r="P228" s="56">
        <v>1</v>
      </c>
      <c r="Q228" s="56">
        <v>28952000</v>
      </c>
      <c r="R228" s="56">
        <v>14961000</v>
      </c>
      <c r="S228" s="56">
        <v>14278566.67</v>
      </c>
      <c r="T228" s="56">
        <v>12236167</v>
      </c>
      <c r="U228" s="56">
        <v>0.85696045600000004</v>
      </c>
      <c r="V228" s="56">
        <v>0.70312915799999998</v>
      </c>
    </row>
    <row r="229" spans="1:22">
      <c r="A229" s="55" t="s">
        <v>993</v>
      </c>
      <c r="B229" s="55" t="s">
        <v>450</v>
      </c>
      <c r="C229" s="55" t="s">
        <v>994</v>
      </c>
      <c r="D229" s="55" t="s">
        <v>995</v>
      </c>
      <c r="E229" s="56">
        <v>1</v>
      </c>
      <c r="F229" s="56">
        <v>3</v>
      </c>
      <c r="G229" s="56">
        <v>1</v>
      </c>
      <c r="H229" s="56">
        <v>1</v>
      </c>
      <c r="I229" s="56">
        <v>1</v>
      </c>
      <c r="J229" s="56">
        <v>1</v>
      </c>
      <c r="K229" s="56">
        <v>1</v>
      </c>
      <c r="L229" s="56">
        <v>1</v>
      </c>
      <c r="M229" s="56">
        <v>1</v>
      </c>
      <c r="N229" s="56">
        <v>1</v>
      </c>
      <c r="O229" s="56">
        <v>1</v>
      </c>
      <c r="P229" s="56">
        <v>1</v>
      </c>
      <c r="Q229" s="56">
        <v>1</v>
      </c>
      <c r="R229" s="56">
        <v>1</v>
      </c>
      <c r="S229" s="56">
        <v>1</v>
      </c>
      <c r="T229" s="56">
        <v>1</v>
      </c>
      <c r="U229" s="56">
        <v>1</v>
      </c>
      <c r="V229" s="56" t="e">
        <v>#DIV/0!</v>
      </c>
    </row>
    <row r="230" spans="1:22">
      <c r="A230" s="55" t="s">
        <v>1338</v>
      </c>
      <c r="B230" s="55" t="s">
        <v>1594</v>
      </c>
      <c r="C230" s="55" t="s">
        <v>1340</v>
      </c>
      <c r="D230" s="55" t="s">
        <v>1341</v>
      </c>
      <c r="E230" s="56">
        <v>1</v>
      </c>
      <c r="F230" s="56">
        <v>7</v>
      </c>
      <c r="G230" s="56">
        <v>10568000</v>
      </c>
      <c r="H230" s="56">
        <v>1</v>
      </c>
      <c r="I230" s="56">
        <v>1</v>
      </c>
      <c r="J230" s="56">
        <v>1</v>
      </c>
      <c r="K230" s="56">
        <v>1</v>
      </c>
      <c r="L230" s="56">
        <v>1</v>
      </c>
      <c r="M230" s="56">
        <v>1</v>
      </c>
      <c r="N230" s="56">
        <v>1</v>
      </c>
      <c r="O230" s="56">
        <v>1</v>
      </c>
      <c r="P230" s="56">
        <v>1</v>
      </c>
      <c r="Q230" s="56">
        <v>6003600</v>
      </c>
      <c r="R230" s="56">
        <v>1</v>
      </c>
      <c r="S230" s="56">
        <v>1761334.1669999999</v>
      </c>
      <c r="T230" s="56">
        <v>1000600.833</v>
      </c>
      <c r="U230" s="56">
        <v>0.568092559</v>
      </c>
      <c r="V230" s="56">
        <v>0.71711421600000003</v>
      </c>
    </row>
    <row r="231" spans="1:22">
      <c r="A231" s="55" t="s">
        <v>1016</v>
      </c>
      <c r="B231" s="55" t="s">
        <v>1017</v>
      </c>
      <c r="C231" s="55" t="s">
        <v>1018</v>
      </c>
      <c r="D231" s="55" t="s">
        <v>1019</v>
      </c>
      <c r="E231" s="56">
        <v>2</v>
      </c>
      <c r="F231" s="56">
        <v>1</v>
      </c>
      <c r="G231" s="56">
        <v>1</v>
      </c>
      <c r="H231" s="56">
        <v>1</v>
      </c>
      <c r="I231" s="56">
        <v>1</v>
      </c>
      <c r="J231" s="56">
        <v>1</v>
      </c>
      <c r="K231" s="56">
        <v>1</v>
      </c>
      <c r="L231" s="56">
        <v>1</v>
      </c>
      <c r="M231" s="56">
        <v>1</v>
      </c>
      <c r="N231" s="56">
        <v>1</v>
      </c>
      <c r="O231" s="56">
        <v>1</v>
      </c>
      <c r="P231" s="56">
        <v>1</v>
      </c>
      <c r="Q231" s="56">
        <v>1</v>
      </c>
      <c r="R231" s="56">
        <v>1</v>
      </c>
      <c r="S231" s="56">
        <v>1</v>
      </c>
      <c r="T231" s="56">
        <v>1</v>
      </c>
      <c r="U231" s="56">
        <v>1</v>
      </c>
      <c r="V231" s="56" t="e">
        <v>#DIV/0!</v>
      </c>
    </row>
    <row r="232" spans="1:22">
      <c r="A232" s="55" t="s">
        <v>1000</v>
      </c>
      <c r="B232" s="55" t="s">
        <v>1001</v>
      </c>
      <c r="C232" s="55" t="s">
        <v>1002</v>
      </c>
      <c r="D232" s="55" t="s">
        <v>1003</v>
      </c>
      <c r="E232" s="56">
        <v>3</v>
      </c>
      <c r="F232" s="56">
        <v>2</v>
      </c>
      <c r="G232" s="56">
        <v>357980</v>
      </c>
      <c r="H232" s="56">
        <v>1</v>
      </c>
      <c r="I232" s="56">
        <v>1</v>
      </c>
      <c r="J232" s="56">
        <v>1</v>
      </c>
      <c r="K232" s="56">
        <v>1</v>
      </c>
      <c r="L232" s="56">
        <v>1</v>
      </c>
      <c r="M232" s="56">
        <v>399340</v>
      </c>
      <c r="N232" s="56">
        <v>571340</v>
      </c>
      <c r="O232" s="56">
        <v>1</v>
      </c>
      <c r="P232" s="56">
        <v>1</v>
      </c>
      <c r="Q232" s="56">
        <v>1</v>
      </c>
      <c r="R232" s="56">
        <v>1</v>
      </c>
      <c r="S232" s="56">
        <v>59664.166669999999</v>
      </c>
      <c r="T232" s="56">
        <v>161780.6667</v>
      </c>
      <c r="U232" s="56">
        <v>2.7115214320000001</v>
      </c>
      <c r="V232" s="56">
        <v>0.42158986300000001</v>
      </c>
    </row>
    <row r="233" spans="1:22">
      <c r="A233" s="55" t="s">
        <v>624</v>
      </c>
      <c r="B233" s="55" t="s">
        <v>625</v>
      </c>
      <c r="C233" s="55" t="s">
        <v>626</v>
      </c>
      <c r="D233" s="55" t="s">
        <v>627</v>
      </c>
      <c r="E233" s="56">
        <v>3</v>
      </c>
      <c r="F233" s="56">
        <v>1</v>
      </c>
      <c r="G233" s="56">
        <v>181140000</v>
      </c>
      <c r="H233" s="56">
        <v>1</v>
      </c>
      <c r="I233" s="56">
        <v>1</v>
      </c>
      <c r="J233" s="56">
        <v>1</v>
      </c>
      <c r="K233" s="56">
        <v>111240000</v>
      </c>
      <c r="L233" s="56">
        <v>1</v>
      </c>
      <c r="M233" s="56">
        <v>1</v>
      </c>
      <c r="N233" s="56">
        <v>179790000</v>
      </c>
      <c r="O233" s="56">
        <v>153490000</v>
      </c>
      <c r="P233" s="56">
        <v>1</v>
      </c>
      <c r="Q233" s="56">
        <v>179930000</v>
      </c>
      <c r="R233" s="56">
        <v>165580000</v>
      </c>
      <c r="S233" s="56">
        <v>48730000.670000002</v>
      </c>
      <c r="T233" s="56">
        <v>113131667</v>
      </c>
      <c r="U233" s="56">
        <v>2.3216019999999999</v>
      </c>
      <c r="V233" s="56">
        <v>0.21185955100000001</v>
      </c>
    </row>
    <row r="234" spans="1:22">
      <c r="A234" s="55" t="s">
        <v>362</v>
      </c>
      <c r="B234" s="55" t="s">
        <v>363</v>
      </c>
      <c r="C234" s="55" t="s">
        <v>364</v>
      </c>
      <c r="D234" s="55" t="s">
        <v>365</v>
      </c>
      <c r="E234" s="56">
        <v>2</v>
      </c>
      <c r="F234" s="56">
        <v>17</v>
      </c>
      <c r="G234" s="56">
        <v>59160000</v>
      </c>
      <c r="H234" s="56">
        <v>58097000</v>
      </c>
      <c r="I234" s="56">
        <v>64244000</v>
      </c>
      <c r="J234" s="56">
        <v>67981000</v>
      </c>
      <c r="K234" s="56">
        <v>43540000</v>
      </c>
      <c r="L234" s="56">
        <v>92734000</v>
      </c>
      <c r="M234" s="56">
        <v>57299000</v>
      </c>
      <c r="N234" s="56">
        <v>62437000</v>
      </c>
      <c r="O234" s="56">
        <v>63181000</v>
      </c>
      <c r="P234" s="56">
        <v>100820000</v>
      </c>
      <c r="Q234" s="56">
        <v>51087000</v>
      </c>
      <c r="R234" s="56">
        <v>58154000</v>
      </c>
      <c r="S234" s="56">
        <v>64292666.670000002</v>
      </c>
      <c r="T234" s="56">
        <v>65496333.329999998</v>
      </c>
      <c r="U234" s="56">
        <v>1.018721679</v>
      </c>
      <c r="V234" s="56">
        <v>0.90515785199999999</v>
      </c>
    </row>
    <row r="235" spans="1:22">
      <c r="A235" s="55" t="s">
        <v>1004</v>
      </c>
      <c r="B235" s="55" t="s">
        <v>1005</v>
      </c>
      <c r="C235" s="55" t="s">
        <v>1006</v>
      </c>
      <c r="D235" s="55" t="s">
        <v>1582</v>
      </c>
      <c r="E235" s="56">
        <v>3</v>
      </c>
      <c r="F235" s="56">
        <v>1</v>
      </c>
      <c r="G235" s="56">
        <v>1</v>
      </c>
      <c r="H235" s="56">
        <v>1</v>
      </c>
      <c r="I235" s="56">
        <v>1</v>
      </c>
      <c r="J235" s="56">
        <v>1</v>
      </c>
      <c r="K235" s="56">
        <v>1</v>
      </c>
      <c r="L235" s="56">
        <v>1</v>
      </c>
      <c r="M235" s="56">
        <v>1</v>
      </c>
      <c r="N235" s="56">
        <v>1</v>
      </c>
      <c r="O235" s="56">
        <v>1</v>
      </c>
      <c r="P235" s="56">
        <v>1</v>
      </c>
      <c r="Q235" s="56">
        <v>1</v>
      </c>
      <c r="R235" s="56">
        <v>1</v>
      </c>
      <c r="S235" s="56">
        <v>1</v>
      </c>
      <c r="T235" s="56">
        <v>1</v>
      </c>
      <c r="U235" s="56">
        <v>1</v>
      </c>
      <c r="V235" s="56" t="e">
        <v>#DIV/0!</v>
      </c>
    </row>
    <row r="236" spans="1:22">
      <c r="A236" s="55" t="s">
        <v>835</v>
      </c>
      <c r="B236" s="55" t="s">
        <v>836</v>
      </c>
      <c r="C236" s="55" t="s">
        <v>837</v>
      </c>
      <c r="D236" s="55" t="s">
        <v>838</v>
      </c>
      <c r="E236" s="56">
        <v>18</v>
      </c>
      <c r="F236" s="56">
        <v>30</v>
      </c>
      <c r="G236" s="56">
        <v>16109000</v>
      </c>
      <c r="H236" s="56">
        <v>2423200</v>
      </c>
      <c r="I236" s="56">
        <v>18727000</v>
      </c>
      <c r="J236" s="56">
        <v>43197000</v>
      </c>
      <c r="K236" s="56">
        <v>3866900</v>
      </c>
      <c r="L236" s="56">
        <v>1</v>
      </c>
      <c r="M236" s="56">
        <v>107420000</v>
      </c>
      <c r="N236" s="56">
        <v>86649000</v>
      </c>
      <c r="O236" s="56">
        <v>48368000</v>
      </c>
      <c r="P236" s="56">
        <v>2451600</v>
      </c>
      <c r="Q236" s="56">
        <v>18064000</v>
      </c>
      <c r="R236" s="56">
        <v>14804000</v>
      </c>
      <c r="S236" s="56">
        <v>14053850.17</v>
      </c>
      <c r="T236" s="56">
        <v>46292766.670000002</v>
      </c>
      <c r="U236" s="56">
        <v>3.2939561839999998</v>
      </c>
      <c r="V236" s="56">
        <v>0.130737931</v>
      </c>
    </row>
    <row r="237" spans="1:22">
      <c r="A237" s="55" t="s">
        <v>77</v>
      </c>
      <c r="B237" s="55" t="s">
        <v>78</v>
      </c>
      <c r="C237" s="55" t="s">
        <v>79</v>
      </c>
      <c r="D237" s="55" t="s">
        <v>80</v>
      </c>
      <c r="E237" s="56">
        <v>2</v>
      </c>
      <c r="F237" s="56">
        <v>2</v>
      </c>
      <c r="G237" s="56">
        <v>1</v>
      </c>
      <c r="H237" s="56">
        <v>1</v>
      </c>
      <c r="I237" s="56">
        <v>1</v>
      </c>
      <c r="J237" s="56">
        <v>1</v>
      </c>
      <c r="K237" s="56">
        <v>1</v>
      </c>
      <c r="L237" s="56">
        <v>1</v>
      </c>
      <c r="M237" s="56">
        <v>1</v>
      </c>
      <c r="N237" s="56">
        <v>1</v>
      </c>
      <c r="O237" s="56">
        <v>1</v>
      </c>
      <c r="P237" s="56">
        <v>1</v>
      </c>
      <c r="Q237" s="56">
        <v>1</v>
      </c>
      <c r="R237" s="56">
        <v>1</v>
      </c>
      <c r="S237" s="56">
        <v>1</v>
      </c>
      <c r="T237" s="56">
        <v>1</v>
      </c>
      <c r="U237" s="56">
        <v>1</v>
      </c>
      <c r="V237" s="56" t="e">
        <v>#DIV/0!</v>
      </c>
    </row>
    <row r="238" spans="1:22">
      <c r="A238" s="55" t="s">
        <v>1060</v>
      </c>
      <c r="B238" s="55" t="s">
        <v>1061</v>
      </c>
      <c r="C238" s="55" t="s">
        <v>1062</v>
      </c>
      <c r="D238" s="55" t="s">
        <v>1063</v>
      </c>
      <c r="E238" s="56">
        <v>2</v>
      </c>
      <c r="F238" s="56">
        <v>1</v>
      </c>
      <c r="G238" s="56">
        <v>1</v>
      </c>
      <c r="H238" s="56">
        <v>1</v>
      </c>
      <c r="I238" s="56">
        <v>1</v>
      </c>
      <c r="J238" s="56">
        <v>1</v>
      </c>
      <c r="K238" s="56">
        <v>1</v>
      </c>
      <c r="L238" s="56">
        <v>1</v>
      </c>
      <c r="M238" s="56">
        <v>1</v>
      </c>
      <c r="N238" s="56">
        <v>1</v>
      </c>
      <c r="O238" s="56">
        <v>1</v>
      </c>
      <c r="P238" s="56">
        <v>1</v>
      </c>
      <c r="Q238" s="56">
        <v>1</v>
      </c>
      <c r="R238" s="56">
        <v>1</v>
      </c>
      <c r="S238" s="56">
        <v>1</v>
      </c>
      <c r="T238" s="56">
        <v>1</v>
      </c>
      <c r="U238" s="56">
        <v>1</v>
      </c>
      <c r="V238" s="56" t="e">
        <v>#DIV/0!</v>
      </c>
    </row>
    <row r="239" spans="1:22">
      <c r="A239" s="55" t="s">
        <v>1342</v>
      </c>
      <c r="B239" s="55" t="s">
        <v>1343</v>
      </c>
      <c r="C239" s="55" t="s">
        <v>1344</v>
      </c>
      <c r="D239" s="55" t="s">
        <v>1345</v>
      </c>
      <c r="E239" s="56">
        <v>1</v>
      </c>
      <c r="F239" s="56">
        <v>2</v>
      </c>
      <c r="G239" s="56">
        <v>1</v>
      </c>
      <c r="H239" s="56">
        <v>1</v>
      </c>
      <c r="I239" s="56">
        <v>1</v>
      </c>
      <c r="J239" s="56">
        <v>1</v>
      </c>
      <c r="K239" s="56">
        <v>1</v>
      </c>
      <c r="L239" s="56">
        <v>1</v>
      </c>
      <c r="M239" s="56">
        <v>1</v>
      </c>
      <c r="N239" s="56">
        <v>1</v>
      </c>
      <c r="O239" s="56">
        <v>1</v>
      </c>
      <c r="P239" s="56">
        <v>1</v>
      </c>
      <c r="Q239" s="56">
        <v>1</v>
      </c>
      <c r="R239" s="56">
        <v>1</v>
      </c>
      <c r="S239" s="56">
        <v>1</v>
      </c>
      <c r="T239" s="56">
        <v>1</v>
      </c>
      <c r="U239" s="56">
        <v>1</v>
      </c>
      <c r="V239" s="56" t="e">
        <v>#DIV/0!</v>
      </c>
    </row>
    <row r="240" spans="1:22">
      <c r="A240" s="55" t="s">
        <v>1008</v>
      </c>
      <c r="B240" s="55" t="s">
        <v>1009</v>
      </c>
      <c r="C240" s="55" t="s">
        <v>1010</v>
      </c>
      <c r="D240" s="55" t="s">
        <v>1011</v>
      </c>
      <c r="E240" s="56">
        <v>5</v>
      </c>
      <c r="F240" s="56">
        <v>9</v>
      </c>
      <c r="G240" s="56">
        <v>1</v>
      </c>
      <c r="H240" s="56">
        <v>1</v>
      </c>
      <c r="I240" s="56">
        <v>1</v>
      </c>
      <c r="J240" s="56">
        <v>1</v>
      </c>
      <c r="K240" s="56">
        <v>1</v>
      </c>
      <c r="L240" s="56">
        <v>1</v>
      </c>
      <c r="M240" s="56">
        <v>6415200</v>
      </c>
      <c r="N240" s="56">
        <v>1075400</v>
      </c>
      <c r="O240" s="56">
        <v>1359200</v>
      </c>
      <c r="P240" s="56">
        <v>2036800</v>
      </c>
      <c r="Q240" s="56">
        <v>1</v>
      </c>
      <c r="R240" s="56">
        <v>1</v>
      </c>
      <c r="S240" s="56">
        <v>1</v>
      </c>
      <c r="T240" s="56">
        <v>1814433.6669999999</v>
      </c>
      <c r="U240" s="56">
        <v>1814433.6669999999</v>
      </c>
      <c r="V240" s="56">
        <v>0.12200216899999999</v>
      </c>
    </row>
    <row r="241" spans="1:22">
      <c r="A241" s="55" t="s">
        <v>366</v>
      </c>
      <c r="B241" s="55" t="s">
        <v>1552</v>
      </c>
      <c r="C241" s="55" t="s">
        <v>368</v>
      </c>
      <c r="D241" s="55" t="s">
        <v>369</v>
      </c>
      <c r="E241" s="56">
        <v>2</v>
      </c>
      <c r="F241" s="56">
        <v>37</v>
      </c>
      <c r="G241" s="56">
        <v>3263500000</v>
      </c>
      <c r="H241" s="56">
        <v>3898400000</v>
      </c>
      <c r="I241" s="56">
        <v>4581000000</v>
      </c>
      <c r="J241" s="56">
        <v>4251700000</v>
      </c>
      <c r="K241" s="56">
        <v>4104600000</v>
      </c>
      <c r="L241" s="56">
        <v>3959600000</v>
      </c>
      <c r="M241" s="56">
        <v>3728300000</v>
      </c>
      <c r="N241" s="56">
        <v>3795300000</v>
      </c>
      <c r="O241" s="56">
        <v>3878800000</v>
      </c>
      <c r="P241" s="56">
        <v>3691900000</v>
      </c>
      <c r="Q241" s="56">
        <v>3806500000</v>
      </c>
      <c r="R241" s="56">
        <v>4009900000</v>
      </c>
      <c r="S241" s="56">
        <v>4009800000</v>
      </c>
      <c r="T241" s="56">
        <v>3818450000</v>
      </c>
      <c r="U241" s="56">
        <v>0.95227941500000002</v>
      </c>
      <c r="V241" s="56">
        <v>0.34392961900000002</v>
      </c>
    </row>
    <row r="242" spans="1:22">
      <c r="A242" s="55" t="s">
        <v>738</v>
      </c>
      <c r="B242" s="55" t="s">
        <v>739</v>
      </c>
      <c r="C242" s="57"/>
      <c r="D242" s="55" t="s">
        <v>740</v>
      </c>
      <c r="E242" s="56">
        <v>5</v>
      </c>
      <c r="F242" s="56">
        <v>2</v>
      </c>
      <c r="G242" s="56">
        <v>1</v>
      </c>
      <c r="H242" s="56">
        <v>1</v>
      </c>
      <c r="I242" s="56">
        <v>1</v>
      </c>
      <c r="J242" s="56">
        <v>1</v>
      </c>
      <c r="K242" s="56">
        <v>1</v>
      </c>
      <c r="L242" s="56">
        <v>1</v>
      </c>
      <c r="M242" s="56">
        <v>1</v>
      </c>
      <c r="N242" s="56">
        <v>1</v>
      </c>
      <c r="O242" s="56">
        <v>1</v>
      </c>
      <c r="P242" s="56">
        <v>1</v>
      </c>
      <c r="Q242" s="56">
        <v>1</v>
      </c>
      <c r="R242" s="56">
        <v>1</v>
      </c>
      <c r="S242" s="56">
        <v>1</v>
      </c>
      <c r="T242" s="56">
        <v>1</v>
      </c>
      <c r="U242" s="56">
        <v>1</v>
      </c>
      <c r="V242" s="56" t="e">
        <v>#DIV/0!</v>
      </c>
    </row>
    <row r="243" spans="1:22">
      <c r="A243" s="55" t="s">
        <v>1346</v>
      </c>
      <c r="B243" s="55" t="s">
        <v>723</v>
      </c>
      <c r="C243" s="55" t="s">
        <v>1347</v>
      </c>
      <c r="D243" s="55" t="s">
        <v>1348</v>
      </c>
      <c r="E243" s="56">
        <v>2</v>
      </c>
      <c r="F243" s="56">
        <v>1</v>
      </c>
      <c r="G243" s="56">
        <v>1</v>
      </c>
      <c r="H243" s="56">
        <v>1</v>
      </c>
      <c r="I243" s="56">
        <v>1</v>
      </c>
      <c r="J243" s="56">
        <v>1</v>
      </c>
      <c r="K243" s="56">
        <v>1</v>
      </c>
      <c r="L243" s="56">
        <v>1</v>
      </c>
      <c r="M243" s="56">
        <v>1</v>
      </c>
      <c r="N243" s="56">
        <v>1</v>
      </c>
      <c r="O243" s="56">
        <v>1</v>
      </c>
      <c r="P243" s="56">
        <v>1</v>
      </c>
      <c r="Q243" s="56">
        <v>1</v>
      </c>
      <c r="R243" s="56">
        <v>1</v>
      </c>
      <c r="S243" s="56">
        <v>1</v>
      </c>
      <c r="T243" s="56">
        <v>1</v>
      </c>
      <c r="U243" s="56">
        <v>1</v>
      </c>
      <c r="V243" s="56" t="e">
        <v>#DIV/0!</v>
      </c>
    </row>
    <row r="244" spans="1:22">
      <c r="A244" s="55" t="s">
        <v>105</v>
      </c>
      <c r="B244" s="55" t="s">
        <v>106</v>
      </c>
      <c r="C244" s="55" t="s">
        <v>107</v>
      </c>
      <c r="D244" s="55" t="s">
        <v>108</v>
      </c>
      <c r="E244" s="56">
        <v>5</v>
      </c>
      <c r="F244" s="56">
        <v>6</v>
      </c>
      <c r="G244" s="56">
        <v>1</v>
      </c>
      <c r="H244" s="56">
        <v>1</v>
      </c>
      <c r="I244" s="56">
        <v>1927000</v>
      </c>
      <c r="J244" s="56">
        <v>1</v>
      </c>
      <c r="K244" s="56">
        <v>1</v>
      </c>
      <c r="L244" s="56">
        <v>1</v>
      </c>
      <c r="M244" s="56">
        <v>1</v>
      </c>
      <c r="N244" s="56">
        <v>8034200</v>
      </c>
      <c r="O244" s="56">
        <v>3007800</v>
      </c>
      <c r="P244" s="56">
        <v>4429400</v>
      </c>
      <c r="Q244" s="56">
        <v>4002400</v>
      </c>
      <c r="R244" s="56">
        <v>6755800</v>
      </c>
      <c r="S244" s="56">
        <v>321167.5</v>
      </c>
      <c r="T244" s="56">
        <v>4371600.1670000004</v>
      </c>
      <c r="U244" s="56">
        <v>13.61158949</v>
      </c>
      <c r="V244" s="56">
        <v>1.5962046000000001E-2</v>
      </c>
    </row>
    <row r="245" spans="1:22">
      <c r="A245" s="55" t="s">
        <v>1258</v>
      </c>
      <c r="B245" s="55" t="s">
        <v>1259</v>
      </c>
      <c r="C245" s="55" t="s">
        <v>1260</v>
      </c>
      <c r="D245" s="55" t="s">
        <v>1261</v>
      </c>
      <c r="E245" s="56">
        <v>3</v>
      </c>
      <c r="F245" s="56">
        <v>4</v>
      </c>
      <c r="G245" s="56">
        <v>1</v>
      </c>
      <c r="H245" s="56">
        <v>1</v>
      </c>
      <c r="I245" s="56">
        <v>1</v>
      </c>
      <c r="J245" s="56">
        <v>1</v>
      </c>
      <c r="K245" s="56">
        <v>1</v>
      </c>
      <c r="L245" s="56">
        <v>1</v>
      </c>
      <c r="M245" s="56">
        <v>1</v>
      </c>
      <c r="N245" s="56">
        <v>1</v>
      </c>
      <c r="O245" s="56">
        <v>1</v>
      </c>
      <c r="P245" s="56">
        <v>1</v>
      </c>
      <c r="Q245" s="56">
        <v>1</v>
      </c>
      <c r="R245" s="56">
        <v>1</v>
      </c>
      <c r="S245" s="56">
        <v>1</v>
      </c>
      <c r="T245" s="56">
        <v>1</v>
      </c>
      <c r="U245" s="56">
        <v>1</v>
      </c>
      <c r="V245" s="56" t="e">
        <v>#DIV/0!</v>
      </c>
    </row>
    <row r="246" spans="1:22">
      <c r="A246" s="55" t="s">
        <v>839</v>
      </c>
      <c r="B246" s="55" t="s">
        <v>840</v>
      </c>
      <c r="C246" s="55" t="s">
        <v>841</v>
      </c>
      <c r="D246" s="55" t="s">
        <v>842</v>
      </c>
      <c r="E246" s="56">
        <v>7</v>
      </c>
      <c r="F246" s="56">
        <v>6</v>
      </c>
      <c r="G246" s="56">
        <v>1</v>
      </c>
      <c r="H246" s="56">
        <v>1</v>
      </c>
      <c r="I246" s="56">
        <v>1</v>
      </c>
      <c r="J246" s="56">
        <v>1</v>
      </c>
      <c r="K246" s="56">
        <v>1</v>
      </c>
      <c r="L246" s="56">
        <v>1</v>
      </c>
      <c r="M246" s="56">
        <v>1</v>
      </c>
      <c r="N246" s="56">
        <v>1</v>
      </c>
      <c r="O246" s="56">
        <v>1</v>
      </c>
      <c r="P246" s="56">
        <v>1</v>
      </c>
      <c r="Q246" s="56">
        <v>1</v>
      </c>
      <c r="R246" s="56">
        <v>1</v>
      </c>
      <c r="S246" s="56">
        <v>1</v>
      </c>
      <c r="T246" s="56">
        <v>1</v>
      </c>
      <c r="U246" s="56">
        <v>1</v>
      </c>
      <c r="V246" s="56" t="e">
        <v>#DIV/0!</v>
      </c>
    </row>
    <row r="247" spans="1:22">
      <c r="A247" s="55" t="s">
        <v>1020</v>
      </c>
      <c r="B247" s="55" t="s">
        <v>1021</v>
      </c>
      <c r="C247" s="55" t="s">
        <v>1022</v>
      </c>
      <c r="D247" s="55" t="s">
        <v>1023</v>
      </c>
      <c r="E247" s="56">
        <v>3</v>
      </c>
      <c r="F247" s="56">
        <v>1</v>
      </c>
      <c r="G247" s="56">
        <v>1</v>
      </c>
      <c r="H247" s="56">
        <v>1</v>
      </c>
      <c r="I247" s="56">
        <v>1</v>
      </c>
      <c r="J247" s="56">
        <v>1</v>
      </c>
      <c r="K247" s="56">
        <v>1</v>
      </c>
      <c r="L247" s="56">
        <v>1</v>
      </c>
      <c r="M247" s="56">
        <v>1</v>
      </c>
      <c r="N247" s="56">
        <v>1</v>
      </c>
      <c r="O247" s="56">
        <v>1</v>
      </c>
      <c r="P247" s="56">
        <v>1</v>
      </c>
      <c r="Q247" s="56">
        <v>1</v>
      </c>
      <c r="R247" s="56">
        <v>1</v>
      </c>
      <c r="S247" s="56">
        <v>1</v>
      </c>
      <c r="T247" s="56">
        <v>1</v>
      </c>
      <c r="U247" s="56">
        <v>1</v>
      </c>
      <c r="V247" s="56" t="e">
        <v>#DIV/0!</v>
      </c>
    </row>
    <row r="248" spans="1:22">
      <c r="A248" s="55" t="s">
        <v>1028</v>
      </c>
      <c r="B248" s="55" t="s">
        <v>1029</v>
      </c>
      <c r="C248" s="55" t="s">
        <v>1030</v>
      </c>
      <c r="D248" s="55" t="s">
        <v>1031</v>
      </c>
      <c r="E248" s="56">
        <v>1</v>
      </c>
      <c r="F248" s="56">
        <v>1</v>
      </c>
      <c r="G248" s="56">
        <v>1</v>
      </c>
      <c r="H248" s="56">
        <v>1</v>
      </c>
      <c r="I248" s="56">
        <v>1</v>
      </c>
      <c r="J248" s="56">
        <v>1</v>
      </c>
      <c r="K248" s="56">
        <v>1</v>
      </c>
      <c r="L248" s="56">
        <v>1</v>
      </c>
      <c r="M248" s="56">
        <v>1</v>
      </c>
      <c r="N248" s="56">
        <v>1</v>
      </c>
      <c r="O248" s="56">
        <v>1</v>
      </c>
      <c r="P248" s="56">
        <v>1</v>
      </c>
      <c r="Q248" s="56">
        <v>1</v>
      </c>
      <c r="R248" s="56">
        <v>1</v>
      </c>
      <c r="S248" s="56">
        <v>1</v>
      </c>
      <c r="T248" s="56">
        <v>1</v>
      </c>
      <c r="U248" s="56">
        <v>1</v>
      </c>
      <c r="V248" s="56" t="e">
        <v>#DIV/0!</v>
      </c>
    </row>
    <row r="249" spans="1:22">
      <c r="A249" s="55" t="s">
        <v>1032</v>
      </c>
      <c r="B249" s="55" t="s">
        <v>1033</v>
      </c>
      <c r="C249" s="55" t="s">
        <v>1034</v>
      </c>
      <c r="D249" s="55" t="s">
        <v>1035</v>
      </c>
      <c r="E249" s="56">
        <v>2</v>
      </c>
      <c r="F249" s="56">
        <v>2</v>
      </c>
      <c r="G249" s="56">
        <v>1</v>
      </c>
      <c r="H249" s="56">
        <v>1</v>
      </c>
      <c r="I249" s="56">
        <v>1</v>
      </c>
      <c r="J249" s="56">
        <v>1</v>
      </c>
      <c r="K249" s="56">
        <v>1</v>
      </c>
      <c r="L249" s="56">
        <v>1</v>
      </c>
      <c r="M249" s="56">
        <v>1</v>
      </c>
      <c r="N249" s="56">
        <v>1</v>
      </c>
      <c r="O249" s="56">
        <v>1</v>
      </c>
      <c r="P249" s="56">
        <v>1</v>
      </c>
      <c r="Q249" s="56">
        <v>1</v>
      </c>
      <c r="R249" s="56">
        <v>1</v>
      </c>
      <c r="S249" s="56">
        <v>1</v>
      </c>
      <c r="T249" s="56">
        <v>1</v>
      </c>
      <c r="U249" s="56">
        <v>1</v>
      </c>
      <c r="V249" s="56" t="e">
        <v>#DIV/0!</v>
      </c>
    </row>
    <row r="250" spans="1:22">
      <c r="A250" s="55" t="s">
        <v>1040</v>
      </c>
      <c r="B250" s="55" t="s">
        <v>1041</v>
      </c>
      <c r="C250" s="55" t="s">
        <v>1042</v>
      </c>
      <c r="D250" s="55" t="s">
        <v>1043</v>
      </c>
      <c r="E250" s="56">
        <v>3</v>
      </c>
      <c r="F250" s="56">
        <v>1</v>
      </c>
      <c r="G250" s="56">
        <v>1</v>
      </c>
      <c r="H250" s="56">
        <v>1</v>
      </c>
      <c r="I250" s="56">
        <v>1</v>
      </c>
      <c r="J250" s="56">
        <v>1</v>
      </c>
      <c r="K250" s="56">
        <v>1</v>
      </c>
      <c r="L250" s="56">
        <v>1</v>
      </c>
      <c r="M250" s="56">
        <v>1</v>
      </c>
      <c r="N250" s="56">
        <v>1</v>
      </c>
      <c r="O250" s="56">
        <v>1</v>
      </c>
      <c r="P250" s="56">
        <v>1</v>
      </c>
      <c r="Q250" s="56">
        <v>1</v>
      </c>
      <c r="R250" s="56">
        <v>1</v>
      </c>
      <c r="S250" s="56">
        <v>1</v>
      </c>
      <c r="T250" s="56">
        <v>1</v>
      </c>
      <c r="U250" s="56">
        <v>1</v>
      </c>
      <c r="V250" s="56" t="e">
        <v>#DIV/0!</v>
      </c>
    </row>
    <row r="251" spans="1:22">
      <c r="A251" s="55" t="s">
        <v>1044</v>
      </c>
      <c r="B251" s="55" t="s">
        <v>1045</v>
      </c>
      <c r="C251" s="55" t="s">
        <v>1046</v>
      </c>
      <c r="D251" s="55" t="s">
        <v>1047</v>
      </c>
      <c r="E251" s="56">
        <v>1</v>
      </c>
      <c r="F251" s="56">
        <v>2</v>
      </c>
      <c r="G251" s="56">
        <v>1</v>
      </c>
      <c r="H251" s="56">
        <v>1</v>
      </c>
      <c r="I251" s="56">
        <v>1</v>
      </c>
      <c r="J251" s="56">
        <v>1</v>
      </c>
      <c r="K251" s="56">
        <v>1</v>
      </c>
      <c r="L251" s="56">
        <v>1</v>
      </c>
      <c r="M251" s="56">
        <v>1</v>
      </c>
      <c r="N251" s="56">
        <v>1</v>
      </c>
      <c r="O251" s="56">
        <v>1</v>
      </c>
      <c r="P251" s="56">
        <v>1</v>
      </c>
      <c r="Q251" s="56">
        <v>1</v>
      </c>
      <c r="R251" s="56">
        <v>1</v>
      </c>
      <c r="S251" s="56">
        <v>1</v>
      </c>
      <c r="T251" s="56">
        <v>1</v>
      </c>
      <c r="U251" s="56">
        <v>1</v>
      </c>
      <c r="V251" s="56" t="e">
        <v>#DIV/0!</v>
      </c>
    </row>
    <row r="252" spans="1:22">
      <c r="A252" s="55" t="s">
        <v>510</v>
      </c>
      <c r="B252" s="55" t="s">
        <v>1563</v>
      </c>
      <c r="C252" s="55" t="s">
        <v>512</v>
      </c>
      <c r="D252" s="55" t="s">
        <v>513</v>
      </c>
      <c r="E252" s="56">
        <v>4</v>
      </c>
      <c r="F252" s="56">
        <v>25</v>
      </c>
      <c r="G252" s="56">
        <v>10412000</v>
      </c>
      <c r="H252" s="56">
        <v>8821300</v>
      </c>
      <c r="I252" s="56">
        <v>23877000</v>
      </c>
      <c r="J252" s="56">
        <v>19835000</v>
      </c>
      <c r="K252" s="56">
        <v>18413000</v>
      </c>
      <c r="L252" s="56">
        <v>21983000</v>
      </c>
      <c r="M252" s="56">
        <v>15284000</v>
      </c>
      <c r="N252" s="56">
        <v>18250000</v>
      </c>
      <c r="O252" s="56">
        <v>10781000</v>
      </c>
      <c r="P252" s="56">
        <v>14686000</v>
      </c>
      <c r="Q252" s="56">
        <v>19505000</v>
      </c>
      <c r="R252" s="56">
        <v>13284000</v>
      </c>
      <c r="S252" s="56">
        <v>17223550</v>
      </c>
      <c r="T252" s="56">
        <v>15298333.33</v>
      </c>
      <c r="U252" s="56">
        <v>0.88822184400000004</v>
      </c>
      <c r="V252" s="56">
        <v>0.51942323000000001</v>
      </c>
    </row>
    <row r="253" spans="1:22">
      <c r="A253" s="55" t="s">
        <v>1048</v>
      </c>
      <c r="B253" s="55" t="s">
        <v>1049</v>
      </c>
      <c r="C253" s="55" t="s">
        <v>1050</v>
      </c>
      <c r="D253" s="55" t="s">
        <v>1051</v>
      </c>
      <c r="E253" s="56">
        <v>3</v>
      </c>
      <c r="F253" s="56">
        <v>25</v>
      </c>
      <c r="G253" s="56">
        <v>37461000</v>
      </c>
      <c r="H253" s="56">
        <v>39931000</v>
      </c>
      <c r="I253" s="56">
        <v>46591000</v>
      </c>
      <c r="J253" s="56">
        <v>47953000</v>
      </c>
      <c r="K253" s="56">
        <v>30668000</v>
      </c>
      <c r="L253" s="56">
        <v>36023000</v>
      </c>
      <c r="M253" s="56">
        <v>61635000</v>
      </c>
      <c r="N253" s="56">
        <v>60132000</v>
      </c>
      <c r="O253" s="56">
        <v>42386000</v>
      </c>
      <c r="P253" s="56">
        <v>34317000</v>
      </c>
      <c r="Q253" s="56">
        <v>46245000</v>
      </c>
      <c r="R253" s="56">
        <v>42886000</v>
      </c>
      <c r="S253" s="56">
        <v>39771166.670000002</v>
      </c>
      <c r="T253" s="56">
        <v>47933500</v>
      </c>
      <c r="U253" s="56">
        <v>1.205232434</v>
      </c>
      <c r="V253" s="56">
        <v>0.150693087</v>
      </c>
    </row>
    <row r="254" spans="1:22">
      <c r="A254" s="55" t="s">
        <v>859</v>
      </c>
      <c r="B254" s="55" t="s">
        <v>860</v>
      </c>
      <c r="C254" s="55" t="s">
        <v>861</v>
      </c>
      <c r="D254" s="55" t="s">
        <v>862</v>
      </c>
      <c r="E254" s="56">
        <v>4</v>
      </c>
      <c r="F254" s="56">
        <v>2</v>
      </c>
      <c r="G254" s="56">
        <v>1</v>
      </c>
      <c r="H254" s="56">
        <v>1</v>
      </c>
      <c r="I254" s="56">
        <v>1</v>
      </c>
      <c r="J254" s="56">
        <v>1</v>
      </c>
      <c r="K254" s="56">
        <v>1</v>
      </c>
      <c r="L254" s="56">
        <v>1</v>
      </c>
      <c r="M254" s="56">
        <v>1</v>
      </c>
      <c r="N254" s="56">
        <v>1</v>
      </c>
      <c r="O254" s="56">
        <v>1</v>
      </c>
      <c r="P254" s="56">
        <v>1</v>
      </c>
      <c r="Q254" s="56">
        <v>1</v>
      </c>
      <c r="R254" s="56">
        <v>1</v>
      </c>
      <c r="S254" s="56">
        <v>1</v>
      </c>
      <c r="T254" s="56">
        <v>1</v>
      </c>
      <c r="U254" s="56">
        <v>1</v>
      </c>
      <c r="V254" s="56" t="e">
        <v>#DIV/0!</v>
      </c>
    </row>
    <row r="255" spans="1:22">
      <c r="A255" s="55" t="s">
        <v>752</v>
      </c>
      <c r="B255" s="55" t="s">
        <v>753</v>
      </c>
      <c r="C255" s="55" t="s">
        <v>754</v>
      </c>
      <c r="D255" s="55" t="s">
        <v>755</v>
      </c>
      <c r="E255" s="56">
        <v>6</v>
      </c>
      <c r="F255" s="56">
        <v>3</v>
      </c>
      <c r="G255" s="56">
        <v>1</v>
      </c>
      <c r="H255" s="56">
        <v>1</v>
      </c>
      <c r="I255" s="56">
        <v>1</v>
      </c>
      <c r="J255" s="56">
        <v>1</v>
      </c>
      <c r="K255" s="56">
        <v>1</v>
      </c>
      <c r="L255" s="56">
        <v>1</v>
      </c>
      <c r="M255" s="56">
        <v>1</v>
      </c>
      <c r="N255" s="56">
        <v>1</v>
      </c>
      <c r="O255" s="56">
        <v>1</v>
      </c>
      <c r="P255" s="56">
        <v>1</v>
      </c>
      <c r="Q255" s="56">
        <v>1</v>
      </c>
      <c r="R255" s="56">
        <v>1</v>
      </c>
      <c r="S255" s="56">
        <v>1</v>
      </c>
      <c r="T255" s="56">
        <v>1</v>
      </c>
      <c r="U255" s="56">
        <v>1</v>
      </c>
      <c r="V255" s="56" t="e">
        <v>#DIV/0!</v>
      </c>
    </row>
    <row r="256" spans="1:22">
      <c r="A256" s="55" t="s">
        <v>1052</v>
      </c>
      <c r="B256" s="55" t="s">
        <v>1053</v>
      </c>
      <c r="C256" s="55" t="s">
        <v>1054</v>
      </c>
      <c r="D256" s="55" t="s">
        <v>1055</v>
      </c>
      <c r="E256" s="56">
        <v>7</v>
      </c>
      <c r="F256" s="56">
        <v>4</v>
      </c>
      <c r="G256" s="56">
        <v>1</v>
      </c>
      <c r="H256" s="56">
        <v>1</v>
      </c>
      <c r="I256" s="56">
        <v>1</v>
      </c>
      <c r="J256" s="56">
        <v>1</v>
      </c>
      <c r="K256" s="56">
        <v>1</v>
      </c>
      <c r="L256" s="56">
        <v>1</v>
      </c>
      <c r="M256" s="56">
        <v>1</v>
      </c>
      <c r="N256" s="56">
        <v>1</v>
      </c>
      <c r="O256" s="56">
        <v>1</v>
      </c>
      <c r="P256" s="56">
        <v>1</v>
      </c>
      <c r="Q256" s="56">
        <v>1</v>
      </c>
      <c r="R256" s="56">
        <v>1</v>
      </c>
      <c r="S256" s="56">
        <v>1</v>
      </c>
      <c r="T256" s="56">
        <v>1</v>
      </c>
      <c r="U256" s="56">
        <v>1</v>
      </c>
      <c r="V256" s="56" t="e">
        <v>#DIV/0!</v>
      </c>
    </row>
    <row r="257" spans="1:22">
      <c r="A257" s="55" t="s">
        <v>1356</v>
      </c>
      <c r="B257" s="55" t="s">
        <v>959</v>
      </c>
      <c r="C257" s="55" t="s">
        <v>1357</v>
      </c>
      <c r="D257" s="55" t="s">
        <v>1358</v>
      </c>
      <c r="E257" s="56">
        <v>2</v>
      </c>
      <c r="F257" s="56">
        <v>5</v>
      </c>
      <c r="G257" s="56">
        <v>1</v>
      </c>
      <c r="H257" s="56">
        <v>1</v>
      </c>
      <c r="I257" s="56">
        <v>1</v>
      </c>
      <c r="J257" s="56">
        <v>1</v>
      </c>
      <c r="K257" s="56">
        <v>1</v>
      </c>
      <c r="L257" s="56">
        <v>1</v>
      </c>
      <c r="M257" s="56">
        <v>1</v>
      </c>
      <c r="N257" s="56">
        <v>1</v>
      </c>
      <c r="O257" s="56">
        <v>1</v>
      </c>
      <c r="P257" s="56">
        <v>1</v>
      </c>
      <c r="Q257" s="56">
        <v>1</v>
      </c>
      <c r="R257" s="56">
        <v>1</v>
      </c>
      <c r="S257" s="56">
        <v>1</v>
      </c>
      <c r="T257" s="56">
        <v>1</v>
      </c>
      <c r="U257" s="56">
        <v>1</v>
      </c>
      <c r="V257" s="56" t="e">
        <v>#DIV/0!</v>
      </c>
    </row>
    <row r="258" spans="1:22">
      <c r="A258" s="55" t="s">
        <v>741</v>
      </c>
      <c r="B258" s="55" t="s">
        <v>731</v>
      </c>
      <c r="C258" s="55" t="s">
        <v>732</v>
      </c>
      <c r="D258" s="55" t="s">
        <v>742</v>
      </c>
      <c r="E258" s="56">
        <v>2</v>
      </c>
      <c r="F258" s="56">
        <v>2</v>
      </c>
      <c r="G258" s="56">
        <v>1</v>
      </c>
      <c r="H258" s="56">
        <v>1</v>
      </c>
      <c r="I258" s="56">
        <v>1</v>
      </c>
      <c r="J258" s="56">
        <v>1</v>
      </c>
      <c r="K258" s="56">
        <v>1</v>
      </c>
      <c r="L258" s="56">
        <v>1</v>
      </c>
      <c r="M258" s="56">
        <v>1</v>
      </c>
      <c r="N258" s="56">
        <v>1</v>
      </c>
      <c r="O258" s="56">
        <v>1</v>
      </c>
      <c r="P258" s="56">
        <v>1</v>
      </c>
      <c r="Q258" s="56">
        <v>460630</v>
      </c>
      <c r="R258" s="56">
        <v>1</v>
      </c>
      <c r="S258" s="56">
        <v>1</v>
      </c>
      <c r="T258" s="56">
        <v>76772.5</v>
      </c>
      <c r="U258" s="56">
        <v>76772.5</v>
      </c>
      <c r="V258" s="56">
        <v>0.36321746799999999</v>
      </c>
    </row>
    <row r="259" spans="1:22">
      <c r="A259" s="55" t="s">
        <v>499</v>
      </c>
      <c r="B259" s="55" t="s">
        <v>500</v>
      </c>
      <c r="C259" s="55" t="s">
        <v>501</v>
      </c>
      <c r="D259" s="55" t="s">
        <v>502</v>
      </c>
      <c r="E259" s="56">
        <v>4</v>
      </c>
      <c r="F259" s="56">
        <v>2</v>
      </c>
      <c r="G259" s="56">
        <v>1</v>
      </c>
      <c r="H259" s="56">
        <v>1</v>
      </c>
      <c r="I259" s="56">
        <v>307800</v>
      </c>
      <c r="J259" s="56">
        <v>1</v>
      </c>
      <c r="K259" s="56">
        <v>487110</v>
      </c>
      <c r="L259" s="56">
        <v>1</v>
      </c>
      <c r="M259" s="56">
        <v>428700</v>
      </c>
      <c r="N259" s="56">
        <v>353800</v>
      </c>
      <c r="O259" s="56">
        <v>363580</v>
      </c>
      <c r="P259" s="56">
        <v>1</v>
      </c>
      <c r="Q259" s="56">
        <v>1</v>
      </c>
      <c r="R259" s="56">
        <v>1</v>
      </c>
      <c r="S259" s="56">
        <v>132485.6667</v>
      </c>
      <c r="T259" s="56">
        <v>191013.8333</v>
      </c>
      <c r="U259" s="56">
        <v>1.441769802</v>
      </c>
      <c r="V259" s="56">
        <v>0.64262066500000004</v>
      </c>
    </row>
    <row r="260" spans="1:22">
      <c r="A260" s="55" t="s">
        <v>115</v>
      </c>
      <c r="B260" s="55" t="s">
        <v>116</v>
      </c>
      <c r="C260" s="55" t="s">
        <v>117</v>
      </c>
      <c r="D260" s="55" t="s">
        <v>118</v>
      </c>
      <c r="E260" s="56">
        <v>10</v>
      </c>
      <c r="F260" s="56">
        <v>19</v>
      </c>
      <c r="G260" s="56">
        <v>1</v>
      </c>
      <c r="H260" s="56">
        <v>1</v>
      </c>
      <c r="I260" s="56">
        <v>474850</v>
      </c>
      <c r="J260" s="56">
        <v>1</v>
      </c>
      <c r="K260" s="56">
        <v>1</v>
      </c>
      <c r="L260" s="56">
        <v>641590</v>
      </c>
      <c r="M260" s="56">
        <v>856600</v>
      </c>
      <c r="N260" s="56">
        <v>1991700</v>
      </c>
      <c r="O260" s="56">
        <v>555880</v>
      </c>
      <c r="P260" s="56">
        <v>1359400</v>
      </c>
      <c r="Q260" s="56">
        <v>1914500</v>
      </c>
      <c r="R260" s="56">
        <v>1822800</v>
      </c>
      <c r="S260" s="56">
        <v>186074</v>
      </c>
      <c r="T260" s="56">
        <v>1416813.3330000001</v>
      </c>
      <c r="U260" s="56">
        <v>7.6142466620000002</v>
      </c>
      <c r="V260" s="56">
        <v>2.516482E-3</v>
      </c>
    </row>
    <row r="261" spans="1:22">
      <c r="A261" s="55" t="s">
        <v>1072</v>
      </c>
      <c r="B261" s="55" t="s">
        <v>1073</v>
      </c>
      <c r="C261" s="55" t="s">
        <v>1074</v>
      </c>
      <c r="D261" s="55" t="s">
        <v>1075</v>
      </c>
      <c r="E261" s="56">
        <v>1</v>
      </c>
      <c r="F261" s="56">
        <v>1</v>
      </c>
      <c r="G261" s="56">
        <v>1</v>
      </c>
      <c r="H261" s="56">
        <v>1</v>
      </c>
      <c r="I261" s="56">
        <v>1</v>
      </c>
      <c r="J261" s="56">
        <v>1</v>
      </c>
      <c r="K261" s="56">
        <v>1</v>
      </c>
      <c r="L261" s="56">
        <v>1</v>
      </c>
      <c r="M261" s="56">
        <v>1</v>
      </c>
      <c r="N261" s="56">
        <v>1</v>
      </c>
      <c r="O261" s="56">
        <v>1</v>
      </c>
      <c r="P261" s="56">
        <v>1</v>
      </c>
      <c r="Q261" s="56">
        <v>1</v>
      </c>
      <c r="R261" s="56">
        <v>1</v>
      </c>
      <c r="S261" s="56">
        <v>1</v>
      </c>
      <c r="T261" s="56">
        <v>1</v>
      </c>
      <c r="U261" s="56">
        <v>1</v>
      </c>
      <c r="V261" s="56" t="e">
        <v>#DIV/0!</v>
      </c>
    </row>
    <row r="262" spans="1:22">
      <c r="A262" s="55" t="s">
        <v>1076</v>
      </c>
      <c r="B262" s="55" t="s">
        <v>1077</v>
      </c>
      <c r="C262" s="55" t="s">
        <v>1078</v>
      </c>
      <c r="D262" s="55" t="s">
        <v>1079</v>
      </c>
      <c r="E262" s="56">
        <v>3</v>
      </c>
      <c r="F262" s="56">
        <v>8</v>
      </c>
      <c r="G262" s="56">
        <v>1</v>
      </c>
      <c r="H262" s="56">
        <v>1</v>
      </c>
      <c r="I262" s="56">
        <v>1</v>
      </c>
      <c r="J262" s="56">
        <v>1</v>
      </c>
      <c r="K262" s="56">
        <v>1</v>
      </c>
      <c r="L262" s="56">
        <v>1</v>
      </c>
      <c r="M262" s="56">
        <v>3329200</v>
      </c>
      <c r="N262" s="56">
        <v>1</v>
      </c>
      <c r="O262" s="56">
        <v>1</v>
      </c>
      <c r="P262" s="56">
        <v>1</v>
      </c>
      <c r="Q262" s="56">
        <v>1</v>
      </c>
      <c r="R262" s="56">
        <v>1</v>
      </c>
      <c r="S262" s="56">
        <v>1</v>
      </c>
      <c r="T262" s="56">
        <v>554867.5</v>
      </c>
      <c r="U262" s="56">
        <v>554867.5</v>
      </c>
      <c r="V262" s="56">
        <v>0.36321746799999999</v>
      </c>
    </row>
    <row r="263" spans="1:22">
      <c r="A263" s="55" t="s">
        <v>86</v>
      </c>
      <c r="B263" s="55" t="s">
        <v>87</v>
      </c>
      <c r="C263" s="55" t="s">
        <v>88</v>
      </c>
      <c r="D263" s="55" t="s">
        <v>89</v>
      </c>
      <c r="E263" s="56">
        <v>12</v>
      </c>
      <c r="F263" s="56">
        <v>4</v>
      </c>
      <c r="G263" s="56">
        <v>1</v>
      </c>
      <c r="H263" s="56">
        <v>1</v>
      </c>
      <c r="I263" s="56">
        <v>498900</v>
      </c>
      <c r="J263" s="56">
        <v>497870</v>
      </c>
      <c r="K263" s="56">
        <v>1</v>
      </c>
      <c r="L263" s="56">
        <v>1</v>
      </c>
      <c r="M263" s="56">
        <v>848860</v>
      </c>
      <c r="N263" s="56">
        <v>979720</v>
      </c>
      <c r="O263" s="56">
        <v>711120</v>
      </c>
      <c r="P263" s="56">
        <v>747380</v>
      </c>
      <c r="Q263" s="56">
        <v>807190</v>
      </c>
      <c r="R263" s="56">
        <v>790490</v>
      </c>
      <c r="S263" s="56">
        <v>166129</v>
      </c>
      <c r="T263" s="56">
        <v>814126.66669999994</v>
      </c>
      <c r="U263" s="56">
        <v>4.9005692359999999</v>
      </c>
      <c r="V263" s="56">
        <v>9.6875200000000002E-4</v>
      </c>
    </row>
    <row r="264" spans="1:22">
      <c r="A264" s="55" t="s">
        <v>1080</v>
      </c>
      <c r="B264" s="55" t="s">
        <v>1081</v>
      </c>
      <c r="C264" s="55" t="s">
        <v>1082</v>
      </c>
      <c r="D264" s="55" t="s">
        <v>1083</v>
      </c>
      <c r="E264" s="56">
        <v>1</v>
      </c>
      <c r="F264" s="56">
        <v>1</v>
      </c>
      <c r="G264" s="56">
        <v>1</v>
      </c>
      <c r="H264" s="56">
        <v>1</v>
      </c>
      <c r="I264" s="56">
        <v>1</v>
      </c>
      <c r="J264" s="56">
        <v>1</v>
      </c>
      <c r="K264" s="56">
        <v>1</v>
      </c>
      <c r="L264" s="56">
        <v>1</v>
      </c>
      <c r="M264" s="56">
        <v>1</v>
      </c>
      <c r="N264" s="56">
        <v>1</v>
      </c>
      <c r="O264" s="56">
        <v>1</v>
      </c>
      <c r="P264" s="56">
        <v>1</v>
      </c>
      <c r="Q264" s="56">
        <v>1</v>
      </c>
      <c r="R264" s="56">
        <v>1</v>
      </c>
      <c r="S264" s="56">
        <v>1</v>
      </c>
      <c r="T264" s="56">
        <v>1</v>
      </c>
      <c r="U264" s="56">
        <v>1</v>
      </c>
      <c r="V264" s="56" t="e">
        <v>#DIV/0!</v>
      </c>
    </row>
    <row r="265" spans="1:22">
      <c r="A265" s="55" t="s">
        <v>1084</v>
      </c>
      <c r="B265" s="55" t="s">
        <v>1085</v>
      </c>
      <c r="C265" s="55" t="s">
        <v>1086</v>
      </c>
      <c r="D265" s="55" t="s">
        <v>1087</v>
      </c>
      <c r="E265" s="56">
        <v>4</v>
      </c>
      <c r="F265" s="56">
        <v>7</v>
      </c>
      <c r="G265" s="56">
        <v>1</v>
      </c>
      <c r="H265" s="56">
        <v>1</v>
      </c>
      <c r="I265" s="56">
        <v>1</v>
      </c>
      <c r="J265" s="56">
        <v>1</v>
      </c>
      <c r="K265" s="56">
        <v>1</v>
      </c>
      <c r="L265" s="56">
        <v>1</v>
      </c>
      <c r="M265" s="56">
        <v>1</v>
      </c>
      <c r="N265" s="56">
        <v>1</v>
      </c>
      <c r="O265" s="56">
        <v>1</v>
      </c>
      <c r="P265" s="56">
        <v>1</v>
      </c>
      <c r="Q265" s="56">
        <v>1</v>
      </c>
      <c r="R265" s="56">
        <v>1</v>
      </c>
      <c r="S265" s="56">
        <v>1</v>
      </c>
      <c r="T265" s="56">
        <v>1</v>
      </c>
      <c r="U265" s="56">
        <v>1</v>
      </c>
      <c r="V265" s="56" t="e">
        <v>#DIV/0!</v>
      </c>
    </row>
    <row r="266" spans="1:22">
      <c r="A266" s="55" t="s">
        <v>1088</v>
      </c>
      <c r="B266" s="55" t="s">
        <v>1089</v>
      </c>
      <c r="C266" s="55" t="s">
        <v>1090</v>
      </c>
      <c r="D266" s="55" t="s">
        <v>1091</v>
      </c>
      <c r="E266" s="56">
        <v>2</v>
      </c>
      <c r="F266" s="56">
        <v>1</v>
      </c>
      <c r="G266" s="56">
        <v>1</v>
      </c>
      <c r="H266" s="56">
        <v>1</v>
      </c>
      <c r="I266" s="56">
        <v>1</v>
      </c>
      <c r="J266" s="56">
        <v>1</v>
      </c>
      <c r="K266" s="56">
        <v>1</v>
      </c>
      <c r="L266" s="56">
        <v>1</v>
      </c>
      <c r="M266" s="56">
        <v>1</v>
      </c>
      <c r="N266" s="56">
        <v>1</v>
      </c>
      <c r="O266" s="56">
        <v>1</v>
      </c>
      <c r="P266" s="56">
        <v>1</v>
      </c>
      <c r="Q266" s="56">
        <v>1</v>
      </c>
      <c r="R266" s="56">
        <v>1</v>
      </c>
      <c r="S266" s="56">
        <v>1</v>
      </c>
      <c r="T266" s="56">
        <v>1</v>
      </c>
      <c r="U266" s="56">
        <v>1</v>
      </c>
      <c r="V266" s="56" t="e">
        <v>#DIV/0!</v>
      </c>
    </row>
    <row r="267" spans="1:22">
      <c r="A267" s="55" t="s">
        <v>1092</v>
      </c>
      <c r="B267" s="55" t="s">
        <v>1093</v>
      </c>
      <c r="C267" s="55" t="s">
        <v>1094</v>
      </c>
      <c r="D267" s="55" t="s">
        <v>1095</v>
      </c>
      <c r="E267" s="56">
        <v>3</v>
      </c>
      <c r="F267" s="56">
        <v>25</v>
      </c>
      <c r="G267" s="56">
        <v>1</v>
      </c>
      <c r="H267" s="56">
        <v>1</v>
      </c>
      <c r="I267" s="56">
        <v>1</v>
      </c>
      <c r="J267" s="56">
        <v>1</v>
      </c>
      <c r="K267" s="56">
        <v>1</v>
      </c>
      <c r="L267" s="56">
        <v>1</v>
      </c>
      <c r="M267" s="56">
        <v>1</v>
      </c>
      <c r="N267" s="56">
        <v>1</v>
      </c>
      <c r="O267" s="56">
        <v>1</v>
      </c>
      <c r="P267" s="56">
        <v>1</v>
      </c>
      <c r="Q267" s="56">
        <v>1</v>
      </c>
      <c r="R267" s="56">
        <v>1</v>
      </c>
      <c r="S267" s="56">
        <v>1</v>
      </c>
      <c r="T267" s="56">
        <v>1</v>
      </c>
      <c r="U267" s="56">
        <v>1</v>
      </c>
      <c r="V267" s="56" t="e">
        <v>#DIV/0!</v>
      </c>
    </row>
    <row r="268" spans="1:22">
      <c r="A268" s="55" t="s">
        <v>851</v>
      </c>
      <c r="B268" s="55" t="s">
        <v>852</v>
      </c>
      <c r="C268" s="55" t="s">
        <v>853</v>
      </c>
      <c r="D268" s="55" t="s">
        <v>854</v>
      </c>
      <c r="E268" s="56">
        <v>12</v>
      </c>
      <c r="F268" s="56">
        <v>11</v>
      </c>
      <c r="G268" s="56">
        <v>1141000</v>
      </c>
      <c r="H268" s="56">
        <v>1</v>
      </c>
      <c r="I268" s="56">
        <v>5437700</v>
      </c>
      <c r="J268" s="56">
        <v>8332800</v>
      </c>
      <c r="K268" s="56">
        <v>668060</v>
      </c>
      <c r="L268" s="56">
        <v>1913100</v>
      </c>
      <c r="M268" s="56">
        <v>16427000</v>
      </c>
      <c r="N268" s="56">
        <v>14052000</v>
      </c>
      <c r="O268" s="56">
        <v>8584300</v>
      </c>
      <c r="P268" s="56">
        <v>748450</v>
      </c>
      <c r="Q268" s="56">
        <v>3031600</v>
      </c>
      <c r="R268" s="56">
        <v>1</v>
      </c>
      <c r="S268" s="56">
        <v>2915443.5</v>
      </c>
      <c r="T268" s="56">
        <v>7140558.5</v>
      </c>
      <c r="U268" s="56">
        <v>2.4492186180000002</v>
      </c>
      <c r="V268" s="56">
        <v>0.22162363400000001</v>
      </c>
    </row>
    <row r="269" spans="1:22">
      <c r="A269" s="55" t="s">
        <v>120</v>
      </c>
      <c r="B269" s="55" t="s">
        <v>121</v>
      </c>
      <c r="C269" s="55" t="s">
        <v>122</v>
      </c>
      <c r="D269" s="55" t="s">
        <v>123</v>
      </c>
      <c r="E269" s="56">
        <v>2</v>
      </c>
      <c r="F269" s="56">
        <v>21</v>
      </c>
      <c r="G269" s="56">
        <v>80145000</v>
      </c>
      <c r="H269" s="56">
        <v>152480000</v>
      </c>
      <c r="I269" s="56">
        <v>29656000</v>
      </c>
      <c r="J269" s="56">
        <v>72477000</v>
      </c>
      <c r="K269" s="56">
        <v>33553000</v>
      </c>
      <c r="L269" s="56">
        <v>93675000</v>
      </c>
      <c r="M269" s="56">
        <v>147120000</v>
      </c>
      <c r="N269" s="56">
        <v>183720000</v>
      </c>
      <c r="O269" s="56">
        <v>145240000</v>
      </c>
      <c r="P269" s="56">
        <v>147750000</v>
      </c>
      <c r="Q269" s="56">
        <v>78152000</v>
      </c>
      <c r="R269" s="56">
        <v>100120000</v>
      </c>
      <c r="S269" s="56">
        <v>76997666.670000002</v>
      </c>
      <c r="T269" s="56">
        <v>133683666.7</v>
      </c>
      <c r="U269" s="56">
        <v>1.7362041269999999</v>
      </c>
      <c r="V269" s="56">
        <v>4.0864763999999998E-2</v>
      </c>
    </row>
    <row r="270" spans="1:22">
      <c r="A270" s="55" t="s">
        <v>799</v>
      </c>
      <c r="B270" s="55" t="s">
        <v>800</v>
      </c>
      <c r="C270" s="55" t="s">
        <v>801</v>
      </c>
      <c r="D270" s="55" t="s">
        <v>802</v>
      </c>
      <c r="E270" s="56">
        <v>3</v>
      </c>
      <c r="F270" s="56">
        <v>5</v>
      </c>
      <c r="G270" s="56">
        <v>1</v>
      </c>
      <c r="H270" s="56">
        <v>1</v>
      </c>
      <c r="I270" s="56">
        <v>1</v>
      </c>
      <c r="J270" s="56">
        <v>1</v>
      </c>
      <c r="K270" s="56">
        <v>1</v>
      </c>
      <c r="L270" s="56">
        <v>1</v>
      </c>
      <c r="M270" s="56">
        <v>1</v>
      </c>
      <c r="N270" s="56">
        <v>1</v>
      </c>
      <c r="O270" s="56">
        <v>1</v>
      </c>
      <c r="P270" s="56">
        <v>1</v>
      </c>
      <c r="Q270" s="56">
        <v>1</v>
      </c>
      <c r="R270" s="56">
        <v>1</v>
      </c>
      <c r="S270" s="56">
        <v>1</v>
      </c>
      <c r="T270" s="56">
        <v>1</v>
      </c>
      <c r="U270" s="56">
        <v>1</v>
      </c>
      <c r="V270" s="56" t="e">
        <v>#DIV/0!</v>
      </c>
    </row>
    <row r="271" spans="1:22">
      <c r="A271" s="55" t="s">
        <v>650</v>
      </c>
      <c r="B271" s="55" t="s">
        <v>651</v>
      </c>
      <c r="C271" s="55" t="s">
        <v>652</v>
      </c>
      <c r="D271" s="55" t="s">
        <v>653</v>
      </c>
      <c r="E271" s="56">
        <v>4</v>
      </c>
      <c r="F271" s="56">
        <v>3</v>
      </c>
      <c r="G271" s="56">
        <v>1</v>
      </c>
      <c r="H271" s="56">
        <v>1</v>
      </c>
      <c r="I271" s="56">
        <v>1</v>
      </c>
      <c r="J271" s="56">
        <v>1</v>
      </c>
      <c r="K271" s="56">
        <v>1</v>
      </c>
      <c r="L271" s="56">
        <v>1</v>
      </c>
      <c r="M271" s="56">
        <v>1</v>
      </c>
      <c r="N271" s="56">
        <v>1</v>
      </c>
      <c r="O271" s="56">
        <v>1</v>
      </c>
      <c r="P271" s="56">
        <v>1</v>
      </c>
      <c r="Q271" s="56">
        <v>1</v>
      </c>
      <c r="R271" s="56">
        <v>1</v>
      </c>
      <c r="S271" s="56">
        <v>1</v>
      </c>
      <c r="T271" s="56">
        <v>1</v>
      </c>
      <c r="U271" s="56">
        <v>1</v>
      </c>
      <c r="V271" s="56" t="e">
        <v>#DIV/0!</v>
      </c>
    </row>
    <row r="272" spans="1:22">
      <c r="A272" s="55" t="s">
        <v>1363</v>
      </c>
      <c r="B272" s="55" t="s">
        <v>1595</v>
      </c>
      <c r="C272" s="55" t="s">
        <v>1365</v>
      </c>
      <c r="D272" s="55" t="s">
        <v>1366</v>
      </c>
      <c r="E272" s="56">
        <v>1</v>
      </c>
      <c r="F272" s="56">
        <v>1</v>
      </c>
      <c r="G272" s="56">
        <v>6117500</v>
      </c>
      <c r="H272" s="56">
        <v>1</v>
      </c>
      <c r="I272" s="56">
        <v>1</v>
      </c>
      <c r="J272" s="56">
        <v>1</v>
      </c>
      <c r="K272" s="56">
        <v>1</v>
      </c>
      <c r="L272" s="56">
        <v>1</v>
      </c>
      <c r="M272" s="56">
        <v>1</v>
      </c>
      <c r="N272" s="56">
        <v>1</v>
      </c>
      <c r="O272" s="56">
        <v>1</v>
      </c>
      <c r="P272" s="56">
        <v>1</v>
      </c>
      <c r="Q272" s="56">
        <v>5046800</v>
      </c>
      <c r="R272" s="56">
        <v>1</v>
      </c>
      <c r="S272" s="56">
        <v>1019584.167</v>
      </c>
      <c r="T272" s="56">
        <v>841134.16669999994</v>
      </c>
      <c r="U272" s="56">
        <v>0.82497766699999997</v>
      </c>
      <c r="V272" s="56">
        <v>0.89537863399999995</v>
      </c>
    </row>
    <row r="273" spans="1:22">
      <c r="A273" s="55" t="s">
        <v>1367</v>
      </c>
      <c r="B273" s="55" t="s">
        <v>997</v>
      </c>
      <c r="C273" s="55" t="s">
        <v>1368</v>
      </c>
      <c r="D273" s="55" t="s">
        <v>1369</v>
      </c>
      <c r="E273" s="56">
        <v>2</v>
      </c>
      <c r="F273" s="56">
        <v>1</v>
      </c>
      <c r="G273" s="56">
        <v>1</v>
      </c>
      <c r="H273" s="56">
        <v>1</v>
      </c>
      <c r="I273" s="56">
        <v>1</v>
      </c>
      <c r="J273" s="56">
        <v>1</v>
      </c>
      <c r="K273" s="56">
        <v>1</v>
      </c>
      <c r="L273" s="56">
        <v>1</v>
      </c>
      <c r="M273" s="56">
        <v>1</v>
      </c>
      <c r="N273" s="56">
        <v>1</v>
      </c>
      <c r="O273" s="56">
        <v>1</v>
      </c>
      <c r="P273" s="56">
        <v>1</v>
      </c>
      <c r="Q273" s="56">
        <v>1</v>
      </c>
      <c r="R273" s="56">
        <v>1</v>
      </c>
      <c r="S273" s="56">
        <v>1</v>
      </c>
      <c r="T273" s="56">
        <v>1</v>
      </c>
      <c r="U273" s="56">
        <v>1</v>
      </c>
      <c r="V273" s="56" t="e">
        <v>#DIV/0!</v>
      </c>
    </row>
    <row r="274" spans="1:22">
      <c r="A274" s="55" t="s">
        <v>1370</v>
      </c>
      <c r="B274" s="55" t="s">
        <v>1596</v>
      </c>
      <c r="C274" s="55" t="s">
        <v>1372</v>
      </c>
      <c r="D274" s="55" t="s">
        <v>1373</v>
      </c>
      <c r="E274" s="56">
        <v>2</v>
      </c>
      <c r="F274" s="56">
        <v>3</v>
      </c>
      <c r="G274" s="56">
        <v>75364000</v>
      </c>
      <c r="H274" s="56">
        <v>2755200</v>
      </c>
      <c r="I274" s="56">
        <v>1</v>
      </c>
      <c r="J274" s="56">
        <v>1</v>
      </c>
      <c r="K274" s="56">
        <v>1</v>
      </c>
      <c r="L274" s="56">
        <v>1</v>
      </c>
      <c r="M274" s="56">
        <v>1</v>
      </c>
      <c r="N274" s="56">
        <v>1</v>
      </c>
      <c r="O274" s="56">
        <v>1</v>
      </c>
      <c r="P274" s="56">
        <v>1</v>
      </c>
      <c r="Q274" s="56">
        <v>55161000</v>
      </c>
      <c r="R274" s="56">
        <v>2278800</v>
      </c>
      <c r="S274" s="56">
        <v>13019867.33</v>
      </c>
      <c r="T274" s="56">
        <v>9573300.6669999994</v>
      </c>
      <c r="U274" s="56">
        <v>0.735284041</v>
      </c>
      <c r="V274" s="56">
        <v>0.82845461200000003</v>
      </c>
    </row>
    <row r="275" spans="1:22">
      <c r="A275" s="55" t="s">
        <v>1104</v>
      </c>
      <c r="B275" s="55" t="s">
        <v>1105</v>
      </c>
      <c r="C275" s="55" t="s">
        <v>1106</v>
      </c>
      <c r="D275" s="55" t="s">
        <v>1107</v>
      </c>
      <c r="E275" s="56">
        <v>2</v>
      </c>
      <c r="F275" s="56">
        <v>2</v>
      </c>
      <c r="G275" s="56">
        <v>1</v>
      </c>
      <c r="H275" s="56">
        <v>1</v>
      </c>
      <c r="I275" s="56">
        <v>1</v>
      </c>
      <c r="J275" s="56">
        <v>1</v>
      </c>
      <c r="K275" s="56">
        <v>1</v>
      </c>
      <c r="L275" s="56">
        <v>1</v>
      </c>
      <c r="M275" s="56">
        <v>1</v>
      </c>
      <c r="N275" s="56">
        <v>1</v>
      </c>
      <c r="O275" s="56">
        <v>1</v>
      </c>
      <c r="P275" s="56">
        <v>1</v>
      </c>
      <c r="Q275" s="56">
        <v>1</v>
      </c>
      <c r="R275" s="56">
        <v>1</v>
      </c>
      <c r="S275" s="56">
        <v>1</v>
      </c>
      <c r="T275" s="56">
        <v>1</v>
      </c>
      <c r="U275" s="56">
        <v>1</v>
      </c>
      <c r="V275" s="56" t="e">
        <v>#DIV/0!</v>
      </c>
    </row>
    <row r="276" spans="1:22">
      <c r="A276" s="55" t="s">
        <v>381</v>
      </c>
      <c r="B276" s="55" t="s">
        <v>102</v>
      </c>
      <c r="C276" s="57"/>
      <c r="D276" s="55" t="s">
        <v>382</v>
      </c>
      <c r="E276" s="56">
        <v>2</v>
      </c>
      <c r="F276" s="56">
        <v>12</v>
      </c>
      <c r="G276" s="56">
        <v>3242700000</v>
      </c>
      <c r="H276" s="56">
        <v>3311000000</v>
      </c>
      <c r="I276" s="56">
        <v>3368400000</v>
      </c>
      <c r="J276" s="56">
        <v>2762200000</v>
      </c>
      <c r="K276" s="56">
        <v>1268500000</v>
      </c>
      <c r="L276" s="56">
        <v>1563600000</v>
      </c>
      <c r="M276" s="56">
        <v>2372300000</v>
      </c>
      <c r="N276" s="56">
        <v>2542000000</v>
      </c>
      <c r="O276" s="56">
        <v>1529300000</v>
      </c>
      <c r="P276" s="56">
        <v>1409200000</v>
      </c>
      <c r="Q276" s="56">
        <v>3131000000</v>
      </c>
      <c r="R276" s="56">
        <v>3145100000</v>
      </c>
      <c r="S276" s="56">
        <v>2586066667</v>
      </c>
      <c r="T276" s="56">
        <v>2354816667</v>
      </c>
      <c r="U276" s="56">
        <v>0.91057848500000005</v>
      </c>
      <c r="V276" s="56">
        <v>0.64791882599999995</v>
      </c>
    </row>
    <row r="277" spans="1:22">
      <c r="A277" s="55" t="s">
        <v>125</v>
      </c>
      <c r="B277" s="55" t="s">
        <v>126</v>
      </c>
      <c r="C277" s="55" t="s">
        <v>127</v>
      </c>
      <c r="D277" s="55" t="s">
        <v>128</v>
      </c>
      <c r="E277" s="56">
        <v>10</v>
      </c>
      <c r="F277" s="56">
        <v>12</v>
      </c>
      <c r="G277" s="56">
        <v>669070</v>
      </c>
      <c r="H277" s="56">
        <v>396680</v>
      </c>
      <c r="I277" s="56">
        <v>476690</v>
      </c>
      <c r="J277" s="56">
        <v>1</v>
      </c>
      <c r="K277" s="56">
        <v>1</v>
      </c>
      <c r="L277" s="56">
        <v>1</v>
      </c>
      <c r="M277" s="56">
        <v>518530</v>
      </c>
      <c r="N277" s="56">
        <v>651310</v>
      </c>
      <c r="O277" s="56">
        <v>895980</v>
      </c>
      <c r="P277" s="56">
        <v>550000</v>
      </c>
      <c r="Q277" s="56">
        <v>414460</v>
      </c>
      <c r="R277" s="56">
        <v>583550</v>
      </c>
      <c r="S277" s="56">
        <v>257073.8333</v>
      </c>
      <c r="T277" s="56">
        <v>602305</v>
      </c>
      <c r="U277" s="56">
        <v>2.3429261239999999</v>
      </c>
      <c r="V277" s="56">
        <v>3.7329370000000001E-2</v>
      </c>
    </row>
    <row r="278" spans="1:22">
      <c r="A278" s="55" t="s">
        <v>616</v>
      </c>
      <c r="B278" s="55" t="s">
        <v>617</v>
      </c>
      <c r="C278" s="55" t="s">
        <v>618</v>
      </c>
      <c r="D278" s="55" t="s">
        <v>619</v>
      </c>
      <c r="E278" s="56">
        <v>3</v>
      </c>
      <c r="F278" s="56">
        <v>2</v>
      </c>
      <c r="G278" s="56">
        <v>1</v>
      </c>
      <c r="H278" s="56">
        <v>1</v>
      </c>
      <c r="I278" s="56">
        <v>1</v>
      </c>
      <c r="J278" s="56">
        <v>1</v>
      </c>
      <c r="K278" s="56">
        <v>1</v>
      </c>
      <c r="L278" s="56">
        <v>1</v>
      </c>
      <c r="M278" s="56">
        <v>1</v>
      </c>
      <c r="N278" s="56">
        <v>1</v>
      </c>
      <c r="O278" s="56">
        <v>1</v>
      </c>
      <c r="P278" s="56">
        <v>1</v>
      </c>
      <c r="Q278" s="56">
        <v>1</v>
      </c>
      <c r="R278" s="56">
        <v>1</v>
      </c>
      <c r="S278" s="56">
        <v>1</v>
      </c>
      <c r="T278" s="56">
        <v>1</v>
      </c>
      <c r="U278" s="56">
        <v>1</v>
      </c>
      <c r="V278" s="56" t="e">
        <v>#DIV/0!</v>
      </c>
    </row>
    <row r="279" spans="1:22">
      <c r="A279" s="55" t="s">
        <v>58</v>
      </c>
      <c r="B279" s="55" t="s">
        <v>59</v>
      </c>
      <c r="C279" s="57"/>
      <c r="D279" s="55" t="s">
        <v>1569</v>
      </c>
      <c r="E279" s="56">
        <v>75</v>
      </c>
      <c r="F279" s="56">
        <v>11</v>
      </c>
      <c r="G279" s="56">
        <v>1</v>
      </c>
      <c r="H279" s="56">
        <v>1241100</v>
      </c>
      <c r="I279" s="56">
        <v>5056700</v>
      </c>
      <c r="J279" s="56">
        <v>7225700</v>
      </c>
      <c r="K279" s="56">
        <v>9433500</v>
      </c>
      <c r="L279" s="56">
        <v>4925700</v>
      </c>
      <c r="M279" s="56">
        <v>150980000</v>
      </c>
      <c r="N279" s="56">
        <v>133370000</v>
      </c>
      <c r="O279" s="56">
        <v>108210000</v>
      </c>
      <c r="P279" s="56">
        <v>77726000</v>
      </c>
      <c r="Q279" s="56">
        <v>55560000</v>
      </c>
      <c r="R279" s="56">
        <v>46933000</v>
      </c>
      <c r="S279" s="56">
        <v>4647116.8329999996</v>
      </c>
      <c r="T279" s="56">
        <v>95463166.670000002</v>
      </c>
      <c r="U279" s="56">
        <v>20.54245032</v>
      </c>
      <c r="V279" s="56">
        <v>3.2147399999999998E-3</v>
      </c>
    </row>
    <row r="280" spans="1:22">
      <c r="A280" s="55" t="s">
        <v>1112</v>
      </c>
      <c r="B280" s="55" t="s">
        <v>1113</v>
      </c>
      <c r="C280" s="55" t="s">
        <v>1114</v>
      </c>
      <c r="D280" s="55" t="s">
        <v>1115</v>
      </c>
      <c r="E280" s="56">
        <v>1</v>
      </c>
      <c r="F280" s="56">
        <v>2</v>
      </c>
      <c r="G280" s="56">
        <v>1</v>
      </c>
      <c r="H280" s="56">
        <v>1</v>
      </c>
      <c r="I280" s="56">
        <v>1</v>
      </c>
      <c r="J280" s="56">
        <v>1</v>
      </c>
      <c r="K280" s="56">
        <v>1</v>
      </c>
      <c r="L280" s="56">
        <v>1</v>
      </c>
      <c r="M280" s="56">
        <v>1</v>
      </c>
      <c r="N280" s="56">
        <v>1</v>
      </c>
      <c r="O280" s="56">
        <v>1</v>
      </c>
      <c r="P280" s="56">
        <v>1</v>
      </c>
      <c r="Q280" s="56">
        <v>1</v>
      </c>
      <c r="R280" s="56">
        <v>1</v>
      </c>
      <c r="S280" s="56">
        <v>1</v>
      </c>
      <c r="T280" s="56">
        <v>1</v>
      </c>
      <c r="U280" s="56">
        <v>1</v>
      </c>
      <c r="V280" s="56" t="e">
        <v>#DIV/0!</v>
      </c>
    </row>
    <row r="281" spans="1:22">
      <c r="A281" s="55" t="s">
        <v>383</v>
      </c>
      <c r="B281" s="55" t="s">
        <v>384</v>
      </c>
      <c r="C281" s="57"/>
      <c r="D281" s="55" t="s">
        <v>385</v>
      </c>
      <c r="E281" s="56">
        <v>3</v>
      </c>
      <c r="F281" s="56">
        <v>3</v>
      </c>
      <c r="G281" s="56">
        <v>1990900</v>
      </c>
      <c r="H281" s="56">
        <v>1</v>
      </c>
      <c r="I281" s="56">
        <v>1961100</v>
      </c>
      <c r="J281" s="56">
        <v>3884600</v>
      </c>
      <c r="K281" s="56">
        <v>1862700</v>
      </c>
      <c r="L281" s="56">
        <v>1</v>
      </c>
      <c r="M281" s="56">
        <v>3698100</v>
      </c>
      <c r="N281" s="56">
        <v>1969000</v>
      </c>
      <c r="O281" s="56">
        <v>2561100</v>
      </c>
      <c r="P281" s="56">
        <v>1912700</v>
      </c>
      <c r="Q281" s="56">
        <v>2628000</v>
      </c>
      <c r="R281" s="56">
        <v>3215500</v>
      </c>
      <c r="S281" s="56">
        <v>1616550.3330000001</v>
      </c>
      <c r="T281" s="56">
        <v>2664066.6669999999</v>
      </c>
      <c r="U281" s="56">
        <v>1.6479948760000001</v>
      </c>
      <c r="V281" s="56">
        <v>0.156273679</v>
      </c>
    </row>
    <row r="282" spans="1:22">
      <c r="A282" s="55" t="s">
        <v>1120</v>
      </c>
      <c r="B282" s="55" t="s">
        <v>1121</v>
      </c>
      <c r="C282" s="55" t="s">
        <v>1122</v>
      </c>
      <c r="D282" s="55" t="s">
        <v>1123</v>
      </c>
      <c r="E282" s="56">
        <v>1</v>
      </c>
      <c r="F282" s="56">
        <v>15</v>
      </c>
      <c r="G282" s="56">
        <v>40910000</v>
      </c>
      <c r="H282" s="56">
        <v>48556000</v>
      </c>
      <c r="I282" s="56">
        <v>110170000</v>
      </c>
      <c r="J282" s="56">
        <v>128590000</v>
      </c>
      <c r="K282" s="56">
        <v>57466000</v>
      </c>
      <c r="L282" s="56">
        <v>102830000</v>
      </c>
      <c r="M282" s="56">
        <v>19729000</v>
      </c>
      <c r="N282" s="56">
        <v>19149000</v>
      </c>
      <c r="O282" s="56">
        <v>12269000</v>
      </c>
      <c r="P282" s="56">
        <v>54095000</v>
      </c>
      <c r="Q282" s="56">
        <v>33787000</v>
      </c>
      <c r="R282" s="56">
        <v>26791000</v>
      </c>
      <c r="S282" s="56">
        <v>81420333.329999998</v>
      </c>
      <c r="T282" s="56">
        <v>27636666.670000002</v>
      </c>
      <c r="U282" s="56">
        <v>0.33943200099999998</v>
      </c>
      <c r="V282" s="56">
        <v>1.4105334000000001E-2</v>
      </c>
    </row>
    <row r="283" spans="1:22">
      <c r="A283" s="55" t="s">
        <v>1124</v>
      </c>
      <c r="B283" s="55" t="s">
        <v>1125</v>
      </c>
      <c r="C283" s="55" t="s">
        <v>1126</v>
      </c>
      <c r="D283" s="55" t="s">
        <v>1127</v>
      </c>
      <c r="E283" s="56">
        <v>1</v>
      </c>
      <c r="F283" s="56">
        <v>1</v>
      </c>
      <c r="G283" s="56">
        <v>1</v>
      </c>
      <c r="H283" s="56">
        <v>1</v>
      </c>
      <c r="I283" s="56">
        <v>1</v>
      </c>
      <c r="J283" s="56">
        <v>1</v>
      </c>
      <c r="K283" s="56">
        <v>1</v>
      </c>
      <c r="L283" s="56">
        <v>1</v>
      </c>
      <c r="M283" s="56">
        <v>1</v>
      </c>
      <c r="N283" s="56">
        <v>1</v>
      </c>
      <c r="O283" s="56">
        <v>1</v>
      </c>
      <c r="P283" s="56">
        <v>1</v>
      </c>
      <c r="Q283" s="56">
        <v>1</v>
      </c>
      <c r="R283" s="56">
        <v>1</v>
      </c>
      <c r="S283" s="56">
        <v>1</v>
      </c>
      <c r="T283" s="56">
        <v>1</v>
      </c>
      <c r="U283" s="56">
        <v>1</v>
      </c>
      <c r="V283" s="56" t="e">
        <v>#DIV/0!</v>
      </c>
    </row>
    <row r="284" spans="1:22">
      <c r="A284" s="55" t="s">
        <v>1128</v>
      </c>
      <c r="B284" s="55" t="s">
        <v>1129</v>
      </c>
      <c r="C284" s="55" t="s">
        <v>1130</v>
      </c>
      <c r="D284" s="55" t="s">
        <v>1131</v>
      </c>
      <c r="E284" s="56">
        <v>1</v>
      </c>
      <c r="F284" s="56">
        <v>19</v>
      </c>
      <c r="G284" s="56">
        <v>1</v>
      </c>
      <c r="H284" s="56">
        <v>1300800</v>
      </c>
      <c r="I284" s="56">
        <v>13802000</v>
      </c>
      <c r="J284" s="56">
        <v>10835000</v>
      </c>
      <c r="K284" s="56">
        <v>1</v>
      </c>
      <c r="L284" s="56">
        <v>1</v>
      </c>
      <c r="M284" s="56">
        <v>13756000</v>
      </c>
      <c r="N284" s="56">
        <v>14711000</v>
      </c>
      <c r="O284" s="56">
        <v>4698900</v>
      </c>
      <c r="P284" s="56">
        <v>8226200</v>
      </c>
      <c r="Q284" s="56">
        <v>4634200</v>
      </c>
      <c r="R284" s="56">
        <v>8599400</v>
      </c>
      <c r="S284" s="56">
        <v>4322967.1670000004</v>
      </c>
      <c r="T284" s="56">
        <v>9104283.3330000006</v>
      </c>
      <c r="U284" s="56">
        <v>2.1060264819999999</v>
      </c>
      <c r="V284" s="56">
        <v>0.15957479399999999</v>
      </c>
    </row>
    <row r="285" spans="1:22">
      <c r="A285" s="55" t="s">
        <v>514</v>
      </c>
      <c r="B285" s="55" t="s">
        <v>515</v>
      </c>
      <c r="C285" s="55" t="s">
        <v>516</v>
      </c>
      <c r="D285" s="55" t="s">
        <v>517</v>
      </c>
      <c r="E285" s="56">
        <v>8</v>
      </c>
      <c r="F285" s="56">
        <v>10</v>
      </c>
      <c r="G285" s="56">
        <v>1</v>
      </c>
      <c r="H285" s="56">
        <v>1</v>
      </c>
      <c r="I285" s="56">
        <v>1</v>
      </c>
      <c r="J285" s="56">
        <v>1</v>
      </c>
      <c r="K285" s="56">
        <v>1</v>
      </c>
      <c r="L285" s="56">
        <v>1</v>
      </c>
      <c r="M285" s="56">
        <v>1</v>
      </c>
      <c r="N285" s="56">
        <v>1</v>
      </c>
      <c r="O285" s="56">
        <v>1</v>
      </c>
      <c r="P285" s="56">
        <v>1</v>
      </c>
      <c r="Q285" s="56">
        <v>1</v>
      </c>
      <c r="R285" s="56">
        <v>1</v>
      </c>
      <c r="S285" s="56">
        <v>1</v>
      </c>
      <c r="T285" s="56">
        <v>1</v>
      </c>
      <c r="U285" s="56">
        <v>1</v>
      </c>
      <c r="V285" s="56" t="e">
        <v>#DIV/0!</v>
      </c>
    </row>
    <row r="286" spans="1:22">
      <c r="A286" s="55" t="s">
        <v>843</v>
      </c>
      <c r="B286" s="55" t="s">
        <v>844</v>
      </c>
      <c r="C286" s="55" t="s">
        <v>845</v>
      </c>
      <c r="D286" s="55" t="s">
        <v>846</v>
      </c>
      <c r="E286" s="56">
        <v>3</v>
      </c>
      <c r="F286" s="56">
        <v>7</v>
      </c>
      <c r="G286" s="56">
        <v>1</v>
      </c>
      <c r="H286" s="56">
        <v>1</v>
      </c>
      <c r="I286" s="56">
        <v>1</v>
      </c>
      <c r="J286" s="56">
        <v>1</v>
      </c>
      <c r="K286" s="56">
        <v>1</v>
      </c>
      <c r="L286" s="56">
        <v>1</v>
      </c>
      <c r="M286" s="56">
        <v>1</v>
      </c>
      <c r="N286" s="56">
        <v>1</v>
      </c>
      <c r="O286" s="56">
        <v>1</v>
      </c>
      <c r="P286" s="56">
        <v>1</v>
      </c>
      <c r="Q286" s="56">
        <v>1</v>
      </c>
      <c r="R286" s="56">
        <v>1</v>
      </c>
      <c r="S286" s="56">
        <v>1</v>
      </c>
      <c r="T286" s="56">
        <v>1</v>
      </c>
      <c r="U286" s="56">
        <v>1</v>
      </c>
      <c r="V286" s="56" t="e">
        <v>#DIV/0!</v>
      </c>
    </row>
    <row r="287" spans="1:22">
      <c r="A287" s="55" t="s">
        <v>518</v>
      </c>
      <c r="B287" s="55" t="s">
        <v>519</v>
      </c>
      <c r="C287" s="55" t="s">
        <v>520</v>
      </c>
      <c r="D287" s="55" t="s">
        <v>521</v>
      </c>
      <c r="E287" s="56">
        <v>3</v>
      </c>
      <c r="F287" s="56">
        <v>9</v>
      </c>
      <c r="G287" s="56">
        <v>1</v>
      </c>
      <c r="H287" s="56">
        <v>1</v>
      </c>
      <c r="I287" s="56">
        <v>1</v>
      </c>
      <c r="J287" s="56">
        <v>1</v>
      </c>
      <c r="K287" s="56">
        <v>1</v>
      </c>
      <c r="L287" s="56">
        <v>1</v>
      </c>
      <c r="M287" s="56">
        <v>1</v>
      </c>
      <c r="N287" s="56">
        <v>1</v>
      </c>
      <c r="O287" s="56">
        <v>1</v>
      </c>
      <c r="P287" s="56">
        <v>1</v>
      </c>
      <c r="Q287" s="56">
        <v>480620</v>
      </c>
      <c r="R287" s="56">
        <v>336590</v>
      </c>
      <c r="S287" s="56">
        <v>1</v>
      </c>
      <c r="T287" s="56">
        <v>136202.3333</v>
      </c>
      <c r="U287" s="56">
        <v>136202.3333</v>
      </c>
      <c r="V287" s="56">
        <v>0.182877912</v>
      </c>
    </row>
    <row r="288" spans="1:22">
      <c r="A288" s="55" t="s">
        <v>1178</v>
      </c>
      <c r="B288" s="55" t="s">
        <v>1179</v>
      </c>
      <c r="C288" s="55" t="s">
        <v>1180</v>
      </c>
      <c r="D288" s="55" t="s">
        <v>1181</v>
      </c>
      <c r="E288" s="56">
        <v>2</v>
      </c>
      <c r="F288" s="56">
        <v>1</v>
      </c>
      <c r="G288" s="56">
        <v>1</v>
      </c>
      <c r="H288" s="56">
        <v>1</v>
      </c>
      <c r="I288" s="56">
        <v>1</v>
      </c>
      <c r="J288" s="56">
        <v>1</v>
      </c>
      <c r="K288" s="56">
        <v>1</v>
      </c>
      <c r="L288" s="56">
        <v>1</v>
      </c>
      <c r="M288" s="56">
        <v>1</v>
      </c>
      <c r="N288" s="56">
        <v>1</v>
      </c>
      <c r="O288" s="56">
        <v>1</v>
      </c>
      <c r="P288" s="56">
        <v>1</v>
      </c>
      <c r="Q288" s="56">
        <v>1</v>
      </c>
      <c r="R288" s="56">
        <v>1</v>
      </c>
      <c r="S288" s="56">
        <v>1</v>
      </c>
      <c r="T288" s="56">
        <v>1</v>
      </c>
      <c r="U288" s="56">
        <v>1</v>
      </c>
      <c r="V288" s="56" t="e">
        <v>#DIV/0!</v>
      </c>
    </row>
    <row r="289" spans="1:22">
      <c r="A289" s="55" t="s">
        <v>394</v>
      </c>
      <c r="B289" s="55" t="s">
        <v>395</v>
      </c>
      <c r="C289" s="55" t="s">
        <v>396</v>
      </c>
      <c r="D289" s="55" t="s">
        <v>397</v>
      </c>
      <c r="E289" s="56">
        <v>3</v>
      </c>
      <c r="F289" s="56">
        <v>5</v>
      </c>
      <c r="G289" s="56">
        <v>1</v>
      </c>
      <c r="H289" s="56">
        <v>1</v>
      </c>
      <c r="I289" s="56">
        <v>879080</v>
      </c>
      <c r="J289" s="56">
        <v>1128700</v>
      </c>
      <c r="K289" s="56">
        <v>1</v>
      </c>
      <c r="L289" s="56">
        <v>1</v>
      </c>
      <c r="M289" s="56">
        <v>1</v>
      </c>
      <c r="N289" s="56">
        <v>1</v>
      </c>
      <c r="O289" s="56">
        <v>1</v>
      </c>
      <c r="P289" s="56">
        <v>1</v>
      </c>
      <c r="Q289" s="56">
        <v>1</v>
      </c>
      <c r="R289" s="56">
        <v>1</v>
      </c>
      <c r="S289" s="56">
        <v>334630.6667</v>
      </c>
      <c r="T289" s="56">
        <v>1</v>
      </c>
      <c r="U289" s="58">
        <v>2.9883700000000001E-6</v>
      </c>
      <c r="V289" s="56">
        <v>0.17878728299999999</v>
      </c>
    </row>
    <row r="290" spans="1:22">
      <c r="A290" s="55" t="s">
        <v>398</v>
      </c>
      <c r="B290" s="55" t="s">
        <v>1555</v>
      </c>
      <c r="C290" s="55" t="s">
        <v>400</v>
      </c>
      <c r="D290" s="55" t="s">
        <v>401</v>
      </c>
      <c r="E290" s="56">
        <v>3</v>
      </c>
      <c r="F290" s="56">
        <v>22</v>
      </c>
      <c r="G290" s="56">
        <v>2025100</v>
      </c>
      <c r="H290" s="56">
        <v>3127900</v>
      </c>
      <c r="I290" s="56">
        <v>32756000</v>
      </c>
      <c r="J290" s="56">
        <v>26620000</v>
      </c>
      <c r="K290" s="56">
        <v>10279000</v>
      </c>
      <c r="L290" s="56">
        <v>5530500</v>
      </c>
      <c r="M290" s="56">
        <v>1163300</v>
      </c>
      <c r="N290" s="56">
        <v>1940700</v>
      </c>
      <c r="O290" s="56">
        <v>3619100</v>
      </c>
      <c r="P290" s="56">
        <v>1426800</v>
      </c>
      <c r="Q290" s="56">
        <v>1583700</v>
      </c>
      <c r="R290" s="56">
        <v>1</v>
      </c>
      <c r="S290" s="56">
        <v>13389750</v>
      </c>
      <c r="T290" s="56">
        <v>1622266.8330000001</v>
      </c>
      <c r="U290" s="56">
        <v>0.121157365</v>
      </c>
      <c r="V290" s="56">
        <v>7.8819960999999994E-2</v>
      </c>
    </row>
    <row r="291" spans="1:22">
      <c r="A291" s="55" t="s">
        <v>1386</v>
      </c>
      <c r="B291" s="55" t="s">
        <v>1598</v>
      </c>
      <c r="C291" s="55" t="s">
        <v>1388</v>
      </c>
      <c r="D291" s="55" t="s">
        <v>1389</v>
      </c>
      <c r="E291" s="56">
        <v>7</v>
      </c>
      <c r="F291" s="56">
        <v>10</v>
      </c>
      <c r="G291" s="56">
        <v>1</v>
      </c>
      <c r="H291" s="56">
        <v>1</v>
      </c>
      <c r="I291" s="56">
        <v>1</v>
      </c>
      <c r="J291" s="56">
        <v>1</v>
      </c>
      <c r="K291" s="56">
        <v>1</v>
      </c>
      <c r="L291" s="56">
        <v>1</v>
      </c>
      <c r="M291" s="56">
        <v>1</v>
      </c>
      <c r="N291" s="56">
        <v>1</v>
      </c>
      <c r="O291" s="56">
        <v>1</v>
      </c>
      <c r="P291" s="56">
        <v>1</v>
      </c>
      <c r="Q291" s="56">
        <v>1</v>
      </c>
      <c r="R291" s="56">
        <v>1</v>
      </c>
      <c r="S291" s="56">
        <v>1</v>
      </c>
      <c r="T291" s="56">
        <v>1</v>
      </c>
      <c r="U291" s="56">
        <v>1</v>
      </c>
      <c r="V291" s="56" t="e">
        <v>#DIV/0!</v>
      </c>
    </row>
    <row r="292" spans="1:22">
      <c r="A292" s="55" t="s">
        <v>409</v>
      </c>
      <c r="B292" s="55" t="s">
        <v>1556</v>
      </c>
      <c r="C292" s="55" t="s">
        <v>411</v>
      </c>
      <c r="D292" s="55" t="s">
        <v>412</v>
      </c>
      <c r="E292" s="56">
        <v>2</v>
      </c>
      <c r="F292" s="56">
        <v>8</v>
      </c>
      <c r="G292" s="56">
        <v>1</v>
      </c>
      <c r="H292" s="56">
        <v>1</v>
      </c>
      <c r="I292" s="56">
        <v>1</v>
      </c>
      <c r="J292" s="56">
        <v>1184000</v>
      </c>
      <c r="K292" s="56">
        <v>949810</v>
      </c>
      <c r="L292" s="56">
        <v>1</v>
      </c>
      <c r="M292" s="56">
        <v>786580</v>
      </c>
      <c r="N292" s="56">
        <v>696170</v>
      </c>
      <c r="O292" s="56">
        <v>1</v>
      </c>
      <c r="P292" s="56">
        <v>1</v>
      </c>
      <c r="Q292" s="56">
        <v>1</v>
      </c>
      <c r="R292" s="56">
        <v>1</v>
      </c>
      <c r="S292" s="56">
        <v>355635.6667</v>
      </c>
      <c r="T292" s="56">
        <v>247125.6667</v>
      </c>
      <c r="U292" s="56">
        <v>0.694884371</v>
      </c>
      <c r="V292" s="56">
        <v>0.703276122</v>
      </c>
    </row>
    <row r="293" spans="1:22">
      <c r="A293" s="55" t="s">
        <v>413</v>
      </c>
      <c r="B293" s="55" t="s">
        <v>1557</v>
      </c>
      <c r="C293" s="55" t="s">
        <v>415</v>
      </c>
      <c r="D293" s="55" t="s">
        <v>416</v>
      </c>
      <c r="E293" s="56">
        <v>2</v>
      </c>
      <c r="F293" s="56">
        <v>3</v>
      </c>
      <c r="G293" s="56">
        <v>1</v>
      </c>
      <c r="H293" s="56">
        <v>1</v>
      </c>
      <c r="I293" s="56">
        <v>999240</v>
      </c>
      <c r="J293" s="56">
        <v>1985300</v>
      </c>
      <c r="K293" s="56">
        <v>573210</v>
      </c>
      <c r="L293" s="56">
        <v>1</v>
      </c>
      <c r="M293" s="56">
        <v>971050</v>
      </c>
      <c r="N293" s="56">
        <v>1</v>
      </c>
      <c r="O293" s="56">
        <v>1</v>
      </c>
      <c r="P293" s="56">
        <v>1</v>
      </c>
      <c r="Q293" s="56">
        <v>1</v>
      </c>
      <c r="R293" s="56">
        <v>1073900</v>
      </c>
      <c r="S293" s="56">
        <v>592958.83330000006</v>
      </c>
      <c r="T293" s="56">
        <v>340825.6667</v>
      </c>
      <c r="U293" s="56">
        <v>0.57478807600000004</v>
      </c>
      <c r="V293" s="56">
        <v>0.53441875000000005</v>
      </c>
    </row>
    <row r="294" spans="1:22">
      <c r="A294" s="55" t="s">
        <v>417</v>
      </c>
      <c r="B294" s="55" t="s">
        <v>418</v>
      </c>
      <c r="C294" s="55" t="s">
        <v>419</v>
      </c>
      <c r="D294" s="55" t="s">
        <v>420</v>
      </c>
      <c r="E294" s="56">
        <v>2</v>
      </c>
      <c r="F294" s="56">
        <v>2</v>
      </c>
      <c r="G294" s="56">
        <v>1</v>
      </c>
      <c r="H294" s="56">
        <v>1</v>
      </c>
      <c r="I294" s="56">
        <v>1</v>
      </c>
      <c r="J294" s="56">
        <v>301480</v>
      </c>
      <c r="K294" s="56">
        <v>1</v>
      </c>
      <c r="L294" s="56">
        <v>1</v>
      </c>
      <c r="M294" s="56">
        <v>1</v>
      </c>
      <c r="N294" s="56">
        <v>1</v>
      </c>
      <c r="O294" s="56">
        <v>1</v>
      </c>
      <c r="P294" s="56">
        <v>1</v>
      </c>
      <c r="Q294" s="56">
        <v>1</v>
      </c>
      <c r="R294" s="56">
        <v>1</v>
      </c>
      <c r="S294" s="56">
        <v>50247.5</v>
      </c>
      <c r="T294" s="56">
        <v>1</v>
      </c>
      <c r="U294" s="58">
        <v>1.9901499999999999E-5</v>
      </c>
      <c r="V294" s="56">
        <v>0.36321746799999999</v>
      </c>
    </row>
    <row r="295" spans="1:22">
      <c r="A295" s="55" t="s">
        <v>421</v>
      </c>
      <c r="B295" s="55" t="s">
        <v>422</v>
      </c>
      <c r="C295" s="55" t="s">
        <v>423</v>
      </c>
      <c r="D295" s="55" t="s">
        <v>424</v>
      </c>
      <c r="E295" s="56">
        <v>5</v>
      </c>
      <c r="F295" s="56">
        <v>9</v>
      </c>
      <c r="G295" s="56">
        <v>1632600</v>
      </c>
      <c r="H295" s="56">
        <v>1173800</v>
      </c>
      <c r="I295" s="56">
        <v>2935900</v>
      </c>
      <c r="J295" s="56">
        <v>1024600</v>
      </c>
      <c r="K295" s="56">
        <v>1424400</v>
      </c>
      <c r="L295" s="56">
        <v>1</v>
      </c>
      <c r="M295" s="56">
        <v>737040</v>
      </c>
      <c r="N295" s="56">
        <v>724830</v>
      </c>
      <c r="O295" s="56">
        <v>1</v>
      </c>
      <c r="P295" s="56">
        <v>521500</v>
      </c>
      <c r="Q295" s="56">
        <v>1098500</v>
      </c>
      <c r="R295" s="56">
        <v>930570</v>
      </c>
      <c r="S295" s="56">
        <v>1365216.8330000001</v>
      </c>
      <c r="T295" s="56">
        <v>668740.16669999994</v>
      </c>
      <c r="U295" s="56">
        <v>0.48984172399999998</v>
      </c>
      <c r="V295" s="56">
        <v>0.143973727</v>
      </c>
    </row>
    <row r="296" spans="1:22">
      <c r="A296" s="55" t="s">
        <v>1100</v>
      </c>
      <c r="B296" s="55" t="s">
        <v>1101</v>
      </c>
      <c r="C296" s="55" t="s">
        <v>1102</v>
      </c>
      <c r="D296" s="55" t="s">
        <v>1103</v>
      </c>
      <c r="E296" s="56">
        <v>3</v>
      </c>
      <c r="F296" s="56">
        <v>9</v>
      </c>
      <c r="G296" s="56">
        <v>3234000</v>
      </c>
      <c r="H296" s="56">
        <v>1</v>
      </c>
      <c r="I296" s="56">
        <v>968140</v>
      </c>
      <c r="J296" s="56">
        <v>1896000</v>
      </c>
      <c r="K296" s="56">
        <v>1</v>
      </c>
      <c r="L296" s="56">
        <v>1</v>
      </c>
      <c r="M296" s="56">
        <v>2881200</v>
      </c>
      <c r="N296" s="56">
        <v>1</v>
      </c>
      <c r="O296" s="56">
        <v>14670000</v>
      </c>
      <c r="P296" s="56">
        <v>14524000</v>
      </c>
      <c r="Q296" s="56">
        <v>3055700</v>
      </c>
      <c r="R296" s="56">
        <v>4416800</v>
      </c>
      <c r="S296" s="56">
        <v>1016357.167</v>
      </c>
      <c r="T296" s="56">
        <v>6591283.5</v>
      </c>
      <c r="U296" s="56">
        <v>6.4852039379999997</v>
      </c>
      <c r="V296" s="56">
        <v>8.5313582999999998E-2</v>
      </c>
    </row>
    <row r="297" spans="1:22">
      <c r="A297" s="55" t="s">
        <v>425</v>
      </c>
      <c r="B297" s="55" t="s">
        <v>426</v>
      </c>
      <c r="C297" s="55" t="s">
        <v>427</v>
      </c>
      <c r="D297" s="55" t="s">
        <v>428</v>
      </c>
      <c r="E297" s="56">
        <v>2</v>
      </c>
      <c r="F297" s="56">
        <v>15</v>
      </c>
      <c r="G297" s="56">
        <v>27381000</v>
      </c>
      <c r="H297" s="56">
        <v>29004000</v>
      </c>
      <c r="I297" s="56">
        <v>31258000</v>
      </c>
      <c r="J297" s="56">
        <v>26033000</v>
      </c>
      <c r="K297" s="56">
        <v>68172000</v>
      </c>
      <c r="L297" s="56">
        <v>29995000</v>
      </c>
      <c r="M297" s="56">
        <v>23857000</v>
      </c>
      <c r="N297" s="56">
        <v>29063000</v>
      </c>
      <c r="O297" s="56">
        <v>22411000</v>
      </c>
      <c r="P297" s="56">
        <v>27807000</v>
      </c>
      <c r="Q297" s="56">
        <v>28338000</v>
      </c>
      <c r="R297" s="56">
        <v>21779000</v>
      </c>
      <c r="S297" s="56">
        <v>35307166.670000002</v>
      </c>
      <c r="T297" s="56">
        <v>25542500</v>
      </c>
      <c r="U297" s="56">
        <v>0.72343669600000005</v>
      </c>
      <c r="V297" s="56">
        <v>0.203277183</v>
      </c>
    </row>
    <row r="298" spans="1:22">
      <c r="A298" s="55" t="s">
        <v>1307</v>
      </c>
      <c r="B298" s="55" t="s">
        <v>1308</v>
      </c>
      <c r="C298" s="55" t="s">
        <v>1309</v>
      </c>
      <c r="D298" s="55" t="s">
        <v>1310</v>
      </c>
      <c r="E298" s="56">
        <v>2</v>
      </c>
      <c r="F298" s="56">
        <v>3</v>
      </c>
      <c r="G298" s="56">
        <v>752300000</v>
      </c>
      <c r="H298" s="56">
        <v>132430000</v>
      </c>
      <c r="I298" s="56">
        <v>6353900</v>
      </c>
      <c r="J298" s="56">
        <v>2694300</v>
      </c>
      <c r="K298" s="56">
        <v>1352300</v>
      </c>
      <c r="L298" s="56">
        <v>1</v>
      </c>
      <c r="M298" s="56">
        <v>31235000</v>
      </c>
      <c r="N298" s="56">
        <v>5697700</v>
      </c>
      <c r="O298" s="56">
        <v>7132400</v>
      </c>
      <c r="P298" s="56">
        <v>3308300</v>
      </c>
      <c r="Q298" s="56">
        <v>559230000</v>
      </c>
      <c r="R298" s="56">
        <v>69568000</v>
      </c>
      <c r="S298" s="56">
        <v>149188416.80000001</v>
      </c>
      <c r="T298" s="56">
        <v>112695233.3</v>
      </c>
      <c r="U298" s="56">
        <v>0.75538862699999998</v>
      </c>
      <c r="V298" s="56">
        <v>0.81545313500000005</v>
      </c>
    </row>
    <row r="299" spans="1:22">
      <c r="A299" s="55" t="s">
        <v>429</v>
      </c>
      <c r="B299" s="55" t="s">
        <v>430</v>
      </c>
      <c r="C299" s="55" t="s">
        <v>431</v>
      </c>
      <c r="D299" s="55" t="s">
        <v>432</v>
      </c>
      <c r="E299" s="56">
        <v>2</v>
      </c>
      <c r="F299" s="56">
        <v>2</v>
      </c>
      <c r="G299" s="56">
        <v>4727600</v>
      </c>
      <c r="H299" s="56">
        <v>1</v>
      </c>
      <c r="I299" s="56">
        <v>2051500</v>
      </c>
      <c r="J299" s="56">
        <v>2235000</v>
      </c>
      <c r="K299" s="56">
        <v>1</v>
      </c>
      <c r="L299" s="56">
        <v>1</v>
      </c>
      <c r="M299" s="56">
        <v>1</v>
      </c>
      <c r="N299" s="56">
        <v>1</v>
      </c>
      <c r="O299" s="56">
        <v>1</v>
      </c>
      <c r="P299" s="56">
        <v>1</v>
      </c>
      <c r="Q299" s="56">
        <v>1958900</v>
      </c>
      <c r="R299" s="56">
        <v>1</v>
      </c>
      <c r="S299" s="56">
        <v>1502350.5</v>
      </c>
      <c r="T299" s="56">
        <v>326484.1667</v>
      </c>
      <c r="U299" s="56">
        <v>0.21731557800000001</v>
      </c>
      <c r="V299" s="56">
        <v>0.20638084100000001</v>
      </c>
    </row>
    <row r="300" spans="1:22">
      <c r="A300" s="55" t="s">
        <v>522</v>
      </c>
      <c r="B300" s="55" t="s">
        <v>1564</v>
      </c>
      <c r="C300" s="55" t="s">
        <v>524</v>
      </c>
      <c r="D300" s="55" t="s">
        <v>525</v>
      </c>
      <c r="E300" s="56">
        <v>6</v>
      </c>
      <c r="F300" s="56">
        <v>95</v>
      </c>
      <c r="G300" s="56">
        <v>88833000</v>
      </c>
      <c r="H300" s="56">
        <v>75568000</v>
      </c>
      <c r="I300" s="56">
        <v>101320000</v>
      </c>
      <c r="J300" s="56">
        <v>102110000</v>
      </c>
      <c r="K300" s="56">
        <v>132560000</v>
      </c>
      <c r="L300" s="56">
        <v>97541000</v>
      </c>
      <c r="M300" s="56">
        <v>89687000</v>
      </c>
      <c r="N300" s="56">
        <v>99239000</v>
      </c>
      <c r="O300" s="56">
        <v>96192000</v>
      </c>
      <c r="P300" s="56">
        <v>106860000</v>
      </c>
      <c r="Q300" s="56">
        <v>99937000</v>
      </c>
      <c r="R300" s="56">
        <v>97761000</v>
      </c>
      <c r="S300" s="56">
        <v>99655333.329999998</v>
      </c>
      <c r="T300" s="56">
        <v>98279333.329999998</v>
      </c>
      <c r="U300" s="56">
        <v>0.98619241000000002</v>
      </c>
      <c r="V300" s="56">
        <v>0.87018879299999996</v>
      </c>
    </row>
    <row r="301" spans="1:22">
      <c r="A301" s="55" t="s">
        <v>588</v>
      </c>
      <c r="B301" s="55" t="s">
        <v>589</v>
      </c>
      <c r="C301" s="55" t="s">
        <v>590</v>
      </c>
      <c r="D301" s="55" t="s">
        <v>591</v>
      </c>
      <c r="E301" s="56">
        <v>4</v>
      </c>
      <c r="F301" s="56">
        <v>1</v>
      </c>
      <c r="G301" s="56">
        <v>1</v>
      </c>
      <c r="H301" s="56">
        <v>1</v>
      </c>
      <c r="I301" s="56">
        <v>1</v>
      </c>
      <c r="J301" s="56">
        <v>1</v>
      </c>
      <c r="K301" s="56">
        <v>1</v>
      </c>
      <c r="L301" s="56">
        <v>1</v>
      </c>
      <c r="M301" s="56">
        <v>1</v>
      </c>
      <c r="N301" s="56">
        <v>1</v>
      </c>
      <c r="O301" s="56">
        <v>1</v>
      </c>
      <c r="P301" s="56">
        <v>1</v>
      </c>
      <c r="Q301" s="56">
        <v>1</v>
      </c>
      <c r="R301" s="56">
        <v>1</v>
      </c>
      <c r="S301" s="56">
        <v>1</v>
      </c>
      <c r="T301" s="56">
        <v>1</v>
      </c>
      <c r="U301" s="56">
        <v>1</v>
      </c>
      <c r="V301" s="56" t="e">
        <v>#DIV/0!</v>
      </c>
    </row>
    <row r="302" spans="1:22">
      <c r="A302" s="55" t="s">
        <v>1139</v>
      </c>
      <c r="B302" s="55" t="s">
        <v>1584</v>
      </c>
      <c r="C302" s="55" t="s">
        <v>1141</v>
      </c>
      <c r="D302" s="55" t="s">
        <v>1142</v>
      </c>
      <c r="E302" s="56">
        <v>2</v>
      </c>
      <c r="F302" s="56">
        <v>1</v>
      </c>
      <c r="G302" s="56">
        <v>1</v>
      </c>
      <c r="H302" s="56">
        <v>1</v>
      </c>
      <c r="I302" s="56">
        <v>1</v>
      </c>
      <c r="J302" s="56">
        <v>1</v>
      </c>
      <c r="K302" s="56">
        <v>1</v>
      </c>
      <c r="L302" s="56">
        <v>1</v>
      </c>
      <c r="M302" s="56">
        <v>1</v>
      </c>
      <c r="N302" s="56">
        <v>1</v>
      </c>
      <c r="O302" s="56">
        <v>1</v>
      </c>
      <c r="P302" s="56">
        <v>1</v>
      </c>
      <c r="Q302" s="56">
        <v>1</v>
      </c>
      <c r="R302" s="56">
        <v>1</v>
      </c>
      <c r="S302" s="56">
        <v>1</v>
      </c>
      <c r="T302" s="56">
        <v>1</v>
      </c>
      <c r="U302" s="56">
        <v>1</v>
      </c>
      <c r="V302" s="56" t="e">
        <v>#DIV/0!</v>
      </c>
    </row>
    <row r="303" spans="1:22">
      <c r="A303" s="55" t="s">
        <v>819</v>
      </c>
      <c r="B303" s="55" t="s">
        <v>820</v>
      </c>
      <c r="C303" s="55" t="s">
        <v>821</v>
      </c>
      <c r="D303" s="55" t="s">
        <v>822</v>
      </c>
      <c r="E303" s="56">
        <v>5</v>
      </c>
      <c r="F303" s="56">
        <v>7</v>
      </c>
      <c r="G303" s="56">
        <v>1</v>
      </c>
      <c r="H303" s="56">
        <v>1</v>
      </c>
      <c r="I303" s="56">
        <v>1</v>
      </c>
      <c r="J303" s="56">
        <v>1</v>
      </c>
      <c r="K303" s="56">
        <v>1</v>
      </c>
      <c r="L303" s="56">
        <v>1</v>
      </c>
      <c r="M303" s="56">
        <v>1</v>
      </c>
      <c r="N303" s="56">
        <v>1</v>
      </c>
      <c r="O303" s="56">
        <v>1</v>
      </c>
      <c r="P303" s="56">
        <v>1</v>
      </c>
      <c r="Q303" s="56">
        <v>1</v>
      </c>
      <c r="R303" s="56">
        <v>1</v>
      </c>
      <c r="S303" s="56">
        <v>1</v>
      </c>
      <c r="T303" s="56">
        <v>1</v>
      </c>
      <c r="U303" s="56">
        <v>1</v>
      </c>
      <c r="V303" s="56" t="e">
        <v>#DIV/0!</v>
      </c>
    </row>
    <row r="304" spans="1:22">
      <c r="A304" s="55" t="s">
        <v>441</v>
      </c>
      <c r="B304" s="55" t="s">
        <v>442</v>
      </c>
      <c r="C304" s="55" t="s">
        <v>443</v>
      </c>
      <c r="D304" s="55" t="s">
        <v>444</v>
      </c>
      <c r="E304" s="56">
        <v>2</v>
      </c>
      <c r="F304" s="56">
        <v>2</v>
      </c>
      <c r="G304" s="56">
        <v>1</v>
      </c>
      <c r="H304" s="56">
        <v>1</v>
      </c>
      <c r="I304" s="56">
        <v>1</v>
      </c>
      <c r="J304" s="56">
        <v>1</v>
      </c>
      <c r="K304" s="56">
        <v>1</v>
      </c>
      <c r="L304" s="56">
        <v>1</v>
      </c>
      <c r="M304" s="56">
        <v>370730</v>
      </c>
      <c r="N304" s="56">
        <v>1</v>
      </c>
      <c r="O304" s="56">
        <v>1</v>
      </c>
      <c r="P304" s="56">
        <v>1</v>
      </c>
      <c r="Q304" s="56">
        <v>1</v>
      </c>
      <c r="R304" s="56">
        <v>1</v>
      </c>
      <c r="S304" s="56">
        <v>1</v>
      </c>
      <c r="T304" s="56">
        <v>61789.166669999999</v>
      </c>
      <c r="U304" s="56">
        <v>61789.166669999999</v>
      </c>
      <c r="V304" s="56">
        <v>0.36321746799999999</v>
      </c>
    </row>
    <row r="305" spans="1:22">
      <c r="A305" s="55" t="s">
        <v>445</v>
      </c>
      <c r="B305" s="55" t="s">
        <v>446</v>
      </c>
      <c r="C305" s="55" t="s">
        <v>447</v>
      </c>
      <c r="D305" s="55" t="s">
        <v>448</v>
      </c>
      <c r="E305" s="56">
        <v>2</v>
      </c>
      <c r="F305" s="56">
        <v>34</v>
      </c>
      <c r="G305" s="56">
        <v>1</v>
      </c>
      <c r="H305" s="56">
        <v>2306400</v>
      </c>
      <c r="I305" s="56">
        <v>1</v>
      </c>
      <c r="J305" s="56">
        <v>2302000</v>
      </c>
      <c r="K305" s="56">
        <v>1</v>
      </c>
      <c r="L305" s="56">
        <v>2527500</v>
      </c>
      <c r="M305" s="56">
        <v>2083400</v>
      </c>
      <c r="N305" s="56">
        <v>2156900</v>
      </c>
      <c r="O305" s="56">
        <v>2153300</v>
      </c>
      <c r="P305" s="56">
        <v>2258400</v>
      </c>
      <c r="Q305" s="56">
        <v>2129200</v>
      </c>
      <c r="R305" s="56">
        <v>2030200</v>
      </c>
      <c r="S305" s="56">
        <v>1189317.1669999999</v>
      </c>
      <c r="T305" s="56">
        <v>2135233.3330000001</v>
      </c>
      <c r="U305" s="56">
        <v>1.795343911</v>
      </c>
      <c r="V305" s="56">
        <v>0.13620995499999999</v>
      </c>
    </row>
    <row r="306" spans="1:22">
      <c r="A306" s="55" t="s">
        <v>1143</v>
      </c>
      <c r="B306" s="55" t="s">
        <v>1144</v>
      </c>
      <c r="C306" s="55" t="s">
        <v>1145</v>
      </c>
      <c r="D306" s="55" t="s">
        <v>1146</v>
      </c>
      <c r="E306" s="56">
        <v>1</v>
      </c>
      <c r="F306" s="56">
        <v>1</v>
      </c>
      <c r="G306" s="56">
        <v>1</v>
      </c>
      <c r="H306" s="56">
        <v>1</v>
      </c>
      <c r="I306" s="56">
        <v>1</v>
      </c>
      <c r="J306" s="56">
        <v>1</v>
      </c>
      <c r="K306" s="56">
        <v>1</v>
      </c>
      <c r="L306" s="56">
        <v>1</v>
      </c>
      <c r="M306" s="56">
        <v>1</v>
      </c>
      <c r="N306" s="56">
        <v>1</v>
      </c>
      <c r="O306" s="56">
        <v>1</v>
      </c>
      <c r="P306" s="56">
        <v>1</v>
      </c>
      <c r="Q306" s="56">
        <v>1</v>
      </c>
      <c r="R306" s="56">
        <v>1</v>
      </c>
      <c r="S306" s="56">
        <v>1</v>
      </c>
      <c r="T306" s="56">
        <v>1</v>
      </c>
      <c r="U306" s="56">
        <v>1</v>
      </c>
      <c r="V306" s="56" t="e">
        <v>#DIV/0!</v>
      </c>
    </row>
    <row r="307" spans="1:22">
      <c r="A307" s="55" t="s">
        <v>1238</v>
      </c>
      <c r="B307" s="55" t="s">
        <v>1239</v>
      </c>
      <c r="C307" s="55" t="s">
        <v>1240</v>
      </c>
      <c r="D307" s="55" t="s">
        <v>1241</v>
      </c>
      <c r="E307" s="56">
        <v>2</v>
      </c>
      <c r="F307" s="56">
        <v>1</v>
      </c>
      <c r="G307" s="56">
        <v>1</v>
      </c>
      <c r="H307" s="56">
        <v>1</v>
      </c>
      <c r="I307" s="56">
        <v>1</v>
      </c>
      <c r="J307" s="56">
        <v>1</v>
      </c>
      <c r="K307" s="56">
        <v>1</v>
      </c>
      <c r="L307" s="56">
        <v>1</v>
      </c>
      <c r="M307" s="56">
        <v>1</v>
      </c>
      <c r="N307" s="56">
        <v>1</v>
      </c>
      <c r="O307" s="56">
        <v>1</v>
      </c>
      <c r="P307" s="56">
        <v>1</v>
      </c>
      <c r="Q307" s="56">
        <v>1</v>
      </c>
      <c r="R307" s="56">
        <v>1</v>
      </c>
      <c r="S307" s="56">
        <v>1</v>
      </c>
      <c r="T307" s="56">
        <v>1</v>
      </c>
      <c r="U307" s="56">
        <v>1</v>
      </c>
      <c r="V307" s="56" t="e">
        <v>#DIV/0!</v>
      </c>
    </row>
    <row r="308" spans="1:22">
      <c r="A308" s="55" t="s">
        <v>487</v>
      </c>
      <c r="B308" s="55" t="s">
        <v>488</v>
      </c>
      <c r="C308" s="55" t="s">
        <v>489</v>
      </c>
      <c r="D308" s="55" t="s">
        <v>490</v>
      </c>
      <c r="E308" s="56">
        <v>3</v>
      </c>
      <c r="F308" s="56">
        <v>6</v>
      </c>
      <c r="G308" s="56">
        <v>3756500</v>
      </c>
      <c r="H308" s="56">
        <v>1</v>
      </c>
      <c r="I308" s="56">
        <v>4725300</v>
      </c>
      <c r="J308" s="56">
        <v>1</v>
      </c>
      <c r="K308" s="56">
        <v>6318000</v>
      </c>
      <c r="L308" s="56">
        <v>5203200</v>
      </c>
      <c r="M308" s="56">
        <v>2736300</v>
      </c>
      <c r="N308" s="56">
        <v>1</v>
      </c>
      <c r="O308" s="56">
        <v>1</v>
      </c>
      <c r="P308" s="56">
        <v>1</v>
      </c>
      <c r="Q308" s="56">
        <v>3116000</v>
      </c>
      <c r="R308" s="56">
        <v>1</v>
      </c>
      <c r="S308" s="56">
        <v>3333833.6669999999</v>
      </c>
      <c r="T308" s="56">
        <v>975384</v>
      </c>
      <c r="U308" s="56">
        <v>0.29257128500000001</v>
      </c>
      <c r="V308" s="56">
        <v>0.100642049</v>
      </c>
    </row>
    <row r="309" spans="1:22">
      <c r="A309" s="55" t="s">
        <v>96</v>
      </c>
      <c r="B309" s="55" t="s">
        <v>97</v>
      </c>
      <c r="C309" s="55" t="s">
        <v>98</v>
      </c>
      <c r="D309" s="55" t="s">
        <v>99</v>
      </c>
      <c r="E309" s="56">
        <v>2</v>
      </c>
      <c r="F309" s="56">
        <v>6</v>
      </c>
      <c r="G309" s="56">
        <v>1</v>
      </c>
      <c r="H309" s="56">
        <v>1</v>
      </c>
      <c r="I309" s="56">
        <v>1</v>
      </c>
      <c r="J309" s="56">
        <v>1</v>
      </c>
      <c r="K309" s="56">
        <v>1</v>
      </c>
      <c r="L309" s="56">
        <v>1</v>
      </c>
      <c r="M309" s="56">
        <v>1</v>
      </c>
      <c r="N309" s="56">
        <v>4372000</v>
      </c>
      <c r="O309" s="56">
        <v>8074700</v>
      </c>
      <c r="P309" s="56">
        <v>1</v>
      </c>
      <c r="Q309" s="56">
        <v>2763200</v>
      </c>
      <c r="R309" s="56">
        <v>1</v>
      </c>
      <c r="S309" s="56">
        <v>1</v>
      </c>
      <c r="T309" s="56">
        <v>2534983.8330000001</v>
      </c>
      <c r="U309" s="56">
        <v>2534983.8330000001</v>
      </c>
      <c r="V309" s="56">
        <v>0.115838894</v>
      </c>
    </row>
    <row r="310" spans="1:22">
      <c r="A310" s="55" t="s">
        <v>453</v>
      </c>
      <c r="B310" s="55" t="s">
        <v>454</v>
      </c>
      <c r="C310" s="55" t="s">
        <v>455</v>
      </c>
      <c r="D310" s="55" t="s">
        <v>456</v>
      </c>
      <c r="E310" s="56">
        <v>2</v>
      </c>
      <c r="F310" s="56">
        <v>38</v>
      </c>
      <c r="G310" s="56">
        <v>132100000</v>
      </c>
      <c r="H310" s="56">
        <v>147090000</v>
      </c>
      <c r="I310" s="56">
        <v>127910000</v>
      </c>
      <c r="J310" s="56">
        <v>150370000</v>
      </c>
      <c r="K310" s="56">
        <v>200670000</v>
      </c>
      <c r="L310" s="56">
        <v>165410000</v>
      </c>
      <c r="M310" s="56">
        <v>151260000</v>
      </c>
      <c r="N310" s="56">
        <v>132190000</v>
      </c>
      <c r="O310" s="56">
        <v>156520000</v>
      </c>
      <c r="P310" s="56">
        <v>134830000</v>
      </c>
      <c r="Q310" s="56">
        <v>154860000</v>
      </c>
      <c r="R310" s="56">
        <v>156940000</v>
      </c>
      <c r="S310" s="56">
        <v>153925000</v>
      </c>
      <c r="T310" s="56">
        <v>147766666.69999999</v>
      </c>
      <c r="U310" s="56">
        <v>0.95999133800000003</v>
      </c>
      <c r="V310" s="56">
        <v>0.61785735399999997</v>
      </c>
    </row>
    <row r="311" spans="1:22">
      <c r="A311" s="55" t="s">
        <v>457</v>
      </c>
      <c r="B311" s="55" t="s">
        <v>458</v>
      </c>
      <c r="C311" s="55" t="s">
        <v>459</v>
      </c>
      <c r="D311" s="55" t="s">
        <v>460</v>
      </c>
      <c r="E311" s="56">
        <v>2</v>
      </c>
      <c r="F311" s="56">
        <v>17</v>
      </c>
      <c r="G311" s="56">
        <v>17375000</v>
      </c>
      <c r="H311" s="56">
        <v>6811400</v>
      </c>
      <c r="I311" s="56">
        <v>45472000</v>
      </c>
      <c r="J311" s="56">
        <v>38276000</v>
      </c>
      <c r="K311" s="56">
        <v>43185000</v>
      </c>
      <c r="L311" s="56">
        <v>29536000</v>
      </c>
      <c r="M311" s="56">
        <v>27964000</v>
      </c>
      <c r="N311" s="56">
        <v>20826000</v>
      </c>
      <c r="O311" s="56">
        <v>26696000</v>
      </c>
      <c r="P311" s="56">
        <v>23502000</v>
      </c>
      <c r="Q311" s="56">
        <v>32416000</v>
      </c>
      <c r="R311" s="56">
        <v>15781000</v>
      </c>
      <c r="S311" s="56">
        <v>30109233.329999998</v>
      </c>
      <c r="T311" s="56">
        <v>24530833.329999998</v>
      </c>
      <c r="U311" s="56">
        <v>0.81472792999999999</v>
      </c>
      <c r="V311" s="56">
        <v>0.435344974</v>
      </c>
    </row>
    <row r="312" spans="1:22">
      <c r="A312" s="55" t="s">
        <v>1398</v>
      </c>
      <c r="B312" s="55" t="s">
        <v>1600</v>
      </c>
      <c r="C312" s="55" t="s">
        <v>451</v>
      </c>
      <c r="D312" s="55" t="s">
        <v>1399</v>
      </c>
      <c r="E312" s="56">
        <v>1</v>
      </c>
      <c r="F312" s="56">
        <v>23</v>
      </c>
      <c r="G312" s="56">
        <v>48847000</v>
      </c>
      <c r="H312" s="56">
        <v>76808000</v>
      </c>
      <c r="I312" s="56">
        <v>62041000</v>
      </c>
      <c r="J312" s="56">
        <v>68744000</v>
      </c>
      <c r="K312" s="56">
        <v>92082000</v>
      </c>
      <c r="L312" s="56">
        <v>83718000</v>
      </c>
      <c r="M312" s="56">
        <v>81520000</v>
      </c>
      <c r="N312" s="56">
        <v>62597000</v>
      </c>
      <c r="O312" s="56">
        <v>80387000</v>
      </c>
      <c r="P312" s="56">
        <v>67543000</v>
      </c>
      <c r="Q312" s="56">
        <v>81168000</v>
      </c>
      <c r="R312" s="56">
        <v>65046000</v>
      </c>
      <c r="S312" s="56">
        <v>72040000</v>
      </c>
      <c r="T312" s="56">
        <v>73043500</v>
      </c>
      <c r="U312" s="56">
        <v>1.013929761</v>
      </c>
      <c r="V312" s="56">
        <v>0.89427584100000002</v>
      </c>
    </row>
    <row r="313" spans="1:22">
      <c r="A313" s="55" t="s">
        <v>1478</v>
      </c>
      <c r="B313" s="55" t="s">
        <v>1479</v>
      </c>
      <c r="C313" s="55" t="s">
        <v>1480</v>
      </c>
      <c r="D313" s="55" t="s">
        <v>1481</v>
      </c>
      <c r="E313" s="56">
        <v>4</v>
      </c>
      <c r="F313" s="56">
        <v>4</v>
      </c>
      <c r="G313" s="56">
        <v>1</v>
      </c>
      <c r="H313" s="56">
        <v>1</v>
      </c>
      <c r="I313" s="56">
        <v>1003100</v>
      </c>
      <c r="J313" s="56">
        <v>1</v>
      </c>
      <c r="K313" s="56">
        <v>773790</v>
      </c>
      <c r="L313" s="56">
        <v>1</v>
      </c>
      <c r="M313" s="56">
        <v>1</v>
      </c>
      <c r="N313" s="56">
        <v>1</v>
      </c>
      <c r="O313" s="56">
        <v>1</v>
      </c>
      <c r="P313" s="56">
        <v>1</v>
      </c>
      <c r="Q313" s="56">
        <v>1</v>
      </c>
      <c r="R313" s="56">
        <v>1</v>
      </c>
      <c r="S313" s="56">
        <v>296149</v>
      </c>
      <c r="T313" s="56">
        <v>1</v>
      </c>
      <c r="U313" s="58">
        <v>3.3766800000000001E-6</v>
      </c>
      <c r="V313" s="56">
        <v>0.179102813</v>
      </c>
    </row>
    <row r="314" spans="1:22">
      <c r="A314" s="55" t="s">
        <v>1400</v>
      </c>
      <c r="B314" s="55" t="s">
        <v>1601</v>
      </c>
      <c r="C314" s="55" t="s">
        <v>1402</v>
      </c>
      <c r="D314" s="55" t="s">
        <v>1403</v>
      </c>
      <c r="E314" s="56">
        <v>2</v>
      </c>
      <c r="F314" s="56">
        <v>2</v>
      </c>
      <c r="G314" s="56">
        <v>2241100</v>
      </c>
      <c r="H314" s="56">
        <v>1</v>
      </c>
      <c r="I314" s="56">
        <v>1</v>
      </c>
      <c r="J314" s="56">
        <v>1</v>
      </c>
      <c r="K314" s="56">
        <v>1</v>
      </c>
      <c r="L314" s="56">
        <v>1</v>
      </c>
      <c r="M314" s="56">
        <v>1</v>
      </c>
      <c r="N314" s="56">
        <v>1</v>
      </c>
      <c r="O314" s="56">
        <v>1</v>
      </c>
      <c r="P314" s="56">
        <v>1</v>
      </c>
      <c r="Q314" s="56">
        <v>1</v>
      </c>
      <c r="R314" s="56">
        <v>1</v>
      </c>
      <c r="S314" s="56">
        <v>373517.5</v>
      </c>
      <c r="T314" s="56">
        <v>1</v>
      </c>
      <c r="U314" s="58">
        <v>2.6772500000000001E-6</v>
      </c>
      <c r="V314" s="56">
        <v>0.36321746799999999</v>
      </c>
    </row>
    <row r="315" spans="1:22">
      <c r="A315" s="55" t="s">
        <v>977</v>
      </c>
      <c r="B315" s="55" t="s">
        <v>978</v>
      </c>
      <c r="C315" s="55" t="s">
        <v>979</v>
      </c>
      <c r="D315" s="55" t="s">
        <v>980</v>
      </c>
      <c r="E315" s="56">
        <v>5</v>
      </c>
      <c r="F315" s="56">
        <v>4</v>
      </c>
      <c r="G315" s="56">
        <v>1</v>
      </c>
      <c r="H315" s="56">
        <v>1</v>
      </c>
      <c r="I315" s="56">
        <v>1</v>
      </c>
      <c r="J315" s="56">
        <v>1</v>
      </c>
      <c r="K315" s="56">
        <v>1</v>
      </c>
      <c r="L315" s="56">
        <v>1</v>
      </c>
      <c r="M315" s="56">
        <v>839430</v>
      </c>
      <c r="N315" s="56">
        <v>1170900</v>
      </c>
      <c r="O315" s="56">
        <v>1</v>
      </c>
      <c r="P315" s="56">
        <v>1</v>
      </c>
      <c r="Q315" s="56">
        <v>1</v>
      </c>
      <c r="R315" s="56">
        <v>1</v>
      </c>
      <c r="S315" s="56">
        <v>1</v>
      </c>
      <c r="T315" s="56">
        <v>335055.6667</v>
      </c>
      <c r="U315" s="56">
        <v>335055.6667</v>
      </c>
      <c r="V315" s="56">
        <v>0.181866374</v>
      </c>
    </row>
    <row r="316" spans="1:22">
      <c r="A316" s="55" t="s">
        <v>1056</v>
      </c>
      <c r="B316" s="55" t="s">
        <v>1057</v>
      </c>
      <c r="C316" s="55" t="s">
        <v>1058</v>
      </c>
      <c r="D316" s="55" t="s">
        <v>1059</v>
      </c>
      <c r="E316" s="56">
        <v>3</v>
      </c>
      <c r="F316" s="56">
        <v>2</v>
      </c>
      <c r="G316" s="56">
        <v>1</v>
      </c>
      <c r="H316" s="56">
        <v>1</v>
      </c>
      <c r="I316" s="56">
        <v>1</v>
      </c>
      <c r="J316" s="56">
        <v>1</v>
      </c>
      <c r="K316" s="56">
        <v>1</v>
      </c>
      <c r="L316" s="56">
        <v>1</v>
      </c>
      <c r="M316" s="56">
        <v>1</v>
      </c>
      <c r="N316" s="56">
        <v>1</v>
      </c>
      <c r="O316" s="56">
        <v>1</v>
      </c>
      <c r="P316" s="56">
        <v>1</v>
      </c>
      <c r="Q316" s="56">
        <v>1</v>
      </c>
      <c r="R316" s="56">
        <v>1</v>
      </c>
      <c r="S316" s="56">
        <v>1</v>
      </c>
      <c r="T316" s="56">
        <v>1</v>
      </c>
      <c r="U316" s="56">
        <v>1</v>
      </c>
      <c r="V316" s="56" t="e">
        <v>#DIV/0!</v>
      </c>
    </row>
    <row r="317" spans="1:22">
      <c r="A317" s="55" t="s">
        <v>1404</v>
      </c>
      <c r="B317" s="55" t="s">
        <v>1602</v>
      </c>
      <c r="C317" s="55" t="s">
        <v>1406</v>
      </c>
      <c r="D317" s="55" t="s">
        <v>1407</v>
      </c>
      <c r="E317" s="56">
        <v>5</v>
      </c>
      <c r="F317" s="56">
        <v>4</v>
      </c>
      <c r="G317" s="56">
        <v>1</v>
      </c>
      <c r="H317" s="56">
        <v>1</v>
      </c>
      <c r="I317" s="56">
        <v>1</v>
      </c>
      <c r="J317" s="56">
        <v>1</v>
      </c>
      <c r="K317" s="56">
        <v>1</v>
      </c>
      <c r="L317" s="56">
        <v>1</v>
      </c>
      <c r="M317" s="56">
        <v>1</v>
      </c>
      <c r="N317" s="56">
        <v>1</v>
      </c>
      <c r="O317" s="56">
        <v>1</v>
      </c>
      <c r="P317" s="56">
        <v>1</v>
      </c>
      <c r="Q317" s="56">
        <v>1</v>
      </c>
      <c r="R317" s="56">
        <v>1</v>
      </c>
      <c r="S317" s="56">
        <v>1</v>
      </c>
      <c r="T317" s="56">
        <v>1</v>
      </c>
      <c r="U317" s="56">
        <v>1</v>
      </c>
      <c r="V317" s="56" t="e">
        <v>#DIV/0!</v>
      </c>
    </row>
    <row r="318" spans="1:22">
      <c r="A318" s="55" t="s">
        <v>465</v>
      </c>
      <c r="B318" s="55" t="s">
        <v>466</v>
      </c>
      <c r="C318" s="55" t="s">
        <v>467</v>
      </c>
      <c r="D318" s="55" t="s">
        <v>468</v>
      </c>
      <c r="E318" s="56">
        <v>2</v>
      </c>
      <c r="F318" s="56">
        <v>6</v>
      </c>
      <c r="G318" s="56">
        <v>3456700</v>
      </c>
      <c r="H318" s="56">
        <v>1</v>
      </c>
      <c r="I318" s="56">
        <v>2114100</v>
      </c>
      <c r="J318" s="56">
        <v>3506800</v>
      </c>
      <c r="K318" s="56">
        <v>3234900</v>
      </c>
      <c r="L318" s="56">
        <v>2055900</v>
      </c>
      <c r="M318" s="56">
        <v>5726500</v>
      </c>
      <c r="N318" s="56">
        <v>1</v>
      </c>
      <c r="O318" s="56">
        <v>7729900</v>
      </c>
      <c r="P318" s="56">
        <v>1</v>
      </c>
      <c r="Q318" s="56">
        <v>3908300</v>
      </c>
      <c r="R318" s="56">
        <v>3034000</v>
      </c>
      <c r="S318" s="56">
        <v>2394733.5</v>
      </c>
      <c r="T318" s="56">
        <v>3399783.6669999999</v>
      </c>
      <c r="U318" s="56">
        <v>1.419691864</v>
      </c>
      <c r="V318" s="56">
        <v>0.48897349499999998</v>
      </c>
    </row>
    <row r="319" spans="1:22">
      <c r="A319" s="55" t="s">
        <v>1214</v>
      </c>
      <c r="B319" s="55" t="s">
        <v>1215</v>
      </c>
      <c r="C319" s="55" t="s">
        <v>1216</v>
      </c>
      <c r="D319" s="55" t="s">
        <v>1217</v>
      </c>
      <c r="E319" s="56">
        <v>2</v>
      </c>
      <c r="F319" s="56">
        <v>1</v>
      </c>
      <c r="G319" s="56">
        <v>1</v>
      </c>
      <c r="H319" s="56">
        <v>1</v>
      </c>
      <c r="I319" s="56">
        <v>1</v>
      </c>
      <c r="J319" s="56">
        <v>1</v>
      </c>
      <c r="K319" s="56">
        <v>1</v>
      </c>
      <c r="L319" s="56">
        <v>1</v>
      </c>
      <c r="M319" s="56">
        <v>1</v>
      </c>
      <c r="N319" s="56">
        <v>1</v>
      </c>
      <c r="O319" s="56">
        <v>1</v>
      </c>
      <c r="P319" s="56">
        <v>1</v>
      </c>
      <c r="Q319" s="56">
        <v>1</v>
      </c>
      <c r="R319" s="56">
        <v>1</v>
      </c>
      <c r="S319" s="56">
        <v>1</v>
      </c>
      <c r="T319" s="56">
        <v>1</v>
      </c>
      <c r="U319" s="56">
        <v>1</v>
      </c>
      <c r="V319" s="56" t="e">
        <v>#DIV/0!</v>
      </c>
    </row>
    <row r="320" spans="1:22">
      <c r="A320" s="55" t="s">
        <v>558</v>
      </c>
      <c r="B320" s="55" t="s">
        <v>559</v>
      </c>
      <c r="C320" s="55" t="s">
        <v>560</v>
      </c>
      <c r="D320" s="55" t="s">
        <v>561</v>
      </c>
      <c r="E320" s="56">
        <v>2</v>
      </c>
      <c r="F320" s="56">
        <v>10</v>
      </c>
      <c r="G320" s="56">
        <v>3876400</v>
      </c>
      <c r="H320" s="56">
        <v>5157500</v>
      </c>
      <c r="I320" s="56">
        <v>17553000</v>
      </c>
      <c r="J320" s="56">
        <v>13550000</v>
      </c>
      <c r="K320" s="56">
        <v>33431000</v>
      </c>
      <c r="L320" s="56">
        <v>31704000</v>
      </c>
      <c r="M320" s="56">
        <v>20566000</v>
      </c>
      <c r="N320" s="56">
        <v>39412000</v>
      </c>
      <c r="O320" s="56">
        <v>15987000</v>
      </c>
      <c r="P320" s="56">
        <v>12199000</v>
      </c>
      <c r="Q320" s="56">
        <v>11685000</v>
      </c>
      <c r="R320" s="56">
        <v>17093000</v>
      </c>
      <c r="S320" s="56">
        <v>17545316.670000002</v>
      </c>
      <c r="T320" s="56">
        <v>19490333.329999998</v>
      </c>
      <c r="U320" s="56">
        <v>1.110856743</v>
      </c>
      <c r="V320" s="56">
        <v>0.77716905000000003</v>
      </c>
    </row>
    <row r="321" spans="1:22">
      <c r="A321" s="55" t="s">
        <v>894</v>
      </c>
      <c r="B321" s="55" t="s">
        <v>1579</v>
      </c>
      <c r="C321" s="55" t="s">
        <v>896</v>
      </c>
      <c r="D321" s="55" t="s">
        <v>897</v>
      </c>
      <c r="E321" s="56">
        <v>5</v>
      </c>
      <c r="F321" s="56">
        <v>7</v>
      </c>
      <c r="G321" s="56">
        <v>1</v>
      </c>
      <c r="H321" s="56">
        <v>1</v>
      </c>
      <c r="I321" s="56">
        <v>1</v>
      </c>
      <c r="J321" s="56">
        <v>1</v>
      </c>
      <c r="K321" s="56">
        <v>1</v>
      </c>
      <c r="L321" s="56">
        <v>33957000</v>
      </c>
      <c r="M321" s="56">
        <v>1</v>
      </c>
      <c r="N321" s="56">
        <v>1</v>
      </c>
      <c r="O321" s="56">
        <v>1</v>
      </c>
      <c r="P321" s="56">
        <v>1</v>
      </c>
      <c r="Q321" s="56">
        <v>1</v>
      </c>
      <c r="R321" s="56">
        <v>1</v>
      </c>
      <c r="S321" s="56">
        <v>5659500.8329999996</v>
      </c>
      <c r="T321" s="56">
        <v>1</v>
      </c>
      <c r="U321" s="58">
        <v>1.7669400000000001E-7</v>
      </c>
      <c r="V321" s="56">
        <v>0.36321746799999999</v>
      </c>
    </row>
    <row r="322" spans="1:22">
      <c r="A322" s="55" t="s">
        <v>1096</v>
      </c>
      <c r="B322" s="55" t="s">
        <v>1097</v>
      </c>
      <c r="C322" s="55" t="s">
        <v>1098</v>
      </c>
      <c r="D322" s="55" t="s">
        <v>1099</v>
      </c>
      <c r="E322" s="56">
        <v>10</v>
      </c>
      <c r="F322" s="56">
        <v>20</v>
      </c>
      <c r="G322" s="56">
        <v>1</v>
      </c>
      <c r="H322" s="56">
        <v>1</v>
      </c>
      <c r="I322" s="56">
        <v>1</v>
      </c>
      <c r="J322" s="56">
        <v>1</v>
      </c>
      <c r="K322" s="56">
        <v>1</v>
      </c>
      <c r="L322" s="56">
        <v>1</v>
      </c>
      <c r="M322" s="56">
        <v>19848000</v>
      </c>
      <c r="N322" s="56">
        <v>1</v>
      </c>
      <c r="O322" s="56">
        <v>1</v>
      </c>
      <c r="P322" s="56">
        <v>1</v>
      </c>
      <c r="Q322" s="56">
        <v>1</v>
      </c>
      <c r="R322" s="56">
        <v>1</v>
      </c>
      <c r="S322" s="56">
        <v>1</v>
      </c>
      <c r="T322" s="56">
        <v>3308000.8330000001</v>
      </c>
      <c r="U322" s="56">
        <v>3308000.8330000001</v>
      </c>
      <c r="V322" s="56">
        <v>0.36321746799999999</v>
      </c>
    </row>
    <row r="323" spans="1:22">
      <c r="A323" s="55" t="s">
        <v>791</v>
      </c>
      <c r="B323" s="55" t="s">
        <v>792</v>
      </c>
      <c r="C323" s="55" t="s">
        <v>793</v>
      </c>
      <c r="D323" s="55" t="s">
        <v>794</v>
      </c>
      <c r="E323" s="56">
        <v>3</v>
      </c>
      <c r="F323" s="56">
        <v>4</v>
      </c>
      <c r="G323" s="56">
        <v>1</v>
      </c>
      <c r="H323" s="56">
        <v>1</v>
      </c>
      <c r="I323" s="56">
        <v>1</v>
      </c>
      <c r="J323" s="56">
        <v>1</v>
      </c>
      <c r="K323" s="56">
        <v>1</v>
      </c>
      <c r="L323" s="56">
        <v>1</v>
      </c>
      <c r="M323" s="56">
        <v>1</v>
      </c>
      <c r="N323" s="56">
        <v>1</v>
      </c>
      <c r="O323" s="56">
        <v>1</v>
      </c>
      <c r="P323" s="56">
        <v>1</v>
      </c>
      <c r="Q323" s="56">
        <v>1</v>
      </c>
      <c r="R323" s="56">
        <v>1</v>
      </c>
      <c r="S323" s="56">
        <v>1</v>
      </c>
      <c r="T323" s="56">
        <v>1</v>
      </c>
      <c r="U323" s="56">
        <v>1</v>
      </c>
      <c r="V323" s="56" t="e">
        <v>#DIV/0!</v>
      </c>
    </row>
    <row r="324" spans="1:22">
      <c r="A324" s="55" t="s">
        <v>255</v>
      </c>
      <c r="B324" s="55" t="s">
        <v>256</v>
      </c>
      <c r="C324" s="55" t="s">
        <v>257</v>
      </c>
      <c r="D324" s="55" t="s">
        <v>258</v>
      </c>
      <c r="E324" s="56">
        <v>4</v>
      </c>
      <c r="F324" s="56">
        <v>15</v>
      </c>
      <c r="G324" s="56">
        <v>1</v>
      </c>
      <c r="H324" s="56">
        <v>1</v>
      </c>
      <c r="I324" s="56">
        <v>1392100</v>
      </c>
      <c r="J324" s="56">
        <v>1425000</v>
      </c>
      <c r="K324" s="56">
        <v>2171200</v>
      </c>
      <c r="L324" s="56">
        <v>851320</v>
      </c>
      <c r="M324" s="56">
        <v>943110</v>
      </c>
      <c r="N324" s="56">
        <v>1</v>
      </c>
      <c r="O324" s="56">
        <v>1376400</v>
      </c>
      <c r="P324" s="56">
        <v>1042500</v>
      </c>
      <c r="Q324" s="56">
        <v>1664600</v>
      </c>
      <c r="R324" s="56">
        <v>1701900</v>
      </c>
      <c r="S324" s="56">
        <v>973270.33330000006</v>
      </c>
      <c r="T324" s="56">
        <v>1121418.5</v>
      </c>
      <c r="U324" s="56">
        <v>1.152216873</v>
      </c>
      <c r="V324" s="56">
        <v>0.74197224299999998</v>
      </c>
    </row>
    <row r="325" spans="1:22">
      <c r="A325" s="55" t="s">
        <v>596</v>
      </c>
      <c r="B325" s="55" t="s">
        <v>597</v>
      </c>
      <c r="C325" s="55" t="s">
        <v>598</v>
      </c>
      <c r="D325" s="55" t="s">
        <v>599</v>
      </c>
      <c r="E325" s="56">
        <v>5</v>
      </c>
      <c r="F325" s="56">
        <v>1</v>
      </c>
      <c r="G325" s="56">
        <v>1</v>
      </c>
      <c r="H325" s="56">
        <v>1</v>
      </c>
      <c r="I325" s="56">
        <v>1</v>
      </c>
      <c r="J325" s="56">
        <v>1</v>
      </c>
      <c r="K325" s="56">
        <v>1</v>
      </c>
      <c r="L325" s="56">
        <v>1</v>
      </c>
      <c r="M325" s="56">
        <v>1</v>
      </c>
      <c r="N325" s="56">
        <v>1</v>
      </c>
      <c r="O325" s="56">
        <v>1</v>
      </c>
      <c r="P325" s="56">
        <v>1</v>
      </c>
      <c r="Q325" s="56">
        <v>1</v>
      </c>
      <c r="R325" s="56">
        <v>1</v>
      </c>
      <c r="S325" s="56">
        <v>1</v>
      </c>
      <c r="T325" s="56">
        <v>1</v>
      </c>
      <c r="U325" s="56">
        <v>1</v>
      </c>
      <c r="V325" s="56" t="e">
        <v>#DIV/0!</v>
      </c>
    </row>
    <row r="326" spans="1:22">
      <c r="A326" s="55" t="s">
        <v>1068</v>
      </c>
      <c r="B326" s="55" t="s">
        <v>1069</v>
      </c>
      <c r="C326" s="55" t="s">
        <v>1070</v>
      </c>
      <c r="D326" s="55" t="s">
        <v>1071</v>
      </c>
      <c r="E326" s="56">
        <v>2</v>
      </c>
      <c r="F326" s="56">
        <v>1</v>
      </c>
      <c r="G326" s="56">
        <v>1</v>
      </c>
      <c r="H326" s="56">
        <v>1</v>
      </c>
      <c r="I326" s="56">
        <v>1</v>
      </c>
      <c r="J326" s="56">
        <v>1</v>
      </c>
      <c r="K326" s="56">
        <v>1</v>
      </c>
      <c r="L326" s="56">
        <v>1</v>
      </c>
      <c r="M326" s="56">
        <v>1</v>
      </c>
      <c r="N326" s="56">
        <v>379800</v>
      </c>
      <c r="O326" s="56">
        <v>1</v>
      </c>
      <c r="P326" s="56">
        <v>1</v>
      </c>
      <c r="Q326" s="56">
        <v>1</v>
      </c>
      <c r="R326" s="56">
        <v>1</v>
      </c>
      <c r="S326" s="56">
        <v>1</v>
      </c>
      <c r="T326" s="56">
        <v>63300.833330000001</v>
      </c>
      <c r="U326" s="56">
        <v>63300.833330000001</v>
      </c>
      <c r="V326" s="56">
        <v>0.36321746799999999</v>
      </c>
    </row>
    <row r="327" spans="1:22">
      <c r="A327" s="55" t="s">
        <v>989</v>
      </c>
      <c r="B327" s="55" t="s">
        <v>990</v>
      </c>
      <c r="C327" s="55" t="s">
        <v>991</v>
      </c>
      <c r="D327" s="55" t="s">
        <v>992</v>
      </c>
      <c r="E327" s="56">
        <v>4</v>
      </c>
      <c r="F327" s="56">
        <v>3</v>
      </c>
      <c r="G327" s="56">
        <v>1</v>
      </c>
      <c r="H327" s="56">
        <v>1</v>
      </c>
      <c r="I327" s="56">
        <v>1</v>
      </c>
      <c r="J327" s="56">
        <v>1</v>
      </c>
      <c r="K327" s="56">
        <v>1</v>
      </c>
      <c r="L327" s="56">
        <v>1</v>
      </c>
      <c r="M327" s="56">
        <v>1</v>
      </c>
      <c r="N327" s="56">
        <v>1</v>
      </c>
      <c r="O327" s="56">
        <v>1</v>
      </c>
      <c r="P327" s="56">
        <v>1</v>
      </c>
      <c r="Q327" s="56">
        <v>1</v>
      </c>
      <c r="R327" s="56">
        <v>1</v>
      </c>
      <c r="S327" s="56">
        <v>1</v>
      </c>
      <c r="T327" s="56">
        <v>1</v>
      </c>
      <c r="U327" s="56">
        <v>1</v>
      </c>
      <c r="V327" s="56" t="e">
        <v>#DIV/0!</v>
      </c>
    </row>
    <row r="328" spans="1:22">
      <c r="A328" s="55" t="s">
        <v>469</v>
      </c>
      <c r="B328" s="55" t="s">
        <v>470</v>
      </c>
      <c r="C328" s="55" t="s">
        <v>471</v>
      </c>
      <c r="D328" s="55" t="s">
        <v>472</v>
      </c>
      <c r="E328" s="56">
        <v>2</v>
      </c>
      <c r="F328" s="56">
        <v>20</v>
      </c>
      <c r="G328" s="56">
        <v>331320000</v>
      </c>
      <c r="H328" s="56">
        <v>294680000</v>
      </c>
      <c r="I328" s="56">
        <v>318660000</v>
      </c>
      <c r="J328" s="56">
        <v>316700000</v>
      </c>
      <c r="K328" s="56">
        <v>328540000</v>
      </c>
      <c r="L328" s="56">
        <v>258550000</v>
      </c>
      <c r="M328" s="56">
        <v>290270000</v>
      </c>
      <c r="N328" s="56">
        <v>336580000</v>
      </c>
      <c r="O328" s="56">
        <v>269090000</v>
      </c>
      <c r="P328" s="56">
        <v>293880000</v>
      </c>
      <c r="Q328" s="56">
        <v>249990000</v>
      </c>
      <c r="R328" s="56">
        <v>245670000</v>
      </c>
      <c r="S328" s="56">
        <v>308075000</v>
      </c>
      <c r="T328" s="56">
        <v>280913333.30000001</v>
      </c>
      <c r="U328" s="56">
        <v>0.91183423900000005</v>
      </c>
      <c r="V328" s="56">
        <v>0.15855936900000001</v>
      </c>
    </row>
    <row r="329" spans="1:22">
      <c r="A329" s="55" t="s">
        <v>62</v>
      </c>
      <c r="B329" s="55" t="s">
        <v>63</v>
      </c>
      <c r="C329" s="55" t="s">
        <v>64</v>
      </c>
      <c r="D329" s="55" t="s">
        <v>65</v>
      </c>
      <c r="E329" s="56">
        <v>4</v>
      </c>
      <c r="F329" s="56">
        <v>4</v>
      </c>
      <c r="G329" s="56">
        <v>1</v>
      </c>
      <c r="H329" s="56">
        <v>1</v>
      </c>
      <c r="I329" s="56">
        <v>1</v>
      </c>
      <c r="J329" s="56">
        <v>1</v>
      </c>
      <c r="K329" s="56">
        <v>1</v>
      </c>
      <c r="L329" s="56">
        <v>1</v>
      </c>
      <c r="M329" s="56">
        <v>1</v>
      </c>
      <c r="N329" s="56">
        <v>1933200</v>
      </c>
      <c r="O329" s="56">
        <v>1</v>
      </c>
      <c r="P329" s="56">
        <v>1</v>
      </c>
      <c r="Q329" s="56">
        <v>1320200</v>
      </c>
      <c r="R329" s="56">
        <v>1279900</v>
      </c>
      <c r="S329" s="56">
        <v>1</v>
      </c>
      <c r="T329" s="56">
        <v>755550.5</v>
      </c>
      <c r="U329" s="56">
        <v>755550.5</v>
      </c>
      <c r="V329" s="56">
        <v>8.3884895000000001E-2</v>
      </c>
    </row>
    <row r="330" spans="1:22">
      <c r="A330" s="55" t="s">
        <v>1411</v>
      </c>
      <c r="B330" s="55" t="s">
        <v>1412</v>
      </c>
      <c r="C330" s="55" t="s">
        <v>1413</v>
      </c>
      <c r="D330" s="55" t="s">
        <v>1414</v>
      </c>
      <c r="E330" s="56">
        <v>4</v>
      </c>
      <c r="F330" s="56">
        <v>6</v>
      </c>
      <c r="G330" s="56">
        <v>1</v>
      </c>
      <c r="H330" s="56">
        <v>1</v>
      </c>
      <c r="I330" s="56">
        <v>1</v>
      </c>
      <c r="J330" s="56">
        <v>1</v>
      </c>
      <c r="K330" s="56">
        <v>1</v>
      </c>
      <c r="L330" s="56">
        <v>1</v>
      </c>
      <c r="M330" s="56">
        <v>1</v>
      </c>
      <c r="N330" s="56">
        <v>1</v>
      </c>
      <c r="O330" s="56">
        <v>1</v>
      </c>
      <c r="P330" s="56">
        <v>1</v>
      </c>
      <c r="Q330" s="56">
        <v>1</v>
      </c>
      <c r="R330" s="56">
        <v>1</v>
      </c>
      <c r="S330" s="56">
        <v>1</v>
      </c>
      <c r="T330" s="56">
        <v>1</v>
      </c>
      <c r="U330" s="56">
        <v>1</v>
      </c>
      <c r="V330" s="56" t="e">
        <v>#DIV/0!</v>
      </c>
    </row>
    <row r="331" spans="1:22">
      <c r="A331" s="55" t="s">
        <v>658</v>
      </c>
      <c r="B331" s="55" t="s">
        <v>659</v>
      </c>
      <c r="C331" s="55" t="s">
        <v>660</v>
      </c>
      <c r="D331" s="55" t="s">
        <v>661</v>
      </c>
      <c r="E331" s="56">
        <v>3</v>
      </c>
      <c r="F331" s="56">
        <v>1</v>
      </c>
      <c r="G331" s="56">
        <v>1</v>
      </c>
      <c r="H331" s="56">
        <v>1</v>
      </c>
      <c r="I331" s="56">
        <v>1</v>
      </c>
      <c r="J331" s="56">
        <v>1</v>
      </c>
      <c r="K331" s="56">
        <v>1</v>
      </c>
      <c r="L331" s="56">
        <v>1</v>
      </c>
      <c r="M331" s="56">
        <v>1</v>
      </c>
      <c r="N331" s="56">
        <v>1</v>
      </c>
      <c r="O331" s="56">
        <v>1</v>
      </c>
      <c r="P331" s="56">
        <v>1</v>
      </c>
      <c r="Q331" s="56">
        <v>1</v>
      </c>
      <c r="R331" s="56">
        <v>1</v>
      </c>
      <c r="S331" s="56">
        <v>1</v>
      </c>
      <c r="T331" s="56">
        <v>1</v>
      </c>
      <c r="U331" s="56">
        <v>1</v>
      </c>
      <c r="V331" s="56" t="e">
        <v>#DIV/0!</v>
      </c>
    </row>
    <row r="332" spans="1:22">
      <c r="A332" s="55" t="s">
        <v>1012</v>
      </c>
      <c r="B332" s="55" t="s">
        <v>1013</v>
      </c>
      <c r="C332" s="55" t="s">
        <v>1014</v>
      </c>
      <c r="D332" s="55" t="s">
        <v>1015</v>
      </c>
      <c r="E332" s="56">
        <v>3</v>
      </c>
      <c r="F332" s="56">
        <v>1</v>
      </c>
      <c r="G332" s="56">
        <v>1</v>
      </c>
      <c r="H332" s="56">
        <v>1</v>
      </c>
      <c r="I332" s="56">
        <v>1</v>
      </c>
      <c r="J332" s="56">
        <v>1</v>
      </c>
      <c r="K332" s="56">
        <v>1</v>
      </c>
      <c r="L332" s="56">
        <v>1</v>
      </c>
      <c r="M332" s="56">
        <v>1</v>
      </c>
      <c r="N332" s="56">
        <v>1</v>
      </c>
      <c r="O332" s="56">
        <v>1</v>
      </c>
      <c r="P332" s="56">
        <v>1</v>
      </c>
      <c r="Q332" s="56">
        <v>1</v>
      </c>
      <c r="R332" s="56">
        <v>1</v>
      </c>
      <c r="S332" s="56">
        <v>1</v>
      </c>
      <c r="T332" s="56">
        <v>1</v>
      </c>
      <c r="U332" s="56">
        <v>1</v>
      </c>
      <c r="V332" s="56" t="e">
        <v>#DIV/0!</v>
      </c>
    </row>
    <row r="333" spans="1:22">
      <c r="A333" s="55" t="s">
        <v>1151</v>
      </c>
      <c r="B333" s="55" t="s">
        <v>1152</v>
      </c>
      <c r="C333" s="55" t="s">
        <v>1153</v>
      </c>
      <c r="D333" s="55" t="s">
        <v>1154</v>
      </c>
      <c r="E333" s="56">
        <v>4</v>
      </c>
      <c r="F333" s="56">
        <v>2</v>
      </c>
      <c r="G333" s="56">
        <v>1</v>
      </c>
      <c r="H333" s="56">
        <v>1</v>
      </c>
      <c r="I333" s="56">
        <v>1</v>
      </c>
      <c r="J333" s="56">
        <v>1</v>
      </c>
      <c r="K333" s="56">
        <v>1</v>
      </c>
      <c r="L333" s="56">
        <v>1</v>
      </c>
      <c r="M333" s="56">
        <v>1</v>
      </c>
      <c r="N333" s="56">
        <v>1</v>
      </c>
      <c r="O333" s="56">
        <v>1</v>
      </c>
      <c r="P333" s="56">
        <v>1</v>
      </c>
      <c r="Q333" s="56">
        <v>1</v>
      </c>
      <c r="R333" s="56">
        <v>1</v>
      </c>
      <c r="S333" s="56">
        <v>1</v>
      </c>
      <c r="T333" s="56">
        <v>1</v>
      </c>
      <c r="U333" s="56">
        <v>1</v>
      </c>
      <c r="V333" s="56" t="e">
        <v>#DIV/0!</v>
      </c>
    </row>
    <row r="334" spans="1:22">
      <c r="A334" s="55" t="s">
        <v>1415</v>
      </c>
      <c r="B334" s="55" t="s">
        <v>1416</v>
      </c>
      <c r="C334" s="55" t="s">
        <v>1417</v>
      </c>
      <c r="D334" s="55" t="s">
        <v>1418</v>
      </c>
      <c r="E334" s="56">
        <v>2</v>
      </c>
      <c r="F334" s="56">
        <v>2</v>
      </c>
      <c r="G334" s="56">
        <v>1</v>
      </c>
      <c r="H334" s="56">
        <v>1</v>
      </c>
      <c r="I334" s="56">
        <v>1</v>
      </c>
      <c r="J334" s="56">
        <v>1</v>
      </c>
      <c r="K334" s="56">
        <v>1</v>
      </c>
      <c r="L334" s="56">
        <v>1</v>
      </c>
      <c r="M334" s="56">
        <v>1</v>
      </c>
      <c r="N334" s="56">
        <v>1</v>
      </c>
      <c r="O334" s="56">
        <v>1</v>
      </c>
      <c r="P334" s="56">
        <v>1</v>
      </c>
      <c r="Q334" s="56">
        <v>1</v>
      </c>
      <c r="R334" s="56">
        <v>1</v>
      </c>
      <c r="S334" s="56">
        <v>1</v>
      </c>
      <c r="T334" s="56">
        <v>1</v>
      </c>
      <c r="U334" s="56">
        <v>1</v>
      </c>
      <c r="V334" s="56" t="e">
        <v>#DIV/0!</v>
      </c>
    </row>
    <row r="335" spans="1:22">
      <c r="A335" s="55" t="s">
        <v>1419</v>
      </c>
      <c r="B335" s="55" t="s">
        <v>1420</v>
      </c>
      <c r="C335" s="55" t="s">
        <v>1421</v>
      </c>
      <c r="D335" s="55" t="s">
        <v>1422</v>
      </c>
      <c r="E335" s="56">
        <v>1</v>
      </c>
      <c r="F335" s="56">
        <v>1</v>
      </c>
      <c r="G335" s="56">
        <v>1</v>
      </c>
      <c r="H335" s="56">
        <v>1</v>
      </c>
      <c r="I335" s="56">
        <v>1</v>
      </c>
      <c r="J335" s="56">
        <v>2176700</v>
      </c>
      <c r="K335" s="56">
        <v>1</v>
      </c>
      <c r="L335" s="56">
        <v>1</v>
      </c>
      <c r="M335" s="56">
        <v>1</v>
      </c>
      <c r="N335" s="56">
        <v>1</v>
      </c>
      <c r="O335" s="56">
        <v>1</v>
      </c>
      <c r="P335" s="56">
        <v>1</v>
      </c>
      <c r="Q335" s="56">
        <v>1</v>
      </c>
      <c r="R335" s="56">
        <v>1</v>
      </c>
      <c r="S335" s="56">
        <v>362784.1667</v>
      </c>
      <c r="T335" s="56">
        <v>1</v>
      </c>
      <c r="U335" s="58">
        <v>2.7564599999999999E-6</v>
      </c>
      <c r="V335" s="56">
        <v>0.36321746799999999</v>
      </c>
    </row>
    <row r="336" spans="1:22">
      <c r="A336" s="55" t="s">
        <v>1242</v>
      </c>
      <c r="B336" s="55" t="s">
        <v>1243</v>
      </c>
      <c r="C336" s="55" t="s">
        <v>1244</v>
      </c>
      <c r="D336" s="55" t="s">
        <v>1245</v>
      </c>
      <c r="E336" s="56">
        <v>2</v>
      </c>
      <c r="F336" s="56">
        <v>2</v>
      </c>
      <c r="G336" s="56">
        <v>1</v>
      </c>
      <c r="H336" s="56">
        <v>1</v>
      </c>
      <c r="I336" s="56">
        <v>1</v>
      </c>
      <c r="J336" s="56">
        <v>1</v>
      </c>
      <c r="K336" s="56">
        <v>1</v>
      </c>
      <c r="L336" s="56">
        <v>1</v>
      </c>
      <c r="M336" s="56">
        <v>1</v>
      </c>
      <c r="N336" s="56">
        <v>1</v>
      </c>
      <c r="O336" s="56">
        <v>1</v>
      </c>
      <c r="P336" s="56">
        <v>1</v>
      </c>
      <c r="Q336" s="56">
        <v>1</v>
      </c>
      <c r="R336" s="56">
        <v>1</v>
      </c>
      <c r="S336" s="56">
        <v>1</v>
      </c>
      <c r="T336" s="56">
        <v>1</v>
      </c>
      <c r="U336" s="56">
        <v>1</v>
      </c>
      <c r="V336" s="56" t="e">
        <v>#DIV/0!</v>
      </c>
    </row>
    <row r="337" spans="1:22">
      <c r="A337" s="55" t="s">
        <v>703</v>
      </c>
      <c r="B337" s="55" t="s">
        <v>704</v>
      </c>
      <c r="C337" s="55" t="s">
        <v>705</v>
      </c>
      <c r="D337" s="55" t="s">
        <v>706</v>
      </c>
      <c r="E337" s="56">
        <v>2</v>
      </c>
      <c r="F337" s="56">
        <v>3</v>
      </c>
      <c r="G337" s="56">
        <v>1</v>
      </c>
      <c r="H337" s="56">
        <v>1</v>
      </c>
      <c r="I337" s="56">
        <v>1</v>
      </c>
      <c r="J337" s="56">
        <v>1</v>
      </c>
      <c r="K337" s="56">
        <v>1</v>
      </c>
      <c r="L337" s="56">
        <v>1</v>
      </c>
      <c r="M337" s="56">
        <v>1</v>
      </c>
      <c r="N337" s="56">
        <v>1</v>
      </c>
      <c r="O337" s="56">
        <v>1</v>
      </c>
      <c r="P337" s="56">
        <v>1</v>
      </c>
      <c r="Q337" s="56">
        <v>1</v>
      </c>
      <c r="R337" s="56">
        <v>1</v>
      </c>
      <c r="S337" s="56">
        <v>1</v>
      </c>
      <c r="T337" s="56">
        <v>1</v>
      </c>
      <c r="U337" s="56">
        <v>1</v>
      </c>
      <c r="V337" s="56" t="e">
        <v>#DIV/0!</v>
      </c>
    </row>
    <row r="338" spans="1:22">
      <c r="A338" s="55" t="s">
        <v>461</v>
      </c>
      <c r="B338" s="55" t="s">
        <v>1558</v>
      </c>
      <c r="C338" s="55" t="s">
        <v>463</v>
      </c>
      <c r="D338" s="55" t="s">
        <v>464</v>
      </c>
      <c r="E338" s="56">
        <v>3</v>
      </c>
      <c r="F338" s="56">
        <v>10</v>
      </c>
      <c r="G338" s="56">
        <v>64256000</v>
      </c>
      <c r="H338" s="56">
        <v>50996000</v>
      </c>
      <c r="I338" s="56">
        <v>56483000</v>
      </c>
      <c r="J338" s="56">
        <v>43291000</v>
      </c>
      <c r="K338" s="56">
        <v>70298000</v>
      </c>
      <c r="L338" s="56">
        <v>35466000</v>
      </c>
      <c r="M338" s="56">
        <v>47198000</v>
      </c>
      <c r="N338" s="56">
        <v>63127000</v>
      </c>
      <c r="O338" s="56">
        <v>56716000</v>
      </c>
      <c r="P338" s="56">
        <v>58309000</v>
      </c>
      <c r="Q338" s="56">
        <v>41151000</v>
      </c>
      <c r="R338" s="56">
        <v>36940000</v>
      </c>
      <c r="S338" s="56">
        <v>53465000</v>
      </c>
      <c r="T338" s="56">
        <v>50573500</v>
      </c>
      <c r="U338" s="56">
        <v>0.94591789000000004</v>
      </c>
      <c r="V338" s="56">
        <v>0.67971990500000001</v>
      </c>
    </row>
    <row r="339" spans="1:22">
      <c r="A339" s="55" t="s">
        <v>1155</v>
      </c>
      <c r="B339" s="55" t="s">
        <v>1156</v>
      </c>
      <c r="C339" s="55" t="s">
        <v>1157</v>
      </c>
      <c r="D339" s="55" t="s">
        <v>1158</v>
      </c>
      <c r="E339" s="56">
        <v>1</v>
      </c>
      <c r="F339" s="56">
        <v>6</v>
      </c>
      <c r="G339" s="56">
        <v>619410</v>
      </c>
      <c r="H339" s="56">
        <v>555260</v>
      </c>
      <c r="I339" s="56">
        <v>1451100</v>
      </c>
      <c r="J339" s="56">
        <v>655150</v>
      </c>
      <c r="K339" s="56">
        <v>1</v>
      </c>
      <c r="L339" s="56">
        <v>1</v>
      </c>
      <c r="M339" s="56">
        <v>394070</v>
      </c>
      <c r="N339" s="56">
        <v>411020</v>
      </c>
      <c r="O339" s="56">
        <v>520580</v>
      </c>
      <c r="P339" s="56">
        <v>685150</v>
      </c>
      <c r="Q339" s="56">
        <v>1</v>
      </c>
      <c r="R339" s="56">
        <v>462820</v>
      </c>
      <c r="S339" s="56">
        <v>546820.33330000006</v>
      </c>
      <c r="T339" s="56">
        <v>412273.5</v>
      </c>
      <c r="U339" s="56">
        <v>0.75394690900000005</v>
      </c>
      <c r="V339" s="56">
        <v>0.58933916399999997</v>
      </c>
    </row>
    <row r="340" spans="1:22">
      <c r="A340" s="55" t="s">
        <v>1159</v>
      </c>
      <c r="B340" s="55" t="s">
        <v>1160</v>
      </c>
      <c r="C340" s="55" t="s">
        <v>1161</v>
      </c>
      <c r="D340" s="55" t="s">
        <v>1162</v>
      </c>
      <c r="E340" s="56">
        <v>2</v>
      </c>
      <c r="F340" s="56">
        <v>1</v>
      </c>
      <c r="G340" s="56">
        <v>1</v>
      </c>
      <c r="H340" s="56">
        <v>1</v>
      </c>
      <c r="I340" s="56">
        <v>1</v>
      </c>
      <c r="J340" s="56">
        <v>1</v>
      </c>
      <c r="K340" s="56">
        <v>1</v>
      </c>
      <c r="L340" s="56">
        <v>1</v>
      </c>
      <c r="M340" s="56">
        <v>1</v>
      </c>
      <c r="N340" s="56">
        <v>1</v>
      </c>
      <c r="O340" s="56">
        <v>1</v>
      </c>
      <c r="P340" s="56">
        <v>1</v>
      </c>
      <c r="Q340" s="56">
        <v>1</v>
      </c>
      <c r="R340" s="56">
        <v>1</v>
      </c>
      <c r="S340" s="56">
        <v>1</v>
      </c>
      <c r="T340" s="56">
        <v>1</v>
      </c>
      <c r="U340" s="56">
        <v>1</v>
      </c>
      <c r="V340" s="56" t="e">
        <v>#DIV/0!</v>
      </c>
    </row>
    <row r="341" spans="1:22">
      <c r="A341" s="55" t="s">
        <v>1163</v>
      </c>
      <c r="B341" s="55" t="s">
        <v>1164</v>
      </c>
      <c r="C341" s="55" t="s">
        <v>1165</v>
      </c>
      <c r="D341" s="55" t="s">
        <v>1166</v>
      </c>
      <c r="E341" s="56">
        <v>2</v>
      </c>
      <c r="F341" s="56">
        <v>1</v>
      </c>
      <c r="G341" s="56">
        <v>1</v>
      </c>
      <c r="H341" s="56">
        <v>1</v>
      </c>
      <c r="I341" s="56">
        <v>1</v>
      </c>
      <c r="J341" s="56">
        <v>1</v>
      </c>
      <c r="K341" s="56">
        <v>1</v>
      </c>
      <c r="L341" s="56">
        <v>1</v>
      </c>
      <c r="M341" s="56">
        <v>1</v>
      </c>
      <c r="N341" s="56">
        <v>1</v>
      </c>
      <c r="O341" s="56">
        <v>1</v>
      </c>
      <c r="P341" s="56">
        <v>1</v>
      </c>
      <c r="Q341" s="56">
        <v>1</v>
      </c>
      <c r="R341" s="56">
        <v>1</v>
      </c>
      <c r="S341" s="56">
        <v>1</v>
      </c>
      <c r="T341" s="56">
        <v>1</v>
      </c>
      <c r="U341" s="56">
        <v>1</v>
      </c>
      <c r="V341" s="56" t="e">
        <v>#DIV/0!</v>
      </c>
    </row>
    <row r="342" spans="1:22">
      <c r="A342" s="55" t="s">
        <v>1167</v>
      </c>
      <c r="B342" s="55" t="s">
        <v>1168</v>
      </c>
      <c r="C342" s="55" t="s">
        <v>1169</v>
      </c>
      <c r="D342" s="55" t="s">
        <v>1170</v>
      </c>
      <c r="E342" s="56">
        <v>3</v>
      </c>
      <c r="F342" s="56">
        <v>3</v>
      </c>
      <c r="G342" s="56">
        <v>1</v>
      </c>
      <c r="H342" s="56">
        <v>1</v>
      </c>
      <c r="I342" s="56">
        <v>1</v>
      </c>
      <c r="J342" s="56">
        <v>1</v>
      </c>
      <c r="K342" s="56">
        <v>1</v>
      </c>
      <c r="L342" s="56">
        <v>1</v>
      </c>
      <c r="M342" s="56">
        <v>1</v>
      </c>
      <c r="N342" s="56">
        <v>1</v>
      </c>
      <c r="O342" s="56">
        <v>1</v>
      </c>
      <c r="P342" s="56">
        <v>1</v>
      </c>
      <c r="Q342" s="56">
        <v>1</v>
      </c>
      <c r="R342" s="56">
        <v>1</v>
      </c>
      <c r="S342" s="56">
        <v>1</v>
      </c>
      <c r="T342" s="56">
        <v>1</v>
      </c>
      <c r="U342" s="56">
        <v>1</v>
      </c>
      <c r="V342" s="56" t="e">
        <v>#DIV/0!</v>
      </c>
    </row>
    <row r="343" spans="1:22">
      <c r="A343" s="55" t="s">
        <v>1174</v>
      </c>
      <c r="B343" s="55" t="s">
        <v>1175</v>
      </c>
      <c r="C343" s="55" t="s">
        <v>1176</v>
      </c>
      <c r="D343" s="55" t="s">
        <v>1177</v>
      </c>
      <c r="E343" s="56">
        <v>3</v>
      </c>
      <c r="F343" s="56">
        <v>3</v>
      </c>
      <c r="G343" s="56">
        <v>1</v>
      </c>
      <c r="H343" s="56">
        <v>1</v>
      </c>
      <c r="I343" s="56">
        <v>1</v>
      </c>
      <c r="J343" s="56">
        <v>1</v>
      </c>
      <c r="K343" s="56">
        <v>1</v>
      </c>
      <c r="L343" s="56">
        <v>1</v>
      </c>
      <c r="M343" s="56">
        <v>1</v>
      </c>
      <c r="N343" s="56">
        <v>1</v>
      </c>
      <c r="O343" s="56">
        <v>1</v>
      </c>
      <c r="P343" s="56">
        <v>1</v>
      </c>
      <c r="Q343" s="56">
        <v>1</v>
      </c>
      <c r="R343" s="56">
        <v>1</v>
      </c>
      <c r="S343" s="56">
        <v>1</v>
      </c>
      <c r="T343" s="56">
        <v>1</v>
      </c>
      <c r="U343" s="56">
        <v>1</v>
      </c>
      <c r="V343" s="56" t="e">
        <v>#DIV/0!</v>
      </c>
    </row>
    <row r="344" spans="1:22">
      <c r="A344" s="55" t="s">
        <v>600</v>
      </c>
      <c r="B344" s="55" t="s">
        <v>601</v>
      </c>
      <c r="C344" s="55" t="s">
        <v>602</v>
      </c>
      <c r="D344" s="55" t="s">
        <v>603</v>
      </c>
      <c r="E344" s="56">
        <v>3</v>
      </c>
      <c r="F344" s="56">
        <v>4</v>
      </c>
      <c r="G344" s="56">
        <v>1</v>
      </c>
      <c r="H344" s="56">
        <v>1</v>
      </c>
      <c r="I344" s="56">
        <v>1</v>
      </c>
      <c r="J344" s="56">
        <v>1</v>
      </c>
      <c r="K344" s="56">
        <v>1</v>
      </c>
      <c r="L344" s="56">
        <v>1</v>
      </c>
      <c r="M344" s="56">
        <v>1</v>
      </c>
      <c r="N344" s="56">
        <v>649570</v>
      </c>
      <c r="O344" s="56">
        <v>1</v>
      </c>
      <c r="P344" s="56">
        <v>722360</v>
      </c>
      <c r="Q344" s="56">
        <v>1</v>
      </c>
      <c r="R344" s="56">
        <v>1</v>
      </c>
      <c r="S344" s="56">
        <v>1</v>
      </c>
      <c r="T344" s="56">
        <v>228655.6667</v>
      </c>
      <c r="U344" s="56">
        <v>228655.6667</v>
      </c>
      <c r="V344" s="56">
        <v>0.17543795600000001</v>
      </c>
    </row>
    <row r="345" spans="1:22">
      <c r="A345" s="55" t="s">
        <v>1186</v>
      </c>
      <c r="B345" s="55" t="s">
        <v>1187</v>
      </c>
      <c r="C345" s="55" t="s">
        <v>1188</v>
      </c>
      <c r="D345" s="55" t="s">
        <v>1189</v>
      </c>
      <c r="E345" s="56">
        <v>3</v>
      </c>
      <c r="F345" s="56">
        <v>1</v>
      </c>
      <c r="G345" s="56">
        <v>1</v>
      </c>
      <c r="H345" s="56">
        <v>1</v>
      </c>
      <c r="I345" s="56">
        <v>1</v>
      </c>
      <c r="J345" s="56">
        <v>1</v>
      </c>
      <c r="K345" s="56">
        <v>1</v>
      </c>
      <c r="L345" s="56">
        <v>1</v>
      </c>
      <c r="M345" s="56">
        <v>1</v>
      </c>
      <c r="N345" s="56">
        <v>1</v>
      </c>
      <c r="O345" s="56">
        <v>1</v>
      </c>
      <c r="P345" s="56">
        <v>1</v>
      </c>
      <c r="Q345" s="56">
        <v>1</v>
      </c>
      <c r="R345" s="56">
        <v>1</v>
      </c>
      <c r="S345" s="56">
        <v>1</v>
      </c>
      <c r="T345" s="56">
        <v>1</v>
      </c>
      <c r="U345" s="56">
        <v>1</v>
      </c>
      <c r="V345" s="56" t="e">
        <v>#DIV/0!</v>
      </c>
    </row>
    <row r="346" spans="1:22">
      <c r="A346" s="55" t="s">
        <v>1194</v>
      </c>
      <c r="B346" s="55" t="s">
        <v>1195</v>
      </c>
      <c r="C346" s="55" t="s">
        <v>1196</v>
      </c>
      <c r="D346" s="55" t="s">
        <v>1197</v>
      </c>
      <c r="E346" s="56">
        <v>1</v>
      </c>
      <c r="F346" s="56">
        <v>1</v>
      </c>
      <c r="G346" s="56">
        <v>1</v>
      </c>
      <c r="H346" s="56">
        <v>1</v>
      </c>
      <c r="I346" s="56">
        <v>1</v>
      </c>
      <c r="J346" s="56">
        <v>1</v>
      </c>
      <c r="K346" s="56">
        <v>1</v>
      </c>
      <c r="L346" s="56">
        <v>1</v>
      </c>
      <c r="M346" s="56">
        <v>1</v>
      </c>
      <c r="N346" s="56">
        <v>1</v>
      </c>
      <c r="O346" s="56">
        <v>1</v>
      </c>
      <c r="P346" s="56">
        <v>1</v>
      </c>
      <c r="Q346" s="56">
        <v>1</v>
      </c>
      <c r="R346" s="56">
        <v>1</v>
      </c>
      <c r="S346" s="56">
        <v>1</v>
      </c>
      <c r="T346" s="56">
        <v>1</v>
      </c>
      <c r="U346" s="56">
        <v>1</v>
      </c>
      <c r="V346" s="56" t="e">
        <v>#DIV/0!</v>
      </c>
    </row>
    <row r="347" spans="1:22">
      <c r="A347" s="55" t="s">
        <v>985</v>
      </c>
      <c r="B347" s="55" t="s">
        <v>986</v>
      </c>
      <c r="C347" s="55" t="s">
        <v>987</v>
      </c>
      <c r="D347" s="55" t="s">
        <v>988</v>
      </c>
      <c r="E347" s="56">
        <v>4</v>
      </c>
      <c r="F347" s="56">
        <v>2</v>
      </c>
      <c r="G347" s="56">
        <v>1</v>
      </c>
      <c r="H347" s="56">
        <v>1</v>
      </c>
      <c r="I347" s="56">
        <v>1</v>
      </c>
      <c r="J347" s="56">
        <v>1</v>
      </c>
      <c r="K347" s="56">
        <v>1</v>
      </c>
      <c r="L347" s="56">
        <v>1</v>
      </c>
      <c r="M347" s="56">
        <v>1</v>
      </c>
      <c r="N347" s="56">
        <v>1</v>
      </c>
      <c r="O347" s="56">
        <v>1</v>
      </c>
      <c r="P347" s="56">
        <v>1</v>
      </c>
      <c r="Q347" s="56">
        <v>1</v>
      </c>
      <c r="R347" s="56">
        <v>1</v>
      </c>
      <c r="S347" s="56">
        <v>1</v>
      </c>
      <c r="T347" s="56">
        <v>1</v>
      </c>
      <c r="U347" s="56">
        <v>1</v>
      </c>
      <c r="V347" s="56" t="e">
        <v>#DIV/0!</v>
      </c>
    </row>
    <row r="348" spans="1:22">
      <c r="A348" s="55" t="s">
        <v>1198</v>
      </c>
      <c r="B348" s="55" t="s">
        <v>1199</v>
      </c>
      <c r="C348" s="55" t="s">
        <v>1200</v>
      </c>
      <c r="D348" s="55" t="s">
        <v>1201</v>
      </c>
      <c r="E348" s="56">
        <v>1</v>
      </c>
      <c r="F348" s="56">
        <v>15</v>
      </c>
      <c r="G348" s="56">
        <v>1</v>
      </c>
      <c r="H348" s="56">
        <v>1</v>
      </c>
      <c r="I348" s="56">
        <v>1</v>
      </c>
      <c r="J348" s="56">
        <v>1</v>
      </c>
      <c r="K348" s="56">
        <v>1</v>
      </c>
      <c r="L348" s="56">
        <v>1</v>
      </c>
      <c r="M348" s="56">
        <v>1</v>
      </c>
      <c r="N348" s="56">
        <v>1</v>
      </c>
      <c r="O348" s="56">
        <v>1</v>
      </c>
      <c r="P348" s="56">
        <v>1</v>
      </c>
      <c r="Q348" s="56">
        <v>1</v>
      </c>
      <c r="R348" s="56">
        <v>1</v>
      </c>
      <c r="S348" s="56">
        <v>1</v>
      </c>
      <c r="T348" s="56">
        <v>1</v>
      </c>
      <c r="U348" s="56">
        <v>1</v>
      </c>
      <c r="V348" s="56" t="e">
        <v>#DIV/0!</v>
      </c>
    </row>
    <row r="349" spans="1:22">
      <c r="A349" s="55" t="s">
        <v>1202</v>
      </c>
      <c r="B349" s="55" t="s">
        <v>1203</v>
      </c>
      <c r="C349" s="55" t="s">
        <v>1204</v>
      </c>
      <c r="D349" s="55" t="s">
        <v>1205</v>
      </c>
      <c r="E349" s="56">
        <v>1</v>
      </c>
      <c r="F349" s="56">
        <v>1</v>
      </c>
      <c r="G349" s="56">
        <v>1</v>
      </c>
      <c r="H349" s="56">
        <v>1</v>
      </c>
      <c r="I349" s="56">
        <v>1</v>
      </c>
      <c r="J349" s="56">
        <v>1</v>
      </c>
      <c r="K349" s="56">
        <v>1</v>
      </c>
      <c r="L349" s="56">
        <v>1</v>
      </c>
      <c r="M349" s="56">
        <v>1</v>
      </c>
      <c r="N349" s="56">
        <v>1173600</v>
      </c>
      <c r="O349" s="56">
        <v>1</v>
      </c>
      <c r="P349" s="56">
        <v>1</v>
      </c>
      <c r="Q349" s="56">
        <v>1</v>
      </c>
      <c r="R349" s="56">
        <v>1</v>
      </c>
      <c r="S349" s="56">
        <v>1</v>
      </c>
      <c r="T349" s="56">
        <v>195600.8333</v>
      </c>
      <c r="U349" s="56">
        <v>195600.8333</v>
      </c>
      <c r="V349" s="56">
        <v>0.36321746799999999</v>
      </c>
    </row>
    <row r="350" spans="1:22">
      <c r="A350" s="55" t="s">
        <v>878</v>
      </c>
      <c r="B350" s="55" t="s">
        <v>879</v>
      </c>
      <c r="C350" s="55" t="s">
        <v>880</v>
      </c>
      <c r="D350" s="55" t="s">
        <v>881</v>
      </c>
      <c r="E350" s="56">
        <v>3</v>
      </c>
      <c r="F350" s="56">
        <v>2</v>
      </c>
      <c r="G350" s="56">
        <v>1</v>
      </c>
      <c r="H350" s="56">
        <v>1</v>
      </c>
      <c r="I350" s="56">
        <v>1</v>
      </c>
      <c r="J350" s="56">
        <v>1</v>
      </c>
      <c r="K350" s="56">
        <v>1</v>
      </c>
      <c r="L350" s="56">
        <v>1</v>
      </c>
      <c r="M350" s="56">
        <v>1</v>
      </c>
      <c r="N350" s="56">
        <v>1</v>
      </c>
      <c r="O350" s="56">
        <v>1</v>
      </c>
      <c r="P350" s="56">
        <v>1</v>
      </c>
      <c r="Q350" s="56">
        <v>1</v>
      </c>
      <c r="R350" s="56">
        <v>1</v>
      </c>
      <c r="S350" s="56">
        <v>1</v>
      </c>
      <c r="T350" s="56">
        <v>1</v>
      </c>
      <c r="U350" s="56">
        <v>1</v>
      </c>
      <c r="V350" s="56" t="e">
        <v>#DIV/0!</v>
      </c>
    </row>
    <row r="351" spans="1:22">
      <c r="A351" s="55" t="s">
        <v>1206</v>
      </c>
      <c r="B351" s="55" t="s">
        <v>1207</v>
      </c>
      <c r="C351" s="55" t="s">
        <v>1208</v>
      </c>
      <c r="D351" s="55" t="s">
        <v>1209</v>
      </c>
      <c r="E351" s="56">
        <v>3</v>
      </c>
      <c r="F351" s="56">
        <v>2</v>
      </c>
      <c r="G351" s="56">
        <v>1</v>
      </c>
      <c r="H351" s="56">
        <v>1</v>
      </c>
      <c r="I351" s="56">
        <v>1</v>
      </c>
      <c r="J351" s="56">
        <v>1</v>
      </c>
      <c r="K351" s="56">
        <v>1</v>
      </c>
      <c r="L351" s="56">
        <v>1</v>
      </c>
      <c r="M351" s="56">
        <v>1</v>
      </c>
      <c r="N351" s="56">
        <v>1</v>
      </c>
      <c r="O351" s="56">
        <v>1</v>
      </c>
      <c r="P351" s="56">
        <v>1</v>
      </c>
      <c r="Q351" s="56">
        <v>1336900</v>
      </c>
      <c r="R351" s="56">
        <v>1</v>
      </c>
      <c r="S351" s="56">
        <v>1</v>
      </c>
      <c r="T351" s="56">
        <v>222817.5</v>
      </c>
      <c r="U351" s="56">
        <v>222817.5</v>
      </c>
      <c r="V351" s="56">
        <v>0.36321746799999999</v>
      </c>
    </row>
    <row r="352" spans="1:22">
      <c r="A352" s="55" t="s">
        <v>1210</v>
      </c>
      <c r="B352" s="55" t="s">
        <v>1211</v>
      </c>
      <c r="C352" s="55" t="s">
        <v>1212</v>
      </c>
      <c r="D352" s="55" t="s">
        <v>1213</v>
      </c>
      <c r="E352" s="56">
        <v>1</v>
      </c>
      <c r="F352" s="56">
        <v>2</v>
      </c>
      <c r="G352" s="56">
        <v>1</v>
      </c>
      <c r="H352" s="56">
        <v>1</v>
      </c>
      <c r="I352" s="56">
        <v>1</v>
      </c>
      <c r="J352" s="56">
        <v>1</v>
      </c>
      <c r="K352" s="56">
        <v>1</v>
      </c>
      <c r="L352" s="56">
        <v>1</v>
      </c>
      <c r="M352" s="56">
        <v>1</v>
      </c>
      <c r="N352" s="56">
        <v>1</v>
      </c>
      <c r="O352" s="56">
        <v>1</v>
      </c>
      <c r="P352" s="56">
        <v>1</v>
      </c>
      <c r="Q352" s="56">
        <v>1</v>
      </c>
      <c r="R352" s="56">
        <v>1</v>
      </c>
      <c r="S352" s="56">
        <v>1</v>
      </c>
      <c r="T352" s="56">
        <v>1</v>
      </c>
      <c r="U352" s="56">
        <v>1</v>
      </c>
      <c r="V352" s="56" t="e">
        <v>#DIV/0!</v>
      </c>
    </row>
    <row r="353" spans="1:22">
      <c r="A353" s="55" t="s">
        <v>783</v>
      </c>
      <c r="B353" s="55" t="s">
        <v>784</v>
      </c>
      <c r="C353" s="55" t="s">
        <v>785</v>
      </c>
      <c r="D353" s="55" t="s">
        <v>786</v>
      </c>
      <c r="E353" s="56">
        <v>4</v>
      </c>
      <c r="F353" s="56">
        <v>2</v>
      </c>
      <c r="G353" s="56">
        <v>1</v>
      </c>
      <c r="H353" s="56">
        <v>1</v>
      </c>
      <c r="I353" s="56">
        <v>1</v>
      </c>
      <c r="J353" s="56">
        <v>1</v>
      </c>
      <c r="K353" s="56">
        <v>1</v>
      </c>
      <c r="L353" s="56">
        <v>1</v>
      </c>
      <c r="M353" s="56">
        <v>4489000</v>
      </c>
      <c r="N353" s="56">
        <v>1</v>
      </c>
      <c r="O353" s="56">
        <v>1</v>
      </c>
      <c r="P353" s="56">
        <v>1</v>
      </c>
      <c r="Q353" s="56">
        <v>1</v>
      </c>
      <c r="R353" s="56">
        <v>1</v>
      </c>
      <c r="S353" s="56">
        <v>1</v>
      </c>
      <c r="T353" s="56">
        <v>748167.5</v>
      </c>
      <c r="U353" s="56">
        <v>748167.5</v>
      </c>
      <c r="V353" s="56">
        <v>0.36321746799999999</v>
      </c>
    </row>
    <row r="354" spans="1:22">
      <c r="A354" s="55" t="s">
        <v>1147</v>
      </c>
      <c r="B354" s="55" t="s">
        <v>1148</v>
      </c>
      <c r="C354" s="55" t="s">
        <v>1149</v>
      </c>
      <c r="D354" s="55" t="s">
        <v>1150</v>
      </c>
      <c r="E354" s="56">
        <v>4</v>
      </c>
      <c r="F354" s="56">
        <v>2</v>
      </c>
      <c r="G354" s="56">
        <v>1</v>
      </c>
      <c r="H354" s="56">
        <v>1</v>
      </c>
      <c r="I354" s="56">
        <v>1</v>
      </c>
      <c r="J354" s="56">
        <v>1</v>
      </c>
      <c r="K354" s="56">
        <v>1</v>
      </c>
      <c r="L354" s="56">
        <v>1</v>
      </c>
      <c r="M354" s="56">
        <v>1</v>
      </c>
      <c r="N354" s="56">
        <v>1</v>
      </c>
      <c r="O354" s="56">
        <v>1</v>
      </c>
      <c r="P354" s="56">
        <v>1</v>
      </c>
      <c r="Q354" s="56">
        <v>1</v>
      </c>
      <c r="R354" s="56">
        <v>1</v>
      </c>
      <c r="S354" s="56">
        <v>1</v>
      </c>
      <c r="T354" s="56">
        <v>1</v>
      </c>
      <c r="U354" s="56">
        <v>1</v>
      </c>
      <c r="V354" s="56" t="e">
        <v>#DIV/0!</v>
      </c>
    </row>
    <row r="355" spans="1:22">
      <c r="A355" s="55" t="s">
        <v>569</v>
      </c>
      <c r="B355" s="55" t="s">
        <v>570</v>
      </c>
      <c r="C355" s="55" t="s">
        <v>571</v>
      </c>
      <c r="D355" s="55" t="s">
        <v>572</v>
      </c>
      <c r="E355" s="56">
        <v>2</v>
      </c>
      <c r="F355" s="56">
        <v>14</v>
      </c>
      <c r="G355" s="56">
        <v>1</v>
      </c>
      <c r="H355" s="56">
        <v>1</v>
      </c>
      <c r="I355" s="56">
        <v>1</v>
      </c>
      <c r="J355" s="56">
        <v>1</v>
      </c>
      <c r="K355" s="56">
        <v>1</v>
      </c>
      <c r="L355" s="56">
        <v>1</v>
      </c>
      <c r="M355" s="56">
        <v>1</v>
      </c>
      <c r="N355" s="56">
        <v>1</v>
      </c>
      <c r="O355" s="56">
        <v>1</v>
      </c>
      <c r="P355" s="56">
        <v>1</v>
      </c>
      <c r="Q355" s="56">
        <v>1</v>
      </c>
      <c r="R355" s="56">
        <v>1</v>
      </c>
      <c r="S355" s="56">
        <v>1</v>
      </c>
      <c r="T355" s="56">
        <v>1</v>
      </c>
      <c r="U355" s="56">
        <v>1</v>
      </c>
      <c r="V355" s="56" t="e">
        <v>#DIV/0!</v>
      </c>
    </row>
    <row r="356" spans="1:22">
      <c r="A356" s="55" t="s">
        <v>890</v>
      </c>
      <c r="B356" s="55" t="s">
        <v>891</v>
      </c>
      <c r="C356" s="55" t="s">
        <v>892</v>
      </c>
      <c r="D356" s="55" t="s">
        <v>893</v>
      </c>
      <c r="E356" s="56">
        <v>2</v>
      </c>
      <c r="F356" s="56">
        <v>3</v>
      </c>
      <c r="G356" s="56">
        <v>1</v>
      </c>
      <c r="H356" s="56">
        <v>1</v>
      </c>
      <c r="I356" s="56">
        <v>1</v>
      </c>
      <c r="J356" s="56">
        <v>1</v>
      </c>
      <c r="K356" s="56">
        <v>1</v>
      </c>
      <c r="L356" s="56">
        <v>1</v>
      </c>
      <c r="M356" s="56">
        <v>1</v>
      </c>
      <c r="N356" s="56">
        <v>1</v>
      </c>
      <c r="O356" s="56">
        <v>1</v>
      </c>
      <c r="P356" s="56">
        <v>1</v>
      </c>
      <c r="Q356" s="56">
        <v>1</v>
      </c>
      <c r="R356" s="56">
        <v>1</v>
      </c>
      <c r="S356" s="56">
        <v>1</v>
      </c>
      <c r="T356" s="56">
        <v>1</v>
      </c>
      <c r="U356" s="56">
        <v>1</v>
      </c>
      <c r="V356" s="56" t="e">
        <v>#DIV/0!</v>
      </c>
    </row>
    <row r="357" spans="1:22">
      <c r="A357" s="55" t="s">
        <v>1222</v>
      </c>
      <c r="B357" s="55" t="s">
        <v>1223</v>
      </c>
      <c r="C357" s="55" t="s">
        <v>1224</v>
      </c>
      <c r="D357" s="55" t="s">
        <v>1225</v>
      </c>
      <c r="E357" s="56">
        <v>6</v>
      </c>
      <c r="F357" s="56">
        <v>8</v>
      </c>
      <c r="G357" s="56">
        <v>1</v>
      </c>
      <c r="H357" s="56">
        <v>1</v>
      </c>
      <c r="I357" s="56">
        <v>1</v>
      </c>
      <c r="J357" s="56">
        <v>1</v>
      </c>
      <c r="K357" s="56">
        <v>1</v>
      </c>
      <c r="L357" s="56">
        <v>1</v>
      </c>
      <c r="M357" s="56">
        <v>1</v>
      </c>
      <c r="N357" s="56">
        <v>1</v>
      </c>
      <c r="O357" s="56">
        <v>1</v>
      </c>
      <c r="P357" s="56">
        <v>1</v>
      </c>
      <c r="Q357" s="56">
        <v>1</v>
      </c>
      <c r="R357" s="56">
        <v>1</v>
      </c>
      <c r="S357" s="56">
        <v>1</v>
      </c>
      <c r="T357" s="56">
        <v>1</v>
      </c>
      <c r="U357" s="56">
        <v>1</v>
      </c>
      <c r="V357" s="56" t="e">
        <v>#DIV/0!</v>
      </c>
    </row>
    <row r="358" spans="1:22">
      <c r="A358" s="55" t="s">
        <v>1036</v>
      </c>
      <c r="B358" s="55" t="s">
        <v>1037</v>
      </c>
      <c r="C358" s="55" t="s">
        <v>1038</v>
      </c>
      <c r="D358" s="55" t="s">
        <v>1039</v>
      </c>
      <c r="E358" s="56">
        <v>4</v>
      </c>
      <c r="F358" s="56">
        <v>4</v>
      </c>
      <c r="G358" s="56">
        <v>1</v>
      </c>
      <c r="H358" s="56">
        <v>1</v>
      </c>
      <c r="I358" s="56">
        <v>1</v>
      </c>
      <c r="J358" s="56">
        <v>1</v>
      </c>
      <c r="K358" s="56">
        <v>1</v>
      </c>
      <c r="L358" s="56">
        <v>1</v>
      </c>
      <c r="M358" s="56">
        <v>1</v>
      </c>
      <c r="N358" s="56">
        <v>1</v>
      </c>
      <c r="O358" s="56">
        <v>1</v>
      </c>
      <c r="P358" s="56">
        <v>1</v>
      </c>
      <c r="Q358" s="56">
        <v>1</v>
      </c>
      <c r="R358" s="56">
        <v>1</v>
      </c>
      <c r="S358" s="56">
        <v>1</v>
      </c>
      <c r="T358" s="56">
        <v>1</v>
      </c>
      <c r="U358" s="56">
        <v>1</v>
      </c>
      <c r="V358" s="56" t="e">
        <v>#DIV/0!</v>
      </c>
    </row>
    <row r="359" spans="1:22">
      <c r="A359" s="55" t="s">
        <v>996</v>
      </c>
      <c r="B359" s="55" t="s">
        <v>997</v>
      </c>
      <c r="C359" s="55" t="s">
        <v>998</v>
      </c>
      <c r="D359" s="55" t="s">
        <v>999</v>
      </c>
      <c r="E359" s="56">
        <v>2</v>
      </c>
      <c r="F359" s="56">
        <v>3</v>
      </c>
      <c r="G359" s="56">
        <v>1</v>
      </c>
      <c r="H359" s="56">
        <v>1</v>
      </c>
      <c r="I359" s="56">
        <v>921940</v>
      </c>
      <c r="J359" s="56">
        <v>1</v>
      </c>
      <c r="K359" s="56">
        <v>1</v>
      </c>
      <c r="L359" s="56">
        <v>1</v>
      </c>
      <c r="M359" s="56">
        <v>1</v>
      </c>
      <c r="N359" s="56">
        <v>1434200</v>
      </c>
      <c r="O359" s="56">
        <v>1</v>
      </c>
      <c r="P359" s="56">
        <v>1</v>
      </c>
      <c r="Q359" s="56">
        <v>1</v>
      </c>
      <c r="R359" s="56">
        <v>1</v>
      </c>
      <c r="S359" s="56">
        <v>153657.5</v>
      </c>
      <c r="T359" s="56">
        <v>239034.1667</v>
      </c>
      <c r="U359" s="56">
        <v>1.555629674</v>
      </c>
      <c r="V359" s="56">
        <v>0.77102577299999997</v>
      </c>
    </row>
    <row r="360" spans="1:22">
      <c r="A360" s="55" t="s">
        <v>1230</v>
      </c>
      <c r="B360" s="55" t="s">
        <v>1231</v>
      </c>
      <c r="C360" s="55" t="s">
        <v>1232</v>
      </c>
      <c r="D360" s="55" t="s">
        <v>1233</v>
      </c>
      <c r="E360" s="56">
        <v>1</v>
      </c>
      <c r="F360" s="56">
        <v>5</v>
      </c>
      <c r="G360" s="56">
        <v>29940000</v>
      </c>
      <c r="H360" s="56">
        <v>6626600</v>
      </c>
      <c r="I360" s="56">
        <v>1</v>
      </c>
      <c r="J360" s="56">
        <v>1</v>
      </c>
      <c r="K360" s="56">
        <v>1</v>
      </c>
      <c r="L360" s="56">
        <v>4749800</v>
      </c>
      <c r="M360" s="56">
        <v>11825000</v>
      </c>
      <c r="N360" s="56">
        <v>13524000</v>
      </c>
      <c r="O360" s="56">
        <v>4391600</v>
      </c>
      <c r="P360" s="56">
        <v>1</v>
      </c>
      <c r="Q360" s="56">
        <v>1</v>
      </c>
      <c r="R360" s="56">
        <v>4791900</v>
      </c>
      <c r="S360" s="56">
        <v>6886067.1670000004</v>
      </c>
      <c r="T360" s="56">
        <v>5755417</v>
      </c>
      <c r="U360" s="56">
        <v>0.83580610799999999</v>
      </c>
      <c r="V360" s="56">
        <v>0.83707660900000003</v>
      </c>
    </row>
    <row r="361" spans="1:22">
      <c r="A361" s="55" t="s">
        <v>1234</v>
      </c>
      <c r="B361" s="55" t="s">
        <v>1235</v>
      </c>
      <c r="C361" s="55" t="s">
        <v>1236</v>
      </c>
      <c r="D361" s="55" t="s">
        <v>1237</v>
      </c>
      <c r="E361" s="56">
        <v>2</v>
      </c>
      <c r="F361" s="56">
        <v>2</v>
      </c>
      <c r="G361" s="56">
        <v>1</v>
      </c>
      <c r="H361" s="56">
        <v>1</v>
      </c>
      <c r="I361" s="56">
        <v>1</v>
      </c>
      <c r="J361" s="56">
        <v>1</v>
      </c>
      <c r="K361" s="56">
        <v>1</v>
      </c>
      <c r="L361" s="56">
        <v>1</v>
      </c>
      <c r="M361" s="56">
        <v>1</v>
      </c>
      <c r="N361" s="56">
        <v>1</v>
      </c>
      <c r="O361" s="56">
        <v>1</v>
      </c>
      <c r="P361" s="56">
        <v>1</v>
      </c>
      <c r="Q361" s="56">
        <v>1</v>
      </c>
      <c r="R361" s="56">
        <v>1</v>
      </c>
      <c r="S361" s="56">
        <v>1</v>
      </c>
      <c r="T361" s="56">
        <v>1</v>
      </c>
      <c r="U361" s="56">
        <v>1</v>
      </c>
      <c r="V361" s="56" t="e">
        <v>#DIV/0!</v>
      </c>
    </row>
    <row r="362" spans="1:22">
      <c r="A362" s="55" t="s">
        <v>1116</v>
      </c>
      <c r="B362" s="55" t="s">
        <v>1117</v>
      </c>
      <c r="C362" s="55" t="s">
        <v>1118</v>
      </c>
      <c r="D362" s="55" t="s">
        <v>1119</v>
      </c>
      <c r="E362" s="56">
        <v>2</v>
      </c>
      <c r="F362" s="56">
        <v>1</v>
      </c>
      <c r="G362" s="56">
        <v>1</v>
      </c>
      <c r="H362" s="56">
        <v>1</v>
      </c>
      <c r="I362" s="56">
        <v>1</v>
      </c>
      <c r="J362" s="56">
        <v>1</v>
      </c>
      <c r="K362" s="56">
        <v>1</v>
      </c>
      <c r="L362" s="56">
        <v>1</v>
      </c>
      <c r="M362" s="56">
        <v>1</v>
      </c>
      <c r="N362" s="56">
        <v>1</v>
      </c>
      <c r="O362" s="56">
        <v>1</v>
      </c>
      <c r="P362" s="56">
        <v>1</v>
      </c>
      <c r="Q362" s="56">
        <v>1</v>
      </c>
      <c r="R362" s="56">
        <v>1</v>
      </c>
      <c r="S362" s="56">
        <v>1</v>
      </c>
      <c r="T362" s="56">
        <v>1</v>
      </c>
      <c r="U362" s="56">
        <v>1</v>
      </c>
      <c r="V362" s="56" t="e">
        <v>#DIV/0!</v>
      </c>
    </row>
    <row r="363" spans="1:22">
      <c r="A363" s="55" t="s">
        <v>707</v>
      </c>
      <c r="B363" s="55" t="s">
        <v>694</v>
      </c>
      <c r="C363" s="55" t="s">
        <v>708</v>
      </c>
      <c r="D363" s="55" t="s">
        <v>709</v>
      </c>
      <c r="E363" s="56">
        <v>4</v>
      </c>
      <c r="F363" s="56">
        <v>2</v>
      </c>
      <c r="G363" s="56">
        <v>1</v>
      </c>
      <c r="H363" s="56">
        <v>1</v>
      </c>
      <c r="I363" s="56">
        <v>1</v>
      </c>
      <c r="J363" s="56">
        <v>1</v>
      </c>
      <c r="K363" s="56">
        <v>1</v>
      </c>
      <c r="L363" s="56">
        <v>1</v>
      </c>
      <c r="M363" s="56">
        <v>1</v>
      </c>
      <c r="N363" s="56">
        <v>1</v>
      </c>
      <c r="O363" s="56">
        <v>1</v>
      </c>
      <c r="P363" s="56">
        <v>1</v>
      </c>
      <c r="Q363" s="56">
        <v>1</v>
      </c>
      <c r="R363" s="56">
        <v>1</v>
      </c>
      <c r="S363" s="56">
        <v>1</v>
      </c>
      <c r="T363" s="56">
        <v>1</v>
      </c>
      <c r="U363" s="56">
        <v>1</v>
      </c>
      <c r="V363" s="56" t="e">
        <v>#DIV/0!</v>
      </c>
    </row>
    <row r="364" spans="1:22">
      <c r="A364" s="55" t="s">
        <v>1423</v>
      </c>
      <c r="B364" s="55" t="s">
        <v>1424</v>
      </c>
      <c r="C364" s="55" t="s">
        <v>1425</v>
      </c>
      <c r="D364" s="55" t="s">
        <v>1426</v>
      </c>
      <c r="E364" s="56">
        <v>2</v>
      </c>
      <c r="F364" s="56">
        <v>6</v>
      </c>
      <c r="G364" s="56">
        <v>1</v>
      </c>
      <c r="H364" s="56">
        <v>1</v>
      </c>
      <c r="I364" s="56">
        <v>1</v>
      </c>
      <c r="J364" s="56">
        <v>1</v>
      </c>
      <c r="K364" s="56">
        <v>1</v>
      </c>
      <c r="L364" s="56">
        <v>1</v>
      </c>
      <c r="M364" s="56">
        <v>1</v>
      </c>
      <c r="N364" s="56">
        <v>1</v>
      </c>
      <c r="O364" s="56">
        <v>1</v>
      </c>
      <c r="P364" s="56">
        <v>1</v>
      </c>
      <c r="Q364" s="56">
        <v>1</v>
      </c>
      <c r="R364" s="56">
        <v>1</v>
      </c>
      <c r="S364" s="56">
        <v>1</v>
      </c>
      <c r="T364" s="56">
        <v>1</v>
      </c>
      <c r="U364" s="56">
        <v>1</v>
      </c>
      <c r="V364" s="56" t="e">
        <v>#DIV/0!</v>
      </c>
    </row>
    <row r="365" spans="1:22">
      <c r="A365" s="55" t="s">
        <v>526</v>
      </c>
      <c r="B365" s="55" t="s">
        <v>527</v>
      </c>
      <c r="C365" s="55" t="s">
        <v>528</v>
      </c>
      <c r="D365" s="55" t="s">
        <v>529</v>
      </c>
      <c r="E365" s="56">
        <v>9</v>
      </c>
      <c r="F365" s="56">
        <v>79</v>
      </c>
      <c r="G365" s="56">
        <v>481670000</v>
      </c>
      <c r="H365" s="56">
        <v>519380000</v>
      </c>
      <c r="I365" s="56">
        <v>587950000</v>
      </c>
      <c r="J365" s="56">
        <v>580910000</v>
      </c>
      <c r="K365" s="56">
        <v>787840000</v>
      </c>
      <c r="L365" s="56">
        <v>715890000</v>
      </c>
      <c r="M365" s="56">
        <v>578910000</v>
      </c>
      <c r="N365" s="56">
        <v>570130000</v>
      </c>
      <c r="O365" s="56">
        <v>752390000</v>
      </c>
      <c r="P365" s="56">
        <v>645730000</v>
      </c>
      <c r="Q365" s="56">
        <v>544300000</v>
      </c>
      <c r="R365" s="56">
        <v>577930000</v>
      </c>
      <c r="S365" s="56">
        <v>612273333.29999995</v>
      </c>
      <c r="T365" s="56">
        <v>611565000</v>
      </c>
      <c r="U365" s="56">
        <v>0.99884310899999995</v>
      </c>
      <c r="V365" s="56">
        <v>0.99040678100000001</v>
      </c>
    </row>
    <row r="366" spans="1:22">
      <c r="A366" s="55" t="s">
        <v>1246</v>
      </c>
      <c r="B366" s="55" t="s">
        <v>1247</v>
      </c>
      <c r="C366" s="55" t="s">
        <v>1248</v>
      </c>
      <c r="D366" s="55" t="s">
        <v>1249</v>
      </c>
      <c r="E366" s="56">
        <v>2</v>
      </c>
      <c r="F366" s="56">
        <v>4</v>
      </c>
      <c r="G366" s="56">
        <v>1</v>
      </c>
      <c r="H366" s="56">
        <v>1</v>
      </c>
      <c r="I366" s="56">
        <v>2233600</v>
      </c>
      <c r="J366" s="56">
        <v>3069900</v>
      </c>
      <c r="K366" s="56">
        <v>1</v>
      </c>
      <c r="L366" s="56">
        <v>1333800</v>
      </c>
      <c r="M366" s="56">
        <v>1</v>
      </c>
      <c r="N366" s="56">
        <v>1</v>
      </c>
      <c r="O366" s="56">
        <v>1</v>
      </c>
      <c r="P366" s="56">
        <v>1</v>
      </c>
      <c r="Q366" s="56">
        <v>1</v>
      </c>
      <c r="R366" s="56">
        <v>1</v>
      </c>
      <c r="S366" s="56">
        <v>1106217.1669999999</v>
      </c>
      <c r="T366" s="56">
        <v>1</v>
      </c>
      <c r="U366" s="58">
        <v>9.0398199999999997E-7</v>
      </c>
      <c r="V366" s="56">
        <v>9.7275508999999996E-2</v>
      </c>
    </row>
    <row r="367" spans="1:22">
      <c r="A367" s="55" t="s">
        <v>1226</v>
      </c>
      <c r="B367" s="55" t="s">
        <v>1227</v>
      </c>
      <c r="C367" s="55" t="s">
        <v>1228</v>
      </c>
      <c r="D367" s="55" t="s">
        <v>1229</v>
      </c>
      <c r="E367" s="56">
        <v>5</v>
      </c>
      <c r="F367" s="56">
        <v>13</v>
      </c>
      <c r="G367" s="56">
        <v>1</v>
      </c>
      <c r="H367" s="56">
        <v>1</v>
      </c>
      <c r="I367" s="56">
        <v>1</v>
      </c>
      <c r="J367" s="56">
        <v>1</v>
      </c>
      <c r="K367" s="56">
        <v>1</v>
      </c>
      <c r="L367" s="56">
        <v>1</v>
      </c>
      <c r="M367" s="56">
        <v>1</v>
      </c>
      <c r="N367" s="56">
        <v>1</v>
      </c>
      <c r="O367" s="56">
        <v>1</v>
      </c>
      <c r="P367" s="56">
        <v>1</v>
      </c>
      <c r="Q367" s="56">
        <v>1</v>
      </c>
      <c r="R367" s="56">
        <v>1</v>
      </c>
      <c r="S367" s="56">
        <v>1</v>
      </c>
      <c r="T367" s="56">
        <v>1</v>
      </c>
      <c r="U367" s="56">
        <v>1</v>
      </c>
      <c r="V367" s="56" t="e">
        <v>#DIV/0!</v>
      </c>
    </row>
    <row r="368" spans="1:22">
      <c r="A368" s="55" t="s">
        <v>1135</v>
      </c>
      <c r="B368" s="55" t="s">
        <v>1136</v>
      </c>
      <c r="C368" s="55" t="s">
        <v>1137</v>
      </c>
      <c r="D368" s="55" t="s">
        <v>1138</v>
      </c>
      <c r="E368" s="56">
        <v>7</v>
      </c>
      <c r="F368" s="56">
        <v>3</v>
      </c>
      <c r="G368" s="56">
        <v>1</v>
      </c>
      <c r="H368" s="56">
        <v>1</v>
      </c>
      <c r="I368" s="56">
        <v>1</v>
      </c>
      <c r="J368" s="56">
        <v>1</v>
      </c>
      <c r="K368" s="56">
        <v>1</v>
      </c>
      <c r="L368" s="56">
        <v>1</v>
      </c>
      <c r="M368" s="56">
        <v>1</v>
      </c>
      <c r="N368" s="56">
        <v>1</v>
      </c>
      <c r="O368" s="56">
        <v>1</v>
      </c>
      <c r="P368" s="56">
        <v>1</v>
      </c>
      <c r="Q368" s="56">
        <v>1</v>
      </c>
      <c r="R368" s="56">
        <v>1</v>
      </c>
      <c r="S368" s="56">
        <v>1</v>
      </c>
      <c r="T368" s="56">
        <v>1</v>
      </c>
      <c r="U368" s="56">
        <v>1</v>
      </c>
      <c r="V368" s="56" t="e">
        <v>#DIV/0!</v>
      </c>
    </row>
    <row r="369" spans="1:22">
      <c r="A369" s="55" t="s">
        <v>477</v>
      </c>
      <c r="B369" s="55" t="s">
        <v>1560</v>
      </c>
      <c r="C369" s="55" t="s">
        <v>479</v>
      </c>
      <c r="D369" s="55" t="s">
        <v>480</v>
      </c>
      <c r="E369" s="56">
        <v>3</v>
      </c>
      <c r="F369" s="56">
        <v>12</v>
      </c>
      <c r="G369" s="56">
        <v>40979000</v>
      </c>
      <c r="H369" s="56">
        <v>23082000</v>
      </c>
      <c r="I369" s="56">
        <v>18946000</v>
      </c>
      <c r="J369" s="56">
        <v>16448000</v>
      </c>
      <c r="K369" s="56">
        <v>24363000</v>
      </c>
      <c r="L369" s="56">
        <v>35977000</v>
      </c>
      <c r="M369" s="56">
        <v>19193000</v>
      </c>
      <c r="N369" s="56">
        <v>21829000</v>
      </c>
      <c r="O369" s="56">
        <v>28335000</v>
      </c>
      <c r="P369" s="56">
        <v>15705000</v>
      </c>
      <c r="Q369" s="56">
        <v>28886000</v>
      </c>
      <c r="R369" s="56">
        <v>22144000</v>
      </c>
      <c r="S369" s="56">
        <v>26632500</v>
      </c>
      <c r="T369" s="56">
        <v>22682000</v>
      </c>
      <c r="U369" s="56">
        <v>0.85166619700000001</v>
      </c>
      <c r="V369" s="56">
        <v>0.406384193</v>
      </c>
    </row>
    <row r="370" spans="1:22">
      <c r="A370" s="55" t="s">
        <v>481</v>
      </c>
      <c r="B370" s="55" t="s">
        <v>1561</v>
      </c>
      <c r="C370" s="55" t="s">
        <v>483</v>
      </c>
      <c r="D370" s="55" t="s">
        <v>484</v>
      </c>
      <c r="E370" s="56">
        <v>2</v>
      </c>
      <c r="F370" s="56">
        <v>1</v>
      </c>
      <c r="G370" s="56">
        <v>15348000</v>
      </c>
      <c r="H370" s="56">
        <v>1</v>
      </c>
      <c r="I370" s="56">
        <v>3377900</v>
      </c>
      <c r="J370" s="56">
        <v>3760400</v>
      </c>
      <c r="K370" s="56">
        <v>1</v>
      </c>
      <c r="L370" s="56">
        <v>3715800</v>
      </c>
      <c r="M370" s="56">
        <v>6314300</v>
      </c>
      <c r="N370" s="56">
        <v>1</v>
      </c>
      <c r="O370" s="56">
        <v>1</v>
      </c>
      <c r="P370" s="56">
        <v>1</v>
      </c>
      <c r="Q370" s="56">
        <v>1</v>
      </c>
      <c r="R370" s="56">
        <v>1</v>
      </c>
      <c r="S370" s="56">
        <v>4367017</v>
      </c>
      <c r="T370" s="56">
        <v>1052384.1669999999</v>
      </c>
      <c r="U370" s="56">
        <v>0.24098467400000001</v>
      </c>
      <c r="V370" s="56">
        <v>0.23343074599999999</v>
      </c>
    </row>
    <row r="371" spans="1:22">
      <c r="A371" s="55" t="s">
        <v>1250</v>
      </c>
      <c r="B371" s="55" t="s">
        <v>1251</v>
      </c>
      <c r="C371" s="55" t="s">
        <v>1252</v>
      </c>
      <c r="D371" s="55" t="s">
        <v>1253</v>
      </c>
      <c r="E371" s="56">
        <v>1</v>
      </c>
      <c r="F371" s="56">
        <v>1</v>
      </c>
      <c r="G371" s="56">
        <v>1</v>
      </c>
      <c r="H371" s="56">
        <v>1</v>
      </c>
      <c r="I371" s="56">
        <v>1</v>
      </c>
      <c r="J371" s="56">
        <v>1</v>
      </c>
      <c r="K371" s="56">
        <v>1</v>
      </c>
      <c r="L371" s="56">
        <v>1</v>
      </c>
      <c r="M371" s="56">
        <v>1</v>
      </c>
      <c r="N371" s="56">
        <v>1</v>
      </c>
      <c r="O371" s="56">
        <v>1</v>
      </c>
      <c r="P371" s="56">
        <v>1</v>
      </c>
      <c r="Q371" s="56">
        <v>1</v>
      </c>
      <c r="R371" s="56">
        <v>1</v>
      </c>
      <c r="S371" s="56">
        <v>1</v>
      </c>
      <c r="T371" s="56">
        <v>1</v>
      </c>
      <c r="U371" s="56">
        <v>1</v>
      </c>
      <c r="V371" s="56" t="e">
        <v>#DIV/0!</v>
      </c>
    </row>
    <row r="372" spans="1:22">
      <c r="A372" s="55" t="s">
        <v>485</v>
      </c>
      <c r="B372" s="55" t="s">
        <v>102</v>
      </c>
      <c r="C372" s="57"/>
      <c r="D372" s="55" t="s">
        <v>486</v>
      </c>
      <c r="E372" s="56">
        <v>2</v>
      </c>
      <c r="F372" s="56">
        <v>2</v>
      </c>
      <c r="G372" s="56">
        <v>1</v>
      </c>
      <c r="H372" s="56">
        <v>1</v>
      </c>
      <c r="I372" s="56">
        <v>1</v>
      </c>
      <c r="J372" s="56">
        <v>1</v>
      </c>
      <c r="K372" s="56">
        <v>925680</v>
      </c>
      <c r="L372" s="56">
        <v>1</v>
      </c>
      <c r="M372" s="56">
        <v>1</v>
      </c>
      <c r="N372" s="56">
        <v>1</v>
      </c>
      <c r="O372" s="56">
        <v>1</v>
      </c>
      <c r="P372" s="56">
        <v>1</v>
      </c>
      <c r="Q372" s="56">
        <v>1</v>
      </c>
      <c r="R372" s="56">
        <v>1</v>
      </c>
      <c r="S372" s="56">
        <v>154280.8333</v>
      </c>
      <c r="T372" s="56">
        <v>1</v>
      </c>
      <c r="U372" s="58">
        <v>6.4816900000000003E-6</v>
      </c>
      <c r="V372" s="56">
        <v>0.36321746799999999</v>
      </c>
    </row>
    <row r="373" spans="1:22">
      <c r="A373" s="55" t="s">
        <v>48</v>
      </c>
      <c r="B373" s="55" t="s">
        <v>49</v>
      </c>
      <c r="C373" s="55" t="s">
        <v>50</v>
      </c>
      <c r="D373" s="55" t="s">
        <v>51</v>
      </c>
      <c r="E373" s="56">
        <v>3</v>
      </c>
      <c r="F373" s="56">
        <v>9</v>
      </c>
      <c r="G373" s="56">
        <v>1</v>
      </c>
      <c r="H373" s="56">
        <v>1</v>
      </c>
      <c r="I373" s="56">
        <v>1</v>
      </c>
      <c r="J373" s="56">
        <v>1</v>
      </c>
      <c r="K373" s="56">
        <v>1</v>
      </c>
      <c r="L373" s="56">
        <v>1</v>
      </c>
      <c r="M373" s="56">
        <v>5051200</v>
      </c>
      <c r="N373" s="56">
        <v>9558900</v>
      </c>
      <c r="O373" s="56">
        <v>1</v>
      </c>
      <c r="P373" s="56">
        <v>1</v>
      </c>
      <c r="Q373" s="56">
        <v>8175300</v>
      </c>
      <c r="R373" s="56">
        <v>5132300</v>
      </c>
      <c r="S373" s="56">
        <v>1</v>
      </c>
      <c r="T373" s="56">
        <v>4652950.3329999996</v>
      </c>
      <c r="U373" s="56">
        <v>4652950.3329999996</v>
      </c>
      <c r="V373" s="56">
        <v>3.5974010000000001E-2</v>
      </c>
    </row>
    <row r="374" spans="1:22">
      <c r="A374" s="55" t="s">
        <v>130</v>
      </c>
      <c r="B374" s="55" t="s">
        <v>131</v>
      </c>
      <c r="C374" s="55" t="s">
        <v>132</v>
      </c>
      <c r="D374" s="55" t="s">
        <v>133</v>
      </c>
      <c r="E374" s="56">
        <v>2</v>
      </c>
      <c r="F374" s="56">
        <v>2</v>
      </c>
      <c r="G374" s="56">
        <v>1</v>
      </c>
      <c r="H374" s="56">
        <v>1</v>
      </c>
      <c r="I374" s="56">
        <v>1</v>
      </c>
      <c r="J374" s="56">
        <v>1</v>
      </c>
      <c r="K374" s="56">
        <v>1</v>
      </c>
      <c r="L374" s="56">
        <v>1</v>
      </c>
      <c r="M374" s="56">
        <v>2399900</v>
      </c>
      <c r="N374" s="56">
        <v>1</v>
      </c>
      <c r="O374" s="56">
        <v>3300400</v>
      </c>
      <c r="P374" s="56">
        <v>2068600</v>
      </c>
      <c r="Q374" s="56">
        <v>984860</v>
      </c>
      <c r="R374" s="56">
        <v>1</v>
      </c>
      <c r="S374" s="56">
        <v>1</v>
      </c>
      <c r="T374" s="56">
        <v>1458960.3330000001</v>
      </c>
      <c r="U374" s="56">
        <v>1458960.3330000001</v>
      </c>
      <c r="V374" s="56">
        <v>4.5718174E-2</v>
      </c>
    </row>
    <row r="375" spans="1:22">
      <c r="A375" s="55" t="s">
        <v>491</v>
      </c>
      <c r="B375" s="55" t="s">
        <v>492</v>
      </c>
      <c r="C375" s="55" t="s">
        <v>493</v>
      </c>
      <c r="D375" s="55" t="s">
        <v>494</v>
      </c>
      <c r="E375" s="56">
        <v>2</v>
      </c>
      <c r="F375" s="56">
        <v>19</v>
      </c>
      <c r="G375" s="56">
        <v>5838800</v>
      </c>
      <c r="H375" s="56">
        <v>1</v>
      </c>
      <c r="I375" s="56">
        <v>7855400</v>
      </c>
      <c r="J375" s="56">
        <v>1</v>
      </c>
      <c r="K375" s="56">
        <v>1</v>
      </c>
      <c r="L375" s="56">
        <v>8093900</v>
      </c>
      <c r="M375" s="56">
        <v>1</v>
      </c>
      <c r="N375" s="56">
        <v>1</v>
      </c>
      <c r="O375" s="56">
        <v>1</v>
      </c>
      <c r="P375" s="56">
        <v>1</v>
      </c>
      <c r="Q375" s="56">
        <v>9231200</v>
      </c>
      <c r="R375" s="56">
        <v>1</v>
      </c>
      <c r="S375" s="56">
        <v>3631350.5</v>
      </c>
      <c r="T375" s="56">
        <v>1538534.1669999999</v>
      </c>
      <c r="U375" s="56">
        <v>0.42368098799999998</v>
      </c>
      <c r="V375" s="56">
        <v>0.37631519499999999</v>
      </c>
    </row>
    <row r="376" spans="1:22">
      <c r="A376" s="55" t="s">
        <v>1427</v>
      </c>
      <c r="B376" s="55" t="s">
        <v>1603</v>
      </c>
      <c r="C376" s="55" t="s">
        <v>1429</v>
      </c>
      <c r="D376" s="55" t="s">
        <v>1430</v>
      </c>
      <c r="E376" s="56">
        <v>1</v>
      </c>
      <c r="F376" s="56">
        <v>2</v>
      </c>
      <c r="G376" s="56">
        <v>1</v>
      </c>
      <c r="H376" s="56">
        <v>1</v>
      </c>
      <c r="I376" s="56">
        <v>1</v>
      </c>
      <c r="J376" s="56">
        <v>1</v>
      </c>
      <c r="K376" s="56">
        <v>1</v>
      </c>
      <c r="L376" s="56">
        <v>1</v>
      </c>
      <c r="M376" s="56">
        <v>1</v>
      </c>
      <c r="N376" s="56">
        <v>1</v>
      </c>
      <c r="O376" s="56">
        <v>1</v>
      </c>
      <c r="P376" s="56">
        <v>1</v>
      </c>
      <c r="Q376" s="56">
        <v>1</v>
      </c>
      <c r="R376" s="56">
        <v>1</v>
      </c>
      <c r="S376" s="56">
        <v>1</v>
      </c>
      <c r="T376" s="56">
        <v>1</v>
      </c>
      <c r="U376" s="56">
        <v>1</v>
      </c>
      <c r="V376" s="56" t="e">
        <v>#DIV/0!</v>
      </c>
    </row>
    <row r="377" spans="1:22">
      <c r="A377" s="55" t="s">
        <v>642</v>
      </c>
      <c r="B377" s="55" t="s">
        <v>643</v>
      </c>
      <c r="C377" s="55" t="s">
        <v>644</v>
      </c>
      <c r="D377" s="55" t="s">
        <v>645</v>
      </c>
      <c r="E377" s="56">
        <v>7</v>
      </c>
      <c r="F377" s="56">
        <v>1</v>
      </c>
      <c r="G377" s="56">
        <v>1</v>
      </c>
      <c r="H377" s="56">
        <v>1</v>
      </c>
      <c r="I377" s="56">
        <v>1</v>
      </c>
      <c r="J377" s="56">
        <v>1</v>
      </c>
      <c r="K377" s="56">
        <v>1</v>
      </c>
      <c r="L377" s="56">
        <v>1</v>
      </c>
      <c r="M377" s="56">
        <v>1</v>
      </c>
      <c r="N377" s="56">
        <v>707980</v>
      </c>
      <c r="O377" s="56">
        <v>1</v>
      </c>
      <c r="P377" s="56">
        <v>1</v>
      </c>
      <c r="Q377" s="56">
        <v>1</v>
      </c>
      <c r="R377" s="56">
        <v>1</v>
      </c>
      <c r="S377" s="56">
        <v>1</v>
      </c>
      <c r="T377" s="56">
        <v>117997.5</v>
      </c>
      <c r="U377" s="56">
        <v>117997.5</v>
      </c>
      <c r="V377" s="56">
        <v>0.36321746799999999</v>
      </c>
    </row>
    <row r="378" spans="1:22">
      <c r="A378" s="57"/>
      <c r="B378" s="57"/>
      <c r="C378" s="57"/>
      <c r="D378" s="57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</row>
    <row r="379" spans="1:22">
      <c r="A379" s="57"/>
      <c r="B379" s="57"/>
      <c r="C379" s="57"/>
      <c r="D379" s="57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</row>
    <row r="380" spans="1:22">
      <c r="A380" s="57"/>
      <c r="B380" s="57"/>
      <c r="C380" s="57"/>
      <c r="D380" s="57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</row>
    <row r="381" spans="1:22">
      <c r="A381" s="57"/>
      <c r="B381" s="57"/>
      <c r="C381" s="57"/>
      <c r="D381" s="57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</row>
    <row r="382" spans="1:22">
      <c r="A382" s="57"/>
      <c r="B382" s="57"/>
      <c r="C382" s="57"/>
      <c r="D382" s="57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</row>
    <row r="383" spans="1:22">
      <c r="A383" s="57"/>
      <c r="B383" s="57"/>
      <c r="C383" s="57"/>
      <c r="D383" s="57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</row>
    <row r="384" spans="1:22">
      <c r="A384" s="57"/>
      <c r="B384" s="57"/>
      <c r="C384" s="57"/>
      <c r="D384" s="57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</row>
    <row r="385" spans="1:22">
      <c r="A385" s="57"/>
      <c r="B385" s="57"/>
      <c r="C385" s="57"/>
      <c r="D385" s="57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</row>
    <row r="386" spans="1:22">
      <c r="A386" s="57"/>
      <c r="B386" s="57"/>
      <c r="C386" s="57"/>
      <c r="D386" s="57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</row>
    <row r="387" spans="1:22">
      <c r="A387" s="57"/>
      <c r="B387" s="57"/>
      <c r="C387" s="57"/>
      <c r="D387" s="57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</row>
    <row r="388" spans="1:22">
      <c r="A388" s="57"/>
      <c r="B388" s="57"/>
      <c r="C388" s="57"/>
      <c r="D388" s="57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</row>
    <row r="389" spans="1:22">
      <c r="A389" s="57"/>
      <c r="B389" s="57"/>
      <c r="C389" s="57"/>
      <c r="D389" s="57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</row>
    <row r="390" spans="1:22">
      <c r="A390" s="57"/>
      <c r="B390" s="57"/>
      <c r="C390" s="57"/>
      <c r="D390" s="57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</row>
    <row r="391" spans="1:22">
      <c r="A391" s="57"/>
      <c r="B391" s="57"/>
      <c r="C391" s="57"/>
      <c r="D391" s="57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</row>
    <row r="392" spans="1:22">
      <c r="A392" s="57"/>
      <c r="B392" s="57"/>
      <c r="C392" s="57"/>
      <c r="D392" s="57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</row>
    <row r="393" spans="1:22">
      <c r="A393" s="57"/>
      <c r="B393" s="57"/>
      <c r="C393" s="57"/>
      <c r="D393" s="57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</row>
    <row r="394" spans="1:22">
      <c r="A394" s="57"/>
      <c r="B394" s="57"/>
      <c r="C394" s="57"/>
      <c r="D394" s="57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</row>
    <row r="395" spans="1:22">
      <c r="A395" s="57"/>
      <c r="B395" s="57"/>
      <c r="C395" s="57"/>
      <c r="D395" s="57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</row>
    <row r="396" spans="1:22">
      <c r="A396" s="57"/>
      <c r="B396" s="57"/>
      <c r="C396" s="57"/>
      <c r="D396" s="57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</row>
    <row r="397" spans="1:22">
      <c r="A397" s="57"/>
      <c r="B397" s="57"/>
      <c r="C397" s="57"/>
      <c r="D397" s="57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</row>
    <row r="398" spans="1:22">
      <c r="A398" s="57"/>
      <c r="B398" s="57"/>
      <c r="C398" s="57"/>
      <c r="D398" s="57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</row>
    <row r="399" spans="1:22">
      <c r="A399" s="57"/>
      <c r="B399" s="57"/>
      <c r="C399" s="57"/>
      <c r="D399" s="57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</row>
    <row r="400" spans="1:22">
      <c r="A400" s="57"/>
      <c r="B400" s="57"/>
      <c r="C400" s="57"/>
      <c r="D400" s="57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</row>
    <row r="401" spans="1:22">
      <c r="A401" s="57"/>
      <c r="B401" s="57"/>
      <c r="C401" s="57"/>
      <c r="D401" s="57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</row>
    <row r="402" spans="1:22">
      <c r="A402" s="57"/>
      <c r="B402" s="57"/>
      <c r="C402" s="57"/>
      <c r="D402" s="57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</row>
    <row r="403" spans="1:22">
      <c r="A403" s="57"/>
      <c r="B403" s="57"/>
      <c r="C403" s="57"/>
      <c r="D403" s="57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</row>
    <row r="404" spans="1:22">
      <c r="A404" s="57"/>
      <c r="B404" s="57"/>
      <c r="C404" s="57"/>
      <c r="D404" s="57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</row>
    <row r="405" spans="1:22">
      <c r="A405" s="57"/>
      <c r="B405" s="57"/>
      <c r="C405" s="57"/>
      <c r="D405" s="57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</row>
    <row r="406" spans="1:22">
      <c r="A406" s="57"/>
      <c r="B406" s="57"/>
      <c r="C406" s="57"/>
      <c r="D406" s="57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</row>
    <row r="407" spans="1:22">
      <c r="A407" s="57"/>
      <c r="B407" s="57"/>
      <c r="C407" s="57"/>
      <c r="D407" s="57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</row>
    <row r="408" spans="1:22">
      <c r="A408" s="57"/>
      <c r="B408" s="57"/>
      <c r="C408" s="57"/>
      <c r="D408" s="57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</row>
    <row r="409" spans="1:22">
      <c r="A409" s="57"/>
      <c r="B409" s="57"/>
      <c r="C409" s="57"/>
      <c r="D409" s="57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</row>
    <row r="410" spans="1:22">
      <c r="A410" s="57"/>
      <c r="B410" s="57"/>
      <c r="C410" s="57"/>
      <c r="D410" s="57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</row>
    <row r="411" spans="1:22">
      <c r="A411" s="57"/>
      <c r="B411" s="57"/>
      <c r="C411" s="57"/>
      <c r="D411" s="57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</row>
    <row r="412" spans="1:22">
      <c r="A412" s="57"/>
      <c r="B412" s="57"/>
      <c r="C412" s="57"/>
      <c r="D412" s="57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</row>
    <row r="413" spans="1:22">
      <c r="A413" s="57"/>
      <c r="B413" s="57"/>
      <c r="C413" s="57"/>
      <c r="D413" s="57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</row>
    <row r="414" spans="1:22">
      <c r="A414" s="57"/>
      <c r="B414" s="57"/>
      <c r="C414" s="57"/>
      <c r="D414" s="57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</row>
    <row r="415" spans="1:22">
      <c r="A415" s="57"/>
      <c r="B415" s="57"/>
      <c r="C415" s="57"/>
      <c r="D415" s="57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</row>
    <row r="416" spans="1:22">
      <c r="A416" s="57"/>
      <c r="B416" s="57"/>
      <c r="C416" s="57"/>
      <c r="D416" s="57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</row>
    <row r="417" spans="1:22">
      <c r="A417" s="57"/>
      <c r="B417" s="57"/>
      <c r="C417" s="57"/>
      <c r="D417" s="57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</row>
    <row r="418" spans="1:22">
      <c r="A418" s="57"/>
      <c r="B418" s="57"/>
      <c r="C418" s="57"/>
      <c r="D418" s="57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</row>
    <row r="419" spans="1:22">
      <c r="A419" s="57"/>
      <c r="B419" s="57"/>
      <c r="C419" s="57"/>
      <c r="D419" s="57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</row>
    <row r="420" spans="1:22">
      <c r="A420" s="57"/>
      <c r="B420" s="57"/>
      <c r="C420" s="57"/>
      <c r="D420" s="57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</row>
    <row r="421" spans="1:22">
      <c r="A421" s="57"/>
      <c r="B421" s="57"/>
      <c r="C421" s="57"/>
      <c r="D421" s="57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</row>
    <row r="422" spans="1:22">
      <c r="A422" s="57"/>
      <c r="B422" s="57"/>
      <c r="C422" s="57"/>
      <c r="D422" s="57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</row>
    <row r="423" spans="1:22">
      <c r="A423" s="57"/>
      <c r="B423" s="57"/>
      <c r="C423" s="57"/>
      <c r="D423" s="57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</row>
    <row r="424" spans="1:22">
      <c r="A424" s="57"/>
      <c r="B424" s="57"/>
      <c r="C424" s="57"/>
      <c r="D424" s="57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</row>
    <row r="425" spans="1:22">
      <c r="A425" s="57"/>
      <c r="B425" s="57"/>
      <c r="C425" s="57"/>
      <c r="D425" s="57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</row>
    <row r="426" spans="1:22">
      <c r="A426" s="57"/>
      <c r="B426" s="57"/>
      <c r="C426" s="57"/>
      <c r="D426" s="57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</row>
    <row r="427" spans="1:22">
      <c r="A427" s="57"/>
      <c r="B427" s="57"/>
      <c r="C427" s="57"/>
      <c r="D427" s="57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</row>
    <row r="428" spans="1:22">
      <c r="A428" s="57"/>
      <c r="B428" s="57"/>
      <c r="C428" s="57"/>
      <c r="D428" s="57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</row>
    <row r="429" spans="1:22">
      <c r="A429" s="57"/>
      <c r="B429" s="57"/>
      <c r="C429" s="57"/>
      <c r="D429" s="57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</row>
    <row r="430" spans="1:22">
      <c r="A430" s="57"/>
      <c r="B430" s="57"/>
      <c r="C430" s="57"/>
      <c r="D430" s="57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</row>
    <row r="431" spans="1:22">
      <c r="A431" s="57"/>
      <c r="B431" s="57"/>
      <c r="C431" s="57"/>
      <c r="D431" s="57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</row>
    <row r="432" spans="1:22">
      <c r="A432" s="57"/>
      <c r="B432" s="57"/>
      <c r="C432" s="57"/>
      <c r="D432" s="57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</row>
    <row r="433" spans="1:22">
      <c r="A433" s="57"/>
      <c r="B433" s="57"/>
      <c r="C433" s="57"/>
      <c r="D433" s="57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</row>
    <row r="434" spans="1:22">
      <c r="A434" s="57"/>
      <c r="B434" s="57"/>
      <c r="C434" s="57"/>
      <c r="D434" s="57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</row>
    <row r="435" spans="1:22">
      <c r="A435" s="57"/>
      <c r="B435" s="57"/>
      <c r="C435" s="57"/>
      <c r="D435" s="57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</row>
    <row r="436" spans="1:22">
      <c r="A436" s="57"/>
      <c r="B436" s="57"/>
      <c r="C436" s="57"/>
      <c r="D436" s="57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</row>
    <row r="437" spans="1:22">
      <c r="A437" s="57"/>
      <c r="B437" s="57"/>
      <c r="C437" s="57"/>
      <c r="D437" s="57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</row>
    <row r="438" spans="1:22">
      <c r="A438" s="57"/>
      <c r="B438" s="57"/>
      <c r="C438" s="57"/>
      <c r="D438" s="57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</row>
    <row r="439" spans="1:22">
      <c r="A439" s="57"/>
      <c r="B439" s="57"/>
      <c r="C439" s="57"/>
      <c r="D439" s="57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</row>
    <row r="440" spans="1:22">
      <c r="A440" s="57"/>
      <c r="B440" s="57"/>
      <c r="C440" s="57"/>
      <c r="D440" s="57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</row>
    <row r="441" spans="1:22">
      <c r="A441" s="57"/>
      <c r="B441" s="57"/>
      <c r="C441" s="57"/>
      <c r="D441" s="57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</row>
    <row r="442" spans="1:22">
      <c r="A442" s="57"/>
      <c r="B442" s="57"/>
      <c r="C442" s="57"/>
      <c r="D442" s="57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</row>
    <row r="443" spans="1:22">
      <c r="A443" s="57"/>
      <c r="B443" s="57"/>
      <c r="C443" s="57"/>
      <c r="D443" s="57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</row>
    <row r="444" spans="1:22">
      <c r="A444" s="57"/>
      <c r="B444" s="57"/>
      <c r="C444" s="57"/>
      <c r="D444" s="57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</row>
    <row r="445" spans="1:22">
      <c r="A445" s="57"/>
      <c r="B445" s="57"/>
      <c r="C445" s="57"/>
      <c r="D445" s="57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</row>
    <row r="446" spans="1:22">
      <c r="A446" s="57"/>
      <c r="B446" s="57"/>
      <c r="C446" s="57"/>
      <c r="D446" s="57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</row>
    <row r="447" spans="1:22">
      <c r="A447" s="57"/>
      <c r="B447" s="57"/>
      <c r="C447" s="57"/>
      <c r="D447" s="57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</row>
    <row r="448" spans="1:22">
      <c r="A448" s="57"/>
      <c r="B448" s="57"/>
      <c r="C448" s="57"/>
      <c r="D448" s="57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</row>
    <row r="449" spans="1:22">
      <c r="A449" s="57"/>
      <c r="B449" s="57"/>
      <c r="C449" s="57"/>
      <c r="D449" s="57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</row>
    <row r="450" spans="1:22">
      <c r="A450" s="57"/>
      <c r="B450" s="57"/>
      <c r="C450" s="57"/>
      <c r="D450" s="57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</row>
    <row r="451" spans="1:22">
      <c r="A451" s="57"/>
      <c r="B451" s="57"/>
      <c r="C451" s="57"/>
      <c r="D451" s="57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</row>
    <row r="452" spans="1:22">
      <c r="A452" s="57"/>
      <c r="B452" s="57"/>
      <c r="C452" s="57"/>
      <c r="D452" s="57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</row>
    <row r="453" spans="1:22">
      <c r="A453" s="57"/>
      <c r="B453" s="57"/>
      <c r="C453" s="57"/>
      <c r="D453" s="57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</row>
    <row r="454" spans="1:22">
      <c r="A454" s="57"/>
      <c r="B454" s="57"/>
      <c r="C454" s="57"/>
      <c r="D454" s="57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</row>
    <row r="455" spans="1:22">
      <c r="A455" s="57"/>
      <c r="B455" s="57"/>
      <c r="C455" s="57"/>
      <c r="D455" s="57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</row>
    <row r="456" spans="1:22">
      <c r="A456" s="57"/>
      <c r="B456" s="57"/>
      <c r="C456" s="57"/>
      <c r="D456" s="57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</row>
    <row r="457" spans="1:22">
      <c r="A457" s="57"/>
      <c r="B457" s="57"/>
      <c r="C457" s="57"/>
      <c r="D457" s="57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</row>
    <row r="458" spans="1:22">
      <c r="A458" s="57"/>
      <c r="B458" s="57"/>
      <c r="C458" s="57"/>
      <c r="D458" s="57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</row>
    <row r="459" spans="1:22">
      <c r="A459" s="57"/>
      <c r="B459" s="57"/>
      <c r="C459" s="57"/>
      <c r="D459" s="57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</row>
    <row r="460" spans="1:22">
      <c r="A460" s="57"/>
      <c r="B460" s="57"/>
      <c r="C460" s="57"/>
      <c r="D460" s="57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</row>
    <row r="461" spans="1:22">
      <c r="A461" s="57"/>
      <c r="B461" s="57"/>
      <c r="C461" s="57"/>
      <c r="D461" s="57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</row>
    <row r="462" spans="1:22">
      <c r="A462" s="57"/>
      <c r="B462" s="57"/>
      <c r="C462" s="57"/>
      <c r="D462" s="57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</row>
    <row r="463" spans="1:22">
      <c r="A463" s="57"/>
      <c r="B463" s="57"/>
      <c r="C463" s="57"/>
      <c r="D463" s="57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</row>
    <row r="464" spans="1:22">
      <c r="A464" s="57"/>
      <c r="B464" s="57"/>
      <c r="C464" s="57"/>
      <c r="D464" s="57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</row>
    <row r="465" spans="1:22">
      <c r="A465" s="57"/>
      <c r="B465" s="57"/>
      <c r="C465" s="57"/>
      <c r="D465" s="57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</row>
    <row r="466" spans="1:22">
      <c r="A466" s="57"/>
      <c r="B466" s="57"/>
      <c r="C466" s="57"/>
      <c r="D466" s="57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</row>
    <row r="467" spans="1:22">
      <c r="A467" s="57"/>
      <c r="B467" s="57"/>
      <c r="C467" s="57"/>
      <c r="D467" s="57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</row>
    <row r="468" spans="1:22">
      <c r="A468" s="57"/>
      <c r="B468" s="57"/>
      <c r="C468" s="57"/>
      <c r="D468" s="57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</row>
    <row r="469" spans="1:22">
      <c r="A469" s="57"/>
      <c r="B469" s="57"/>
      <c r="C469" s="57"/>
      <c r="D469" s="57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</row>
    <row r="470" spans="1:22">
      <c r="A470" s="57"/>
      <c r="B470" s="57"/>
      <c r="C470" s="57"/>
      <c r="D470" s="57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</row>
    <row r="471" spans="1:22">
      <c r="A471" s="57"/>
      <c r="B471" s="57"/>
      <c r="C471" s="57"/>
      <c r="D471" s="57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</row>
    <row r="472" spans="1:22">
      <c r="A472" s="57"/>
      <c r="B472" s="57"/>
      <c r="C472" s="57"/>
      <c r="D472" s="57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</row>
    <row r="473" spans="1:22">
      <c r="A473" s="57"/>
      <c r="B473" s="57"/>
      <c r="C473" s="57"/>
      <c r="D473" s="57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</row>
    <row r="474" spans="1:22">
      <c r="A474" s="57"/>
      <c r="B474" s="57"/>
      <c r="C474" s="57"/>
      <c r="D474" s="57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</row>
    <row r="475" spans="1:22">
      <c r="A475" s="57"/>
      <c r="B475" s="57"/>
      <c r="C475" s="57"/>
      <c r="D475" s="57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</row>
    <row r="476" spans="1:22">
      <c r="A476" s="57"/>
      <c r="B476" s="57"/>
      <c r="C476" s="57"/>
      <c r="D476" s="57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</row>
    <row r="477" spans="1:22">
      <c r="A477" s="57"/>
      <c r="B477" s="57"/>
      <c r="C477" s="57"/>
      <c r="D477" s="57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</row>
    <row r="478" spans="1:22">
      <c r="A478" s="57"/>
      <c r="B478" s="57"/>
      <c r="C478" s="57"/>
      <c r="D478" s="57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</row>
    <row r="479" spans="1:22">
      <c r="A479" s="57"/>
      <c r="B479" s="57"/>
      <c r="C479" s="57"/>
      <c r="D479" s="57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</row>
    <row r="480" spans="1:22">
      <c r="A480" s="57"/>
      <c r="B480" s="57"/>
      <c r="C480" s="57"/>
      <c r="D480" s="57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</row>
    <row r="481" spans="1:22">
      <c r="A481" s="57"/>
      <c r="B481" s="57"/>
      <c r="C481" s="57"/>
      <c r="D481" s="57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</row>
    <row r="482" spans="1:22">
      <c r="A482" s="57"/>
      <c r="B482" s="57"/>
      <c r="C482" s="57"/>
      <c r="D482" s="57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</row>
    <row r="483" spans="1:22">
      <c r="A483" s="57"/>
      <c r="B483" s="57"/>
      <c r="C483" s="57"/>
      <c r="D483" s="57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</row>
    <row r="484" spans="1:22">
      <c r="A484" s="57"/>
      <c r="B484" s="57"/>
      <c r="C484" s="57"/>
      <c r="D484" s="57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</row>
    <row r="485" spans="1:22">
      <c r="A485" s="57"/>
      <c r="B485" s="57"/>
      <c r="C485" s="57"/>
      <c r="D485" s="57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</row>
    <row r="486" spans="1:22">
      <c r="A486" s="57"/>
      <c r="B486" s="57"/>
      <c r="C486" s="57"/>
      <c r="D486" s="57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</row>
    <row r="487" spans="1:22">
      <c r="A487" s="57"/>
      <c r="B487" s="57"/>
      <c r="C487" s="57"/>
      <c r="D487" s="57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</row>
    <row r="488" spans="1:22">
      <c r="A488" s="57"/>
      <c r="B488" s="57"/>
      <c r="C488" s="57"/>
      <c r="D488" s="57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</row>
    <row r="489" spans="1:22">
      <c r="A489" s="57"/>
      <c r="B489" s="57"/>
      <c r="C489" s="57"/>
      <c r="D489" s="57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</row>
    <row r="490" spans="1:22">
      <c r="A490" s="57"/>
      <c r="B490" s="57"/>
      <c r="C490" s="57"/>
      <c r="D490" s="57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</row>
    <row r="491" spans="1:22">
      <c r="A491" s="57"/>
      <c r="B491" s="57"/>
      <c r="C491" s="57"/>
      <c r="D491" s="57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</row>
    <row r="492" spans="1:22">
      <c r="A492" s="57"/>
      <c r="B492" s="57"/>
      <c r="C492" s="57"/>
      <c r="D492" s="57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</row>
    <row r="493" spans="1:22">
      <c r="A493" s="57"/>
      <c r="B493" s="57"/>
      <c r="C493" s="57"/>
      <c r="D493" s="57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</row>
    <row r="494" spans="1:22">
      <c r="A494" s="57"/>
      <c r="B494" s="57"/>
      <c r="C494" s="57"/>
      <c r="D494" s="57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</row>
    <row r="495" spans="1:22">
      <c r="A495" s="57"/>
      <c r="B495" s="57"/>
      <c r="C495" s="57"/>
      <c r="D495" s="57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</row>
    <row r="496" spans="1:22">
      <c r="A496" s="57"/>
      <c r="B496" s="57"/>
      <c r="C496" s="57"/>
      <c r="D496" s="57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</row>
    <row r="497" spans="1:22">
      <c r="A497" s="57"/>
      <c r="B497" s="57"/>
      <c r="C497" s="57"/>
      <c r="D497" s="57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</row>
    <row r="498" spans="1:22">
      <c r="A498" s="57"/>
      <c r="B498" s="57"/>
      <c r="C498" s="57"/>
      <c r="D498" s="57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</row>
    <row r="499" spans="1:22">
      <c r="A499" s="57"/>
      <c r="B499" s="57"/>
      <c r="C499" s="57"/>
      <c r="D499" s="57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</row>
    <row r="500" spans="1:22">
      <c r="A500" s="57"/>
      <c r="B500" s="57"/>
      <c r="C500" s="57"/>
      <c r="D500" s="57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</row>
    <row r="501" spans="1:22">
      <c r="A501" s="57"/>
      <c r="B501" s="57"/>
      <c r="C501" s="57"/>
      <c r="D501" s="57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</row>
    <row r="502" spans="1:22">
      <c r="A502" s="57"/>
      <c r="B502" s="57"/>
      <c r="C502" s="57"/>
      <c r="D502" s="57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</row>
    <row r="503" spans="1:22">
      <c r="A503" s="57"/>
      <c r="B503" s="57"/>
      <c r="C503" s="57"/>
      <c r="D503" s="57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</row>
    <row r="504" spans="1:22">
      <c r="A504" s="57"/>
      <c r="B504" s="57"/>
      <c r="C504" s="57"/>
      <c r="D504" s="57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</row>
    <row r="505" spans="1:22">
      <c r="A505" s="57"/>
      <c r="B505" s="57"/>
      <c r="C505" s="57"/>
      <c r="D505" s="57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</row>
    <row r="506" spans="1:22">
      <c r="A506" s="57"/>
      <c r="B506" s="57"/>
      <c r="C506" s="57"/>
      <c r="D506" s="57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</row>
    <row r="507" spans="1:22">
      <c r="A507" s="57"/>
      <c r="B507" s="57"/>
      <c r="C507" s="57"/>
      <c r="D507" s="57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</row>
    <row r="508" spans="1:22">
      <c r="A508" s="57"/>
      <c r="B508" s="57"/>
      <c r="C508" s="57"/>
      <c r="D508" s="57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</row>
    <row r="509" spans="1:22">
      <c r="A509" s="57"/>
      <c r="B509" s="57"/>
      <c r="C509" s="57"/>
      <c r="D509" s="57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</row>
    <row r="510" spans="1:22">
      <c r="A510" s="57"/>
      <c r="B510" s="57"/>
      <c r="C510" s="57"/>
      <c r="D510" s="57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</row>
    <row r="511" spans="1:22">
      <c r="A511" s="57"/>
      <c r="B511" s="57"/>
      <c r="C511" s="57"/>
      <c r="D511" s="57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</row>
    <row r="512" spans="1:22">
      <c r="A512" s="57"/>
      <c r="B512" s="57"/>
      <c r="C512" s="57"/>
      <c r="D512" s="57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</row>
    <row r="513" spans="1:22">
      <c r="A513" s="57"/>
      <c r="B513" s="57"/>
      <c r="C513" s="57"/>
      <c r="D513" s="57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</row>
    <row r="514" spans="1:22">
      <c r="A514" s="57"/>
      <c r="B514" s="57"/>
      <c r="C514" s="57"/>
      <c r="D514" s="57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</row>
    <row r="515" spans="1:22">
      <c r="A515" s="57"/>
      <c r="B515" s="57"/>
      <c r="C515" s="57"/>
      <c r="D515" s="57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</row>
    <row r="516" spans="1:22">
      <c r="A516" s="57"/>
      <c r="B516" s="57"/>
      <c r="C516" s="57"/>
      <c r="D516" s="57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</row>
    <row r="517" spans="1:22">
      <c r="A517" s="57"/>
      <c r="B517" s="57"/>
      <c r="C517" s="57"/>
      <c r="D517" s="57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</row>
    <row r="518" spans="1:22">
      <c r="A518" s="57"/>
      <c r="B518" s="57"/>
      <c r="C518" s="57"/>
      <c r="D518" s="57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</row>
    <row r="519" spans="1:22">
      <c r="A519" s="57"/>
      <c r="B519" s="57"/>
      <c r="C519" s="57"/>
      <c r="D519" s="57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</row>
    <row r="520" spans="1:22">
      <c r="A520" s="57"/>
      <c r="B520" s="57"/>
      <c r="C520" s="57"/>
      <c r="D520" s="57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</row>
    <row r="521" spans="1:22">
      <c r="A521" s="57"/>
      <c r="B521" s="57"/>
      <c r="C521" s="57"/>
      <c r="D521" s="57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</row>
    <row r="522" spans="1:22">
      <c r="A522" s="57"/>
      <c r="B522" s="57"/>
      <c r="C522" s="57"/>
      <c r="D522" s="57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</row>
    <row r="523" spans="1:22">
      <c r="A523" s="57"/>
      <c r="B523" s="57"/>
      <c r="C523" s="57"/>
      <c r="D523" s="57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</row>
    <row r="524" spans="1:22">
      <c r="A524" s="57"/>
      <c r="B524" s="57"/>
      <c r="C524" s="57"/>
      <c r="D524" s="57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</row>
    <row r="525" spans="1:22">
      <c r="A525" s="57"/>
      <c r="B525" s="57"/>
      <c r="C525" s="57"/>
      <c r="D525" s="57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</row>
    <row r="526" spans="1:22">
      <c r="A526" s="57"/>
      <c r="B526" s="57"/>
      <c r="C526" s="57"/>
      <c r="D526" s="57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</row>
    <row r="527" spans="1:22">
      <c r="A527" s="57"/>
      <c r="B527" s="57"/>
      <c r="C527" s="57"/>
      <c r="D527" s="57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</row>
    <row r="528" spans="1:22">
      <c r="A528" s="57"/>
      <c r="B528" s="57"/>
      <c r="C528" s="57"/>
      <c r="D528" s="57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</row>
    <row r="529" spans="1:22">
      <c r="A529" s="57"/>
      <c r="B529" s="57"/>
      <c r="C529" s="57"/>
      <c r="D529" s="57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</row>
    <row r="530" spans="1:22">
      <c r="A530" s="57"/>
      <c r="B530" s="57"/>
      <c r="C530" s="57"/>
      <c r="D530" s="57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</row>
    <row r="531" spans="1:22">
      <c r="A531" s="57"/>
      <c r="B531" s="57"/>
      <c r="C531" s="57"/>
      <c r="D531" s="57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</row>
    <row r="532" spans="1:22">
      <c r="A532" s="57"/>
      <c r="B532" s="57"/>
      <c r="C532" s="57"/>
      <c r="D532" s="57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</row>
    <row r="533" spans="1:22">
      <c r="A533" s="57"/>
      <c r="B533" s="57"/>
      <c r="C533" s="57"/>
      <c r="D533" s="57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</row>
    <row r="534" spans="1:22">
      <c r="A534" s="57"/>
      <c r="B534" s="57"/>
      <c r="C534" s="57"/>
      <c r="D534" s="57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</row>
    <row r="535" spans="1:22">
      <c r="A535" s="57"/>
      <c r="B535" s="57"/>
      <c r="C535" s="57"/>
      <c r="D535" s="57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</row>
    <row r="536" spans="1:22">
      <c r="A536" s="57"/>
      <c r="B536" s="57"/>
      <c r="C536" s="57"/>
      <c r="D536" s="57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</row>
    <row r="537" spans="1:22">
      <c r="A537" s="57"/>
      <c r="B537" s="57"/>
      <c r="C537" s="57"/>
      <c r="D537" s="57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</row>
    <row r="538" spans="1:22">
      <c r="A538" s="57"/>
      <c r="B538" s="57"/>
      <c r="C538" s="57"/>
      <c r="D538" s="57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</row>
    <row r="539" spans="1:22">
      <c r="A539" s="57"/>
      <c r="B539" s="57"/>
      <c r="C539" s="57"/>
      <c r="D539" s="57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</row>
    <row r="540" spans="1:22">
      <c r="A540" s="57"/>
      <c r="B540" s="57"/>
      <c r="C540" s="57"/>
      <c r="D540" s="57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</row>
    <row r="541" spans="1:22">
      <c r="A541" s="57"/>
      <c r="B541" s="57"/>
      <c r="C541" s="57"/>
      <c r="D541" s="57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</row>
    <row r="542" spans="1:22">
      <c r="A542" s="57"/>
      <c r="B542" s="57"/>
      <c r="C542" s="57"/>
      <c r="D542" s="57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</row>
    <row r="543" spans="1:22">
      <c r="A543" s="57"/>
      <c r="B543" s="57"/>
      <c r="C543" s="57"/>
      <c r="D543" s="57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</row>
    <row r="544" spans="1:22">
      <c r="A544" s="57"/>
      <c r="B544" s="57"/>
      <c r="C544" s="57"/>
      <c r="D544" s="57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</row>
    <row r="545" spans="1:22">
      <c r="A545" s="57"/>
      <c r="B545" s="57"/>
      <c r="C545" s="57"/>
      <c r="D545" s="57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</row>
    <row r="546" spans="1:22">
      <c r="A546" s="57"/>
      <c r="B546" s="57"/>
      <c r="C546" s="57"/>
      <c r="D546" s="57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</row>
    <row r="547" spans="1:22">
      <c r="A547" s="57"/>
      <c r="B547" s="57"/>
      <c r="C547" s="57"/>
      <c r="D547" s="57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</row>
    <row r="548" spans="1:22">
      <c r="A548" s="57"/>
      <c r="B548" s="57"/>
      <c r="C548" s="57"/>
      <c r="D548" s="57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</row>
    <row r="549" spans="1:22">
      <c r="A549" s="57"/>
      <c r="B549" s="57"/>
      <c r="C549" s="57"/>
      <c r="D549" s="57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</row>
    <row r="550" spans="1:22">
      <c r="A550" s="57"/>
      <c r="B550" s="57"/>
      <c r="C550" s="57"/>
      <c r="D550" s="57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</row>
    <row r="551" spans="1:22">
      <c r="A551" s="57"/>
      <c r="B551" s="57"/>
      <c r="C551" s="57"/>
      <c r="D551" s="57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</row>
    <row r="552" spans="1:22">
      <c r="A552" s="57"/>
      <c r="B552" s="57"/>
      <c r="C552" s="57"/>
      <c r="D552" s="57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</row>
    <row r="553" spans="1:22">
      <c r="A553" s="57"/>
      <c r="B553" s="57"/>
      <c r="C553" s="57"/>
      <c r="D553" s="57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</row>
    <row r="554" spans="1:22">
      <c r="A554" s="57"/>
      <c r="B554" s="57"/>
      <c r="C554" s="57"/>
      <c r="D554" s="57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</row>
    <row r="555" spans="1:22">
      <c r="A555" s="57"/>
      <c r="B555" s="57"/>
      <c r="C555" s="57"/>
      <c r="D555" s="57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</row>
    <row r="556" spans="1:22">
      <c r="A556" s="57"/>
      <c r="B556" s="57"/>
      <c r="C556" s="57"/>
      <c r="D556" s="57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</row>
    <row r="557" spans="1:22">
      <c r="A557" s="57"/>
      <c r="B557" s="57"/>
      <c r="C557" s="57"/>
      <c r="D557" s="57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</row>
    <row r="558" spans="1:22">
      <c r="A558" s="57"/>
      <c r="B558" s="57"/>
      <c r="C558" s="57"/>
      <c r="D558" s="57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</row>
    <row r="559" spans="1:22">
      <c r="A559" s="57"/>
      <c r="B559" s="57"/>
      <c r="C559" s="57"/>
      <c r="D559" s="57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</row>
    <row r="560" spans="1:22">
      <c r="A560" s="57"/>
      <c r="B560" s="57"/>
      <c r="C560" s="57"/>
      <c r="D560" s="57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</row>
    <row r="561" spans="1:22">
      <c r="A561" s="57"/>
      <c r="B561" s="57"/>
      <c r="C561" s="57"/>
      <c r="D561" s="57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</row>
    <row r="562" spans="1:22">
      <c r="A562" s="57"/>
      <c r="B562" s="57"/>
      <c r="C562" s="57"/>
      <c r="D562" s="57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</row>
    <row r="563" spans="1:22">
      <c r="A563" s="57"/>
      <c r="B563" s="57"/>
      <c r="C563" s="57"/>
      <c r="D563" s="57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</row>
    <row r="564" spans="1:22">
      <c r="A564" s="57"/>
      <c r="B564" s="57"/>
      <c r="C564" s="57"/>
      <c r="D564" s="57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</row>
    <row r="565" spans="1:22">
      <c r="A565" s="57"/>
      <c r="B565" s="57"/>
      <c r="C565" s="57"/>
      <c r="D565" s="57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</row>
    <row r="566" spans="1:22">
      <c r="A566" s="57"/>
      <c r="B566" s="57"/>
      <c r="C566" s="57"/>
      <c r="D566" s="57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</row>
    <row r="567" spans="1:22">
      <c r="A567" s="57"/>
      <c r="B567" s="57"/>
      <c r="C567" s="57"/>
      <c r="D567" s="57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</row>
    <row r="568" spans="1:22">
      <c r="A568" s="57"/>
      <c r="B568" s="57"/>
      <c r="C568" s="57"/>
      <c r="D568" s="57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</row>
    <row r="569" spans="1:22">
      <c r="A569" s="57"/>
      <c r="B569" s="57"/>
      <c r="C569" s="57"/>
      <c r="D569" s="57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</row>
    <row r="570" spans="1:22">
      <c r="A570" s="57"/>
      <c r="B570" s="57"/>
      <c r="C570" s="57"/>
      <c r="D570" s="57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</row>
    <row r="571" spans="1:22">
      <c r="A571" s="57"/>
      <c r="B571" s="57"/>
      <c r="C571" s="57"/>
      <c r="D571" s="57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</row>
    <row r="572" spans="1:22">
      <c r="A572" s="57"/>
      <c r="B572" s="57"/>
      <c r="C572" s="57"/>
      <c r="D572" s="57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</row>
    <row r="573" spans="1:22">
      <c r="A573" s="57"/>
      <c r="B573" s="57"/>
      <c r="C573" s="57"/>
      <c r="D573" s="57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</row>
    <row r="574" spans="1:22">
      <c r="A574" s="57"/>
      <c r="B574" s="57"/>
      <c r="C574" s="57"/>
      <c r="D574" s="57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</row>
    <row r="575" spans="1:22">
      <c r="A575" s="57"/>
      <c r="B575" s="57"/>
      <c r="C575" s="57"/>
      <c r="D575" s="57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</row>
    <row r="576" spans="1:22">
      <c r="A576" s="57"/>
      <c r="B576" s="57"/>
      <c r="C576" s="57"/>
      <c r="D576" s="57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</row>
    <row r="577" spans="1:22">
      <c r="A577" s="57"/>
      <c r="B577" s="57"/>
      <c r="C577" s="57"/>
      <c r="D577" s="57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</row>
    <row r="578" spans="1:22">
      <c r="A578" s="57"/>
      <c r="B578" s="57"/>
      <c r="C578" s="57"/>
      <c r="D578" s="57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</row>
    <row r="579" spans="1:22">
      <c r="A579" s="57"/>
      <c r="B579" s="57"/>
      <c r="C579" s="57"/>
      <c r="D579" s="57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</row>
    <row r="580" spans="1:22">
      <c r="A580" s="57"/>
      <c r="B580" s="57"/>
      <c r="C580" s="57"/>
      <c r="D580" s="57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</row>
    <row r="581" spans="1:22">
      <c r="A581" s="57"/>
      <c r="B581" s="57"/>
      <c r="C581" s="57"/>
      <c r="D581" s="57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</row>
    <row r="582" spans="1:22">
      <c r="A582" s="57"/>
      <c r="B582" s="57"/>
      <c r="C582" s="57"/>
      <c r="D582" s="57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</row>
    <row r="583" spans="1:22">
      <c r="A583" s="57"/>
      <c r="B583" s="57"/>
      <c r="C583" s="57"/>
      <c r="D583" s="57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</row>
    <row r="584" spans="1:22">
      <c r="A584" s="57"/>
      <c r="B584" s="57"/>
      <c r="C584" s="57"/>
      <c r="D584" s="57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</row>
    <row r="585" spans="1:22">
      <c r="A585" s="57"/>
      <c r="B585" s="57"/>
      <c r="C585" s="57"/>
      <c r="D585" s="57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</row>
    <row r="586" spans="1:22">
      <c r="A586" s="57"/>
      <c r="B586" s="57"/>
      <c r="C586" s="57"/>
      <c r="D586" s="57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</row>
    <row r="587" spans="1:22">
      <c r="A587" s="57"/>
      <c r="B587" s="57"/>
      <c r="C587" s="57"/>
      <c r="D587" s="57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</row>
    <row r="588" spans="1:22">
      <c r="A588" s="57"/>
      <c r="B588" s="57"/>
      <c r="C588" s="57"/>
      <c r="D588" s="57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</row>
    <row r="589" spans="1:22">
      <c r="A589" s="57"/>
      <c r="B589" s="57"/>
      <c r="C589" s="57"/>
      <c r="D589" s="57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</row>
    <row r="590" spans="1:22">
      <c r="A590" s="57"/>
      <c r="B590" s="57"/>
      <c r="C590" s="57"/>
      <c r="D590" s="57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</row>
    <row r="591" spans="1:22">
      <c r="A591" s="57"/>
      <c r="B591" s="57"/>
      <c r="C591" s="57"/>
      <c r="D591" s="57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</row>
    <row r="592" spans="1:22">
      <c r="A592" s="57"/>
      <c r="B592" s="57"/>
      <c r="C592" s="57"/>
      <c r="D592" s="57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</row>
    <row r="593" spans="1:22">
      <c r="A593" s="57"/>
      <c r="B593" s="57"/>
      <c r="C593" s="57"/>
      <c r="D593" s="57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</row>
    <row r="594" spans="1:22">
      <c r="A594" s="57"/>
      <c r="B594" s="57"/>
      <c r="C594" s="57"/>
      <c r="D594" s="57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</row>
    <row r="595" spans="1:22">
      <c r="A595" s="57"/>
      <c r="B595" s="57"/>
      <c r="C595" s="57"/>
      <c r="D595" s="57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</row>
    <row r="596" spans="1:22">
      <c r="A596" s="57"/>
      <c r="B596" s="57"/>
      <c r="C596" s="57"/>
      <c r="D596" s="57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</row>
    <row r="597" spans="1:22">
      <c r="A597" s="57"/>
      <c r="B597" s="57"/>
      <c r="C597" s="57"/>
      <c r="D597" s="57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</row>
    <row r="598" spans="1:22">
      <c r="A598" s="57"/>
      <c r="B598" s="57"/>
      <c r="C598" s="57"/>
      <c r="D598" s="57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</row>
    <row r="599" spans="1:22">
      <c r="A599" s="57"/>
      <c r="B599" s="57"/>
      <c r="C599" s="57"/>
      <c r="D599" s="57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</row>
    <row r="600" spans="1:22">
      <c r="A600" s="57"/>
      <c r="B600" s="57"/>
      <c r="C600" s="57"/>
      <c r="D600" s="57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</row>
    <row r="601" spans="1:22">
      <c r="A601" s="57"/>
      <c r="B601" s="57"/>
      <c r="C601" s="57"/>
      <c r="D601" s="57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</row>
    <row r="602" spans="1:22">
      <c r="A602" s="57"/>
      <c r="B602" s="57"/>
      <c r="C602" s="57"/>
      <c r="D602" s="57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</row>
    <row r="603" spans="1:22">
      <c r="A603" s="57"/>
      <c r="B603" s="57"/>
      <c r="C603" s="57"/>
      <c r="D603" s="57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</row>
    <row r="604" spans="1:22">
      <c r="A604" s="57"/>
      <c r="B604" s="57"/>
      <c r="C604" s="57"/>
      <c r="D604" s="57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</row>
    <row r="605" spans="1:22">
      <c r="A605" s="57"/>
      <c r="B605" s="57"/>
      <c r="C605" s="57"/>
      <c r="D605" s="57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</row>
    <row r="606" spans="1:22">
      <c r="A606" s="57"/>
      <c r="B606" s="57"/>
      <c r="C606" s="57"/>
      <c r="D606" s="57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</row>
    <row r="607" spans="1:22">
      <c r="A607" s="57"/>
      <c r="B607" s="57"/>
      <c r="C607" s="57"/>
      <c r="D607" s="57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</row>
    <row r="608" spans="1:22">
      <c r="A608" s="57"/>
      <c r="B608" s="57"/>
      <c r="C608" s="57"/>
      <c r="D608" s="57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</row>
    <row r="609" spans="1:22">
      <c r="A609" s="57"/>
      <c r="B609" s="57"/>
      <c r="C609" s="57"/>
      <c r="D609" s="57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</row>
    <row r="610" spans="1:22">
      <c r="A610" s="57"/>
      <c r="B610" s="57"/>
      <c r="C610" s="57"/>
      <c r="D610" s="57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</row>
    <row r="611" spans="1:22">
      <c r="A611" s="57"/>
      <c r="B611" s="57"/>
      <c r="C611" s="57"/>
      <c r="D611" s="57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</row>
    <row r="612" spans="1:22">
      <c r="A612" s="57"/>
      <c r="B612" s="57"/>
      <c r="C612" s="57"/>
      <c r="D612" s="57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</row>
    <row r="613" spans="1:22">
      <c r="A613" s="57"/>
      <c r="B613" s="57"/>
      <c r="C613" s="57"/>
      <c r="D613" s="57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</row>
    <row r="614" spans="1:22">
      <c r="A614" s="57"/>
      <c r="B614" s="57"/>
      <c r="C614" s="57"/>
      <c r="D614" s="57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</row>
    <row r="615" spans="1:22">
      <c r="A615" s="57"/>
      <c r="B615" s="57"/>
      <c r="C615" s="57"/>
      <c r="D615" s="57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</row>
    <row r="616" spans="1:22">
      <c r="A616" s="57"/>
      <c r="B616" s="57"/>
      <c r="C616" s="57"/>
      <c r="D616" s="57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</row>
    <row r="617" spans="1:22">
      <c r="A617" s="57"/>
      <c r="B617" s="57"/>
      <c r="C617" s="57"/>
      <c r="D617" s="57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</row>
    <row r="618" spans="1:22">
      <c r="A618" s="57"/>
      <c r="B618" s="57"/>
      <c r="C618" s="57"/>
      <c r="D618" s="57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</row>
    <row r="619" spans="1:22">
      <c r="A619" s="57"/>
      <c r="B619" s="57"/>
      <c r="C619" s="57"/>
      <c r="D619" s="57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</row>
    <row r="620" spans="1:22">
      <c r="A620" s="57"/>
      <c r="B620" s="57"/>
      <c r="C620" s="57"/>
      <c r="D620" s="57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</row>
    <row r="621" spans="1:22">
      <c r="A621" s="57"/>
      <c r="B621" s="57"/>
      <c r="C621" s="57"/>
      <c r="D621" s="57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</row>
    <row r="622" spans="1:22">
      <c r="A622" s="57"/>
      <c r="B622" s="57"/>
      <c r="C622" s="57"/>
      <c r="D622" s="57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</row>
    <row r="623" spans="1:22">
      <c r="A623" s="57"/>
      <c r="B623" s="57"/>
      <c r="C623" s="57"/>
      <c r="D623" s="57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</row>
    <row r="624" spans="1:22">
      <c r="A624" s="57"/>
      <c r="B624" s="57"/>
      <c r="C624" s="57"/>
      <c r="D624" s="57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</row>
    <row r="625" spans="1:22">
      <c r="A625" s="57"/>
      <c r="B625" s="57"/>
      <c r="C625" s="57"/>
      <c r="D625" s="57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</row>
    <row r="626" spans="1:22">
      <c r="A626" s="57"/>
      <c r="B626" s="57"/>
      <c r="C626" s="57"/>
      <c r="D626" s="57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</row>
    <row r="627" spans="1:22">
      <c r="A627" s="57"/>
      <c r="B627" s="57"/>
      <c r="C627" s="57"/>
      <c r="D627" s="57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</row>
    <row r="628" spans="1:22">
      <c r="A628" s="57"/>
      <c r="B628" s="57"/>
      <c r="C628" s="57"/>
      <c r="D628" s="57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</row>
    <row r="629" spans="1:22">
      <c r="A629" s="57"/>
      <c r="B629" s="57"/>
      <c r="C629" s="57"/>
      <c r="D629" s="57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</row>
    <row r="630" spans="1:22">
      <c r="A630" s="57"/>
      <c r="B630" s="57"/>
      <c r="C630" s="57"/>
      <c r="D630" s="57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</row>
    <row r="631" spans="1:22">
      <c r="A631" s="57"/>
      <c r="B631" s="57"/>
      <c r="C631" s="57"/>
      <c r="D631" s="57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</row>
    <row r="632" spans="1:22">
      <c r="A632" s="57"/>
      <c r="B632" s="57"/>
      <c r="C632" s="57"/>
      <c r="D632" s="57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</row>
    <row r="633" spans="1:22">
      <c r="A633" s="57"/>
      <c r="B633" s="57"/>
      <c r="C633" s="57"/>
      <c r="D633" s="57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</row>
    <row r="634" spans="1:22">
      <c r="A634" s="57"/>
      <c r="B634" s="57"/>
      <c r="C634" s="57"/>
      <c r="D634" s="57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</row>
    <row r="635" spans="1:22">
      <c r="A635" s="57"/>
      <c r="B635" s="57"/>
      <c r="C635" s="57"/>
      <c r="D635" s="57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</row>
    <row r="636" spans="1:22">
      <c r="A636" s="57"/>
      <c r="B636" s="57"/>
      <c r="C636" s="57"/>
      <c r="D636" s="57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</row>
    <row r="637" spans="1:22">
      <c r="A637" s="57"/>
      <c r="B637" s="57"/>
      <c r="C637" s="57"/>
      <c r="D637" s="57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</row>
    <row r="638" spans="1:22">
      <c r="A638" s="57"/>
      <c r="B638" s="57"/>
      <c r="C638" s="57"/>
      <c r="D638" s="57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</row>
    <row r="639" spans="1:22">
      <c r="A639" s="57"/>
      <c r="B639" s="57"/>
      <c r="C639" s="57"/>
      <c r="D639" s="57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</row>
    <row r="640" spans="1:22">
      <c r="A640" s="57"/>
      <c r="B640" s="57"/>
      <c r="C640" s="57"/>
      <c r="D640" s="57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</row>
    <row r="641" spans="1:22">
      <c r="A641" s="57"/>
      <c r="B641" s="57"/>
      <c r="C641" s="57"/>
      <c r="D641" s="57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</row>
    <row r="642" spans="1:22">
      <c r="A642" s="57"/>
      <c r="B642" s="57"/>
      <c r="C642" s="57"/>
      <c r="D642" s="57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</row>
    <row r="643" spans="1:22">
      <c r="A643" s="57"/>
      <c r="B643" s="57"/>
      <c r="C643" s="57"/>
      <c r="D643" s="57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</row>
    <row r="644" spans="1:22">
      <c r="A644" s="57"/>
      <c r="B644" s="57"/>
      <c r="C644" s="57"/>
      <c r="D644" s="57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</row>
    <row r="645" spans="1:22">
      <c r="A645" s="57"/>
      <c r="B645" s="57"/>
      <c r="C645" s="57"/>
      <c r="D645" s="57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</row>
    <row r="646" spans="1:22">
      <c r="A646" s="57"/>
      <c r="B646" s="57"/>
      <c r="C646" s="57"/>
      <c r="D646" s="57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</row>
    <row r="647" spans="1:22">
      <c r="A647" s="57"/>
      <c r="B647" s="57"/>
      <c r="C647" s="57"/>
      <c r="D647" s="57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</row>
    <row r="648" spans="1:22">
      <c r="A648" s="57"/>
      <c r="B648" s="57"/>
      <c r="C648" s="57"/>
      <c r="D648" s="57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</row>
    <row r="649" spans="1:22">
      <c r="A649" s="57"/>
      <c r="B649" s="57"/>
      <c r="C649" s="57"/>
      <c r="D649" s="57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</row>
    <row r="650" spans="1:22">
      <c r="A650" s="57"/>
      <c r="B650" s="57"/>
      <c r="C650" s="57"/>
      <c r="D650" s="57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</row>
    <row r="651" spans="1:22">
      <c r="A651" s="57"/>
      <c r="B651" s="57"/>
      <c r="C651" s="57"/>
      <c r="D651" s="57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</row>
    <row r="652" spans="1:22">
      <c r="A652" s="57"/>
      <c r="B652" s="57"/>
      <c r="C652" s="57"/>
      <c r="D652" s="57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</row>
    <row r="653" spans="1:22">
      <c r="A653" s="57"/>
      <c r="B653" s="57"/>
      <c r="C653" s="57"/>
      <c r="D653" s="57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</row>
    <row r="654" spans="1:22">
      <c r="A654" s="57"/>
      <c r="B654" s="57"/>
      <c r="C654" s="57"/>
      <c r="D654" s="57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</row>
    <row r="655" spans="1:22">
      <c r="A655" s="57"/>
      <c r="B655" s="57"/>
      <c r="C655" s="57"/>
      <c r="D655" s="57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</row>
    <row r="656" spans="1:22">
      <c r="A656" s="57"/>
      <c r="B656" s="57"/>
      <c r="C656" s="57"/>
      <c r="D656" s="57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</row>
    <row r="657" spans="1:22">
      <c r="A657" s="57"/>
      <c r="B657" s="57"/>
      <c r="C657" s="57"/>
      <c r="D657" s="57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</row>
    <row r="658" spans="1:22">
      <c r="A658" s="57"/>
      <c r="B658" s="57"/>
      <c r="C658" s="57"/>
      <c r="D658" s="57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</row>
    <row r="659" spans="1:22">
      <c r="A659" s="57"/>
      <c r="B659" s="57"/>
      <c r="C659" s="57"/>
      <c r="D659" s="57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</row>
    <row r="660" spans="1:22">
      <c r="A660" s="57"/>
      <c r="B660" s="57"/>
      <c r="C660" s="57"/>
      <c r="D660" s="57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</row>
    <row r="661" spans="1:22">
      <c r="A661" s="57"/>
      <c r="B661" s="57"/>
      <c r="C661" s="57"/>
      <c r="D661" s="57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</row>
    <row r="662" spans="1:22">
      <c r="A662" s="57"/>
      <c r="B662" s="57"/>
      <c r="C662" s="57"/>
      <c r="D662" s="57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</row>
    <row r="663" spans="1:22">
      <c r="A663" s="57"/>
      <c r="B663" s="57"/>
      <c r="C663" s="57"/>
      <c r="D663" s="57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</row>
    <row r="664" spans="1:22">
      <c r="A664" s="57"/>
      <c r="B664" s="57"/>
      <c r="C664" s="57"/>
      <c r="D664" s="57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</row>
    <row r="665" spans="1:22">
      <c r="A665" s="57"/>
      <c r="B665" s="57"/>
      <c r="C665" s="57"/>
      <c r="D665" s="57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</row>
    <row r="666" spans="1:22">
      <c r="A666" s="57"/>
      <c r="B666" s="57"/>
      <c r="C666" s="57"/>
      <c r="D666" s="57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</row>
    <row r="667" spans="1:22">
      <c r="A667" s="57"/>
      <c r="B667" s="57"/>
      <c r="C667" s="57"/>
      <c r="D667" s="57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</row>
    <row r="668" spans="1:22">
      <c r="A668" s="57"/>
      <c r="B668" s="57"/>
      <c r="C668" s="57"/>
      <c r="D668" s="57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</row>
    <row r="669" spans="1:22">
      <c r="A669" s="57"/>
      <c r="B669" s="57"/>
      <c r="C669" s="57"/>
      <c r="D669" s="57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</row>
    <row r="670" spans="1:22">
      <c r="A670" s="57"/>
      <c r="B670" s="57"/>
      <c r="C670" s="57"/>
      <c r="D670" s="57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</row>
    <row r="671" spans="1:22">
      <c r="A671" s="57"/>
      <c r="B671" s="57"/>
      <c r="C671" s="57"/>
      <c r="D671" s="57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</row>
    <row r="672" spans="1:22">
      <c r="A672" s="57"/>
      <c r="B672" s="57"/>
      <c r="C672" s="57"/>
      <c r="D672" s="57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</row>
    <row r="673" spans="1:22">
      <c r="A673" s="57"/>
      <c r="B673" s="57"/>
      <c r="C673" s="57"/>
      <c r="D673" s="57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</row>
    <row r="674" spans="1:22">
      <c r="A674" s="57"/>
      <c r="B674" s="57"/>
      <c r="C674" s="57"/>
      <c r="D674" s="57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</row>
    <row r="675" spans="1:22">
      <c r="A675" s="57"/>
      <c r="B675" s="57"/>
      <c r="C675" s="57"/>
      <c r="D675" s="57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</row>
    <row r="676" spans="1:22">
      <c r="A676" s="57"/>
      <c r="B676" s="57"/>
      <c r="C676" s="57"/>
      <c r="D676" s="57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</row>
    <row r="677" spans="1:22">
      <c r="A677" s="57"/>
      <c r="B677" s="57"/>
      <c r="C677" s="57"/>
      <c r="D677" s="57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</row>
    <row r="678" spans="1:22">
      <c r="A678" s="57"/>
      <c r="B678" s="57"/>
      <c r="C678" s="57"/>
      <c r="D678" s="57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</row>
    <row r="679" spans="1:22">
      <c r="A679" s="57"/>
      <c r="B679" s="57"/>
      <c r="C679" s="57"/>
      <c r="D679" s="57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</row>
    <row r="680" spans="1:22">
      <c r="A680" s="57"/>
      <c r="B680" s="57"/>
      <c r="C680" s="57"/>
      <c r="D680" s="57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</row>
    <row r="681" spans="1:22">
      <c r="A681" s="57"/>
      <c r="B681" s="57"/>
      <c r="C681" s="57"/>
      <c r="D681" s="57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</row>
    <row r="682" spans="1:22">
      <c r="A682" s="57"/>
      <c r="B682" s="57"/>
      <c r="C682" s="57"/>
      <c r="D682" s="57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</row>
    <row r="683" spans="1:22">
      <c r="A683" s="57"/>
      <c r="B683" s="57"/>
      <c r="C683" s="57"/>
      <c r="D683" s="57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</row>
    <row r="684" spans="1:22">
      <c r="A684" s="57"/>
      <c r="B684" s="57"/>
      <c r="C684" s="57"/>
      <c r="D684" s="57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</row>
    <row r="685" spans="1:22">
      <c r="A685" s="57"/>
      <c r="B685" s="57"/>
      <c r="C685" s="57"/>
      <c r="D685" s="57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</row>
    <row r="686" spans="1:22">
      <c r="A686" s="57"/>
      <c r="B686" s="57"/>
      <c r="C686" s="57"/>
      <c r="D686" s="57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</row>
    <row r="687" spans="1:22">
      <c r="A687" s="57"/>
      <c r="B687" s="57"/>
      <c r="C687" s="57"/>
      <c r="D687" s="57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</row>
    <row r="688" spans="1:22">
      <c r="A688" s="57"/>
      <c r="B688" s="57"/>
      <c r="C688" s="57"/>
      <c r="D688" s="57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</row>
    <row r="689" spans="1:22">
      <c r="A689" s="57"/>
      <c r="B689" s="57"/>
      <c r="C689" s="57"/>
      <c r="D689" s="57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</row>
    <row r="690" spans="1:22">
      <c r="A690" s="57"/>
      <c r="B690" s="57"/>
      <c r="C690" s="57"/>
      <c r="D690" s="57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</row>
    <row r="691" spans="1:22">
      <c r="A691" s="57"/>
      <c r="B691" s="57"/>
      <c r="C691" s="57"/>
      <c r="D691" s="57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</row>
    <row r="692" spans="1:22">
      <c r="A692" s="57"/>
      <c r="B692" s="57"/>
      <c r="C692" s="57"/>
      <c r="D692" s="57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</row>
    <row r="693" spans="1:22">
      <c r="A693" s="57"/>
      <c r="B693" s="57"/>
      <c r="C693" s="57"/>
      <c r="D693" s="57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</row>
    <row r="694" spans="1:22">
      <c r="A694" s="57"/>
      <c r="B694" s="57"/>
      <c r="C694" s="57"/>
      <c r="D694" s="57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</row>
    <row r="695" spans="1:22">
      <c r="A695" s="57"/>
      <c r="B695" s="57"/>
      <c r="C695" s="57"/>
      <c r="D695" s="57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</row>
    <row r="696" spans="1:22">
      <c r="A696" s="57"/>
      <c r="B696" s="57"/>
      <c r="C696" s="57"/>
      <c r="D696" s="57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</row>
    <row r="697" spans="1:22">
      <c r="A697" s="57"/>
      <c r="B697" s="57"/>
      <c r="C697" s="57"/>
      <c r="D697" s="57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</row>
    <row r="698" spans="1:22">
      <c r="A698" s="57"/>
      <c r="B698" s="57"/>
      <c r="C698" s="57"/>
      <c r="D698" s="57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</row>
    <row r="699" spans="1:22">
      <c r="A699" s="57"/>
      <c r="B699" s="57"/>
      <c r="C699" s="57"/>
      <c r="D699" s="57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</row>
    <row r="700" spans="1:22">
      <c r="A700" s="57"/>
      <c r="B700" s="57"/>
      <c r="C700" s="57"/>
      <c r="D700" s="57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</row>
    <row r="701" spans="1:22">
      <c r="A701" s="57"/>
      <c r="B701" s="57"/>
      <c r="C701" s="57"/>
      <c r="D701" s="57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</row>
    <row r="702" spans="1:22">
      <c r="A702" s="57"/>
      <c r="B702" s="57"/>
      <c r="C702" s="57"/>
      <c r="D702" s="57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</row>
    <row r="703" spans="1:22">
      <c r="A703" s="57"/>
      <c r="B703" s="57"/>
      <c r="C703" s="57"/>
      <c r="D703" s="57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</row>
    <row r="704" spans="1:22">
      <c r="A704" s="57"/>
      <c r="B704" s="57"/>
      <c r="C704" s="57"/>
      <c r="D704" s="57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</row>
    <row r="705" spans="1:22">
      <c r="A705" s="57"/>
      <c r="B705" s="57"/>
      <c r="C705" s="57"/>
      <c r="D705" s="57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</row>
    <row r="706" spans="1:22">
      <c r="A706" s="57"/>
      <c r="B706" s="57"/>
      <c r="C706" s="57"/>
      <c r="D706" s="57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</row>
    <row r="707" spans="1:22">
      <c r="A707" s="57"/>
      <c r="B707" s="57"/>
      <c r="C707" s="57"/>
      <c r="D707" s="57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</row>
    <row r="708" spans="1:22">
      <c r="A708" s="57"/>
      <c r="B708" s="57"/>
      <c r="C708" s="57"/>
      <c r="D708" s="57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</row>
    <row r="709" spans="1:22">
      <c r="A709" s="57"/>
      <c r="B709" s="57"/>
      <c r="C709" s="57"/>
      <c r="D709" s="57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</row>
    <row r="710" spans="1:22">
      <c r="A710" s="57"/>
      <c r="B710" s="57"/>
      <c r="C710" s="57"/>
      <c r="D710" s="57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</row>
    <row r="711" spans="1:22">
      <c r="A711" s="57"/>
      <c r="B711" s="57"/>
      <c r="C711" s="57"/>
      <c r="D711" s="57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</row>
    <row r="712" spans="1:22">
      <c r="A712" s="57"/>
      <c r="B712" s="57"/>
      <c r="C712" s="57"/>
      <c r="D712" s="57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</row>
    <row r="713" spans="1:22">
      <c r="A713" s="57"/>
      <c r="B713" s="57"/>
      <c r="C713" s="57"/>
      <c r="D713" s="57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</row>
    <row r="714" spans="1:22">
      <c r="A714" s="57"/>
      <c r="B714" s="57"/>
      <c r="C714" s="57"/>
      <c r="D714" s="57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</row>
    <row r="715" spans="1:22">
      <c r="A715" s="57"/>
      <c r="B715" s="57"/>
      <c r="C715" s="57"/>
      <c r="D715" s="57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</row>
    <row r="716" spans="1:22">
      <c r="A716" s="57"/>
      <c r="B716" s="57"/>
      <c r="C716" s="57"/>
      <c r="D716" s="57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</row>
    <row r="717" spans="1:22">
      <c r="A717" s="57"/>
      <c r="B717" s="57"/>
      <c r="C717" s="57"/>
      <c r="D717" s="57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</row>
    <row r="718" spans="1:22">
      <c r="A718" s="57"/>
      <c r="B718" s="57"/>
      <c r="C718" s="57"/>
      <c r="D718" s="57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</row>
    <row r="719" spans="1:22">
      <c r="A719" s="57"/>
      <c r="B719" s="57"/>
      <c r="C719" s="57"/>
      <c r="D719" s="57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</row>
    <row r="720" spans="1:22">
      <c r="A720" s="57"/>
      <c r="B720" s="57"/>
      <c r="C720" s="57"/>
      <c r="D720" s="57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</row>
    <row r="721" spans="1:22">
      <c r="A721" s="57"/>
      <c r="B721" s="57"/>
      <c r="C721" s="57"/>
      <c r="D721" s="57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</row>
    <row r="722" spans="1:22">
      <c r="A722" s="57"/>
      <c r="B722" s="57"/>
      <c r="C722" s="57"/>
      <c r="D722" s="57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</row>
    <row r="723" spans="1:22">
      <c r="A723" s="57"/>
      <c r="B723" s="57"/>
      <c r="C723" s="57"/>
      <c r="D723" s="57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</row>
    <row r="724" spans="1:22">
      <c r="A724" s="57"/>
      <c r="B724" s="57"/>
      <c r="C724" s="57"/>
      <c r="D724" s="57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</row>
    <row r="725" spans="1:22">
      <c r="A725" s="57"/>
      <c r="B725" s="57"/>
      <c r="C725" s="57"/>
      <c r="D725" s="57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</row>
    <row r="726" spans="1:22">
      <c r="A726" s="57"/>
      <c r="B726" s="57"/>
      <c r="C726" s="57"/>
      <c r="D726" s="57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</row>
    <row r="727" spans="1:22">
      <c r="A727" s="57"/>
      <c r="B727" s="57"/>
      <c r="C727" s="57"/>
      <c r="D727" s="57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</row>
    <row r="728" spans="1:22">
      <c r="A728" s="57"/>
      <c r="B728" s="57"/>
      <c r="C728" s="57"/>
      <c r="D728" s="57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</row>
    <row r="729" spans="1:22">
      <c r="A729" s="57"/>
      <c r="B729" s="57"/>
      <c r="C729" s="57"/>
      <c r="D729" s="57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</row>
    <row r="730" spans="1:22">
      <c r="A730" s="57"/>
      <c r="B730" s="57"/>
      <c r="C730" s="57"/>
      <c r="D730" s="57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</row>
    <row r="731" spans="1:22">
      <c r="A731" s="57"/>
      <c r="B731" s="57"/>
      <c r="C731" s="57"/>
      <c r="D731" s="57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</row>
    <row r="732" spans="1:22">
      <c r="A732" s="57"/>
      <c r="B732" s="57"/>
      <c r="C732" s="57"/>
      <c r="D732" s="57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</row>
    <row r="733" spans="1:22">
      <c r="A733" s="57"/>
      <c r="B733" s="57"/>
      <c r="C733" s="57"/>
      <c r="D733" s="57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</row>
    <row r="734" spans="1:22">
      <c r="A734" s="57"/>
      <c r="B734" s="57"/>
      <c r="C734" s="57"/>
      <c r="D734" s="57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</row>
    <row r="735" spans="1:22">
      <c r="A735" s="57"/>
      <c r="B735" s="57"/>
      <c r="C735" s="57"/>
      <c r="D735" s="57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</row>
    <row r="736" spans="1:22">
      <c r="A736" s="57"/>
      <c r="B736" s="57"/>
      <c r="C736" s="57"/>
      <c r="D736" s="57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</row>
    <row r="737" spans="1:22">
      <c r="A737" s="57"/>
      <c r="B737" s="57"/>
      <c r="C737" s="57"/>
      <c r="D737" s="57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</row>
    <row r="738" spans="1:22">
      <c r="A738" s="57"/>
      <c r="B738" s="57"/>
      <c r="C738" s="57"/>
      <c r="D738" s="57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</row>
    <row r="739" spans="1:22">
      <c r="A739" s="57"/>
      <c r="B739" s="57"/>
      <c r="C739" s="57"/>
      <c r="D739" s="57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</row>
    <row r="740" spans="1:22">
      <c r="A740" s="57"/>
      <c r="B740" s="57"/>
      <c r="C740" s="57"/>
      <c r="D740" s="57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</row>
    <row r="741" spans="1:22">
      <c r="A741" s="57"/>
      <c r="B741" s="57"/>
      <c r="C741" s="57"/>
      <c r="D741" s="57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</row>
    <row r="742" spans="1:22">
      <c r="A742" s="57"/>
      <c r="B742" s="57"/>
      <c r="C742" s="57"/>
      <c r="D742" s="57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</row>
    <row r="743" spans="1:22">
      <c r="A743" s="57"/>
      <c r="B743" s="57"/>
      <c r="C743" s="57"/>
      <c r="D743" s="57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</row>
    <row r="744" spans="1:22">
      <c r="A744" s="57"/>
      <c r="B744" s="57"/>
      <c r="C744" s="57"/>
      <c r="D744" s="57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</row>
    <row r="745" spans="1:22">
      <c r="A745" s="57"/>
      <c r="B745" s="57"/>
      <c r="C745" s="57"/>
      <c r="D745" s="57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</row>
    <row r="746" spans="1:22">
      <c r="A746" s="57"/>
      <c r="B746" s="57"/>
      <c r="C746" s="57"/>
      <c r="D746" s="57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</row>
    <row r="747" spans="1:22">
      <c r="A747" s="57"/>
      <c r="B747" s="57"/>
      <c r="C747" s="57"/>
      <c r="D747" s="57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</row>
    <row r="748" spans="1:22">
      <c r="A748" s="57"/>
      <c r="B748" s="57"/>
      <c r="C748" s="57"/>
      <c r="D748" s="57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</row>
    <row r="749" spans="1:22">
      <c r="A749" s="57"/>
      <c r="B749" s="57"/>
      <c r="C749" s="57"/>
      <c r="D749" s="57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</row>
    <row r="750" spans="1:22">
      <c r="A750" s="57"/>
      <c r="B750" s="57"/>
      <c r="C750" s="57"/>
      <c r="D750" s="57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</row>
    <row r="751" spans="1:22">
      <c r="A751" s="57"/>
      <c r="B751" s="57"/>
      <c r="C751" s="57"/>
      <c r="D751" s="57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</row>
    <row r="752" spans="1:22">
      <c r="A752" s="57"/>
      <c r="B752" s="57"/>
      <c r="C752" s="57"/>
      <c r="D752" s="57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</row>
    <row r="753" spans="1:22">
      <c r="A753" s="57"/>
      <c r="B753" s="57"/>
      <c r="C753" s="57"/>
      <c r="D753" s="57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</row>
    <row r="754" spans="1:22">
      <c r="A754" s="57"/>
      <c r="B754" s="57"/>
      <c r="C754" s="57"/>
      <c r="D754" s="57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</row>
    <row r="755" spans="1:22">
      <c r="A755" s="57"/>
      <c r="B755" s="57"/>
      <c r="C755" s="57"/>
      <c r="D755" s="57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</row>
    <row r="756" spans="1:22">
      <c r="A756" s="57"/>
      <c r="B756" s="57"/>
      <c r="C756" s="57"/>
      <c r="D756" s="57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</row>
    <row r="757" spans="1:22">
      <c r="A757" s="57"/>
      <c r="B757" s="57"/>
      <c r="C757" s="57"/>
      <c r="D757" s="57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</row>
    <row r="758" spans="1:22">
      <c r="A758" s="57"/>
      <c r="B758" s="57"/>
      <c r="C758" s="57"/>
      <c r="D758" s="57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</row>
    <row r="759" spans="1:22">
      <c r="A759" s="57"/>
      <c r="B759" s="57"/>
      <c r="C759" s="57"/>
      <c r="D759" s="57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</row>
    <row r="760" spans="1:22">
      <c r="A760" s="57"/>
      <c r="B760" s="57"/>
      <c r="C760" s="57"/>
      <c r="D760" s="57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</row>
    <row r="761" spans="1:22">
      <c r="A761" s="57"/>
      <c r="B761" s="57"/>
      <c r="C761" s="57"/>
      <c r="D761" s="57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</row>
    <row r="762" spans="1:22">
      <c r="A762" s="57"/>
      <c r="B762" s="57"/>
      <c r="C762" s="57"/>
      <c r="D762" s="57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</row>
    <row r="763" spans="1:22">
      <c r="A763" s="57"/>
      <c r="B763" s="57"/>
      <c r="C763" s="57"/>
      <c r="D763" s="57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</row>
    <row r="764" spans="1:22">
      <c r="A764" s="57"/>
      <c r="B764" s="57"/>
      <c r="C764" s="57"/>
      <c r="D764" s="57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</row>
    <row r="765" spans="1:22">
      <c r="A765" s="57"/>
      <c r="B765" s="57"/>
      <c r="C765" s="57"/>
      <c r="D765" s="57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</row>
    <row r="766" spans="1:22">
      <c r="A766" s="57"/>
      <c r="B766" s="57"/>
      <c r="C766" s="57"/>
      <c r="D766" s="57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</row>
    <row r="767" spans="1:22">
      <c r="A767" s="57"/>
      <c r="B767" s="57"/>
      <c r="C767" s="57"/>
      <c r="D767" s="57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</row>
    <row r="768" spans="1:22">
      <c r="A768" s="57"/>
      <c r="B768" s="57"/>
      <c r="C768" s="57"/>
      <c r="D768" s="57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</row>
    <row r="769" spans="1:22">
      <c r="A769" s="57"/>
      <c r="B769" s="57"/>
      <c r="C769" s="57"/>
      <c r="D769" s="57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</row>
    <row r="770" spans="1:22">
      <c r="A770" s="57"/>
      <c r="B770" s="57"/>
      <c r="C770" s="57"/>
      <c r="D770" s="57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</row>
    <row r="771" spans="1:22">
      <c r="A771" s="57"/>
      <c r="B771" s="57"/>
      <c r="C771" s="57"/>
      <c r="D771" s="57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</row>
    <row r="772" spans="1:22">
      <c r="A772" s="57"/>
      <c r="B772" s="57"/>
      <c r="C772" s="57"/>
      <c r="D772" s="57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</row>
    <row r="773" spans="1:22">
      <c r="A773" s="57"/>
      <c r="B773" s="57"/>
      <c r="C773" s="57"/>
      <c r="D773" s="57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</row>
    <row r="774" spans="1:22">
      <c r="A774" s="57"/>
      <c r="B774" s="57"/>
      <c r="C774" s="57"/>
      <c r="D774" s="57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</row>
    <row r="775" spans="1:22">
      <c r="A775" s="57"/>
      <c r="B775" s="57"/>
      <c r="C775" s="57"/>
      <c r="D775" s="57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</row>
    <row r="776" spans="1:22">
      <c r="A776" s="57"/>
      <c r="B776" s="57"/>
      <c r="C776" s="57"/>
      <c r="D776" s="57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</row>
    <row r="777" spans="1:22">
      <c r="A777" s="57"/>
      <c r="B777" s="57"/>
      <c r="C777" s="57"/>
      <c r="D777" s="57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</row>
    <row r="778" spans="1:22">
      <c r="A778" s="57"/>
      <c r="B778" s="57"/>
      <c r="C778" s="57"/>
      <c r="D778" s="57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</row>
    <row r="779" spans="1:22">
      <c r="A779" s="57"/>
      <c r="B779" s="57"/>
      <c r="C779" s="57"/>
      <c r="D779" s="57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</row>
    <row r="780" spans="1:22">
      <c r="A780" s="57"/>
      <c r="B780" s="57"/>
      <c r="C780" s="57"/>
      <c r="D780" s="57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</row>
    <row r="781" spans="1:22">
      <c r="A781" s="57"/>
      <c r="B781" s="57"/>
      <c r="C781" s="57"/>
      <c r="D781" s="57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</row>
    <row r="782" spans="1:22">
      <c r="A782" s="57"/>
      <c r="B782" s="57"/>
      <c r="C782" s="57"/>
      <c r="D782" s="57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</row>
    <row r="783" spans="1:22">
      <c r="A783" s="57"/>
      <c r="B783" s="57"/>
      <c r="C783" s="57"/>
      <c r="D783" s="57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</row>
    <row r="784" spans="1:22">
      <c r="A784" s="57"/>
      <c r="B784" s="57"/>
      <c r="C784" s="57"/>
      <c r="D784" s="57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</row>
    <row r="785" spans="1:22">
      <c r="A785" s="57"/>
      <c r="B785" s="57"/>
      <c r="C785" s="57"/>
      <c r="D785" s="57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</row>
    <row r="786" spans="1:22">
      <c r="A786" s="57"/>
      <c r="B786" s="57"/>
      <c r="C786" s="57"/>
      <c r="D786" s="57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</row>
    <row r="787" spans="1:22">
      <c r="A787" s="57"/>
      <c r="B787" s="57"/>
      <c r="C787" s="57"/>
      <c r="D787" s="57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</row>
    <row r="788" spans="1:22">
      <c r="A788" s="57"/>
      <c r="B788" s="57"/>
      <c r="C788" s="57"/>
      <c r="D788" s="57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</row>
    <row r="789" spans="1:22">
      <c r="A789" s="57"/>
      <c r="B789" s="57"/>
      <c r="C789" s="57"/>
      <c r="D789" s="57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</row>
    <row r="790" spans="1:22">
      <c r="A790" s="57"/>
      <c r="B790" s="57"/>
      <c r="C790" s="57"/>
      <c r="D790" s="57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</row>
    <row r="791" spans="1:22">
      <c r="A791" s="57"/>
      <c r="B791" s="57"/>
      <c r="C791" s="57"/>
      <c r="D791" s="57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</row>
    <row r="792" spans="1:22">
      <c r="A792" s="57"/>
      <c r="B792" s="57"/>
      <c r="C792" s="57"/>
      <c r="D792" s="57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</row>
    <row r="793" spans="1:22">
      <c r="A793" s="57"/>
      <c r="B793" s="57"/>
      <c r="C793" s="57"/>
      <c r="D793" s="57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</row>
    <row r="794" spans="1:22">
      <c r="A794" s="57"/>
      <c r="B794" s="57"/>
      <c r="C794" s="57"/>
      <c r="D794" s="57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</row>
    <row r="795" spans="1:22">
      <c r="A795" s="57"/>
      <c r="B795" s="57"/>
      <c r="C795" s="57"/>
      <c r="D795" s="57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</row>
    <row r="796" spans="1:22">
      <c r="A796" s="57"/>
      <c r="B796" s="57"/>
      <c r="C796" s="57"/>
      <c r="D796" s="57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</row>
    <row r="797" spans="1:22">
      <c r="A797" s="57"/>
      <c r="B797" s="57"/>
      <c r="C797" s="57"/>
      <c r="D797" s="57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</row>
    <row r="798" spans="1:22">
      <c r="A798" s="57"/>
      <c r="B798" s="57"/>
      <c r="C798" s="57"/>
      <c r="D798" s="57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</row>
    <row r="799" spans="1:22">
      <c r="A799" s="57"/>
      <c r="B799" s="57"/>
      <c r="C799" s="57"/>
      <c r="D799" s="57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</row>
    <row r="800" spans="1:22">
      <c r="A800" s="57"/>
      <c r="B800" s="57"/>
      <c r="C800" s="57"/>
      <c r="D800" s="57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</row>
    <row r="801" spans="1:22">
      <c r="A801" s="57"/>
      <c r="B801" s="57"/>
      <c r="C801" s="57"/>
      <c r="D801" s="57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</row>
    <row r="802" spans="1:22">
      <c r="A802" s="57"/>
      <c r="B802" s="57"/>
      <c r="C802" s="57"/>
      <c r="D802" s="57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</row>
    <row r="803" spans="1:22">
      <c r="A803" s="57"/>
      <c r="B803" s="57"/>
      <c r="C803" s="57"/>
      <c r="D803" s="57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</row>
    <row r="804" spans="1:22">
      <c r="A804" s="57"/>
      <c r="B804" s="57"/>
      <c r="C804" s="57"/>
      <c r="D804" s="57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</row>
    <row r="805" spans="1:22">
      <c r="A805" s="57"/>
      <c r="B805" s="57"/>
      <c r="C805" s="57"/>
      <c r="D805" s="57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</row>
    <row r="806" spans="1:22">
      <c r="A806" s="57"/>
      <c r="B806" s="57"/>
      <c r="C806" s="57"/>
      <c r="D806" s="57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</row>
    <row r="807" spans="1:22">
      <c r="A807" s="57"/>
      <c r="B807" s="57"/>
      <c r="C807" s="57"/>
      <c r="D807" s="57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</row>
    <row r="808" spans="1:22">
      <c r="A808" s="57"/>
      <c r="B808" s="57"/>
      <c r="C808" s="57"/>
      <c r="D808" s="57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</row>
    <row r="809" spans="1:22">
      <c r="A809" s="57"/>
      <c r="B809" s="57"/>
      <c r="C809" s="57"/>
      <c r="D809" s="57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</row>
    <row r="810" spans="1:22">
      <c r="A810" s="57"/>
      <c r="B810" s="57"/>
      <c r="C810" s="57"/>
      <c r="D810" s="57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</row>
    <row r="811" spans="1:22">
      <c r="A811" s="57"/>
      <c r="B811" s="57"/>
      <c r="C811" s="57"/>
      <c r="D811" s="57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</row>
    <row r="812" spans="1:22">
      <c r="A812" s="57"/>
      <c r="B812" s="57"/>
      <c r="C812" s="57"/>
      <c r="D812" s="57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</row>
    <row r="813" spans="1:22">
      <c r="A813" s="57"/>
      <c r="B813" s="57"/>
      <c r="C813" s="57"/>
      <c r="D813" s="57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</row>
    <row r="814" spans="1:22">
      <c r="A814" s="57"/>
      <c r="B814" s="57"/>
      <c r="C814" s="57"/>
      <c r="D814" s="57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</row>
    <row r="815" spans="1:22">
      <c r="A815" s="57"/>
      <c r="B815" s="57"/>
      <c r="C815" s="57"/>
      <c r="D815" s="57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</row>
    <row r="816" spans="1:22">
      <c r="A816" s="57"/>
      <c r="B816" s="57"/>
      <c r="C816" s="57"/>
      <c r="D816" s="57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</row>
    <row r="817" spans="1:22">
      <c r="A817" s="57"/>
      <c r="B817" s="57"/>
      <c r="C817" s="57"/>
      <c r="D817" s="57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</row>
    <row r="818" spans="1:22">
      <c r="A818" s="57"/>
      <c r="B818" s="57"/>
      <c r="C818" s="57"/>
      <c r="D818" s="57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</row>
    <row r="819" spans="1:22">
      <c r="A819" s="57"/>
      <c r="B819" s="57"/>
      <c r="C819" s="57"/>
      <c r="D819" s="57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</row>
    <row r="820" spans="1:22">
      <c r="A820" s="57"/>
      <c r="B820" s="57"/>
      <c r="C820" s="57"/>
      <c r="D820" s="57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</row>
    <row r="821" spans="1:22">
      <c r="A821" s="57"/>
      <c r="B821" s="57"/>
      <c r="C821" s="57"/>
      <c r="D821" s="57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</row>
    <row r="822" spans="1:22">
      <c r="A822" s="57"/>
      <c r="B822" s="57"/>
      <c r="C822" s="57"/>
      <c r="D822" s="57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</row>
    <row r="823" spans="1:22">
      <c r="A823" s="57"/>
      <c r="B823" s="57"/>
      <c r="C823" s="57"/>
      <c r="D823" s="57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</row>
    <row r="824" spans="1:22">
      <c r="A824" s="57"/>
      <c r="B824" s="57"/>
      <c r="C824" s="57"/>
      <c r="D824" s="57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</row>
    <row r="825" spans="1:22">
      <c r="A825" s="57"/>
      <c r="B825" s="57"/>
      <c r="C825" s="57"/>
      <c r="D825" s="57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</row>
    <row r="826" spans="1:22">
      <c r="A826" s="57"/>
      <c r="B826" s="57"/>
      <c r="C826" s="57"/>
      <c r="D826" s="57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</row>
    <row r="827" spans="1:22">
      <c r="A827" s="57"/>
      <c r="B827" s="57"/>
      <c r="C827" s="57"/>
      <c r="D827" s="57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</row>
    <row r="828" spans="1:22">
      <c r="A828" s="57"/>
      <c r="B828" s="57"/>
      <c r="C828" s="57"/>
      <c r="D828" s="57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</row>
    <row r="829" spans="1:22">
      <c r="A829" s="57"/>
      <c r="B829" s="57"/>
      <c r="C829" s="57"/>
      <c r="D829" s="57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</row>
    <row r="830" spans="1:22">
      <c r="A830" s="57"/>
      <c r="B830" s="57"/>
      <c r="C830" s="57"/>
      <c r="D830" s="57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</row>
    <row r="831" spans="1:22">
      <c r="A831" s="57"/>
      <c r="B831" s="57"/>
      <c r="C831" s="57"/>
      <c r="D831" s="57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</row>
    <row r="832" spans="1:22">
      <c r="A832" s="57"/>
      <c r="B832" s="57"/>
      <c r="C832" s="57"/>
      <c r="D832" s="57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</row>
    <row r="833" spans="1:22">
      <c r="A833" s="57"/>
      <c r="B833" s="57"/>
      <c r="C833" s="57"/>
      <c r="D833" s="57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</row>
    <row r="834" spans="1:22">
      <c r="A834" s="57"/>
      <c r="B834" s="57"/>
      <c r="C834" s="57"/>
      <c r="D834" s="57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</row>
    <row r="835" spans="1:22">
      <c r="A835" s="57"/>
      <c r="B835" s="57"/>
      <c r="C835" s="57"/>
      <c r="D835" s="57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</row>
    <row r="836" spans="1:22">
      <c r="A836" s="57"/>
      <c r="B836" s="57"/>
      <c r="C836" s="57"/>
      <c r="D836" s="57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</row>
    <row r="837" spans="1:22">
      <c r="A837" s="57"/>
      <c r="B837" s="57"/>
      <c r="C837" s="57"/>
      <c r="D837" s="57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</row>
    <row r="838" spans="1:22">
      <c r="A838" s="57"/>
      <c r="B838" s="57"/>
      <c r="C838" s="57"/>
      <c r="D838" s="57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</row>
    <row r="839" spans="1:22">
      <c r="A839" s="57"/>
      <c r="B839" s="57"/>
      <c r="C839" s="57"/>
      <c r="D839" s="57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</row>
    <row r="840" spans="1:22">
      <c r="A840" s="57"/>
      <c r="B840" s="57"/>
      <c r="C840" s="57"/>
      <c r="D840" s="57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</row>
    <row r="841" spans="1:22">
      <c r="A841" s="57"/>
      <c r="B841" s="57"/>
      <c r="C841" s="57"/>
      <c r="D841" s="57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</row>
    <row r="842" spans="1:22">
      <c r="A842" s="57"/>
      <c r="B842" s="57"/>
      <c r="C842" s="57"/>
      <c r="D842" s="57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</row>
    <row r="843" spans="1:22">
      <c r="A843" s="57"/>
      <c r="B843" s="57"/>
      <c r="C843" s="57"/>
      <c r="D843" s="57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</row>
    <row r="844" spans="1:22">
      <c r="A844" s="57"/>
      <c r="B844" s="57"/>
      <c r="C844" s="57"/>
      <c r="D844" s="57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</row>
    <row r="845" spans="1:22">
      <c r="A845" s="57"/>
      <c r="B845" s="57"/>
      <c r="C845" s="57"/>
      <c r="D845" s="57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</row>
    <row r="846" spans="1:22">
      <c r="A846" s="57"/>
      <c r="B846" s="57"/>
      <c r="C846" s="57"/>
      <c r="D846" s="57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</row>
    <row r="847" spans="1:22">
      <c r="A847" s="57"/>
      <c r="B847" s="57"/>
      <c r="C847" s="57"/>
      <c r="D847" s="57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</row>
    <row r="848" spans="1:22">
      <c r="A848" s="57"/>
      <c r="B848" s="57"/>
      <c r="C848" s="57"/>
      <c r="D848" s="57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</row>
    <row r="849" spans="1:22">
      <c r="A849" s="57"/>
      <c r="B849" s="57"/>
      <c r="C849" s="57"/>
      <c r="D849" s="57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</row>
    <row r="850" spans="1:22">
      <c r="A850" s="57"/>
      <c r="B850" s="57"/>
      <c r="C850" s="57"/>
      <c r="D850" s="57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</row>
    <row r="851" spans="1:22">
      <c r="A851" s="57"/>
      <c r="B851" s="57"/>
      <c r="C851" s="57"/>
      <c r="D851" s="57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</row>
    <row r="852" spans="1:22">
      <c r="A852" s="57"/>
      <c r="B852" s="57"/>
      <c r="C852" s="57"/>
      <c r="D852" s="57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</row>
    <row r="853" spans="1:22">
      <c r="A853" s="57"/>
      <c r="B853" s="57"/>
      <c r="C853" s="57"/>
      <c r="D853" s="57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</row>
    <row r="854" spans="1:22">
      <c r="A854" s="57"/>
      <c r="B854" s="57"/>
      <c r="C854" s="57"/>
      <c r="D854" s="57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</row>
    <row r="855" spans="1:22">
      <c r="A855" s="57"/>
      <c r="B855" s="57"/>
      <c r="C855" s="57"/>
      <c r="D855" s="57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</row>
    <row r="856" spans="1:22">
      <c r="A856" s="57"/>
      <c r="B856" s="57"/>
      <c r="C856" s="57"/>
      <c r="D856" s="57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</row>
    <row r="857" spans="1:22">
      <c r="A857" s="57"/>
      <c r="B857" s="57"/>
      <c r="C857" s="57"/>
      <c r="D857" s="57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</row>
    <row r="858" spans="1:22">
      <c r="A858" s="57"/>
      <c r="B858" s="57"/>
      <c r="C858" s="57"/>
      <c r="D858" s="57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</row>
    <row r="859" spans="1:22">
      <c r="A859" s="57"/>
      <c r="B859" s="57"/>
      <c r="C859" s="57"/>
      <c r="D859" s="57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</row>
    <row r="860" spans="1:22">
      <c r="A860" s="57"/>
      <c r="B860" s="57"/>
      <c r="C860" s="57"/>
      <c r="D860" s="57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</row>
    <row r="861" spans="1:22">
      <c r="A861" s="57"/>
      <c r="B861" s="57"/>
      <c r="C861" s="57"/>
      <c r="D861" s="57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</row>
    <row r="862" spans="1:22">
      <c r="A862" s="57"/>
      <c r="B862" s="57"/>
      <c r="C862" s="57"/>
      <c r="D862" s="57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</row>
    <row r="863" spans="1:22">
      <c r="A863" s="57"/>
      <c r="B863" s="57"/>
      <c r="C863" s="57"/>
      <c r="D863" s="57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</row>
    <row r="864" spans="1:22">
      <c r="A864" s="57"/>
      <c r="B864" s="57"/>
      <c r="C864" s="57"/>
      <c r="D864" s="57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</row>
    <row r="865" spans="1:22">
      <c r="A865" s="57"/>
      <c r="B865" s="57"/>
      <c r="C865" s="57"/>
      <c r="D865" s="57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</row>
    <row r="866" spans="1:22">
      <c r="A866" s="57"/>
      <c r="B866" s="57"/>
      <c r="C866" s="57"/>
      <c r="D866" s="57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</row>
    <row r="867" spans="1:22">
      <c r="A867" s="57"/>
      <c r="B867" s="57"/>
      <c r="C867" s="57"/>
      <c r="D867" s="57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</row>
    <row r="868" spans="1:22">
      <c r="A868" s="57"/>
      <c r="B868" s="57"/>
      <c r="C868" s="57"/>
      <c r="D868" s="57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</row>
    <row r="869" spans="1:22">
      <c r="A869" s="57"/>
      <c r="B869" s="57"/>
      <c r="C869" s="57"/>
      <c r="D869" s="57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</row>
    <row r="870" spans="1:22">
      <c r="A870" s="57"/>
      <c r="B870" s="57"/>
      <c r="C870" s="57"/>
      <c r="D870" s="57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</row>
    <row r="871" spans="1:22">
      <c r="A871" s="57"/>
      <c r="B871" s="57"/>
      <c r="C871" s="57"/>
      <c r="D871" s="57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</row>
    <row r="872" spans="1:22">
      <c r="A872" s="57"/>
      <c r="B872" s="57"/>
      <c r="C872" s="57"/>
      <c r="D872" s="57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</row>
    <row r="873" spans="1:22">
      <c r="A873" s="57"/>
      <c r="B873" s="57"/>
      <c r="C873" s="57"/>
      <c r="D873" s="57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</row>
    <row r="874" spans="1:22">
      <c r="A874" s="57"/>
      <c r="B874" s="57"/>
      <c r="C874" s="57"/>
      <c r="D874" s="57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</row>
    <row r="875" spans="1:22">
      <c r="A875" s="57"/>
      <c r="B875" s="57"/>
      <c r="C875" s="57"/>
      <c r="D875" s="57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</row>
    <row r="876" spans="1:22">
      <c r="A876" s="57"/>
      <c r="B876" s="57"/>
      <c r="C876" s="57"/>
      <c r="D876" s="57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</row>
    <row r="877" spans="1:22">
      <c r="A877" s="57"/>
      <c r="B877" s="57"/>
      <c r="C877" s="57"/>
      <c r="D877" s="57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</row>
    <row r="878" spans="1:22">
      <c r="A878" s="57"/>
      <c r="B878" s="57"/>
      <c r="C878" s="57"/>
      <c r="D878" s="57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</row>
    <row r="879" spans="1:22">
      <c r="A879" s="57"/>
      <c r="B879" s="57"/>
      <c r="C879" s="57"/>
      <c r="D879" s="57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</row>
    <row r="880" spans="1:22">
      <c r="A880" s="57"/>
      <c r="B880" s="57"/>
      <c r="C880" s="57"/>
      <c r="D880" s="57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</row>
    <row r="881" spans="1:22">
      <c r="A881" s="57"/>
      <c r="B881" s="57"/>
      <c r="C881" s="57"/>
      <c r="D881" s="57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</row>
    <row r="882" spans="1:22">
      <c r="A882" s="57"/>
      <c r="B882" s="57"/>
      <c r="C882" s="57"/>
      <c r="D882" s="57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</row>
    <row r="883" spans="1:22">
      <c r="A883" s="57"/>
      <c r="B883" s="57"/>
      <c r="C883" s="57"/>
      <c r="D883" s="57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</row>
    <row r="884" spans="1:22">
      <c r="A884" s="57"/>
      <c r="B884" s="57"/>
      <c r="C884" s="57"/>
      <c r="D884" s="57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</row>
    <row r="885" spans="1:22">
      <c r="A885" s="57"/>
      <c r="B885" s="57"/>
      <c r="C885" s="57"/>
      <c r="D885" s="57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</row>
    <row r="886" spans="1:22">
      <c r="A886" s="57"/>
      <c r="B886" s="57"/>
      <c r="C886" s="57"/>
      <c r="D886" s="57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</row>
    <row r="887" spans="1:22">
      <c r="A887" s="57"/>
      <c r="B887" s="57"/>
      <c r="C887" s="57"/>
      <c r="D887" s="57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</row>
    <row r="888" spans="1:22">
      <c r="A888" s="57"/>
      <c r="B888" s="57"/>
      <c r="C888" s="57"/>
      <c r="D888" s="57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</row>
    <row r="889" spans="1:22">
      <c r="A889" s="57"/>
      <c r="B889" s="57"/>
      <c r="C889" s="57"/>
      <c r="D889" s="57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</row>
    <row r="890" spans="1:22">
      <c r="A890" s="57"/>
      <c r="B890" s="57"/>
      <c r="C890" s="57"/>
      <c r="D890" s="57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</row>
    <row r="891" spans="1:22">
      <c r="A891" s="57"/>
      <c r="B891" s="57"/>
      <c r="C891" s="57"/>
      <c r="D891" s="57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</row>
    <row r="892" spans="1:22">
      <c r="A892" s="57"/>
      <c r="B892" s="57"/>
      <c r="C892" s="57"/>
      <c r="D892" s="57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</row>
    <row r="893" spans="1:22">
      <c r="A893" s="57"/>
      <c r="B893" s="57"/>
      <c r="C893" s="57"/>
      <c r="D893" s="57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</row>
    <row r="894" spans="1:22">
      <c r="A894" s="57"/>
      <c r="B894" s="57"/>
      <c r="C894" s="57"/>
      <c r="D894" s="57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</row>
    <row r="895" spans="1:22">
      <c r="A895" s="57"/>
      <c r="B895" s="57"/>
      <c r="C895" s="57"/>
      <c r="D895" s="57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</row>
    <row r="896" spans="1:22">
      <c r="A896" s="57"/>
      <c r="B896" s="57"/>
      <c r="C896" s="57"/>
      <c r="D896" s="57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</row>
    <row r="897" spans="1:22">
      <c r="A897" s="57"/>
      <c r="B897" s="57"/>
      <c r="C897" s="57"/>
      <c r="D897" s="57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</row>
    <row r="898" spans="1:22">
      <c r="A898" s="57"/>
      <c r="B898" s="57"/>
      <c r="C898" s="57"/>
      <c r="D898" s="57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</row>
    <row r="899" spans="1:22">
      <c r="A899" s="57"/>
      <c r="B899" s="57"/>
      <c r="C899" s="57"/>
      <c r="D899" s="57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</row>
    <row r="900" spans="1:22">
      <c r="A900" s="57"/>
      <c r="B900" s="57"/>
      <c r="C900" s="57"/>
      <c r="D900" s="57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</row>
    <row r="901" spans="1:22">
      <c r="A901" s="57"/>
      <c r="B901" s="57"/>
      <c r="C901" s="57"/>
      <c r="D901" s="57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</row>
    <row r="902" spans="1:22">
      <c r="A902" s="57"/>
      <c r="B902" s="57"/>
      <c r="C902" s="57"/>
      <c r="D902" s="57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</row>
    <row r="903" spans="1:22">
      <c r="A903" s="57"/>
      <c r="B903" s="57"/>
      <c r="C903" s="57"/>
      <c r="D903" s="57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</row>
    <row r="904" spans="1:22">
      <c r="A904" s="57"/>
      <c r="B904" s="57"/>
      <c r="C904" s="57"/>
      <c r="D904" s="57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</row>
    <row r="905" spans="1:22">
      <c r="A905" s="57"/>
      <c r="B905" s="57"/>
      <c r="C905" s="57"/>
      <c r="D905" s="57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</row>
    <row r="906" spans="1:22">
      <c r="A906" s="57"/>
      <c r="B906" s="57"/>
      <c r="C906" s="57"/>
      <c r="D906" s="57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</row>
    <row r="907" spans="1:22">
      <c r="A907" s="57"/>
      <c r="B907" s="57"/>
      <c r="C907" s="57"/>
      <c r="D907" s="57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</row>
    <row r="908" spans="1:22">
      <c r="A908" s="57"/>
      <c r="B908" s="57"/>
      <c r="C908" s="57"/>
      <c r="D908" s="57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</row>
    <row r="909" spans="1:22">
      <c r="A909" s="57"/>
      <c r="B909" s="57"/>
      <c r="C909" s="57"/>
      <c r="D909" s="57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</row>
    <row r="910" spans="1:22">
      <c r="A910" s="57"/>
      <c r="B910" s="57"/>
      <c r="C910" s="57"/>
      <c r="D910" s="57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</row>
    <row r="911" spans="1:22">
      <c r="A911" s="57"/>
      <c r="B911" s="57"/>
      <c r="C911" s="57"/>
      <c r="D911" s="57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</row>
    <row r="912" spans="1:22">
      <c r="A912" s="57"/>
      <c r="B912" s="57"/>
      <c r="C912" s="57"/>
      <c r="D912" s="57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</row>
    <row r="913" spans="1:22">
      <c r="A913" s="57"/>
      <c r="B913" s="57"/>
      <c r="C913" s="57"/>
      <c r="D913" s="57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</row>
    <row r="914" spans="1:22">
      <c r="A914" s="57"/>
      <c r="B914" s="57"/>
      <c r="C914" s="57"/>
      <c r="D914" s="57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</row>
    <row r="915" spans="1:22">
      <c r="A915" s="57"/>
      <c r="B915" s="57"/>
      <c r="C915" s="57"/>
      <c r="D915" s="57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</row>
    <row r="916" spans="1:22">
      <c r="A916" s="57"/>
      <c r="B916" s="57"/>
      <c r="C916" s="57"/>
      <c r="D916" s="57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</row>
    <row r="917" spans="1:22">
      <c r="A917" s="57"/>
      <c r="B917" s="57"/>
      <c r="C917" s="57"/>
      <c r="D917" s="57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</row>
    <row r="918" spans="1:22">
      <c r="A918" s="57"/>
      <c r="B918" s="57"/>
      <c r="C918" s="57"/>
      <c r="D918" s="57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</row>
    <row r="919" spans="1:22">
      <c r="A919" s="57"/>
      <c r="B919" s="57"/>
      <c r="C919" s="57"/>
      <c r="D919" s="57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</row>
    <row r="920" spans="1:22">
      <c r="A920" s="57"/>
      <c r="B920" s="57"/>
      <c r="C920" s="57"/>
      <c r="D920" s="57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</row>
    <row r="921" spans="1:22">
      <c r="A921" s="57"/>
      <c r="B921" s="57"/>
      <c r="C921" s="57"/>
      <c r="D921" s="57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</row>
    <row r="922" spans="1:22">
      <c r="A922" s="57"/>
      <c r="B922" s="57"/>
      <c r="C922" s="57"/>
      <c r="D922" s="57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</row>
    <row r="923" spans="1:22">
      <c r="A923" s="57"/>
      <c r="B923" s="57"/>
      <c r="C923" s="57"/>
      <c r="D923" s="57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</row>
    <row r="924" spans="1:22">
      <c r="A924" s="57"/>
      <c r="B924" s="57"/>
      <c r="C924" s="57"/>
      <c r="D924" s="57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</row>
    <row r="925" spans="1:22">
      <c r="A925" s="57"/>
      <c r="B925" s="57"/>
      <c r="C925" s="57"/>
      <c r="D925" s="57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</row>
    <row r="926" spans="1:22">
      <c r="A926" s="57"/>
      <c r="B926" s="57"/>
      <c r="C926" s="57"/>
      <c r="D926" s="57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</row>
    <row r="927" spans="1:22">
      <c r="A927" s="57"/>
      <c r="B927" s="57"/>
      <c r="C927" s="57"/>
      <c r="D927" s="57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</row>
    <row r="928" spans="1:22">
      <c r="A928" s="57"/>
      <c r="B928" s="57"/>
      <c r="C928" s="57"/>
      <c r="D928" s="57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</row>
    <row r="929" spans="1:22">
      <c r="A929" s="57"/>
      <c r="B929" s="57"/>
      <c r="C929" s="57"/>
      <c r="D929" s="57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</row>
    <row r="930" spans="1:22">
      <c r="A930" s="57"/>
      <c r="B930" s="57"/>
      <c r="C930" s="57"/>
      <c r="D930" s="57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</row>
    <row r="931" spans="1:22">
      <c r="A931" s="57"/>
      <c r="B931" s="57"/>
      <c r="C931" s="57"/>
      <c r="D931" s="57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</row>
    <row r="932" spans="1:22">
      <c r="A932" s="57"/>
      <c r="B932" s="57"/>
      <c r="C932" s="57"/>
      <c r="D932" s="57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</row>
    <row r="933" spans="1:22">
      <c r="A933" s="57"/>
      <c r="B933" s="57"/>
      <c r="C933" s="57"/>
      <c r="D933" s="57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</row>
    <row r="934" spans="1:22">
      <c r="A934" s="57"/>
      <c r="B934" s="57"/>
      <c r="C934" s="57"/>
      <c r="D934" s="57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</row>
    <row r="935" spans="1:22">
      <c r="A935" s="57"/>
      <c r="B935" s="57"/>
      <c r="C935" s="57"/>
      <c r="D935" s="57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</row>
    <row r="936" spans="1:22">
      <c r="A936" s="57"/>
      <c r="B936" s="57"/>
      <c r="C936" s="57"/>
      <c r="D936" s="57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</row>
    <row r="937" spans="1:22">
      <c r="A937" s="57"/>
      <c r="B937" s="57"/>
      <c r="C937" s="57"/>
      <c r="D937" s="57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</row>
    <row r="938" spans="1:22">
      <c r="A938" s="57"/>
      <c r="B938" s="57"/>
      <c r="C938" s="57"/>
      <c r="D938" s="57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</row>
    <row r="939" spans="1:22">
      <c r="A939" s="57"/>
      <c r="B939" s="57"/>
      <c r="C939" s="57"/>
      <c r="D939" s="57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</row>
    <row r="940" spans="1:22">
      <c r="A940" s="57"/>
      <c r="B940" s="57"/>
      <c r="C940" s="57"/>
      <c r="D940" s="57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</row>
    <row r="941" spans="1:22">
      <c r="A941" s="57"/>
      <c r="B941" s="57"/>
      <c r="C941" s="57"/>
      <c r="D941" s="57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</row>
    <row r="942" spans="1:22">
      <c r="A942" s="57"/>
      <c r="B942" s="57"/>
      <c r="C942" s="57"/>
      <c r="D942" s="57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</row>
    <row r="943" spans="1:22">
      <c r="A943" s="57"/>
      <c r="B943" s="57"/>
      <c r="C943" s="57"/>
      <c r="D943" s="57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</row>
    <row r="944" spans="1:22">
      <c r="A944" s="57"/>
      <c r="B944" s="57"/>
      <c r="C944" s="57"/>
      <c r="D944" s="57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</row>
    <row r="945" spans="1:22">
      <c r="A945" s="57"/>
      <c r="B945" s="57"/>
      <c r="C945" s="57"/>
      <c r="D945" s="57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</row>
    <row r="946" spans="1:22">
      <c r="A946" s="57"/>
      <c r="B946" s="57"/>
      <c r="C946" s="57"/>
      <c r="D946" s="57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</row>
    <row r="947" spans="1:22">
      <c r="A947" s="57"/>
      <c r="B947" s="57"/>
      <c r="C947" s="57"/>
      <c r="D947" s="57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</row>
    <row r="948" spans="1:22">
      <c r="A948" s="57"/>
      <c r="B948" s="57"/>
      <c r="C948" s="57"/>
      <c r="D948" s="57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</row>
    <row r="949" spans="1:22">
      <c r="A949" s="57"/>
      <c r="B949" s="57"/>
      <c r="C949" s="57"/>
      <c r="D949" s="57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</row>
    <row r="950" spans="1:22">
      <c r="A950" s="57"/>
      <c r="B950" s="57"/>
      <c r="C950" s="57"/>
      <c r="D950" s="57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</row>
    <row r="951" spans="1:22">
      <c r="A951" s="57"/>
      <c r="B951" s="57"/>
      <c r="C951" s="57"/>
      <c r="D951" s="57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</row>
    <row r="952" spans="1:22">
      <c r="A952" s="57"/>
      <c r="B952" s="57"/>
      <c r="C952" s="57"/>
      <c r="D952" s="57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</row>
    <row r="953" spans="1:22">
      <c r="A953" s="57"/>
      <c r="B953" s="57"/>
      <c r="C953" s="57"/>
      <c r="D953" s="57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</row>
    <row r="954" spans="1:22">
      <c r="A954" s="57"/>
      <c r="B954" s="57"/>
      <c r="C954" s="57"/>
      <c r="D954" s="57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</row>
    <row r="955" spans="1:22">
      <c r="A955" s="57"/>
      <c r="B955" s="57"/>
      <c r="C955" s="57"/>
      <c r="D955" s="57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</row>
    <row r="956" spans="1:22">
      <c r="A956" s="57"/>
      <c r="B956" s="57"/>
      <c r="C956" s="57"/>
      <c r="D956" s="57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</row>
    <row r="957" spans="1:22">
      <c r="A957" s="57"/>
      <c r="B957" s="57"/>
      <c r="C957" s="57"/>
      <c r="D957" s="57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</row>
    <row r="958" spans="1:22">
      <c r="A958" s="57"/>
      <c r="B958" s="57"/>
      <c r="C958" s="57"/>
      <c r="D958" s="57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</row>
    <row r="959" spans="1:22">
      <c r="A959" s="57"/>
      <c r="B959" s="57"/>
      <c r="C959" s="57"/>
      <c r="D959" s="57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</row>
    <row r="960" spans="1:22">
      <c r="A960" s="57"/>
      <c r="B960" s="57"/>
      <c r="C960" s="57"/>
      <c r="D960" s="57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</row>
    <row r="961" spans="1:22">
      <c r="A961" s="57"/>
      <c r="B961" s="57"/>
      <c r="C961" s="57"/>
      <c r="D961" s="57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</row>
    <row r="962" spans="1:22">
      <c r="A962" s="57"/>
      <c r="B962" s="57"/>
      <c r="C962" s="57"/>
      <c r="D962" s="57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</row>
    <row r="963" spans="1:22">
      <c r="A963" s="57"/>
      <c r="B963" s="57"/>
      <c r="C963" s="57"/>
      <c r="D963" s="57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</row>
    <row r="964" spans="1:22">
      <c r="A964" s="57"/>
      <c r="B964" s="57"/>
      <c r="C964" s="57"/>
      <c r="D964" s="57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</row>
    <row r="965" spans="1:22">
      <c r="A965" s="57"/>
      <c r="B965" s="57"/>
      <c r="C965" s="57"/>
      <c r="D965" s="57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</row>
    <row r="966" spans="1:22">
      <c r="A966" s="57"/>
      <c r="B966" s="57"/>
      <c r="C966" s="57"/>
      <c r="D966" s="57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</row>
    <row r="967" spans="1:22">
      <c r="A967" s="57"/>
      <c r="B967" s="57"/>
      <c r="C967" s="57"/>
      <c r="D967" s="57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</row>
    <row r="968" spans="1:22">
      <c r="A968" s="57"/>
      <c r="B968" s="57"/>
      <c r="C968" s="57"/>
      <c r="D968" s="57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</row>
    <row r="969" spans="1:22">
      <c r="A969" s="57"/>
      <c r="B969" s="57"/>
      <c r="C969" s="57"/>
      <c r="D969" s="57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</row>
    <row r="970" spans="1:22">
      <c r="A970" s="57"/>
      <c r="B970" s="57"/>
      <c r="C970" s="57"/>
      <c r="D970" s="57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</row>
    <row r="971" spans="1:22">
      <c r="A971" s="57"/>
      <c r="B971" s="57"/>
      <c r="C971" s="57"/>
      <c r="D971" s="57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</row>
    <row r="972" spans="1:22">
      <c r="A972" s="57"/>
      <c r="B972" s="57"/>
      <c r="C972" s="57"/>
      <c r="D972" s="57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</row>
    <row r="973" spans="1:22">
      <c r="A973" s="57"/>
      <c r="B973" s="57"/>
      <c r="C973" s="57"/>
      <c r="D973" s="57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</row>
    <row r="974" spans="1:22">
      <c r="A974" s="57"/>
      <c r="B974" s="57"/>
      <c r="C974" s="57"/>
      <c r="D974" s="57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</row>
    <row r="975" spans="1:22">
      <c r="A975" s="57"/>
      <c r="B975" s="57"/>
      <c r="C975" s="57"/>
      <c r="D975" s="57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</row>
    <row r="976" spans="1:22">
      <c r="A976" s="57"/>
      <c r="B976" s="57"/>
      <c r="C976" s="57"/>
      <c r="D976" s="57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</row>
    <row r="977" spans="1:22">
      <c r="A977" s="57"/>
      <c r="B977" s="57"/>
      <c r="C977" s="57"/>
      <c r="D977" s="57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</row>
    <row r="978" spans="1:22">
      <c r="A978" s="57"/>
      <c r="B978" s="57"/>
      <c r="C978" s="57"/>
      <c r="D978" s="57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</row>
    <row r="979" spans="1:22">
      <c r="A979" s="57"/>
      <c r="B979" s="57"/>
      <c r="C979" s="57"/>
      <c r="D979" s="57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</row>
    <row r="980" spans="1:22">
      <c r="A980" s="57"/>
      <c r="B980" s="57"/>
      <c r="C980" s="57"/>
      <c r="D980" s="57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</row>
    <row r="981" spans="1:22">
      <c r="A981" s="57"/>
      <c r="B981" s="57"/>
      <c r="C981" s="57"/>
      <c r="D981" s="57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</row>
    <row r="982" spans="1:22">
      <c r="A982" s="57"/>
      <c r="B982" s="57"/>
      <c r="C982" s="57"/>
      <c r="D982" s="57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</row>
    <row r="983" spans="1:22">
      <c r="A983" s="57"/>
      <c r="B983" s="57"/>
      <c r="C983" s="57"/>
      <c r="D983" s="57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</row>
    <row r="984" spans="1:22">
      <c r="A984" s="57"/>
      <c r="B984" s="57"/>
      <c r="C984" s="57"/>
      <c r="D984" s="57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</row>
    <row r="985" spans="1:22">
      <c r="A985" s="57"/>
      <c r="B985" s="57"/>
      <c r="C985" s="57"/>
      <c r="D985" s="57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</row>
    <row r="986" spans="1:22">
      <c r="A986" s="57"/>
      <c r="B986" s="57"/>
      <c r="C986" s="57"/>
      <c r="D986" s="57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</row>
    <row r="987" spans="1:22">
      <c r="A987" s="57"/>
      <c r="B987" s="57"/>
      <c r="C987" s="57"/>
      <c r="D987" s="57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</row>
    <row r="988" spans="1:22">
      <c r="A988" s="57"/>
      <c r="B988" s="57"/>
      <c r="C988" s="57"/>
      <c r="D988" s="57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</row>
    <row r="989" spans="1:22">
      <c r="A989" s="57"/>
      <c r="B989" s="57"/>
      <c r="C989" s="57"/>
      <c r="D989" s="57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</row>
    <row r="990" spans="1:22">
      <c r="A990" s="57"/>
      <c r="B990" s="57"/>
      <c r="C990" s="57"/>
      <c r="D990" s="57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</row>
    <row r="991" spans="1:22">
      <c r="A991" s="57"/>
      <c r="B991" s="57"/>
      <c r="C991" s="57"/>
      <c r="D991" s="57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</row>
    <row r="992" spans="1:22">
      <c r="A992" s="57"/>
      <c r="B992" s="57"/>
      <c r="C992" s="57"/>
      <c r="D992" s="57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</row>
    <row r="993" spans="1:22">
      <c r="A993" s="57"/>
      <c r="B993" s="57"/>
      <c r="C993" s="57"/>
      <c r="D993" s="57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</row>
    <row r="994" spans="1:22">
      <c r="A994" s="57"/>
      <c r="B994" s="57"/>
      <c r="C994" s="57"/>
      <c r="D994" s="57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</row>
    <row r="995" spans="1:22">
      <c r="A995" s="57"/>
      <c r="B995" s="57"/>
      <c r="C995" s="57"/>
      <c r="D995" s="57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</row>
    <row r="996" spans="1:22">
      <c r="A996" s="57"/>
      <c r="B996" s="57"/>
      <c r="C996" s="57"/>
      <c r="D996" s="57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</row>
    <row r="997" spans="1:22">
      <c r="A997" s="57"/>
      <c r="B997" s="57"/>
      <c r="C997" s="57"/>
      <c r="D997" s="57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</row>
    <row r="998" spans="1:22">
      <c r="A998" s="57"/>
      <c r="B998" s="57"/>
      <c r="C998" s="57"/>
      <c r="D998" s="57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</row>
    <row r="999" spans="1:22">
      <c r="A999" s="57"/>
      <c r="B999" s="57"/>
      <c r="C999" s="57"/>
      <c r="D999" s="57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</row>
  </sheetData>
  <sortState xmlns:xlrd2="http://schemas.microsoft.com/office/spreadsheetml/2017/richdata2" ref="A2:V37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Fe2O3</vt:lpstr>
      <vt:lpstr>TiO2</vt:lpstr>
      <vt:lpstr>Simple avearge</vt:lpstr>
      <vt:lpstr>ranking fe2o3</vt:lpstr>
      <vt:lpstr>ranking Tio2</vt:lpstr>
      <vt:lpstr>Initial Data Ctl v TiO2-19</vt:lpstr>
      <vt:lpstr>Initial Data Ctl v FeO2-19</vt:lpstr>
      <vt:lpstr>Initial Data Ctl v TiO2-all</vt:lpstr>
      <vt:lpstr>Initial Data Ctl v TiO2</vt:lpstr>
      <vt:lpstr>Initial Data Ctl v FeO2</vt:lpstr>
      <vt:lpstr>Tio2 ranking SA</vt:lpstr>
      <vt:lpstr>2R-A-TIO2</vt:lpstr>
      <vt:lpstr>Fe2O3 ranking 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35</cp:revision>
  <dcterms:created xsi:type="dcterms:W3CDTF">2020-11-10T11:32:12Z</dcterms:created>
  <dcterms:modified xsi:type="dcterms:W3CDTF">2021-08-24T02:50:32Z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