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DATA ANALYSIS}\portofolio\1 For My Portofolio\big sales project\"/>
    </mc:Choice>
  </mc:AlternateContent>
  <xr:revisionPtr revIDLastSave="0" documentId="13_ncr:1_{96C4F878-D6A7-4959-B7C2-3E5E9E957D89}" xr6:coauthVersionLast="47" xr6:coauthVersionMax="47" xr10:uidLastSave="{00000000-0000-0000-0000-000000000000}"/>
  <bookViews>
    <workbookView xWindow="-108" yWindow="-108" windowWidth="23256" windowHeight="13176" firstSheet="1" activeTab="2" xr2:uid="{6EEF3393-4BA8-4BC1-8822-3F89C7913F0B}"/>
  </bookViews>
  <sheets>
    <sheet name="main metric" sheetId="1" r:id="rId1"/>
    <sheet name="setup page overview" sheetId="2" r:id="rId2"/>
    <sheet name="overview dashbaord" sheetId="3" r:id="rId3"/>
    <sheet name="setup page time analysis" sheetId="5" r:id="rId4"/>
    <sheet name="time analysis dashboard" sheetId="6" r:id="rId5"/>
  </sheets>
  <definedNames>
    <definedName name="Slicer_Category">#N/A</definedName>
    <definedName name="Slicer_Year">#N/A</definedName>
    <definedName name="Slicer_Year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20" r:id="rId26"/>
    <pivotCache cacheId="21" r:id="rId27"/>
    <pivotCache cacheId="22" r:id="rId28"/>
  </pivotCaches>
  <extLst>
    <ext xmlns:x14="http://schemas.microsoft.com/office/spreadsheetml/2009/9/main" uri="{876F7934-8845-4945-9796-88D515C7AA90}">
      <x14:pivotCaches>
        <pivotCache cacheId="23" r:id="rId29"/>
        <pivotCache cacheId="24" r:id="rId30"/>
      </x14:pivotCaches>
    </ex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 Category_abc676cb-f45c-4bed-b70e-54668e0b5334" name="Dim - Category" connection="Query - Dim - Category"/>
          <x15:modelTable id="Dim - Sub-Category_05680ec1-c396-4674-bcc0-4d15c420e4d7" name="Dim - Sub-Category" connection="Query - Dim - Sub-Category"/>
          <x15:modelTable id="Dim - Product_bad0f582-1bae-487f-a35b-f2d1895ee5eb" name="Dim - Product" connection="Query - Dim - Product"/>
          <x15:modelTable id="Dim - Country_4035337d-512d-4b89-afe4-0b14d014be1c" name="Dim - Country" connection="Query - Dim - Country"/>
          <x15:modelTable id="Dim - City_149d0a54-d04f-43b2-8a50-9f521b0cdda8" name="Dim - City" connection="Query - Dim - City"/>
          <x15:modelTable id="Dim - Customer_20df9467-41cd-4088-888a-1af48c02e793" name="Dim - Customer" connection="Query - Dim - Customer"/>
          <x15:modelTable id="Dim - Ship Mode_05a97e3a-2d7e-48f7-953b-d13179e5f2b9" name="Dim - Ship Mode" connection="Query - Dim - Ship Mode"/>
          <x15:modelTable id="Dim - Orders_a6e56616-7111-4ff9-9e0a-476e71c41274" name="Dim - Orders" connection="Query - Dim - Orders"/>
          <x15:modelTable id="Fact - Sales_3130d365-6022-4d35-aa78-ca47be1cd690" name="Fact - Sales" connection="Query - Fact - Sales"/>
          <x15:modelTable id="Project Measures_311e05e4-43d9-4600-a203-95d604b6daaa" name="Project Measures" connection="Query - Project Measures"/>
          <x15:modelTable id="Calendar" name="Dim Calendar" connection="Connection"/>
        </x15:modelTables>
        <x15:modelRelationships>
          <x15:modelRelationship fromTable="Dim - Product" fromColumn="Sub-Category Key (FK)" toTable="Dim - Sub-Category" toColumn="Sub-Category Key"/>
          <x15:modelRelationship fromTable="Dim - Product" fromColumn="Category Key (FK)" toTable="Dim - Category" toColumn="Category Key (PK)"/>
          <x15:modelRelationship fromTable="Dim - Orders" fromColumn="Ship Mode Key" toTable="Dim - Ship Mode" toColumn="Ship Mode Key"/>
          <x15:modelRelationship fromTable="Dim - Orders" fromColumn="Customer Key" toTable="Dim - Customer" toColumn="Customer Key (PK)"/>
          <x15:modelRelationship fromTable="Dim - Orders" fromColumn="City Key" toTable="Dim - City" toColumn="City Key (PK)"/>
          <x15:modelRelationship fromTable="Dim - Orders" fromColumn="Country Key" toTable="Dim - Country" toColumn="Country Key (PK)"/>
          <x15:modelRelationship fromTable="Dim - Orders" fromColumn="Ship Date" toTable="Dim Calendar" toColumn="Date"/>
          <x15:modelRelationship fromTable="Fact - Sales" fromColumn="Order ID (FK)" toTable="Dim - Orders" toColumn="Order ID (PK)"/>
          <x15:modelRelationship fromTable="Fact - Sales" fromColumn="Product Key (FK)" toTable="Dim - Product" toColumn="Product Key (PK)"/>
        </x15:modelRelationships>
        <x15:extLst>
          <ext xmlns:x16="http://schemas.microsoft.com/office/spreadsheetml/2014/11/main" uri="{9835A34E-60A6-4A7C-AAB8-D5F71C897F49}">
            <x16:modelTimeGroupings>
              <x16:modelTimeGrouping tableName="Dim - 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2" i="6" l="1"/>
  <c r="B14" i="5" s="1"/>
  <c r="C14" i="5" s="1"/>
  <c r="AC35" i="5"/>
  <c r="AC34" i="5"/>
  <c r="AE3" i="5"/>
  <c r="AE4" i="5"/>
  <c r="AE5" i="5"/>
  <c r="AE6" i="5"/>
  <c r="AE7" i="5"/>
  <c r="AE8" i="5"/>
  <c r="AE9" i="5"/>
  <c r="AE2" i="5"/>
  <c r="AD3" i="5"/>
  <c r="AD4" i="5"/>
  <c r="AD5" i="5"/>
  <c r="AD6" i="5"/>
  <c r="AD7" i="5"/>
  <c r="AD8" i="5"/>
  <c r="AD9" i="5"/>
  <c r="AD2" i="5"/>
  <c r="R35" i="5"/>
  <c r="R36" i="5"/>
  <c r="R37" i="5"/>
  <c r="R38" i="5"/>
  <c r="R34" i="5"/>
  <c r="Q34" i="5"/>
  <c r="Q35" i="5"/>
  <c r="Q36" i="5"/>
  <c r="Q37" i="5"/>
  <c r="Q38" i="5"/>
  <c r="Q33" i="5"/>
  <c r="Q19" i="5"/>
  <c r="Q17" i="5"/>
  <c r="R4" i="5"/>
  <c r="R5" i="5"/>
  <c r="R6" i="5"/>
  <c r="R7" i="5"/>
  <c r="R8" i="5"/>
  <c r="R9" i="5"/>
  <c r="R10" i="5"/>
  <c r="R11" i="5"/>
  <c r="R12" i="5"/>
  <c r="R13" i="5"/>
  <c r="R14" i="5"/>
  <c r="R3" i="5"/>
  <c r="Q3" i="5"/>
  <c r="Q4" i="5"/>
  <c r="Q5" i="5"/>
  <c r="Q6" i="5"/>
  <c r="Q7" i="5"/>
  <c r="Q8" i="5"/>
  <c r="Q9" i="5"/>
  <c r="Q10" i="5"/>
  <c r="Q11" i="5"/>
  <c r="Q12" i="5"/>
  <c r="Q13" i="5"/>
  <c r="Q14" i="5"/>
  <c r="Q2" i="5"/>
  <c r="E25" i="5"/>
  <c r="F20" i="5"/>
  <c r="F21" i="5"/>
  <c r="F22" i="5"/>
  <c r="F19" i="5"/>
  <c r="E19" i="5"/>
  <c r="E20" i="5"/>
  <c r="E21" i="5"/>
  <c r="E22" i="5"/>
  <c r="E18" i="5"/>
  <c r="F3" i="5"/>
  <c r="F4" i="5"/>
  <c r="F5" i="5"/>
  <c r="F6" i="5"/>
  <c r="F2" i="5"/>
  <c r="E3" i="5"/>
  <c r="E4" i="5"/>
  <c r="E5" i="5"/>
  <c r="E6" i="5"/>
  <c r="E2" i="5"/>
  <c r="E11" i="5"/>
  <c r="E10" i="5"/>
  <c r="S6" i="2"/>
  <c r="T6" i="2" s="1"/>
  <c r="S7" i="2"/>
  <c r="T7" i="2" s="1"/>
  <c r="S8" i="2"/>
  <c r="T8" i="2" s="1"/>
  <c r="S9" i="2"/>
  <c r="T9" i="2" s="1"/>
  <c r="S10" i="2"/>
  <c r="T10" i="2" s="1"/>
  <c r="S11" i="2"/>
  <c r="T11" i="2" s="1"/>
  <c r="S12" i="2"/>
  <c r="T12" i="2" s="1"/>
  <c r="S13" i="2"/>
  <c r="T13" i="2" s="1"/>
  <c r="S14" i="2"/>
  <c r="T14" i="2" s="1"/>
  <c r="S15" i="2"/>
  <c r="T15" i="2" s="1"/>
  <c r="S5" i="2"/>
  <c r="R6" i="2"/>
  <c r="R7" i="2"/>
  <c r="R8" i="2"/>
  <c r="R9" i="2"/>
  <c r="R10" i="2"/>
  <c r="R11" i="2"/>
  <c r="R12" i="2"/>
  <c r="R13" i="2"/>
  <c r="R14" i="2"/>
  <c r="R15" i="2"/>
  <c r="R5" i="2"/>
  <c r="K27" i="2"/>
  <c r="K28" i="2"/>
  <c r="K29" i="2"/>
  <c r="K30" i="2"/>
  <c r="K31" i="2"/>
  <c r="K32" i="2"/>
  <c r="K33" i="2"/>
  <c r="K34" i="2"/>
  <c r="K35" i="2"/>
  <c r="K36" i="2"/>
  <c r="K37" i="2"/>
  <c r="K38" i="2"/>
  <c r="K39" i="2"/>
  <c r="K40" i="2"/>
  <c r="K41" i="2"/>
  <c r="K26" i="2"/>
  <c r="J27" i="2"/>
  <c r="J28" i="2"/>
  <c r="J29" i="2"/>
  <c r="J30" i="2"/>
  <c r="J31" i="2"/>
  <c r="J32" i="2"/>
  <c r="J33" i="2"/>
  <c r="J34" i="2"/>
  <c r="J35" i="2"/>
  <c r="J36" i="2"/>
  <c r="J37" i="2"/>
  <c r="J38" i="2"/>
  <c r="J39" i="2"/>
  <c r="J40" i="2"/>
  <c r="J41" i="2"/>
  <c r="J26" i="2"/>
  <c r="K16" i="2"/>
  <c r="K17" i="2"/>
  <c r="K18" i="2"/>
  <c r="K19" i="2"/>
  <c r="K15" i="2"/>
  <c r="J16" i="2"/>
  <c r="J17" i="2"/>
  <c r="J18" i="2"/>
  <c r="J19" i="2"/>
  <c r="J15" i="2"/>
  <c r="K6" i="2"/>
  <c r="K7" i="2"/>
  <c r="K8" i="2"/>
  <c r="K5" i="2"/>
  <c r="J6" i="2"/>
  <c r="J7" i="2"/>
  <c r="J8" i="2"/>
  <c r="J5" i="2"/>
  <c r="G73" i="1"/>
  <c r="G74" i="1"/>
  <c r="G75" i="1"/>
  <c r="G76" i="1"/>
  <c r="G77" i="1"/>
  <c r="G78" i="1"/>
  <c r="G79" i="1"/>
  <c r="G80" i="1"/>
  <c r="G81" i="1"/>
  <c r="G82" i="1"/>
  <c r="G83" i="1"/>
  <c r="G72" i="1"/>
  <c r="F73" i="1"/>
  <c r="F74" i="1"/>
  <c r="F75" i="1"/>
  <c r="F76" i="1"/>
  <c r="F77" i="1"/>
  <c r="F78" i="1"/>
  <c r="F79" i="1"/>
  <c r="F80" i="1"/>
  <c r="F81" i="1"/>
  <c r="F82" i="1"/>
  <c r="F83" i="1"/>
  <c r="F72" i="1"/>
  <c r="G46" i="1"/>
  <c r="G47" i="1"/>
  <c r="G48" i="1"/>
  <c r="G49" i="1"/>
  <c r="G50" i="1"/>
  <c r="G51" i="1"/>
  <c r="G52" i="1"/>
  <c r="G53" i="1"/>
  <c r="G54" i="1"/>
  <c r="G55" i="1"/>
  <c r="G56" i="1"/>
  <c r="G57" i="1"/>
  <c r="F46" i="1"/>
  <c r="F47" i="1"/>
  <c r="F48" i="1"/>
  <c r="F49" i="1"/>
  <c r="F50" i="1"/>
  <c r="F51" i="1"/>
  <c r="F52" i="1"/>
  <c r="F53" i="1"/>
  <c r="F54" i="1"/>
  <c r="F55" i="1"/>
  <c r="F56" i="1"/>
  <c r="F57" i="1"/>
  <c r="F45" i="1"/>
  <c r="H30" i="1"/>
  <c r="H31" i="1" s="1"/>
  <c r="I24" i="1"/>
  <c r="J24" i="1" s="1"/>
  <c r="H12" i="1"/>
  <c r="H15" i="1" s="1"/>
  <c r="K12" i="1" s="1"/>
  <c r="Y12" i="1"/>
  <c r="Y13" i="1"/>
  <c r="Y14" i="1"/>
  <c r="Y15" i="1"/>
  <c r="Y16" i="1"/>
  <c r="Y17" i="1"/>
  <c r="Y18" i="1"/>
  <c r="Y19" i="1"/>
  <c r="Y20" i="1"/>
  <c r="Y21" i="1"/>
  <c r="Y22" i="1"/>
  <c r="Y23" i="1"/>
  <c r="X11" i="1"/>
  <c r="X13" i="1"/>
  <c r="X14" i="1"/>
  <c r="X15" i="1"/>
  <c r="X16" i="1"/>
  <c r="X17" i="1"/>
  <c r="X18" i="1"/>
  <c r="X19" i="1"/>
  <c r="X20" i="1"/>
  <c r="X21" i="1"/>
  <c r="X22" i="1"/>
  <c r="X23" i="1"/>
  <c r="X12" i="1"/>
  <c r="E12" i="5" l="1"/>
  <c r="E29" i="5"/>
  <c r="E27" i="5"/>
  <c r="H22" i="5"/>
  <c r="H19" i="5"/>
  <c r="H20" i="5"/>
  <c r="H21" i="5"/>
  <c r="G22" i="5"/>
  <c r="T4" i="5"/>
  <c r="G19" i="5"/>
  <c r="G21" i="5"/>
  <c r="G20" i="5"/>
  <c r="S6" i="5"/>
  <c r="T3" i="5"/>
  <c r="S5" i="5"/>
  <c r="T13" i="5"/>
  <c r="S4" i="5"/>
  <c r="T12" i="5"/>
  <c r="T11" i="5"/>
  <c r="S10" i="5"/>
  <c r="T10" i="5"/>
  <c r="T9" i="5"/>
  <c r="S14" i="5"/>
  <c r="S11" i="5"/>
  <c r="T8" i="5"/>
  <c r="T14" i="5"/>
  <c r="S13" i="5"/>
  <c r="S9" i="5"/>
  <c r="S7" i="5"/>
  <c r="T7" i="5"/>
  <c r="S3" i="5"/>
  <c r="S12" i="5"/>
  <c r="S8" i="5"/>
  <c r="T6" i="5"/>
  <c r="T5" i="5"/>
  <c r="M16" i="2"/>
  <c r="M27" i="2"/>
  <c r="G64" i="1"/>
  <c r="H64" i="1"/>
  <c r="H37" i="1"/>
  <c r="G37" i="1"/>
  <c r="H24" i="1"/>
  <c r="I27" i="1" s="1"/>
  <c r="J12" i="1"/>
  <c r="J15" i="1" s="1"/>
  <c r="K27" i="1" l="1"/>
  <c r="J27" i="1"/>
  <c r="H67" i="1"/>
  <c r="H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F379C9-2581-4100-89D2-67AA4C919B9F}" name="Connection" type="104" refreshedVersion="0" background="1">
    <extLst>
      <ext xmlns:x15="http://schemas.microsoft.com/office/spreadsheetml/2010/11/main" uri="{DE250136-89BD-433C-8126-D09CA5730AF9}">
        <x15:connection id="Calendar"/>
      </ext>
    </extLst>
  </connection>
  <connection id="2" xr16:uid="{10D32662-04C2-4FA8-8EFC-3380AEA305C5}" name="Query - Dim - Category" description="Connection to the 'Dim - Category' query in the workbook." type="100" refreshedVersion="8" minRefreshableVersion="5">
    <extLst>
      <ext xmlns:x15="http://schemas.microsoft.com/office/spreadsheetml/2010/11/main" uri="{DE250136-89BD-433C-8126-D09CA5730AF9}">
        <x15:connection id="3293f992-7400-4659-97d8-5a2ebf71abf7">
          <x15:oledbPr connection="Provider=Microsoft.Mashup.OleDb.1;Data Source=$Workbook$;Location=&quot;Dim - Category&quot;;Extended Properties=&quot;&quot;">
            <x15:dbTables>
              <x15:dbTable name="Dim - Category"/>
            </x15:dbTables>
          </x15:oledbPr>
        </x15:connection>
      </ext>
    </extLst>
  </connection>
  <connection id="3" xr16:uid="{6149661C-0671-4FDD-9228-D83D2476FDF4}" name="Query - Dim - City" description="Connection to the 'Dim - City' query in the workbook." type="100" refreshedVersion="8" minRefreshableVersion="5">
    <extLst>
      <ext xmlns:x15="http://schemas.microsoft.com/office/spreadsheetml/2010/11/main" uri="{DE250136-89BD-433C-8126-D09CA5730AF9}">
        <x15:connection id="18ddc504-5ae3-4a0f-bea8-55a7a4008eec">
          <x15:oledbPr connection="Provider=Microsoft.Mashup.OleDb.1;Data Source=$Workbook$;Location=&quot;Dim - City&quot;;Extended Properties=&quot;&quot;">
            <x15:dbTables>
              <x15:dbTable name="Dim - City"/>
            </x15:dbTables>
          </x15:oledbPr>
        </x15:connection>
      </ext>
    </extLst>
  </connection>
  <connection id="4" xr16:uid="{881E34BA-AC79-45FC-9F08-032AB357AE0C}" name="Query - Dim - Country" description="Connection to the 'Dim - Country' query in the workbook." type="100" refreshedVersion="8" minRefreshableVersion="5">
    <extLst>
      <ext xmlns:x15="http://schemas.microsoft.com/office/spreadsheetml/2010/11/main" uri="{DE250136-89BD-433C-8126-D09CA5730AF9}">
        <x15:connection id="744a8681-3924-4c1a-866b-14424ba641f5">
          <x15:oledbPr connection="Provider=Microsoft.Mashup.OleDb.1;Data Source=$Workbook$;Location=&quot;Dim - Country&quot;;Extended Properties=&quot;&quot;">
            <x15:dbTables>
              <x15:dbTable name="Dim - Country"/>
            </x15:dbTables>
          </x15:oledbPr>
        </x15:connection>
      </ext>
    </extLst>
  </connection>
  <connection id="5" xr16:uid="{CDFFB4B8-2948-4756-B30E-F64E5FFEC534}" name="Query - Dim - Customer" description="Connection to the 'Dim - Customer' query in the workbook." type="100" refreshedVersion="8" minRefreshableVersion="5">
    <extLst>
      <ext xmlns:x15="http://schemas.microsoft.com/office/spreadsheetml/2010/11/main" uri="{DE250136-89BD-433C-8126-D09CA5730AF9}">
        <x15:connection id="f165b5b8-acaa-4010-a6ca-553c8ae02097">
          <x15:oledbPr connection="Provider=Microsoft.Mashup.OleDb.1;Data Source=$Workbook$;Location=&quot;Dim - Customer&quot;;Extended Properties=&quot;&quot;">
            <x15:dbTables>
              <x15:dbTable name="Dim - Customer"/>
            </x15:dbTables>
          </x15:oledbPr>
        </x15:connection>
      </ext>
    </extLst>
  </connection>
  <connection id="6" xr16:uid="{8E18076F-AB59-46ED-A60B-AE1CC17C215C}" name="Query - Dim - Orders" description="Connection to the 'Dim - Orders' query in the workbook." type="100" refreshedVersion="8" minRefreshableVersion="5">
    <extLst>
      <ext xmlns:x15="http://schemas.microsoft.com/office/spreadsheetml/2010/11/main" uri="{DE250136-89BD-433C-8126-D09CA5730AF9}">
        <x15:connection id="20a7f1cd-2d4a-4fb1-881a-38be4dfb15d4"/>
      </ext>
    </extLst>
  </connection>
  <connection id="7" xr16:uid="{E78D896A-9C4E-4C3B-BE5F-DD2400F8B25A}" name="Query - Dim - Product" description="Connection to the 'Dim - Product' query in the workbook." type="100" refreshedVersion="8" minRefreshableVersion="5">
    <extLst>
      <ext xmlns:x15="http://schemas.microsoft.com/office/spreadsheetml/2010/11/main" uri="{DE250136-89BD-433C-8126-D09CA5730AF9}">
        <x15:connection id="30ee0033-cbbf-4b0a-a3cd-ab1f0c61eeda">
          <x15:oledbPr connection="Provider=Microsoft.Mashup.OleDb.1;Data Source=$Workbook$;Location=&quot;Dim - Product&quot;;Extended Properties=&quot;&quot;">
            <x15:dbTables>
              <x15:dbTable name="Dim - Product"/>
            </x15:dbTables>
          </x15:oledbPr>
        </x15:connection>
      </ext>
    </extLst>
  </connection>
  <connection id="8" xr16:uid="{C0ED3FFF-1F0F-4A9A-A041-80DAC69C0199}" name="Query - Dim - Ship Mode" description="Connection to the 'Dim - Ship Mode' query in the workbook." type="100" refreshedVersion="8" minRefreshableVersion="5">
    <extLst>
      <ext xmlns:x15="http://schemas.microsoft.com/office/spreadsheetml/2010/11/main" uri="{DE250136-89BD-433C-8126-D09CA5730AF9}">
        <x15:connection id="75eaca32-1a4e-4fb1-ad66-0afd383109f0">
          <x15:oledbPr connection="Provider=Microsoft.Mashup.OleDb.1;Data Source=$Workbook$;Location=&quot;Dim - Ship Mode&quot;;Extended Properties=&quot;&quot;">
            <x15:dbTables>
              <x15:dbTable name="Dim - Ship Mode"/>
            </x15:dbTables>
          </x15:oledbPr>
        </x15:connection>
      </ext>
    </extLst>
  </connection>
  <connection id="9" xr16:uid="{373CAD51-14CC-4E3A-A830-951CBE692BA9}" name="Query - Dim - Sub-Category" description="Connection to the 'Dim - Sub-Category' query in the workbook." type="100" refreshedVersion="8" minRefreshableVersion="5">
    <extLst>
      <ext xmlns:x15="http://schemas.microsoft.com/office/spreadsheetml/2010/11/main" uri="{DE250136-89BD-433C-8126-D09CA5730AF9}">
        <x15:connection id="2b04e5b4-952a-4834-8a10-5f66302fc4e3">
          <x15:oledbPr connection="Provider=Microsoft.Mashup.OleDb.1;Data Source=$Workbook$;Location=&quot;Dim - Sub-Category&quot;;Extended Properties=&quot;&quot;">
            <x15:dbTables>
              <x15:dbTable name="Dim - Sub-Category"/>
            </x15:dbTables>
          </x15:oledbPr>
        </x15:connection>
      </ext>
    </extLst>
  </connection>
  <connection id="10" xr16:uid="{AA69E092-6E94-4268-8649-CC3639D1D877}" name="Query - Fact - Sales" description="Connection to the 'Fact - Sales' query in the workbook." type="100" refreshedVersion="8" minRefreshableVersion="5">
    <extLst>
      <ext xmlns:x15="http://schemas.microsoft.com/office/spreadsheetml/2010/11/main" uri="{DE250136-89BD-433C-8126-D09CA5730AF9}">
        <x15:connection id="dfb8f680-c965-4649-80dd-ea0c25dd13df">
          <x15:oledbPr connection="Provider=Microsoft.Mashup.OleDb.1;Data Source=$Workbook$;Location=&quot;Fact - Sales&quot;;Extended Properties=&quot;&quot;">
            <x15:dbTables>
              <x15:dbTable name="Fact - Sales"/>
            </x15:dbTables>
          </x15:oledbPr>
        </x15:connection>
      </ext>
    </extLst>
  </connection>
  <connection id="11" xr16:uid="{34CF7D40-7B35-4690-B794-298D38DE4283}" name="Query - Project Measures" description="Connection to the 'Project Measures' query in the workbook." type="100" refreshedVersion="8" minRefreshableVersion="5">
    <extLst>
      <ext xmlns:x15="http://schemas.microsoft.com/office/spreadsheetml/2010/11/main" uri="{DE250136-89BD-433C-8126-D09CA5730AF9}">
        <x15:connection id="05108f3e-9dab-4a6c-9977-a12d9f2a8016">
          <x15:oledbPr connection="Provider=Microsoft.Mashup.OleDb.1;Data Source=$Workbook$;Location=&quot;Project Measures&quot;;Extended Properties=&quot;&quot;">
            <x15:dbTables>
              <x15:dbTable name="Project Measures"/>
            </x15:dbTables>
          </x15:oledbPr>
        </x15:connection>
      </ext>
    </extLst>
  </connection>
  <connection id="12" xr16:uid="{FC24DF61-0FF3-459B-94E0-F4C718B28A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<sst xmlns="http://schemas.openxmlformats.org/spreadsheetml/2006/main" count="283" uniqueCount="187">
  <si>
    <t>Total Sales</t>
  </si>
  <si>
    <t>Total Cost</t>
  </si>
  <si>
    <t>Total Profit</t>
  </si>
  <si>
    <t>QTY</t>
  </si>
  <si>
    <t>#Orders</t>
  </si>
  <si>
    <t>AOV</t>
  </si>
  <si>
    <t>AVG Unit Price</t>
  </si>
  <si>
    <t>Gross Profit Margin %</t>
  </si>
  <si>
    <t>AIPO</t>
  </si>
  <si>
    <t>avg item per order</t>
  </si>
  <si>
    <t>Sum of Sales</t>
  </si>
  <si>
    <t>May</t>
  </si>
  <si>
    <t>Year</t>
  </si>
  <si>
    <t>Q1</t>
  </si>
  <si>
    <t>Q2</t>
  </si>
  <si>
    <t>Q3</t>
  </si>
  <si>
    <t>Q4</t>
  </si>
  <si>
    <t>January</t>
  </si>
  <si>
    <t>February</t>
  </si>
  <si>
    <t>March</t>
  </si>
  <si>
    <t>April</t>
  </si>
  <si>
    <t>June</t>
  </si>
  <si>
    <t>July</t>
  </si>
  <si>
    <t>August</t>
  </si>
  <si>
    <t>September</t>
  </si>
  <si>
    <t>October</t>
  </si>
  <si>
    <t>November</t>
  </si>
  <si>
    <t>December</t>
  </si>
  <si>
    <t>Month</t>
  </si>
  <si>
    <t>Sunday</t>
  </si>
  <si>
    <t>Monday</t>
  </si>
  <si>
    <t>Tuesday</t>
  </si>
  <si>
    <t>Wednesday</t>
  </si>
  <si>
    <t>Thursday</t>
  </si>
  <si>
    <t>Friday</t>
  </si>
  <si>
    <t>Saturday</t>
  </si>
  <si>
    <t>Day Of Week</t>
  </si>
  <si>
    <t>Weekday</t>
  </si>
  <si>
    <t>Weekend</t>
  </si>
  <si>
    <t>Day Type</t>
  </si>
  <si>
    <t>#3A3E47</t>
  </si>
  <si>
    <t>#272B34</t>
  </si>
  <si>
    <t>sales</t>
  </si>
  <si>
    <t>current year</t>
  </si>
  <si>
    <t>pervious year</t>
  </si>
  <si>
    <r>
      <t xml:space="preserve">sales </t>
    </r>
    <r>
      <rPr>
        <b/>
        <sz val="11"/>
        <color theme="9" tint="0.79998168889431442"/>
        <rFont val="Aptos Narrow"/>
        <family val="2"/>
        <scheme val="minor"/>
      </rPr>
      <t>current</t>
    </r>
    <r>
      <rPr>
        <b/>
        <sz val="11"/>
        <color theme="1"/>
        <rFont val="Aptos Narrow"/>
        <family val="2"/>
        <scheme val="minor"/>
      </rPr>
      <t xml:space="preserve"> year</t>
    </r>
  </si>
  <si>
    <t>YOY %</t>
  </si>
  <si>
    <t xml:space="preserve">sales </t>
  </si>
  <si>
    <r>
      <rPr>
        <b/>
        <sz val="11"/>
        <color theme="7" tint="0.59999389629810485"/>
        <rFont val="Aptos Narrow"/>
        <family val="2"/>
        <scheme val="minor"/>
      </rPr>
      <t>Previous</t>
    </r>
    <r>
      <rPr>
        <b/>
        <sz val="11"/>
        <color theme="1"/>
        <rFont val="Aptos Narrow"/>
        <family val="2"/>
        <scheme val="minor"/>
      </rPr>
      <t xml:space="preserve"> year</t>
    </r>
  </si>
  <si>
    <t>Row Labels</t>
  </si>
  <si>
    <t>Grand Total</t>
  </si>
  <si>
    <t>Sum of Profit</t>
  </si>
  <si>
    <t>profit current year</t>
  </si>
  <si>
    <t>previous year</t>
  </si>
  <si>
    <t>profit previous year</t>
  </si>
  <si>
    <t>yoy%</t>
  </si>
  <si>
    <t>profit margin %</t>
  </si>
  <si>
    <t>Orders</t>
  </si>
  <si>
    <t>Count of Order ID (PK)</t>
  </si>
  <si>
    <t>orders current year</t>
  </si>
  <si>
    <t>order pervious year</t>
  </si>
  <si>
    <t>Jan</t>
  </si>
  <si>
    <t>Feb</t>
  </si>
  <si>
    <t>Mar</t>
  </si>
  <si>
    <t>Apr</t>
  </si>
  <si>
    <t>Jun</t>
  </si>
  <si>
    <t>Jul</t>
  </si>
  <si>
    <t>Aug</t>
  </si>
  <si>
    <t>Sep</t>
  </si>
  <si>
    <t>Oct</t>
  </si>
  <si>
    <t>Nov</t>
  </si>
  <si>
    <t>Dec</t>
  </si>
  <si>
    <t>Month name</t>
  </si>
  <si>
    <t>orders</t>
  </si>
  <si>
    <t>#orders</t>
  </si>
  <si>
    <t>Sum of COGS</t>
  </si>
  <si>
    <t>cogs current year</t>
  </si>
  <si>
    <t>cogs pervious year</t>
  </si>
  <si>
    <t>Furniture</t>
  </si>
  <si>
    <t>Office Supplies</t>
  </si>
  <si>
    <t>Technology</t>
  </si>
  <si>
    <t>Economy</t>
  </si>
  <si>
    <t>Economy Plus</t>
  </si>
  <si>
    <t>Immediate</t>
  </si>
  <si>
    <t>Priority</t>
  </si>
  <si>
    <t>Category</t>
  </si>
  <si>
    <t>Ship Mode</t>
  </si>
  <si>
    <t>Austria</t>
  </si>
  <si>
    <t>Belgium</t>
  </si>
  <si>
    <t>Denmark</t>
  </si>
  <si>
    <t>Finland</t>
  </si>
  <si>
    <t>France</t>
  </si>
  <si>
    <t>Germany</t>
  </si>
  <si>
    <t>Ireland</t>
  </si>
  <si>
    <t>Italy</t>
  </si>
  <si>
    <t>Netherlands</t>
  </si>
  <si>
    <t>Norway</t>
  </si>
  <si>
    <t>Portugal</t>
  </si>
  <si>
    <t>Spain</t>
  </si>
  <si>
    <t>Sweden</t>
  </si>
  <si>
    <t>Switzerland</t>
  </si>
  <si>
    <t>United Kingdom</t>
  </si>
  <si>
    <t>Country</t>
  </si>
  <si>
    <t>Hoover Stove, Red</t>
  </si>
  <si>
    <t>Nokia Smart Phone, Full Size</t>
  </si>
  <si>
    <t>Product Name</t>
  </si>
  <si>
    <t>% of max</t>
  </si>
  <si>
    <t>Rogers File Cart, Single Width</t>
  </si>
  <si>
    <t>Hamilton Beach Stove, Silver</t>
  </si>
  <si>
    <t>Cisco Smart Phone, Cordless</t>
  </si>
  <si>
    <t>Cisco Smart Phone, with Caller ID</t>
  </si>
  <si>
    <t>Eldon File Cart, Single Width</t>
  </si>
  <si>
    <t>Office Star Executive Leather Armchair, Adjustable</t>
  </si>
  <si>
    <t>Apple Smart Phone, Full Size</t>
  </si>
  <si>
    <t>Novimex Executive Leather Armchair, Red</t>
  </si>
  <si>
    <t>W1</t>
  </si>
  <si>
    <t>W2</t>
  </si>
  <si>
    <t>W3</t>
  </si>
  <si>
    <t>W4</t>
  </si>
  <si>
    <t>W5</t>
  </si>
  <si>
    <t>slope</t>
  </si>
  <si>
    <t>inter</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</si>
  <si>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</si>
  <si>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</si>
  <si>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</si>
  <si>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</si>
  <si>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</si>
  <si>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</si>
  <si>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</si>
  <si>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</si>
  <si>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</si>
  <si>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</si>
  <si>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</si>
  <si>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</si>
  <si>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</si>
  <si>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</si>
  <si>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</si>
  <si>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</si>
  <si>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</si>
  <si>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</si>
  <si>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</si>
  <si>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</si>
  <si>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</si>
  <si>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</si>
  <si>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</si>
  <si>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</si>
  <si>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</si>
  <si>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</si>
  <si>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</si>
  <si>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</si>
  <si>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</si>
  <si>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</si>
  <si>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</si>
  <si>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</si>
  <si>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</si>
  <si>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</si>
  <si>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</si>
  <si>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</si>
  <si>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</si>
  <si>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</si>
  <si>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</si>
  <si>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</si>
  <si>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</si>
  <si>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</si>
  <si>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</si>
  <si>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W53</t>
  </si>
  <si>
    <t>W6</t>
  </si>
  <si>
    <t>W7</t>
  </si>
  <si>
    <t>W8</t>
  </si>
  <si>
    <t>W9</t>
  </si>
  <si>
    <t>QTR</t>
  </si>
  <si>
    <t>max value</t>
  </si>
  <si>
    <t>min value</t>
  </si>
  <si>
    <t>max</t>
  </si>
  <si>
    <t>min</t>
  </si>
  <si>
    <t xml:space="preserve">        2011</t>
  </si>
  <si>
    <t xml:space="preserve">        2012</t>
  </si>
  <si>
    <t xml:space="preserve">        2013</t>
  </si>
  <si>
    <t xml:space="preserve">        2014</t>
  </si>
  <si>
    <t>Week of Month</t>
  </si>
  <si>
    <t>%</t>
  </si>
  <si>
    <t>max qtr</t>
  </si>
  <si>
    <t>year</t>
  </si>
  <si>
    <t>value</t>
  </si>
  <si>
    <t xml:space="preserve"> </t>
  </si>
  <si>
    <t>postive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</si>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</sst>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
    <numFmt numFmtId="166" formatCode="0.0%"/>
    <numFmt numFmtId="167" formatCode="0.0"/>
    <numFmt numFmtId="168" formatCode="\$\ #,##0.0;\-\$\ #,##0.0;\$\ #,##0.0"/>
    <numFmt numFmtId="169" formatCode="[$$-409]#,##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9" tint="0.79998168889431442"/>
      <name val="Aptos Narrow"/>
      <family val="2"/>
      <scheme val="minor"/>
    </font>
    <font>
      <b/>
      <sz val="11"/>
      <color theme="7" tint="0.59999389629810485"/>
      <name val="Aptos Narrow"/>
      <family val="2"/>
      <scheme val="minor"/>
    </font>
    <font>
      <sz val="12"/>
      <color theme="9" tint="0.79998168889431442"/>
      <name val="Aptos Narrow"/>
      <family val="2"/>
      <scheme val="minor"/>
    </font>
  </fonts>
  <fills count="5">
    <fill>
      <patternFill patternType="none"/>
    </fill>
    <fill>
      <patternFill patternType="gray125"/>
    </fill>
    <fill>
      <patternFill patternType="solid">
        <fgColor rgb="FF272B34"/>
        <bgColor indexed="64"/>
      </patternFill>
    </fill>
    <fill>
      <patternFill patternType="solid">
        <fgColor rgb="FFC00000"/>
        <bgColor indexed="64"/>
      </patternFill>
    </fill>
    <fill>
      <patternFill patternType="solid">
        <fgColor theme="1"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horizontal="center" vertical="center"/>
    </xf>
    <xf numFmtId="166" fontId="0" fillId="0" borderId="0" xfId="0" applyNumberFormat="1" applyAlignment="1">
      <alignment horizontal="center" vertical="center"/>
    </xf>
    <xf numFmtId="168"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pivotButton="1"/>
    <xf numFmtId="0" fontId="0" fillId="2" borderId="0" xfId="0" applyFill="1"/>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0" fillId="0" borderId="1" xfId="0" applyBorder="1"/>
    <xf numFmtId="169" fontId="0" fillId="0" borderId="0" xfId="0" applyNumberFormat="1"/>
    <xf numFmtId="9" fontId="0" fillId="0" borderId="0" xfId="1" applyFont="1"/>
    <xf numFmtId="0" fontId="0" fillId="0" borderId="0" xfId="0" applyAlignment="1">
      <alignment horizontal="left"/>
    </xf>
    <xf numFmtId="0" fontId="2" fillId="0" borderId="1" xfId="0" applyFont="1" applyBorder="1" applyAlignment="1">
      <alignment horizontal="center" vertical="center"/>
    </xf>
    <xf numFmtId="0" fontId="2" fillId="0" borderId="1" xfId="0" applyFont="1" applyBorder="1"/>
    <xf numFmtId="9" fontId="0" fillId="0" borderId="1" xfId="1" applyFont="1" applyBorder="1" applyAlignment="1">
      <alignment horizontal="center" vertical="center"/>
    </xf>
    <xf numFmtId="169" fontId="0" fillId="0" borderId="1" xfId="0" applyNumberFormat="1" applyBorder="1"/>
    <xf numFmtId="0" fontId="0" fillId="0" borderId="0" xfId="0" applyFill="1" applyBorder="1"/>
    <xf numFmtId="0" fontId="0" fillId="4" borderId="0" xfId="0" applyFill="1"/>
    <xf numFmtId="0" fontId="0" fillId="4" borderId="0" xfId="0" applyFill="1" applyBorder="1"/>
    <xf numFmtId="166" fontId="0" fillId="0" borderId="1" xfId="0" applyNumberFormat="1" applyBorder="1" applyAlignment="1">
      <alignment horizontal="center" vertical="center"/>
    </xf>
    <xf numFmtId="0" fontId="0" fillId="0" borderId="0" xfId="0" applyNumberFormat="1" applyAlignment="1">
      <alignment horizontal="center" vertical="center"/>
    </xf>
    <xf numFmtId="166" fontId="0" fillId="0" borderId="1" xfId="1" applyNumberFormat="1" applyFont="1" applyBorder="1" applyAlignment="1">
      <alignment horizontal="center" vertical="center"/>
    </xf>
    <xf numFmtId="169" fontId="0" fillId="0" borderId="1" xfId="0" applyNumberFormat="1" applyBorder="1" applyAlignment="1">
      <alignment horizontal="center" vertical="center"/>
    </xf>
    <xf numFmtId="0" fontId="0" fillId="0" borderId="0" xfId="0" applyAlignment="1">
      <alignment horizontal="left" indent="1"/>
    </xf>
    <xf numFmtId="0" fontId="0" fillId="0" borderId="3" xfId="0" applyBorder="1" applyAlignment="1">
      <alignment horizontal="center" vertical="center"/>
    </xf>
    <xf numFmtId="0" fontId="0" fillId="0" borderId="0" xfId="0" applyBorder="1" applyAlignment="1">
      <alignment horizontal="center" vertical="center"/>
    </xf>
    <xf numFmtId="166" fontId="0" fillId="0" borderId="1" xfId="1" applyNumberFormat="1" applyFont="1" applyBorder="1"/>
    <xf numFmtId="0" fontId="0" fillId="0" borderId="0" xfId="0" applyFill="1" applyBorder="1" applyAlignment="1">
      <alignment horizontal="center" vertical="center"/>
    </xf>
    <xf numFmtId="166" fontId="0" fillId="0" borderId="0" xfId="1" applyNumberFormat="1" applyFont="1"/>
    <xf numFmtId="0" fontId="0" fillId="0" borderId="4" xfId="0" applyFill="1" applyBorder="1" applyAlignment="1">
      <alignment horizontal="center" vertical="center"/>
    </xf>
    <xf numFmtId="169" fontId="0" fillId="0" borderId="0" xfId="0" applyNumberFormat="1" applyAlignment="1">
      <alignment horizontal="center"/>
    </xf>
    <xf numFmtId="166" fontId="0" fillId="0" borderId="0" xfId="1" applyNumberFormat="1" applyFont="1" applyAlignment="1">
      <alignment horizontal="center" vertical="center"/>
    </xf>
    <xf numFmtId="0" fontId="0" fillId="0" borderId="1" xfId="0" applyBorder="1" applyAlignment="1">
      <alignment horizontal="center"/>
    </xf>
    <xf numFmtId="166" fontId="0" fillId="0" borderId="1" xfId="1" applyNumberFormat="1" applyFont="1" applyBorder="1" applyAlignment="1">
      <alignment horizontal="center"/>
    </xf>
    <xf numFmtId="0" fontId="0" fillId="0" borderId="2" xfId="0" applyBorder="1" applyAlignment="1">
      <alignment horizontal="center"/>
    </xf>
    <xf numFmtId="0" fontId="5" fillId="2" borderId="0" xfId="0" applyFont="1" applyFill="1" applyAlignment="1">
      <alignment horizontal="center"/>
    </xf>
  </cellXfs>
  <cellStyles count="2">
    <cellStyle name="Normal" xfId="0" builtinId="0"/>
    <cellStyle name="Percent" xfId="1" builtinId="5"/>
  </cellStyles>
  <dxfs count="11">
    <dxf>
      <alignment vertical="center"/>
    </dxf>
    <dxf>
      <alignment vertical="center"/>
    </dxf>
    <dxf>
      <alignment vertical="center"/>
    </dxf>
    <dxf>
      <alignment horizontal="center"/>
    </dxf>
    <dxf>
      <alignment horizontal="center"/>
    </dxf>
    <dxf>
      <alignment horizontal="center"/>
    </dxf>
    <dxf>
      <numFmt numFmtId="166" formatCode="0.0%"/>
    </dxf>
    <dxf>
      <font>
        <b/>
        <color theme="1"/>
      </font>
      <border>
        <bottom style="thin">
          <color theme="4"/>
        </bottom>
        <vertical/>
        <horizontal/>
      </border>
    </dxf>
    <dxf>
      <font>
        <color theme="1"/>
      </font>
      <fill>
        <patternFill>
          <bgColor rgb="FF3A3E47"/>
        </patternFill>
      </fill>
      <border diagonalUp="0" diagonalDown="0">
        <left/>
        <right/>
        <top/>
        <bottom/>
        <vertical/>
        <horizontal/>
      </border>
    </dxf>
    <dxf>
      <font>
        <b/>
        <color theme="1"/>
      </font>
      <border>
        <bottom style="thin">
          <color theme="4"/>
        </bottom>
        <vertical/>
        <horizontal/>
      </border>
    </dxf>
    <dxf>
      <font>
        <color theme="1"/>
      </font>
      <fill>
        <patternFill>
          <bgColor rgb="FF272B34"/>
        </patternFill>
      </fill>
      <border diagonalUp="0" diagonalDown="0">
        <left/>
        <right/>
        <top/>
        <bottom/>
        <vertical/>
        <horizontal/>
      </border>
    </dxf>
  </dxfs>
  <tableStyles count="3" defaultTableStyle="TableStyleMedium2" defaultPivotStyle="PivotStyleLight16">
    <tableStyle name="Invisible" pivot="0" table="0" count="0" xr9:uid="{78CD961A-F185-4C36-A141-C4657568BD31}"/>
    <tableStyle name="SlicerStyleLight1 2" pivot="0" table="0" count="10" xr9:uid="{2D43D49F-EA41-45BE-9B06-776D47B5D140}">
      <tableStyleElement type="wholeTable" dxfId="10"/>
      <tableStyleElement type="headerRow" dxfId="9"/>
    </tableStyle>
    <tableStyle name="SlicerStyleLight1 2 2" pivot="0" table="0" count="10" xr9:uid="{6C6411F5-6CC8-4FE5-B478-8D1E38D59C09}">
      <tableStyleElement type="wholeTable" dxfId="8"/>
      <tableStyleElement type="headerRow" dxfId="7"/>
    </tableStyle>
  </tableStyles>
  <colors>
    <mruColors>
      <color rgb="FFFF4747"/>
      <color rgb="FF8E7D95"/>
      <color rgb="FF3A3E47"/>
      <color rgb="FF272B34"/>
      <color rgb="FF354765"/>
      <color rgb="FFA4ABBD"/>
      <color rgb="FF315C59"/>
      <color rgb="FF493C27"/>
      <color rgb="FF7A6B55"/>
      <color rgb="FF3B414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tint="-0.24994659260841701"/>
          </font>
          <fill>
            <patternFill patternType="solid">
              <fgColor theme="4" tint="0.59999389629810485"/>
              <bgColor rgb="FF3A3E4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3A3E4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4" tint="0.59999389629810485"/>
              <bgColor theme="0"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499984740745262"/>
          </font>
          <fill>
            <patternFill patternType="solid">
              <fgColor rgb="FFFFFFFF"/>
              <bgColor rgb="FF20242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89" Type="http://schemas.openxmlformats.org/officeDocument/2006/relationships/customXml" Target="../customXml/item5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07/relationships/slicerCache" Target="slicerCaches/slicerCache2.xml"/><Relationship Id="rId37" Type="http://schemas.openxmlformats.org/officeDocument/2006/relationships/sharedStrings" Target="sharedStrings.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90" Type="http://schemas.openxmlformats.org/officeDocument/2006/relationships/customXml" Target="../customXml/item51.xml"/><Relationship Id="rId95" Type="http://schemas.openxmlformats.org/officeDocument/2006/relationships/customXml" Target="../customXml/item56.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43" Type="http://schemas.openxmlformats.org/officeDocument/2006/relationships/customXml" Target="../customXml/item4.xml"/><Relationship Id="rId48" Type="http://schemas.openxmlformats.org/officeDocument/2006/relationships/customXml" Target="../customXml/item9.xml"/><Relationship Id="rId64" Type="http://schemas.openxmlformats.org/officeDocument/2006/relationships/customXml" Target="../customXml/item25.xml"/><Relationship Id="rId69" Type="http://schemas.openxmlformats.org/officeDocument/2006/relationships/customXml" Target="../customXml/item30.xml"/><Relationship Id="rId80" Type="http://schemas.openxmlformats.org/officeDocument/2006/relationships/customXml" Target="../customXml/item41.xml"/><Relationship Id="rId85"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3.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5.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88" Type="http://schemas.openxmlformats.org/officeDocument/2006/relationships/customXml" Target="../customXml/item49.xml"/><Relationship Id="rId91" Type="http://schemas.openxmlformats.org/officeDocument/2006/relationships/customXml" Target="../customXml/item52.xml"/><Relationship Id="rId96" Type="http://schemas.openxmlformats.org/officeDocument/2006/relationships/customXml" Target="../customXml/item5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5.xml"/><Relationship Id="rId31" Type="http://schemas.microsoft.com/office/2007/relationships/slicerCache" Target="slicerCaches/slicerCache1.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86" Type="http://schemas.openxmlformats.org/officeDocument/2006/relationships/customXml" Target="../customXml/item47.xml"/><Relationship Id="rId94" Type="http://schemas.openxmlformats.org/officeDocument/2006/relationships/customXml" Target="../customXml/item5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alcChain" Target="calcChai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7" Type="http://schemas.openxmlformats.org/officeDocument/2006/relationships/pivotCacheDefinition" Target="pivotCache/pivotCacheDefinition2.xml"/><Relationship Id="rId71" Type="http://schemas.openxmlformats.org/officeDocument/2006/relationships/customXml" Target="../customXml/item32.xml"/><Relationship Id="rId92" Type="http://schemas.openxmlformats.org/officeDocument/2006/relationships/customXml" Target="../customXml/item53.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pivotCacheDefinition" Target="pivotCache/pivotCacheDefinition25.xml"/><Relationship Id="rId35" Type="http://schemas.openxmlformats.org/officeDocument/2006/relationships/connections" Target="connections.xml"/><Relationship Id="rId56" Type="http://schemas.openxmlformats.org/officeDocument/2006/relationships/customXml" Target="../customXml/item17.xml"/><Relationship Id="rId77" Type="http://schemas.openxmlformats.org/officeDocument/2006/relationships/customXml" Target="../customXml/item38.xml"/><Relationship Id="rId8" Type="http://schemas.openxmlformats.org/officeDocument/2006/relationships/pivotCacheDefinition" Target="pivotCache/pivotCacheDefinition3.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'main metric'!$Y$11</c:f>
              <c:strCache>
                <c:ptCount val="1"/>
                <c:pt idx="0">
                  <c:v>sales</c:v>
                </c:pt>
              </c:strCache>
            </c:strRef>
          </c:tx>
          <c:spPr>
            <a:gradFill>
              <a:gsLst>
                <a:gs pos="66000">
                  <a:srgbClr val="4B442C">
                    <a:alpha val="50000"/>
                  </a:srgbClr>
                </a:gs>
                <a:gs pos="96000">
                  <a:srgbClr val="3A3E47"/>
                </a:gs>
                <a:gs pos="27000">
                  <a:srgbClr val="664E00">
                    <a:alpha val="24000"/>
                  </a:srgbClr>
                </a:gs>
              </a:gsLst>
              <a:lin ang="5400000" scaled="1"/>
            </a:gradFill>
            <a:ln>
              <a:noFill/>
            </a:ln>
            <a:effectLst/>
          </c:spPr>
          <c:cat>
            <c:strRef>
              <c:f>'main metric'!$X$12:$X$23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'main metric'!$Y$12:$Y$23</c:f>
              <c:numCache>
                <c:formatCode>General</c:formatCode>
                <c:ptCount val="12"/>
                <c:pt idx="0">
                  <c:v>152361</c:v>
                </c:pt>
                <c:pt idx="1">
                  <c:v>119460</c:v>
                </c:pt>
                <c:pt idx="2">
                  <c:v>124960</c:v>
                </c:pt>
                <c:pt idx="3">
                  <c:v>128782</c:v>
                </c:pt>
                <c:pt idx="4">
                  <c:v>133184</c:v>
                </c:pt>
                <c:pt idx="5">
                  <c:v>255760</c:v>
                </c:pt>
                <c:pt idx="6">
                  <c:v>176140</c:v>
                </c:pt>
                <c:pt idx="7">
                  <c:v>269552</c:v>
                </c:pt>
                <c:pt idx="8">
                  <c:v>303391</c:v>
                </c:pt>
                <c:pt idx="9">
                  <c:v>146149</c:v>
                </c:pt>
                <c:pt idx="10">
                  <c:v>257212</c:v>
                </c:pt>
                <c:pt idx="11">
                  <c:v>269711</c:v>
                </c:pt>
              </c:numCache>
            </c:numRef>
          </c:val>
          <c:extLst>
            <c:ext xmlns:c16="http://schemas.microsoft.com/office/drawing/2014/chart" uri="{C3380CC4-5D6E-409C-BE32-E72D297353CC}">
              <c16:uniqueId val="{00000000-75BF-4BF6-BB38-8BF4B9F5A3F0}"/>
            </c:ext>
          </c:extLst>
        </c:ser>
        <c:dLbls>
          <c:showLegendKey val="0"/>
          <c:showVal val="0"/>
          <c:showCatName val="0"/>
          <c:showSerName val="0"/>
          <c:showPercent val="0"/>
          <c:showBubbleSize val="0"/>
        </c:dLbls>
        <c:axId val="1021716496"/>
        <c:axId val="1021720336"/>
      </c:areaChart>
      <c:catAx>
        <c:axId val="1021716496"/>
        <c:scaling>
          <c:orientation val="minMax"/>
        </c:scaling>
        <c:delete val="1"/>
        <c:axPos val="b"/>
        <c:numFmt formatCode="General" sourceLinked="1"/>
        <c:majorTickMark val="out"/>
        <c:minorTickMark val="none"/>
        <c:tickLblPos val="nextTo"/>
        <c:crossAx val="1021720336"/>
        <c:crosses val="autoZero"/>
        <c:auto val="1"/>
        <c:lblAlgn val="ctr"/>
        <c:lblOffset val="100"/>
        <c:noMultiLvlLbl val="0"/>
      </c:catAx>
      <c:valAx>
        <c:axId val="1021720336"/>
        <c:scaling>
          <c:orientation val="minMax"/>
        </c:scaling>
        <c:delete val="1"/>
        <c:axPos val="l"/>
        <c:numFmt formatCode="General" sourceLinked="1"/>
        <c:majorTickMark val="none"/>
        <c:minorTickMark val="none"/>
        <c:tickLblPos val="nextTo"/>
        <c:crossAx val="1021716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'main metric'!$Y$11</c:f>
              <c:strCache>
                <c:ptCount val="1"/>
                <c:pt idx="0">
                  <c:v>sales</c:v>
                </c:pt>
              </c:strCache>
            </c:strRef>
          </c:tx>
          <c:spPr>
            <a:ln w="28575" cap="rnd">
              <a:solidFill>
                <a:srgbClr val="FFC000"/>
              </a:solidFill>
              <a:round/>
            </a:ln>
            <a:effectLst/>
          </c:spPr>
          <c:marker>
            <c:symbol val="none"/>
          </c:marker>
          <c:cat>
            <c:strRef>
              <c:f>'main metric'!$X$12:$X$23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'main metric'!$Y$12:$Y$23</c:f>
              <c:numCache>
                <c:formatCode>General</c:formatCode>
                <c:ptCount val="12"/>
                <c:pt idx="0">
                  <c:v>152361</c:v>
                </c:pt>
                <c:pt idx="1">
                  <c:v>119460</c:v>
                </c:pt>
                <c:pt idx="2">
                  <c:v>124960</c:v>
                </c:pt>
                <c:pt idx="3">
                  <c:v>128782</c:v>
                </c:pt>
                <c:pt idx="4">
                  <c:v>133184</c:v>
                </c:pt>
                <c:pt idx="5">
                  <c:v>255760</c:v>
                </c:pt>
                <c:pt idx="6">
                  <c:v>176140</c:v>
                </c:pt>
                <c:pt idx="7">
                  <c:v>269552</c:v>
                </c:pt>
                <c:pt idx="8">
                  <c:v>303391</c:v>
                </c:pt>
                <c:pt idx="9">
                  <c:v>146149</c:v>
                </c:pt>
                <c:pt idx="10">
                  <c:v>257212</c:v>
                </c:pt>
                <c:pt idx="11">
                  <c:v>269711</c:v>
                </c:pt>
              </c:numCache>
            </c:numRef>
          </c:val>
          <c:smooth val="1"/>
          <c:extLst>
            <c:ext xmlns:c16="http://schemas.microsoft.com/office/drawing/2014/chart" uri="{C3380CC4-5D6E-409C-BE32-E72D297353CC}">
              <c16:uniqueId val="{00000001-2BC9-4DE7-998E-A89A40D4831A}"/>
            </c:ext>
          </c:extLst>
        </c:ser>
        <c:dLbls>
          <c:showLegendKey val="0"/>
          <c:showVal val="0"/>
          <c:showCatName val="0"/>
          <c:showSerName val="0"/>
          <c:showPercent val="0"/>
          <c:showBubbleSize val="0"/>
        </c:dLbls>
        <c:smooth val="0"/>
        <c:axId val="1305791455"/>
        <c:axId val="1305791935"/>
      </c:lineChart>
      <c:catAx>
        <c:axId val="1305791455"/>
        <c:scaling>
          <c:orientation val="minMax"/>
        </c:scaling>
        <c:delete val="1"/>
        <c:axPos val="b"/>
        <c:numFmt formatCode="General" sourceLinked="1"/>
        <c:majorTickMark val="none"/>
        <c:minorTickMark val="none"/>
        <c:tickLblPos val="nextTo"/>
        <c:crossAx val="1305791935"/>
        <c:crosses val="autoZero"/>
        <c:auto val="1"/>
        <c:lblAlgn val="ctr"/>
        <c:lblOffset val="100"/>
        <c:noMultiLvlLbl val="0"/>
      </c:catAx>
      <c:valAx>
        <c:axId val="1305791935"/>
        <c:scaling>
          <c:orientation val="minMax"/>
        </c:scaling>
        <c:delete val="1"/>
        <c:axPos val="l"/>
        <c:numFmt formatCode="General" sourceLinked="1"/>
        <c:majorTickMark val="none"/>
        <c:minorTickMark val="none"/>
        <c:tickLblPos val="nextTo"/>
        <c:crossAx val="13057914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0B050"/>
              </a:solidFill>
              <a:ln w="19050">
                <a:noFill/>
              </a:ln>
              <a:effectLst/>
            </c:spPr>
            <c:extLst>
              <c:ext xmlns:c16="http://schemas.microsoft.com/office/drawing/2014/chart" uri="{C3380CC4-5D6E-409C-BE32-E72D297353CC}">
                <c16:uniqueId val="{00000001-4046-4017-908A-DC35ED0DDF42}"/>
              </c:ext>
            </c:extLst>
          </c:dPt>
          <c:dPt>
            <c:idx val="1"/>
            <c:bubble3D val="0"/>
            <c:spPr>
              <a:solidFill>
                <a:schemeClr val="bg1">
                  <a:lumMod val="65000"/>
                  <a:alpha val="63000"/>
                </a:schemeClr>
              </a:solidFill>
              <a:ln w="19050">
                <a:noFill/>
              </a:ln>
              <a:effectLst/>
            </c:spPr>
            <c:extLst>
              <c:ext xmlns:c16="http://schemas.microsoft.com/office/drawing/2014/chart" uri="{C3380CC4-5D6E-409C-BE32-E72D297353CC}">
                <c16:uniqueId val="{00000003-4046-4017-908A-DC35ED0DDF42}"/>
              </c:ext>
            </c:extLst>
          </c:dPt>
          <c:val>
            <c:numRef>
              <c:f>'main metric'!$H$30:$H$31</c:f>
              <c:numCache>
                <c:formatCode>0.0%</c:formatCode>
                <c:ptCount val="2"/>
                <c:pt idx="0">
                  <c:v>0.12012306443978633</c:v>
                </c:pt>
                <c:pt idx="1">
                  <c:v>0.87987693556021362</c:v>
                </c:pt>
              </c:numCache>
            </c:numRef>
          </c:val>
          <c:extLst>
            <c:ext xmlns:c16="http://schemas.microsoft.com/office/drawing/2014/chart" uri="{C3380CC4-5D6E-409C-BE32-E72D297353CC}">
              <c16:uniqueId val="{00000004-4046-4017-908A-DC35ED0DDF42}"/>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'main metric'!$G$45</c:f>
              <c:strCache>
                <c:ptCount val="1"/>
                <c:pt idx="0">
                  <c:v>orders</c:v>
                </c:pt>
              </c:strCache>
            </c:strRef>
          </c:tx>
          <c:spPr>
            <a:ln w="28575" cap="rnd">
              <a:solidFill>
                <a:srgbClr val="22B1B7"/>
              </a:solidFill>
              <a:round/>
            </a:ln>
            <a:effectLst/>
          </c:spPr>
          <c:marker>
            <c:symbol val="none"/>
          </c:marker>
          <c:cat>
            <c:strRef>
              <c:f>'main metric'!$F$46:$F$57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metric'!$G$46:$G$57</c:f>
              <c:numCache>
                <c:formatCode>General</c:formatCode>
                <c:ptCount val="12"/>
                <c:pt idx="0">
                  <c:v>267</c:v>
                </c:pt>
                <c:pt idx="1">
                  <c:v>222</c:v>
                </c:pt>
                <c:pt idx="2">
                  <c:v>246</c:v>
                </c:pt>
                <c:pt idx="3">
                  <c:v>230</c:v>
                </c:pt>
                <c:pt idx="4">
                  <c:v>243</c:v>
                </c:pt>
                <c:pt idx="5">
                  <c:v>418</c:v>
                </c:pt>
                <c:pt idx="6">
                  <c:v>256</c:v>
                </c:pt>
                <c:pt idx="7">
                  <c:v>525</c:v>
                </c:pt>
                <c:pt idx="8">
                  <c:v>496</c:v>
                </c:pt>
                <c:pt idx="9">
                  <c:v>264</c:v>
                </c:pt>
                <c:pt idx="10">
                  <c:v>450</c:v>
                </c:pt>
                <c:pt idx="11">
                  <c:v>475</c:v>
                </c:pt>
              </c:numCache>
            </c:numRef>
          </c:val>
          <c:smooth val="1"/>
          <c:extLst>
            <c:ext xmlns:c16="http://schemas.microsoft.com/office/drawing/2014/chart" uri="{C3380CC4-5D6E-409C-BE32-E72D297353CC}">
              <c16:uniqueId val="{00000000-B862-49B0-8993-E1877CB49176}"/>
            </c:ext>
          </c:extLst>
        </c:ser>
        <c:dLbls>
          <c:showLegendKey val="0"/>
          <c:showVal val="0"/>
          <c:showCatName val="0"/>
          <c:showSerName val="0"/>
          <c:showPercent val="0"/>
          <c:showBubbleSize val="0"/>
        </c:dLbls>
        <c:smooth val="0"/>
        <c:axId val="812790479"/>
        <c:axId val="812772239"/>
      </c:lineChart>
      <c:catAx>
        <c:axId val="812790479"/>
        <c:scaling>
          <c:orientation val="minMax"/>
        </c:scaling>
        <c:delete val="1"/>
        <c:axPos val="b"/>
        <c:numFmt formatCode="General" sourceLinked="1"/>
        <c:majorTickMark val="none"/>
        <c:minorTickMark val="none"/>
        <c:tickLblPos val="nextTo"/>
        <c:crossAx val="812772239"/>
        <c:crosses val="autoZero"/>
        <c:auto val="1"/>
        <c:lblAlgn val="ctr"/>
        <c:lblOffset val="100"/>
        <c:noMultiLvlLbl val="0"/>
      </c:catAx>
      <c:valAx>
        <c:axId val="812772239"/>
        <c:scaling>
          <c:orientation val="minMax"/>
        </c:scaling>
        <c:delete val="1"/>
        <c:axPos val="l"/>
        <c:numFmt formatCode="General" sourceLinked="1"/>
        <c:majorTickMark val="none"/>
        <c:minorTickMark val="none"/>
        <c:tickLblPos val="nextTo"/>
        <c:crossAx val="8127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dLbls>
          <c:showLegendKey val="0"/>
          <c:showVal val="0"/>
          <c:showCatName val="0"/>
          <c:showSerName val="0"/>
          <c:showPercent val="0"/>
          <c:showBubbleSize val="0"/>
        </c:dLbls>
        <c:marker val="1"/>
        <c:smooth val="0"/>
        <c:axId val="812790479"/>
        <c:axId val="812772239"/>
      </c:lineChart>
      <c:catAx>
        <c:axId val="812790479"/>
        <c:scaling>
          <c:orientation val="minMax"/>
        </c:scaling>
        <c:delete val="1"/>
        <c:axPos val="b"/>
        <c:numFmt formatCode="General" sourceLinked="1"/>
        <c:majorTickMark val="none"/>
        <c:minorTickMark val="none"/>
        <c:tickLblPos val="nextTo"/>
        <c:crossAx val="812772239"/>
        <c:crosses val="autoZero"/>
        <c:auto val="1"/>
        <c:lblAlgn val="ctr"/>
        <c:lblOffset val="100"/>
        <c:noMultiLvlLbl val="0"/>
      </c:catAx>
      <c:valAx>
        <c:axId val="812772239"/>
        <c:scaling>
          <c:orientation val="minMax"/>
        </c:scaling>
        <c:delete val="1"/>
        <c:axPos val="l"/>
        <c:numFmt formatCode="General" sourceLinked="1"/>
        <c:majorTickMark val="none"/>
        <c:minorTickMark val="none"/>
        <c:tickLblPos val="nextTo"/>
        <c:crossAx val="8127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CC180A"/>
              </a:solidFill>
              <a:round/>
            </a:ln>
            <a:effectLst/>
          </c:spPr>
          <c:marker>
            <c:symbol val="none"/>
          </c:marker>
          <c:cat>
            <c:strRef>
              <c:f>'main metric'!$F$72:$F$83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'main metric'!$G$72:$G$83</c:f>
              <c:numCache>
                <c:formatCode>General</c:formatCode>
                <c:ptCount val="12"/>
                <c:pt idx="0">
                  <c:v>133822</c:v>
                </c:pt>
                <c:pt idx="1">
                  <c:v>104847</c:v>
                </c:pt>
                <c:pt idx="2">
                  <c:v>112636</c:v>
                </c:pt>
                <c:pt idx="3">
                  <c:v>114229</c:v>
                </c:pt>
                <c:pt idx="4">
                  <c:v>113156</c:v>
                </c:pt>
                <c:pt idx="5">
                  <c:v>230377</c:v>
                </c:pt>
                <c:pt idx="6">
                  <c:v>152690</c:v>
                </c:pt>
                <c:pt idx="7">
                  <c:v>237438</c:v>
                </c:pt>
                <c:pt idx="8">
                  <c:v>264473</c:v>
                </c:pt>
                <c:pt idx="9">
                  <c:v>125353</c:v>
                </c:pt>
                <c:pt idx="10">
                  <c:v>229732</c:v>
                </c:pt>
                <c:pt idx="11">
                  <c:v>237222</c:v>
                </c:pt>
              </c:numCache>
            </c:numRef>
          </c:val>
          <c:smooth val="1"/>
          <c:extLst>
            <c:ext xmlns:c16="http://schemas.microsoft.com/office/drawing/2014/chart" uri="{C3380CC4-5D6E-409C-BE32-E72D297353CC}">
              <c16:uniqueId val="{00000000-EF52-4621-A156-9303F51A794C}"/>
            </c:ext>
          </c:extLst>
        </c:ser>
        <c:dLbls>
          <c:showLegendKey val="0"/>
          <c:showVal val="0"/>
          <c:showCatName val="0"/>
          <c:showSerName val="0"/>
          <c:showPercent val="0"/>
          <c:showBubbleSize val="0"/>
        </c:dLbls>
        <c:smooth val="0"/>
        <c:axId val="2101949423"/>
        <c:axId val="2101921103"/>
      </c:lineChart>
      <c:catAx>
        <c:axId val="2101949423"/>
        <c:scaling>
          <c:orientation val="minMax"/>
        </c:scaling>
        <c:delete val="1"/>
        <c:axPos val="b"/>
        <c:numFmt formatCode="General" sourceLinked="1"/>
        <c:majorTickMark val="none"/>
        <c:minorTickMark val="none"/>
        <c:tickLblPos val="nextTo"/>
        <c:crossAx val="2101921103"/>
        <c:crosses val="autoZero"/>
        <c:auto val="1"/>
        <c:lblAlgn val="ctr"/>
        <c:lblOffset val="100"/>
        <c:noMultiLvlLbl val="0"/>
      </c:catAx>
      <c:valAx>
        <c:axId val="2101921103"/>
        <c:scaling>
          <c:orientation val="minMax"/>
        </c:scaling>
        <c:delete val="1"/>
        <c:axPos val="l"/>
        <c:numFmt formatCode="General" sourceLinked="1"/>
        <c:majorTickMark val="none"/>
        <c:minorTickMark val="none"/>
        <c:tickLblPos val="nextTo"/>
        <c:crossAx val="21019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Project.xlsx]setup page overview!sales by year&amp;qtr</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'setup page overview'!$C$5</c:f>
              <c:strCache>
                <c:ptCount val="1"/>
                <c:pt idx="0">
                  <c:v>Total</c:v>
                </c:pt>
              </c:strCache>
            </c:strRef>
          </c:tx>
          <c:spPr>
            <a:ln w="28575" cap="rnd">
              <a:solidFill>
                <a:srgbClr val="FFC000"/>
              </a:solidFill>
              <a:round/>
            </a:ln>
            <a:effectLst/>
          </c:spPr>
          <c:marker>
            <c:symbol val="none"/>
          </c:marker>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'setup page overview'!$B$6:$B$26</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        2011</c:v>
                  </c:pt>
                  <c:pt idx="4">
                    <c:v>        2012</c:v>
                  </c:pt>
                  <c:pt idx="8">
                    <c:v>        2013</c:v>
                  </c:pt>
                  <c:pt idx="12">
                    <c:v>        2014</c:v>
                  </c:pt>
                </c:lvl>
              </c:multiLvlStrCache>
            </c:multiLvlStrRef>
          </c:cat>
          <c:val>
            <c:numRef>
              <c:f>'setup page overview'!$C$6:$C$26</c:f>
              <c:numCache>
                <c:formatCode>General</c:formatCode>
                <c:ptCount val="16"/>
                <c:pt idx="0">
                  <c:v>51587</c:v>
                </c:pt>
                <c:pt idx="1">
                  <c:v>99564</c:v>
                </c:pt>
                <c:pt idx="2">
                  <c:v>122993</c:v>
                </c:pt>
                <c:pt idx="3">
                  <c:v>133344</c:v>
                </c:pt>
                <c:pt idx="4">
                  <c:v>90399</c:v>
                </c:pt>
                <c:pt idx="5">
                  <c:v>113079</c:v>
                </c:pt>
                <c:pt idx="6">
                  <c:v>187987</c:v>
                </c:pt>
                <c:pt idx="7">
                  <c:v>155785</c:v>
                </c:pt>
                <c:pt idx="8">
                  <c:v>127731</c:v>
                </c:pt>
                <c:pt idx="9">
                  <c:v>143519</c:v>
                </c:pt>
                <c:pt idx="10">
                  <c:v>191860</c:v>
                </c:pt>
                <c:pt idx="11">
                  <c:v>162567</c:v>
                </c:pt>
                <c:pt idx="12">
                  <c:v>127064</c:v>
                </c:pt>
                <c:pt idx="13">
                  <c:v>161564</c:v>
                </c:pt>
                <c:pt idx="14">
                  <c:v>246243</c:v>
                </c:pt>
                <c:pt idx="15">
                  <c:v>221376</c:v>
                </c:pt>
              </c:numCache>
            </c:numRef>
          </c:val>
          <c:smooth val="1"/>
          <c:extLst>
            <c:ext xmlns:c16="http://schemas.microsoft.com/office/drawing/2014/chart" uri="{C3380CC4-5D6E-409C-BE32-E72D297353CC}">
              <c16:uniqueId val="{00000000-1AD9-4A20-BDF7-3596C66DE4B9}"/>
            </c:ext>
          </c:extLst>
        </c:ser>
        <c:dLbls>
          <c:dLblPos val="t"/>
          <c:showLegendKey val="0"/>
          <c:showVal val="1"/>
          <c:showCatName val="0"/>
          <c:showSerName val="0"/>
          <c:showPercent val="0"/>
          <c:showBubbleSize val="0"/>
        </c:dLbls>
        <c:smooth val="0"/>
        <c:axId val="614263663"/>
        <c:axId val="614281903"/>
      </c:lineChart>
      <c:catAx>
        <c:axId val="6142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14281903"/>
        <c:crosses val="autoZero"/>
        <c:auto val="1"/>
        <c:lblAlgn val="ctr"/>
        <c:lblOffset val="100"/>
        <c:noMultiLvlLbl val="0"/>
      </c:catAx>
      <c:valAx>
        <c:axId val="614281903"/>
        <c:scaling>
          <c:orientation val="minMax"/>
        </c:scaling>
        <c:delete val="1"/>
        <c:axPos val="l"/>
        <c:numFmt formatCode="General" sourceLinked="1"/>
        <c:majorTickMark val="none"/>
        <c:minorTickMark val="none"/>
        <c:tickLblPos val="nextTo"/>
        <c:crossAx val="6142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'setup page overview'!$K$5</c:f>
              <c:strCache>
                <c:ptCount val="1"/>
                <c:pt idx="0">
                  <c:v>Sum of Sales</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5590-46E0-9B55-992D86D29979}"/>
              </c:ext>
            </c:extLst>
          </c:dPt>
          <c:dPt>
            <c:idx val="1"/>
            <c:bubble3D val="0"/>
            <c:spPr>
              <a:solidFill>
                <a:srgbClr val="B88A00"/>
              </a:solidFill>
              <a:ln w="19050">
                <a:noFill/>
              </a:ln>
              <a:effectLst/>
            </c:spPr>
            <c:extLst>
              <c:ext xmlns:c16="http://schemas.microsoft.com/office/drawing/2014/chart" uri="{C3380CC4-5D6E-409C-BE32-E72D297353CC}">
                <c16:uniqueId val="{00000003-5590-46E0-9B55-992D86D29979}"/>
              </c:ext>
            </c:extLst>
          </c:dPt>
          <c:dPt>
            <c:idx val="2"/>
            <c:bubble3D val="0"/>
            <c:spPr>
              <a:solidFill>
                <a:srgbClr val="8F6B00"/>
              </a:solidFill>
              <a:ln w="19050">
                <a:noFill/>
              </a:ln>
              <a:effectLst/>
            </c:spPr>
            <c:extLst>
              <c:ext xmlns:c16="http://schemas.microsoft.com/office/drawing/2014/chart" uri="{C3380CC4-5D6E-409C-BE32-E72D297353CC}">
                <c16:uniqueId val="{00000005-5590-46E0-9B55-992D86D29979}"/>
              </c:ext>
            </c:extLst>
          </c:dPt>
          <c:dLbls>
            <c:dLbl>
              <c:idx val="0"/>
              <c:layout>
                <c:manualLayout>
                  <c:x val="0.12444444444444445"/>
                  <c:y val="-0.12499979036166804"/>
                </c:manualLayout>
              </c:layout>
              <c:showLegendKey val="0"/>
              <c:showVal val="0"/>
              <c:showCatName val="1"/>
              <c:showSerName val="0"/>
              <c:showPercent val="1"/>
              <c:showBubbleSize val="0"/>
              <c:extLst>
                <c:ext xmlns:c15="http://schemas.microsoft.com/office/drawing/2012/chart" uri="{CE6537A1-D6FC-4f65-9D91-7224C49458BB}">
                  <c15:layout>
                    <c:manualLayout>
                      <c:w val="0.24022222222222223"/>
                      <c:h val="0.19145388375973771"/>
                    </c:manualLayout>
                  </c15:layout>
                </c:ext>
                <c:ext xmlns:c16="http://schemas.microsoft.com/office/drawing/2014/chart" uri="{C3380CC4-5D6E-409C-BE32-E72D297353CC}">
                  <c16:uniqueId val="{00000001-5590-46E0-9B55-992D86D29979}"/>
                </c:ext>
              </c:extLst>
            </c:dLbl>
            <c:dLbl>
              <c:idx val="1"/>
              <c:layout>
                <c:manualLayout>
                  <c:x val="-0.22111111111111112"/>
                  <c:y val="8.68091368770596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90-46E0-9B55-992D86D29979}"/>
                </c:ext>
              </c:extLst>
            </c:dLbl>
            <c:dLbl>
              <c:idx val="2"/>
              <c:layout>
                <c:manualLayout>
                  <c:x val="-0.10277777777777777"/>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90-46E0-9B55-992D86D299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'setup page overview'!$J$6:$J$8</c:f>
              <c:strCache>
                <c:ptCount val="3"/>
                <c:pt idx="0">
                  <c:v>Technology</c:v>
                </c:pt>
                <c:pt idx="1">
                  <c:v>Office Supplies</c:v>
                </c:pt>
                <c:pt idx="2">
                  <c:v>Furniture</c:v>
                </c:pt>
              </c:strCache>
            </c:strRef>
          </c:cat>
          <c:val>
            <c:numRef>
              <c:f>'setup page overview'!$K$6:$K$8</c:f>
              <c:numCache>
                <c:formatCode>General</c:formatCode>
                <c:ptCount val="3"/>
                <c:pt idx="0">
                  <c:v>866183</c:v>
                </c:pt>
                <c:pt idx="1">
                  <c:v>832916</c:v>
                </c:pt>
                <c:pt idx="2">
                  <c:v>637563</c:v>
                </c:pt>
              </c:numCache>
            </c:numRef>
          </c:val>
          <c:extLst>
            <c:ext xmlns:c16="http://schemas.microsoft.com/office/drawing/2014/chart" uri="{C3380CC4-5D6E-409C-BE32-E72D297353CC}">
              <c16:uniqueId val="{00000006-5590-46E0-9B55-992D86D29979}"/>
            </c:ext>
          </c:extLst>
        </c:ser>
        <c:dLbls>
          <c:showLegendKey val="0"/>
          <c:showVal val="1"/>
          <c:showCatName val="0"/>
          <c:showSerName val="0"/>
          <c:showPercent val="0"/>
          <c:showBubbleSize val="0"/>
          <c:showLeaderLines val="1"/>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945938947084179E-2"/>
          <c:y val="0"/>
          <c:w val="0.97105406105291581"/>
          <c:h val="0.73997469481158373"/>
        </c:manualLayout>
      </c:layout>
      <c:barChart>
        <c:barDir val="col"/>
        <c:grouping val="clustered"/>
        <c:varyColors val="0"/>
        <c:ser>
          <c:idx val="0"/>
          <c:order val="0"/>
          <c:tx>
            <c:strRef>
              <c:f>'setup page overview'!$K$26</c:f>
              <c:strCache>
                <c:ptCount val="1"/>
                <c:pt idx="0">
                  <c:v>Sum of Sales</c:v>
                </c:pt>
              </c:strCache>
            </c:strRef>
          </c:tx>
          <c:spPr>
            <a:solidFill>
              <a:srgbClr val="FFC000"/>
            </a:solidFill>
            <a:ln>
              <a:noFill/>
            </a:ln>
            <a:effectLst/>
          </c:spPr>
          <c:invertIfNegative val="0"/>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overview'!$J$27:$J$41</c:f>
              <c:strCache>
                <c:ptCount val="15"/>
                <c:pt idx="0">
                  <c:v>France</c:v>
                </c:pt>
                <c:pt idx="1">
                  <c:v>Germany</c:v>
                </c:pt>
                <c:pt idx="2">
                  <c:v>United Kingdom</c:v>
                </c:pt>
                <c:pt idx="3">
                  <c:v>Italy</c:v>
                </c:pt>
                <c:pt idx="4">
                  <c:v>Spain</c:v>
                </c:pt>
                <c:pt idx="5">
                  <c:v>Austria</c:v>
                </c:pt>
                <c:pt idx="6">
                  <c:v>Netherlands</c:v>
                </c:pt>
                <c:pt idx="7">
                  <c:v>Belgium</c:v>
                </c:pt>
                <c:pt idx="8">
                  <c:v>Sweden</c:v>
                </c:pt>
                <c:pt idx="9">
                  <c:v>Switzerland</c:v>
                </c:pt>
                <c:pt idx="10">
                  <c:v>Finland</c:v>
                </c:pt>
                <c:pt idx="11">
                  <c:v>Norway</c:v>
                </c:pt>
                <c:pt idx="12">
                  <c:v>Ireland</c:v>
                </c:pt>
                <c:pt idx="13">
                  <c:v>Portugal</c:v>
                </c:pt>
                <c:pt idx="14">
                  <c:v>Denmark</c:v>
                </c:pt>
              </c:strCache>
            </c:strRef>
          </c:cat>
          <c:val>
            <c:numRef>
              <c:f>'setup page overview'!$K$27:$K$41</c:f>
              <c:numCache>
                <c:formatCode>General</c:formatCode>
                <c:ptCount val="15"/>
                <c:pt idx="0">
                  <c:v>608180</c:v>
                </c:pt>
                <c:pt idx="1">
                  <c:v>483790</c:v>
                </c:pt>
                <c:pt idx="2">
                  <c:v>418626</c:v>
                </c:pt>
                <c:pt idx="3">
                  <c:v>252673</c:v>
                </c:pt>
                <c:pt idx="4">
                  <c:v>249135</c:v>
                </c:pt>
                <c:pt idx="5">
                  <c:v>79382</c:v>
                </c:pt>
                <c:pt idx="6">
                  <c:v>70060</c:v>
                </c:pt>
                <c:pt idx="7">
                  <c:v>42283</c:v>
                </c:pt>
                <c:pt idx="8">
                  <c:v>30451</c:v>
                </c:pt>
                <c:pt idx="9">
                  <c:v>22487</c:v>
                </c:pt>
                <c:pt idx="10">
                  <c:v>20702</c:v>
                </c:pt>
                <c:pt idx="11">
                  <c:v>20529</c:v>
                </c:pt>
                <c:pt idx="12">
                  <c:v>15495</c:v>
                </c:pt>
                <c:pt idx="13">
                  <c:v>15106</c:v>
                </c:pt>
                <c:pt idx="14">
                  <c:v>7763</c:v>
                </c:pt>
              </c:numCache>
            </c:numRef>
          </c:val>
          <c:extLst>
            <c:ext xmlns:c16="http://schemas.microsoft.com/office/drawing/2014/chart" uri="{C3380CC4-5D6E-409C-BE32-E72D297353CC}">
              <c16:uniqueId val="{00000000-90B5-4E67-983B-58659C3D0D71}"/>
            </c:ext>
          </c:extLst>
        </c:ser>
        <c:dLbls>
          <c:dLblPos val="outEnd"/>
          <c:showLegendKey val="0"/>
          <c:showVal val="1"/>
          <c:showCatName val="0"/>
          <c:showSerName val="0"/>
          <c:showPercent val="0"/>
          <c:showBubbleSize val="0"/>
        </c:dLbls>
        <c:gapWidth val="71"/>
        <c:axId val="614263663"/>
        <c:axId val="614264623"/>
      </c:barChart>
      <c:catAx>
        <c:axId val="6142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14264623"/>
        <c:crosses val="autoZero"/>
        <c:auto val="1"/>
        <c:lblAlgn val="ctr"/>
        <c:lblOffset val="100"/>
        <c:noMultiLvlLbl val="0"/>
      </c:catAx>
      <c:valAx>
        <c:axId val="614264623"/>
        <c:scaling>
          <c:orientation val="minMax"/>
        </c:scaling>
        <c:delete val="1"/>
        <c:axPos val="l"/>
        <c:numFmt formatCode="General" sourceLinked="1"/>
        <c:majorTickMark val="none"/>
        <c:minorTickMark val="none"/>
        <c:tickLblPos val="nextTo"/>
        <c:crossAx val="6142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215339523657052E-2"/>
          <c:y val="5.0925925925925923E-2"/>
          <c:w val="0.94278466047634291"/>
          <c:h val="0.89814814814814814"/>
        </c:manualLayout>
      </c:layout>
      <c:barChart>
        <c:barDir val="bar"/>
        <c:grouping val="clustered"/>
        <c:varyColors val="0"/>
        <c:ser>
          <c:idx val="0"/>
          <c:order val="0"/>
          <c:tx>
            <c:strRef>
              <c:f>'setup page overview'!$S$5</c:f>
              <c:strCache>
                <c:ptCount val="1"/>
                <c:pt idx="0">
                  <c:v>Sum of Sales</c:v>
                </c:pt>
              </c:strCache>
            </c:strRef>
          </c:tx>
          <c:spPr>
            <a:solidFill>
              <a:srgbClr val="FFC000"/>
            </a:solidFill>
            <a:ln>
              <a:noFill/>
            </a:ln>
            <a:effectLst/>
          </c:spPr>
          <c:invertIfNegative val="0"/>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overview'!$R$6:$R$20</c:f>
              <c:strCache>
                <c:ptCount val="10"/>
                <c:pt idx="0">
                  <c:v>Eldon File Cart, Single Width</c:v>
                </c:pt>
                <c:pt idx="1">
                  <c:v>Office Star Executive Leather Armchair, Adjustable</c:v>
                </c:pt>
                <c:pt idx="2">
                  <c:v>Apple Smart Phone, Full Size</c:v>
                </c:pt>
                <c:pt idx="3">
                  <c:v>Hoover Stove, Red</c:v>
                </c:pt>
                <c:pt idx="4">
                  <c:v>Cisco Smart Phone, Cordless</c:v>
                </c:pt>
                <c:pt idx="5">
                  <c:v>Rogers File Cart, Single Width</c:v>
                </c:pt>
                <c:pt idx="6">
                  <c:v>Cisco Smart Phone, with Caller ID</c:v>
                </c:pt>
                <c:pt idx="7">
                  <c:v>Novimex Executive Leather Armchair, Red</c:v>
                </c:pt>
                <c:pt idx="8">
                  <c:v>Hamilton Beach Stove, Silver</c:v>
                </c:pt>
                <c:pt idx="9">
                  <c:v>Nokia Smart Phone, Full Size</c:v>
                </c:pt>
              </c:strCache>
            </c:strRef>
          </c:cat>
          <c:val>
            <c:numRef>
              <c:f>'setup page overview'!$S$6:$S$15</c:f>
              <c:numCache>
                <c:formatCode>General</c:formatCode>
                <c:ptCount val="10"/>
                <c:pt idx="0">
                  <c:v>11233</c:v>
                </c:pt>
                <c:pt idx="1">
                  <c:v>11687</c:v>
                </c:pt>
                <c:pt idx="2">
                  <c:v>12555</c:v>
                </c:pt>
                <c:pt idx="3">
                  <c:v>12677</c:v>
                </c:pt>
                <c:pt idx="4">
                  <c:v>12769</c:v>
                </c:pt>
                <c:pt idx="5">
                  <c:v>12967</c:v>
                </c:pt>
                <c:pt idx="6">
                  <c:v>13215</c:v>
                </c:pt>
                <c:pt idx="7">
                  <c:v>13898</c:v>
                </c:pt>
                <c:pt idx="8">
                  <c:v>16890</c:v>
                </c:pt>
                <c:pt idx="9">
                  <c:v>30645</c:v>
                </c:pt>
              </c:numCache>
            </c:numRef>
          </c:val>
          <c:extLst>
            <c:ext xmlns:c16="http://schemas.microsoft.com/office/drawing/2014/chart" uri="{C3380CC4-5D6E-409C-BE32-E72D297353CC}">
              <c16:uniqueId val="{00000000-FFB5-4960-B5CD-6861B89224BB}"/>
            </c:ext>
          </c:extLst>
        </c:ser>
        <c:ser>
          <c:idx val="1"/>
          <c:order val="1"/>
          <c:tx>
            <c:strRef>
              <c:f>'setup page overview'!$R$6:$R$20</c:f>
              <c:strCache>
                <c:ptCount val="15"/>
                <c:pt idx="0">
                  <c:v>Eldon File Cart, Single Width</c:v>
                </c:pt>
                <c:pt idx="1">
                  <c:v>Office Star Executive Leather Armchair, Adjustable</c:v>
                </c:pt>
                <c:pt idx="2">
                  <c:v>Apple Smart Phone, Full Size</c:v>
                </c:pt>
                <c:pt idx="3">
                  <c:v>Hoover Stove, Red</c:v>
                </c:pt>
                <c:pt idx="4">
                  <c:v>Cisco Smart Phone, Cordless</c:v>
                </c:pt>
                <c:pt idx="5">
                  <c:v>Rogers File Cart, Single Width</c:v>
                </c:pt>
                <c:pt idx="6">
                  <c:v>Cisco Smart Phone, with Caller ID</c:v>
                </c:pt>
                <c:pt idx="7">
                  <c:v>Novimex Executive Leather Armchair, Red</c:v>
                </c:pt>
                <c:pt idx="8">
                  <c:v>Hamilton Beach Stove, Silver</c:v>
                </c:pt>
                <c:pt idx="9">
                  <c:v>Nokia Smart Phone, Full Size</c:v>
                </c:pt>
              </c:strCache>
            </c:strRef>
          </c:tx>
          <c:spPr>
            <a:solidFill>
              <a:srgbClr val="3A3E47"/>
            </a:solidFill>
            <a:ln>
              <a:noFill/>
            </a:ln>
            <a:effectLst/>
          </c:spPr>
          <c:invertIfNegative val="0"/>
          <c:dLbls>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'setup page overview'!$T$6:$T$15</c:f>
              <c:numCache>
                <c:formatCode>General</c:formatCode>
                <c:ptCount val="10"/>
                <c:pt idx="0">
                  <c:v>11233</c:v>
                </c:pt>
                <c:pt idx="1">
                  <c:v>11687</c:v>
                </c:pt>
                <c:pt idx="2">
                  <c:v>12555</c:v>
                </c:pt>
                <c:pt idx="3">
                  <c:v>12677</c:v>
                </c:pt>
                <c:pt idx="4">
                  <c:v>12769</c:v>
                </c:pt>
                <c:pt idx="5">
                  <c:v>12967</c:v>
                </c:pt>
                <c:pt idx="6">
                  <c:v>13215</c:v>
                </c:pt>
                <c:pt idx="7">
                  <c:v>13898</c:v>
                </c:pt>
                <c:pt idx="8">
                  <c:v>16890</c:v>
                </c:pt>
                <c:pt idx="9">
                  <c:v>30645</c:v>
                </c:pt>
              </c:numCache>
            </c:numRef>
          </c:val>
          <c:extLst>
            <c:ext xmlns:c16="http://schemas.microsoft.com/office/drawing/2014/chart" uri="{C3380CC4-5D6E-409C-BE32-E72D297353CC}">
              <c16:uniqueId val="{00000001-FFB5-4960-B5CD-6861B89224BB}"/>
            </c:ext>
          </c:extLst>
        </c:ser>
        <c:dLbls>
          <c:showLegendKey val="0"/>
          <c:showVal val="0"/>
          <c:showCatName val="0"/>
          <c:showSerName val="0"/>
          <c:showPercent val="0"/>
          <c:showBubbleSize val="0"/>
        </c:dLbls>
        <c:gapWidth val="0"/>
        <c:overlap val="-9"/>
        <c:axId val="267362448"/>
        <c:axId val="267413328"/>
      </c:barChart>
      <c:catAx>
        <c:axId val="267362448"/>
        <c:scaling>
          <c:orientation val="minMax"/>
        </c:scaling>
        <c:delete val="1"/>
        <c:axPos val="l"/>
        <c:numFmt formatCode="General" sourceLinked="1"/>
        <c:majorTickMark val="none"/>
        <c:minorTickMark val="none"/>
        <c:tickLblPos val="nextTo"/>
        <c:crossAx val="267413328"/>
        <c:crosses val="autoZero"/>
        <c:auto val="1"/>
        <c:lblAlgn val="ctr"/>
        <c:lblOffset val="100"/>
        <c:noMultiLvlLbl val="0"/>
      </c:catAx>
      <c:valAx>
        <c:axId val="267413328"/>
        <c:scaling>
          <c:orientation val="minMax"/>
        </c:scaling>
        <c:delete val="1"/>
        <c:axPos val="b"/>
        <c:numFmt formatCode="General" sourceLinked="1"/>
        <c:majorTickMark val="none"/>
        <c:minorTickMark val="none"/>
        <c:tickLblPos val="nextTo"/>
        <c:crossAx val="2673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'setup page overview'!$K$15</c:f>
              <c:strCache>
                <c:ptCount val="1"/>
                <c:pt idx="0">
                  <c:v>Sum of Sales</c:v>
                </c:pt>
              </c:strCache>
            </c:strRef>
          </c:tx>
          <c:spPr>
            <a:solidFill>
              <a:srgbClr val="FFC000"/>
            </a:solidFill>
            <a:ln>
              <a:noFill/>
            </a:ln>
            <a:effectLst/>
          </c:spPr>
          <c:invertIfNegative val="0"/>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overview'!$J$16:$J$19</c:f>
              <c:strCache>
                <c:ptCount val="4"/>
                <c:pt idx="0">
                  <c:v>Economy</c:v>
                </c:pt>
                <c:pt idx="1">
                  <c:v>Economy Plus</c:v>
                </c:pt>
                <c:pt idx="2">
                  <c:v>Priority</c:v>
                </c:pt>
                <c:pt idx="3">
                  <c:v>Immediate</c:v>
                </c:pt>
              </c:strCache>
            </c:strRef>
          </c:cat>
          <c:val>
            <c:numRef>
              <c:f>'setup page overview'!$K$16:$K$19</c:f>
              <c:numCache>
                <c:formatCode>General</c:formatCode>
                <c:ptCount val="4"/>
                <c:pt idx="0">
                  <c:v>1404543</c:v>
                </c:pt>
                <c:pt idx="1">
                  <c:v>483247</c:v>
                </c:pt>
                <c:pt idx="2">
                  <c:v>317558</c:v>
                </c:pt>
                <c:pt idx="3">
                  <c:v>131314</c:v>
                </c:pt>
              </c:numCache>
            </c:numRef>
          </c:val>
          <c:extLst>
            <c:ext xmlns:c16="http://schemas.microsoft.com/office/drawing/2014/chart" uri="{C3380CC4-5D6E-409C-BE32-E72D297353CC}">
              <c16:uniqueId val="{00000000-1D6E-4477-A638-832614AE097F}"/>
            </c:ext>
          </c:extLst>
        </c:ser>
        <c:dLbls>
          <c:dLblPos val="outEnd"/>
          <c:showLegendKey val="0"/>
          <c:showVal val="1"/>
          <c:showCatName val="0"/>
          <c:showSerName val="0"/>
          <c:showPercent val="0"/>
          <c:showBubbleSize val="0"/>
        </c:dLbls>
        <c:gapWidth val="171"/>
        <c:overlap val="-27"/>
        <c:axId val="2101953263"/>
        <c:axId val="2101964303"/>
      </c:barChart>
      <c:catAx>
        <c:axId val="210195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101964303"/>
        <c:crosses val="autoZero"/>
        <c:auto val="1"/>
        <c:lblAlgn val="ctr"/>
        <c:lblOffset val="100"/>
        <c:noMultiLvlLbl val="0"/>
      </c:catAx>
      <c:valAx>
        <c:axId val="2101964303"/>
        <c:scaling>
          <c:orientation val="minMax"/>
        </c:scaling>
        <c:delete val="1"/>
        <c:axPos val="l"/>
        <c:numFmt formatCode="General" sourceLinked="1"/>
        <c:majorTickMark val="none"/>
        <c:minorTickMark val="none"/>
        <c:tickLblPos val="nextTo"/>
        <c:crossAx val="21019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'setup page time analysis'!$F$2</c:f>
              <c:strCache>
                <c:ptCount val="1"/>
                <c:pt idx="0">
                  <c:v>Sum of Sales</c:v>
                </c:pt>
              </c:strCache>
            </c:strRef>
          </c:tx>
          <c:spPr>
            <a:solidFill>
              <a:srgbClr val="FFC000"/>
            </a:solidFill>
            <a:ln>
              <a:noFill/>
            </a:ln>
            <a:effectLst/>
          </c:spPr>
          <c:invertIfNegative val="0"/>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time analysis'!$E$3:$E$6</c:f>
              <c:strCache>
                <c:ptCount val="4"/>
                <c:pt idx="0">
                  <c:v>        2011</c:v>
                </c:pt>
                <c:pt idx="1">
                  <c:v>        2012</c:v>
                </c:pt>
                <c:pt idx="2">
                  <c:v>        2013</c:v>
                </c:pt>
                <c:pt idx="3">
                  <c:v>        2014</c:v>
                </c:pt>
              </c:strCache>
            </c:strRef>
          </c:cat>
          <c:val>
            <c:numRef>
              <c:f>'setup page time analysis'!$F$3:$F$6</c:f>
              <c:numCache>
                <c:formatCode>General</c:formatCode>
                <c:ptCount val="4"/>
                <c:pt idx="0">
                  <c:v>407488</c:v>
                </c:pt>
                <c:pt idx="1">
                  <c:v>547250</c:v>
                </c:pt>
                <c:pt idx="2">
                  <c:v>625677</c:v>
                </c:pt>
                <c:pt idx="3">
                  <c:v>756247</c:v>
                </c:pt>
              </c:numCache>
            </c:numRef>
          </c:val>
          <c:extLst>
            <c:ext xmlns:c16="http://schemas.microsoft.com/office/drawing/2014/chart" uri="{C3380CC4-5D6E-409C-BE32-E72D297353CC}">
              <c16:uniqueId val="{00000000-C1C7-44FC-A865-DC2C96210451}"/>
            </c:ext>
          </c:extLst>
        </c:ser>
        <c:dLbls>
          <c:dLblPos val="outEnd"/>
          <c:showLegendKey val="0"/>
          <c:showVal val="1"/>
          <c:showCatName val="0"/>
          <c:showSerName val="0"/>
          <c:showPercent val="0"/>
          <c:showBubbleSize val="0"/>
        </c:dLbls>
        <c:gapWidth val="150"/>
        <c:overlap val="-27"/>
        <c:axId val="993477088"/>
        <c:axId val="993482848"/>
      </c:barChart>
      <c:catAx>
        <c:axId val="99347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993482848"/>
        <c:crosses val="autoZero"/>
        <c:auto val="1"/>
        <c:lblAlgn val="ctr"/>
        <c:lblOffset val="100"/>
        <c:noMultiLvlLbl val="0"/>
      </c:catAx>
      <c:valAx>
        <c:axId val="993482848"/>
        <c:scaling>
          <c:orientation val="minMax"/>
        </c:scaling>
        <c:delete val="1"/>
        <c:axPos val="l"/>
        <c:numFmt formatCode="General" sourceLinked="1"/>
        <c:majorTickMark val="none"/>
        <c:minorTickMark val="none"/>
        <c:tickLblPos val="nextTo"/>
        <c:crossAx val="99347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20269478617461E-2"/>
          <c:y val="4.9954586739327886E-2"/>
          <c:w val="0.91798476859988287"/>
          <c:h val="0.84505782145079278"/>
        </c:manualLayout>
      </c:layout>
      <c:barChart>
        <c:barDir val="col"/>
        <c:grouping val="clustered"/>
        <c:varyColors val="0"/>
        <c:ser>
          <c:idx val="0"/>
          <c:order val="0"/>
          <c:tx>
            <c:strRef>
              <c:f>'setup page time analysis'!$R$2</c:f>
              <c:strCache>
                <c:ptCount val="1"/>
                <c:pt idx="0">
                  <c:v>sales</c:v>
                </c:pt>
              </c:strCache>
            </c:strRef>
          </c:tx>
          <c:spPr>
            <a:solidFill>
              <a:srgbClr val="FFC000"/>
            </a:solidFill>
            <a:ln>
              <a:noFill/>
            </a:ln>
            <a:effectLst/>
          </c:spPr>
          <c:invertIfNegative val="0"/>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time analysis'!$Q$3:$Q$14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'setup page time analysis'!$R$3:$R$14</c:f>
              <c:numCache>
                <c:formatCode>General</c:formatCode>
                <c:ptCount val="12"/>
                <c:pt idx="0">
                  <c:v>152361</c:v>
                </c:pt>
                <c:pt idx="1">
                  <c:v>119460</c:v>
                </c:pt>
                <c:pt idx="2">
                  <c:v>124960</c:v>
                </c:pt>
                <c:pt idx="3">
                  <c:v>128782</c:v>
                </c:pt>
                <c:pt idx="4">
                  <c:v>133184</c:v>
                </c:pt>
                <c:pt idx="5">
                  <c:v>255760</c:v>
                </c:pt>
                <c:pt idx="6">
                  <c:v>176140</c:v>
                </c:pt>
                <c:pt idx="7">
                  <c:v>269552</c:v>
                </c:pt>
                <c:pt idx="8">
                  <c:v>303391</c:v>
                </c:pt>
                <c:pt idx="9">
                  <c:v>146149</c:v>
                </c:pt>
                <c:pt idx="10">
                  <c:v>257212</c:v>
                </c:pt>
                <c:pt idx="11">
                  <c:v>269711</c:v>
                </c:pt>
              </c:numCache>
            </c:numRef>
          </c:val>
          <c:extLst>
            <c:ext xmlns:c16="http://schemas.microsoft.com/office/drawing/2014/chart" uri="{C3380CC4-5D6E-409C-BE32-E72D297353CC}">
              <c16:uniqueId val="{00000000-EDDA-436D-B82A-0757EDE05CE9}"/>
            </c:ext>
          </c:extLst>
        </c:ser>
        <c:ser>
          <c:idx val="1"/>
          <c:order val="1"/>
          <c:tx>
            <c:strRef>
              <c:f>'setup page time analysis'!$Q$3:$Q$14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tx>
          <c:spPr>
            <a:solidFill>
              <a:schemeClr val="accent6">
                <a:lumMod val="60000"/>
                <a:lumOff val="40000"/>
              </a:schemeClr>
            </a:solidFill>
            <a:ln>
              <a:noFill/>
            </a:ln>
            <a:effectLst/>
          </c:spPr>
          <c:invertIfNegative val="0"/>
          <c:dLbls>
            <c:delete val="1"/>
          </c:dLbls>
          <c:val>
            <c:numRef>
              <c:f>'setup page time analysis'!$S$3:$S$14</c:f>
              <c:numCache>
                <c:formatCode>General</c:formatCode>
                <c:ptCount val="12"/>
                <c:pt idx="0">
                  <c:v>0</c:v>
                </c:pt>
                <c:pt idx="1">
                  <c:v>0</c:v>
                </c:pt>
                <c:pt idx="2">
                  <c:v>0</c:v>
                </c:pt>
                <c:pt idx="3">
                  <c:v>0</c:v>
                </c:pt>
                <c:pt idx="4">
                  <c:v>0</c:v>
                </c:pt>
                <c:pt idx="5">
                  <c:v>0</c:v>
                </c:pt>
                <c:pt idx="6">
                  <c:v>0</c:v>
                </c:pt>
                <c:pt idx="7">
                  <c:v>0</c:v>
                </c:pt>
                <c:pt idx="8">
                  <c:v>303391</c:v>
                </c:pt>
                <c:pt idx="9">
                  <c:v>0</c:v>
                </c:pt>
                <c:pt idx="10">
                  <c:v>0</c:v>
                </c:pt>
                <c:pt idx="11">
                  <c:v>0</c:v>
                </c:pt>
              </c:numCache>
            </c:numRef>
          </c:val>
          <c:extLst>
            <c:ext xmlns:c16="http://schemas.microsoft.com/office/drawing/2014/chart" uri="{C3380CC4-5D6E-409C-BE32-E72D297353CC}">
              <c16:uniqueId val="{00000001-EDDA-436D-B82A-0757EDE05CE9}"/>
            </c:ext>
          </c:extLst>
        </c:ser>
        <c:ser>
          <c:idx val="2"/>
          <c:order val="2"/>
          <c:tx>
            <c:strRef>
              <c:f>'setup page time analysis'!$Q$3:$Q$14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tx>
          <c:spPr>
            <a:solidFill>
              <a:srgbClr val="FF0000"/>
            </a:solidFill>
            <a:ln>
              <a:noFill/>
            </a:ln>
            <a:effectLst/>
          </c:spPr>
          <c:invertIfNegative val="0"/>
          <c:dLbls>
            <c:delete val="1"/>
          </c:dLbls>
          <c:val>
            <c:numRef>
              <c:f>'setup page time analysis'!$T$3:$T$14</c:f>
              <c:numCache>
                <c:formatCode>General</c:formatCode>
                <c:ptCount val="12"/>
                <c:pt idx="0">
                  <c:v>0</c:v>
                </c:pt>
                <c:pt idx="1">
                  <c:v>119460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DDA-436D-B82A-0757EDE05CE9}"/>
            </c:ext>
          </c:extLst>
        </c:ser>
        <c:dLbls>
          <c:dLblPos val="outEnd"/>
          <c:showLegendKey val="0"/>
          <c:showVal val="1"/>
          <c:showCatName val="0"/>
          <c:showSerName val="0"/>
          <c:showPercent val="0"/>
          <c:showBubbleSize val="0"/>
        </c:dLbls>
        <c:gapWidth val="57"/>
        <c:overlap val="100"/>
        <c:axId val="983649104"/>
        <c:axId val="993490048"/>
      </c:barChart>
      <c:catAx>
        <c:axId val="98364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93490048"/>
        <c:crosses val="autoZero"/>
        <c:auto val="1"/>
        <c:lblAlgn val="ctr"/>
        <c:lblOffset val="100"/>
        <c:noMultiLvlLbl val="0"/>
      </c:catAx>
      <c:valAx>
        <c:axId val="993490048"/>
        <c:scaling>
          <c:orientation val="minMax"/>
        </c:scaling>
        <c:delete val="1"/>
        <c:axPos val="l"/>
        <c:numFmt formatCode="General" sourceLinked="1"/>
        <c:majorTickMark val="none"/>
        <c:minorTickMark val="none"/>
        <c:tickLblPos val="nextTo"/>
        <c:crossAx val="98364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'setup page time analysis'!$R$33</c:f>
              <c:strCache>
                <c:ptCount val="1"/>
                <c:pt idx="0">
                  <c:v>sales</c:v>
                </c:pt>
              </c:strCache>
            </c:strRef>
          </c:tx>
          <c:spPr>
            <a:solidFill>
              <a:srgbClr val="FFC000"/>
            </a:solidFill>
            <a:ln>
              <a:noFill/>
            </a:ln>
            <a:effectLst/>
          </c:spPr>
          <c:invertIfNegative val="0"/>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time analysis'!$Q$34:$Q$38</c:f>
              <c:strCache>
                <c:ptCount val="5"/>
                <c:pt idx="0">
                  <c:v>W1</c:v>
                </c:pt>
                <c:pt idx="1">
                  <c:v>W2</c:v>
                </c:pt>
                <c:pt idx="2">
                  <c:v>W3</c:v>
                </c:pt>
                <c:pt idx="3">
                  <c:v>W4</c:v>
                </c:pt>
                <c:pt idx="4">
                  <c:v>W5</c:v>
                </c:pt>
              </c:strCache>
            </c:strRef>
          </c:cat>
          <c:val>
            <c:numRef>
              <c:f>'setup page time analysis'!$R$34:$R$38</c:f>
              <c:numCache>
                <c:formatCode>General</c:formatCode>
                <c:ptCount val="5"/>
                <c:pt idx="0">
                  <c:v>571832</c:v>
                </c:pt>
                <c:pt idx="1">
                  <c:v>480390</c:v>
                </c:pt>
                <c:pt idx="2">
                  <c:v>596246</c:v>
                </c:pt>
                <c:pt idx="3">
                  <c:v>504522</c:v>
                </c:pt>
                <c:pt idx="4">
                  <c:v>183672</c:v>
                </c:pt>
              </c:numCache>
            </c:numRef>
          </c:val>
          <c:extLst>
            <c:ext xmlns:c16="http://schemas.microsoft.com/office/drawing/2014/chart" uri="{C3380CC4-5D6E-409C-BE32-E72D297353CC}">
              <c16:uniqueId val="{00000000-CC1C-427C-89C7-8FFF741B05B1}"/>
            </c:ext>
          </c:extLst>
        </c:ser>
        <c:dLbls>
          <c:dLblPos val="outEnd"/>
          <c:showLegendKey val="0"/>
          <c:showVal val="1"/>
          <c:showCatName val="0"/>
          <c:showSerName val="0"/>
          <c:showPercent val="0"/>
          <c:showBubbleSize val="0"/>
        </c:dLbls>
        <c:gapWidth val="150"/>
        <c:overlap val="-27"/>
        <c:axId val="167038816"/>
        <c:axId val="167044576"/>
      </c:barChart>
      <c:catAx>
        <c:axId val="1670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67044576"/>
        <c:crosses val="autoZero"/>
        <c:auto val="1"/>
        <c:lblAlgn val="ctr"/>
        <c:lblOffset val="100"/>
        <c:noMultiLvlLbl val="0"/>
      </c:catAx>
      <c:valAx>
        <c:axId val="167044576"/>
        <c:scaling>
          <c:orientation val="minMax"/>
        </c:scaling>
        <c:delete val="1"/>
        <c:axPos val="l"/>
        <c:numFmt formatCode="General" sourceLinked="1"/>
        <c:majorTickMark val="none"/>
        <c:minorTickMark val="none"/>
        <c:tickLblPos val="nextTo"/>
        <c:crossAx val="167038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'setup page time analysis'!$AE$2</c:f>
              <c:strCache>
                <c:ptCount val="1"/>
                <c:pt idx="0">
                  <c:v>Sum of Sales</c:v>
                </c:pt>
              </c:strCache>
            </c:strRef>
          </c:tx>
          <c:spPr>
            <a:solidFill>
              <a:srgbClr val="FFC000"/>
            </a:solidFill>
            <a:ln>
              <a:noFill/>
            </a:ln>
            <a:effectLst/>
          </c:spPr>
          <c:invertIfNegative val="0"/>
          <c:dPt>
            <c:idx val="5"/>
            <c:invertIfNegative val="0"/>
            <c:bubble3D val="0"/>
            <c:spPr>
              <a:solidFill>
                <a:schemeClr val="bg2">
                  <a:lumMod val="90000"/>
                </a:schemeClr>
              </a:solidFill>
              <a:ln>
                <a:noFill/>
              </a:ln>
              <a:effectLst/>
            </c:spPr>
            <c:extLst>
              <c:ext xmlns:c16="http://schemas.microsoft.com/office/drawing/2014/chart" uri="{C3380CC4-5D6E-409C-BE32-E72D297353CC}">
                <c16:uniqueId val="{00000001-ACD5-4DE1-B27C-5543DABD405C}"/>
              </c:ext>
            </c:extLst>
          </c:dPt>
          <c:dPt>
            <c:idx val="6"/>
            <c:invertIfNegative val="0"/>
            <c:bubble3D val="0"/>
            <c:spPr>
              <a:solidFill>
                <a:schemeClr val="bg2">
                  <a:lumMod val="90000"/>
                </a:schemeClr>
              </a:solidFill>
              <a:ln>
                <a:noFill/>
              </a:ln>
              <a:effectLst/>
            </c:spPr>
            <c:extLst>
              <c:ext xmlns:c16="http://schemas.microsoft.com/office/drawing/2014/chart" uri="{C3380CC4-5D6E-409C-BE32-E72D297353CC}">
                <c16:uniqueId val="{00000002-ACD5-4DE1-B27C-5543DABD405C}"/>
              </c:ext>
            </c:extLst>
          </c:dPt>
          <c:dLbls>
            <c:numFmt formatCode="[&lt;1000000]\$#,##0,&quot;K&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'setup page time analysis'!$AD$3:$AD$9</c:f>
              <c:strCache>
                <c:ptCount val="7"/>
                <c:pt idx="0">
                  <c:v>Sunday</c:v>
                </c:pt>
                <c:pt idx="1">
                  <c:v>Monday</c:v>
                </c:pt>
                <c:pt idx="2">
                  <c:v>Tuesday</c:v>
                </c:pt>
                <c:pt idx="3">
                  <c:v>Wednesday</c:v>
                </c:pt>
                <c:pt idx="4">
                  <c:v>Thursday</c:v>
                </c:pt>
                <c:pt idx="5">
                  <c:v>Friday</c:v>
                </c:pt>
                <c:pt idx="6">
                  <c:v>Saturday</c:v>
                </c:pt>
              </c:strCache>
            </c:strRef>
          </c:cat>
          <c:val>
            <c:numRef>
              <c:f>'setup page time analysis'!$AE$3:$AE$9</c:f>
              <c:numCache>
                <c:formatCode>General</c:formatCode>
                <c:ptCount val="7"/>
                <c:pt idx="0">
                  <c:v>355332</c:v>
                </c:pt>
                <c:pt idx="1">
                  <c:v>365597</c:v>
                </c:pt>
                <c:pt idx="2">
                  <c:v>357104</c:v>
                </c:pt>
                <c:pt idx="3">
                  <c:v>350348</c:v>
                </c:pt>
                <c:pt idx="4">
                  <c:v>263866</c:v>
                </c:pt>
                <c:pt idx="5">
                  <c:v>310452</c:v>
                </c:pt>
                <c:pt idx="6">
                  <c:v>333963</c:v>
                </c:pt>
              </c:numCache>
            </c:numRef>
          </c:val>
          <c:extLst>
            <c:ext xmlns:c16="http://schemas.microsoft.com/office/drawing/2014/chart" uri="{C3380CC4-5D6E-409C-BE32-E72D297353CC}">
              <c16:uniqueId val="{00000000-ACD5-4DE1-B27C-5543DABD405C}"/>
            </c:ext>
          </c:extLst>
        </c:ser>
        <c:dLbls>
          <c:dLblPos val="outEnd"/>
          <c:showLegendKey val="0"/>
          <c:showVal val="1"/>
          <c:showCatName val="0"/>
          <c:showSerName val="0"/>
          <c:showPercent val="0"/>
          <c:showBubbleSize val="0"/>
        </c:dLbls>
        <c:gapWidth val="150"/>
        <c:overlap val="-27"/>
        <c:axId val="993491488"/>
        <c:axId val="993480928"/>
      </c:barChart>
      <c:catAx>
        <c:axId val="99349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93480928"/>
        <c:crosses val="autoZero"/>
        <c:auto val="1"/>
        <c:lblAlgn val="ctr"/>
        <c:lblOffset val="100"/>
        <c:noMultiLvlLbl val="0"/>
      </c:catAx>
      <c:valAx>
        <c:axId val="993480928"/>
        <c:scaling>
          <c:orientation val="minMax"/>
        </c:scaling>
        <c:delete val="1"/>
        <c:axPos val="l"/>
        <c:numFmt formatCode="General" sourceLinked="1"/>
        <c:majorTickMark val="none"/>
        <c:minorTickMark val="none"/>
        <c:tickLblPos val="nextTo"/>
        <c:crossAx val="99349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'setup page time analysis'!$B$10:$B$14</c:f>
              <c:strCache>
                <c:ptCount val="5"/>
                <c:pt idx="0">
                  <c:v>2011</c:v>
                </c:pt>
                <c:pt idx="1">
                  <c:v>2012</c:v>
                </c:pt>
                <c:pt idx="2">
                  <c:v>2013</c:v>
                </c:pt>
                <c:pt idx="3">
                  <c:v>2014</c:v>
                </c:pt>
                <c:pt idx="4">
                  <c:v>2015</c:v>
                </c:pt>
              </c:strCache>
            </c:strRef>
          </c:tx>
          <c:spPr>
            <a:ln w="28575" cap="rnd">
              <a:solidFill>
                <a:schemeClr val="accent6">
                  <a:lumMod val="40000"/>
                  <a:lumOff val="60000"/>
                </a:schemeClr>
              </a:solidFill>
              <a:prstDash val="sys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'setup page time analysis'!$B$10:$B$14</c:f>
              <c:numCache>
                <c:formatCode>General</c:formatCode>
                <c:ptCount val="5"/>
                <c:pt idx="0">
                  <c:v>2011</c:v>
                </c:pt>
                <c:pt idx="1">
                  <c:v>2012</c:v>
                </c:pt>
                <c:pt idx="2">
                  <c:v>2013</c:v>
                </c:pt>
                <c:pt idx="3">
                  <c:v>2014</c:v>
                </c:pt>
                <c:pt idx="4">
                  <c:v>2015</c:v>
                </c:pt>
              </c:numCache>
            </c:numRef>
          </c:cat>
          <c:val>
            <c:numRef>
              <c:f>'setup page time analysis'!$C$10:$C$14</c:f>
              <c:numCache>
                <c:formatCode>[$$-409]#,##0</c:formatCode>
                <c:ptCount val="5"/>
                <c:pt idx="0">
                  <c:v>407488</c:v>
                </c:pt>
                <c:pt idx="1">
                  <c:v>547250</c:v>
                </c:pt>
                <c:pt idx="2">
                  <c:v>625677</c:v>
                </c:pt>
                <c:pt idx="3">
                  <c:v>756247</c:v>
                </c:pt>
                <c:pt idx="4">
                  <c:v>865341.5</c:v>
                </c:pt>
              </c:numCache>
            </c:numRef>
          </c:val>
          <c:smooth val="0"/>
          <c:extLst>
            <c:ext xmlns:c16="http://schemas.microsoft.com/office/drawing/2014/chart" uri="{C3380CC4-5D6E-409C-BE32-E72D297353CC}">
              <c16:uniqueId val="{00000000-1CCF-40F1-AE47-633AB5505541}"/>
            </c:ext>
          </c:extLst>
        </c:ser>
        <c:ser>
          <c:idx val="1"/>
          <c:order val="1"/>
          <c:spPr>
            <a:ln w="28575" cap="rnd">
              <a:solidFill>
                <a:srgbClr val="FFC000"/>
              </a:solidFill>
              <a:round/>
            </a:ln>
            <a:effectLst/>
          </c:spPr>
          <c:marker>
            <c:symbol val="none"/>
          </c:marker>
          <c:dLbls>
            <c:delete val="1"/>
          </c:dLbls>
          <c:cat>
            <c:numRef>
              <c:f>'setup page time analysis'!$B$10:$B$14</c:f>
              <c:numCache>
                <c:formatCode>General</c:formatCode>
                <c:ptCount val="5"/>
                <c:pt idx="0">
                  <c:v>2011</c:v>
                </c:pt>
                <c:pt idx="1">
                  <c:v>2012</c:v>
                </c:pt>
                <c:pt idx="2">
                  <c:v>2013</c:v>
                </c:pt>
                <c:pt idx="3">
                  <c:v>2014</c:v>
                </c:pt>
                <c:pt idx="4">
                  <c:v>2015</c:v>
                </c:pt>
              </c:numCache>
            </c:numRef>
          </c:cat>
          <c:val>
            <c:numRef>
              <c:f>'setup page time analysis'!$C$10:$C$13</c:f>
              <c:numCache>
                <c:formatCode>[$$-409]#,##0</c:formatCode>
                <c:ptCount val="4"/>
                <c:pt idx="0">
                  <c:v>407488</c:v>
                </c:pt>
                <c:pt idx="1">
                  <c:v>547250</c:v>
                </c:pt>
                <c:pt idx="2">
                  <c:v>625677</c:v>
                </c:pt>
                <c:pt idx="3">
                  <c:v>756247</c:v>
                </c:pt>
              </c:numCache>
            </c:numRef>
          </c:val>
          <c:smooth val="0"/>
          <c:extLst>
            <c:ext xmlns:c16="http://schemas.microsoft.com/office/drawing/2014/chart" uri="{C3380CC4-5D6E-409C-BE32-E72D297353CC}">
              <c16:uniqueId val="{00000001-1CCF-40F1-AE47-633AB5505541}"/>
            </c:ext>
          </c:extLst>
        </c:ser>
        <c:dLbls>
          <c:dLblPos val="t"/>
          <c:showLegendKey val="0"/>
          <c:showVal val="1"/>
          <c:showCatName val="0"/>
          <c:showSerName val="0"/>
          <c:showPercent val="0"/>
          <c:showBubbleSize val="0"/>
        </c:dLbls>
        <c:smooth val="0"/>
        <c:axId val="1345063136"/>
        <c:axId val="1345057856"/>
      </c:lineChart>
      <c:catAx>
        <c:axId val="13450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345057856"/>
        <c:crosses val="autoZero"/>
        <c:auto val="1"/>
        <c:lblAlgn val="ctr"/>
        <c:lblOffset val="100"/>
        <c:noMultiLvlLbl val="0"/>
      </c:catAx>
      <c:valAx>
        <c:axId val="1345057856"/>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3450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time analysis dashboard'!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3.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14.xml"/><Relationship Id="rId2" Type="http://schemas.openxmlformats.org/officeDocument/2006/relationships/image" Target="../media/image1.png"/><Relationship Id="rId1" Type="http://schemas.openxmlformats.org/officeDocument/2006/relationships/hyperlink" Target="#'overview dashbaord'!A1"/><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6.xml"/><Relationship Id="rId4" Type="http://schemas.openxmlformats.org/officeDocument/2006/relationships/image" Target="../media/image3.png"/><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8</xdr:col>
      <xdr:colOff>0</xdr:colOff>
      <xdr:row>60</xdr:row>
      <xdr:rowOff>0</xdr:rowOff>
    </xdr:from>
    <xdr:to>
      <xdr:col>14</xdr:col>
      <xdr:colOff>137160</xdr:colOff>
      <xdr:row>68</xdr:row>
      <xdr:rowOff>152400</xdr:rowOff>
    </xdr:to>
    <xdr:graphicFrame macro="">
      <xdr:nvGraphicFramePr>
        <xdr:cNvPr id="7" name="Chart 6">
          <a:extLst>
            <a:ext uri="{FF2B5EF4-FFF2-40B4-BE49-F238E27FC236}">
              <a16:creationId xmlns:a16="http://schemas.microsoft.com/office/drawing/2014/main" id="{E529C92A-6452-4951-B0C1-2B17402A3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445561</xdr:colOff>
      <xdr:row>2</xdr:row>
      <xdr:rowOff>160020</xdr:rowOff>
    </xdr:from>
    <xdr:to>
      <xdr:col>7</xdr:col>
      <xdr:colOff>15240</xdr:colOff>
      <xdr:row>9</xdr:row>
      <xdr:rowOff>121920</xdr:rowOff>
    </xdr:to>
    <xdr:grpSp>
      <xdr:nvGrpSpPr>
        <xdr:cNvPr id="48" name="Group 47">
          <a:extLst>
            <a:ext uri="{FF2B5EF4-FFF2-40B4-BE49-F238E27FC236}">
              <a16:creationId xmlns:a16="http://schemas.microsoft.com/office/drawing/2014/main" id="{A3071AEE-0A0F-8303-A32C-D7B523E4111D}"/>
            </a:ext>
          </a:extLst>
        </xdr:cNvPr>
        <xdr:cNvGrpSpPr/>
      </xdr:nvGrpSpPr>
      <xdr:grpSpPr>
        <a:xfrm>
          <a:off x="1058149" y="518608"/>
          <a:ext cx="3245209" cy="1216959"/>
          <a:chOff x="1055161" y="312420"/>
          <a:chExt cx="3227279" cy="1242060"/>
        </a:xfrm>
      </xdr:grpSpPr>
      <xdr:grpSp>
        <xdr:nvGrpSpPr>
          <xdr:cNvPr id="47" name="Group 46">
            <a:extLst>
              <a:ext uri="{FF2B5EF4-FFF2-40B4-BE49-F238E27FC236}">
                <a16:creationId xmlns:a16="http://schemas.microsoft.com/office/drawing/2014/main" id="{75FEE92A-E5DD-4E6E-EF6B-2FCCEBBC00E9}"/>
              </a:ext>
            </a:extLst>
          </xdr:cNvPr>
          <xdr:cNvGrpSpPr/>
        </xdr:nvGrpSpPr>
        <xdr:grpSpPr>
          <a:xfrm>
            <a:off x="1055161" y="312420"/>
            <a:ext cx="3059639" cy="1242060"/>
            <a:chOff x="1055161" y="327660"/>
            <a:chExt cx="3059639" cy="1242060"/>
          </a:xfrm>
        </xdr:grpSpPr>
        <xdr:sp macro="" textlink="">
          <xdr:nvSpPr>
            <xdr:cNvPr id="2" name="Rectangle: Rounded Corners 1">
              <a:extLst>
                <a:ext uri="{FF2B5EF4-FFF2-40B4-BE49-F238E27FC236}">
                  <a16:creationId xmlns:a16="http://schemas.microsoft.com/office/drawing/2014/main" id="{E56580F3-D4FD-330B-3817-A888E612521A}"/>
                </a:ext>
              </a:extLst>
            </xdr:cNvPr>
            <xdr:cNvSpPr/>
          </xdr:nvSpPr>
          <xdr:spPr>
            <a:xfrm>
              <a:off x="1055161" y="327660"/>
              <a:ext cx="3059639" cy="1242060"/>
            </a:xfrm>
            <a:prstGeom prst="roundRect">
              <a:avLst>
                <a:gd name="adj" fmla="val 9948"/>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 name="TextBox 2">
              <a:extLst>
                <a:ext uri="{FF2B5EF4-FFF2-40B4-BE49-F238E27FC236}">
                  <a16:creationId xmlns:a16="http://schemas.microsoft.com/office/drawing/2014/main" id="{DB1A01BA-0949-7B2A-939A-B16CE7008264}"/>
                </a:ext>
              </a:extLst>
            </xdr:cNvPr>
            <xdr:cNvSpPr txBox="1"/>
          </xdr:nvSpPr>
          <xdr:spPr>
            <a:xfrm>
              <a:off x="1063256" y="342900"/>
              <a:ext cx="14920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C000"/>
                  </a:solidFill>
                </a:rPr>
                <a:t>Total Sales</a:t>
              </a:r>
            </a:p>
          </xdr:txBody>
        </xdr:sp>
        <xdr:sp macro="" textlink="'main metric'!C4">
          <xdr:nvSpPr>
            <xdr:cNvPr id="6" name="TextBox 5">
              <a:extLst>
                <a:ext uri="{FF2B5EF4-FFF2-40B4-BE49-F238E27FC236}">
                  <a16:creationId xmlns:a16="http://schemas.microsoft.com/office/drawing/2014/main" id="{BE4EC73A-F4F8-477E-B88A-936BAF79F90D}"/>
                </a:ext>
              </a:extLst>
            </xdr:cNvPr>
            <xdr:cNvSpPr txBox="1"/>
          </xdr:nvSpPr>
          <xdr:spPr>
            <a:xfrm>
              <a:off x="1063256" y="589280"/>
              <a:ext cx="207313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55FBBC1-A83B-49A9-822D-30174A49558B}" type="TxLink">
                <a:rPr lang="en-US" sz="3300" b="1" i="0" u="none" strike="noStrike" kern="1200">
                  <a:solidFill>
                    <a:schemeClr val="bg1"/>
                  </a:solidFill>
                  <a:latin typeface="Aptos Narrow"/>
                </a:rPr>
                <a:pPr algn="l"/>
                <a:t>$2,336,662</a:t>
              </a:fld>
              <a:endParaRPr lang="en-US" sz="3300" b="1" kern="1200">
                <a:solidFill>
                  <a:schemeClr val="bg1"/>
                </a:solidFill>
              </a:endParaRPr>
            </a:p>
          </xdr:txBody>
        </xdr:sp>
        <xdr:sp macro="" textlink="">
          <xdr:nvSpPr>
            <xdr:cNvPr id="8" name="TextBox 7">
              <a:extLst>
                <a:ext uri="{FF2B5EF4-FFF2-40B4-BE49-F238E27FC236}">
                  <a16:creationId xmlns:a16="http://schemas.microsoft.com/office/drawing/2014/main" id="{362FC6E5-119A-C8BA-453C-5C6E123D34D2}"/>
                </a:ext>
              </a:extLst>
            </xdr:cNvPr>
            <xdr:cNvSpPr txBox="1"/>
          </xdr:nvSpPr>
          <xdr:spPr>
            <a:xfrm>
              <a:off x="1063256" y="1018540"/>
              <a:ext cx="1044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Previous</a:t>
              </a:r>
              <a:r>
                <a:rPr lang="en-US" sz="1100" kern="1200" baseline="0">
                  <a:solidFill>
                    <a:schemeClr val="bg1">
                      <a:lumMod val="65000"/>
                    </a:schemeClr>
                  </a:solidFill>
                </a:rPr>
                <a:t> Year:</a:t>
              </a:r>
              <a:endParaRPr lang="en-US" sz="1100" kern="1200">
                <a:solidFill>
                  <a:schemeClr val="bg1">
                    <a:lumMod val="65000"/>
                  </a:schemeClr>
                </a:solidFill>
              </a:endParaRPr>
            </a:p>
          </xdr:txBody>
        </xdr:sp>
        <xdr:sp macro="" textlink="">
          <xdr:nvSpPr>
            <xdr:cNvPr id="9" name="TextBox 8">
              <a:extLst>
                <a:ext uri="{FF2B5EF4-FFF2-40B4-BE49-F238E27FC236}">
                  <a16:creationId xmlns:a16="http://schemas.microsoft.com/office/drawing/2014/main" id="{E27395E9-20DA-4172-9405-2AC5D5CC867A}"/>
                </a:ext>
              </a:extLst>
            </xdr:cNvPr>
            <xdr:cNvSpPr txBox="1"/>
          </xdr:nvSpPr>
          <xdr:spPr>
            <a:xfrm>
              <a:off x="2066619" y="1143000"/>
              <a:ext cx="1298396"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100" kern="1200">
                <a:solidFill>
                  <a:schemeClr val="bg1">
                    <a:lumMod val="85000"/>
                  </a:schemeClr>
                </a:solidFill>
              </a:endParaRPr>
            </a:p>
          </xdr:txBody>
        </xdr:sp>
        <xdr:sp macro="" textlink="'main metric'!K12">
          <xdr:nvSpPr>
            <xdr:cNvPr id="10" name="TextBox 9">
              <a:extLst>
                <a:ext uri="{FF2B5EF4-FFF2-40B4-BE49-F238E27FC236}">
                  <a16:creationId xmlns:a16="http://schemas.microsoft.com/office/drawing/2014/main" id="{6F4069DF-7D2E-4917-BE55-6A7FFE825CDA}"/>
                </a:ext>
              </a:extLst>
            </xdr:cNvPr>
            <xdr:cNvSpPr txBox="1"/>
          </xdr:nvSpPr>
          <xdr:spPr>
            <a:xfrm>
              <a:off x="1951844" y="994410"/>
              <a:ext cx="1054499"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7645F13-0F38-4B79-94B2-54851843022A}" type="TxLink">
                <a:rPr lang="en-US" sz="1000" b="0" i="0" u="none" strike="noStrike" kern="1200">
                  <a:solidFill>
                    <a:srgbClr val="FFC000"/>
                  </a:solidFill>
                  <a:latin typeface="Aptos Narrow"/>
                </a:rPr>
                <a:pPr algn="l"/>
                <a:t> </a:t>
              </a:fld>
              <a:endParaRPr lang="en-US" sz="1000" kern="1200">
                <a:solidFill>
                  <a:srgbClr val="FFC000"/>
                </a:solidFill>
              </a:endParaRPr>
            </a:p>
          </xdr:txBody>
        </xdr:sp>
        <xdr:sp macro="" textlink="">
          <xdr:nvSpPr>
            <xdr:cNvPr id="14" name="TextBox 13">
              <a:extLst>
                <a:ext uri="{FF2B5EF4-FFF2-40B4-BE49-F238E27FC236}">
                  <a16:creationId xmlns:a16="http://schemas.microsoft.com/office/drawing/2014/main" id="{3BED7CD7-631A-4061-A165-31A6B95C048E}"/>
                </a:ext>
              </a:extLst>
            </xdr:cNvPr>
            <xdr:cNvSpPr txBox="1"/>
          </xdr:nvSpPr>
          <xdr:spPr>
            <a:xfrm>
              <a:off x="1063256" y="1226820"/>
              <a:ext cx="98276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YOY% :</a:t>
              </a:r>
            </a:p>
          </xdr:txBody>
        </xdr:sp>
        <xdr:sp macro="" textlink="'main metric'!J15">
          <xdr:nvSpPr>
            <xdr:cNvPr id="15" name="TextBox 14">
              <a:extLst>
                <a:ext uri="{FF2B5EF4-FFF2-40B4-BE49-F238E27FC236}">
                  <a16:creationId xmlns:a16="http://schemas.microsoft.com/office/drawing/2014/main" id="{8031F06D-67F0-489E-B8E8-E0580091B979}"/>
                </a:ext>
              </a:extLst>
            </xdr:cNvPr>
            <xdr:cNvSpPr txBox="1"/>
          </xdr:nvSpPr>
          <xdr:spPr>
            <a:xfrm>
              <a:off x="1607518" y="1196340"/>
              <a:ext cx="753213"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2109B9-8154-4B23-9E9C-1AB01D6F4E19}" type="TxLink">
                <a:rPr lang="en-US" sz="1100" b="0" i="0" u="none" strike="noStrike" kern="1200">
                  <a:solidFill>
                    <a:schemeClr val="accent6">
                      <a:lumMod val="40000"/>
                      <a:lumOff val="60000"/>
                    </a:schemeClr>
                  </a:solidFill>
                  <a:latin typeface="Aptos Narrow"/>
                </a:rPr>
                <a:pPr algn="l"/>
                <a:t> </a:t>
              </a:fld>
              <a:endParaRPr lang="en-US" sz="1000" kern="1200">
                <a:solidFill>
                  <a:schemeClr val="accent6">
                    <a:lumMod val="40000"/>
                    <a:lumOff val="60000"/>
                  </a:schemeClr>
                </a:solidFill>
              </a:endParaRPr>
            </a:p>
          </xdr:txBody>
        </xdr:sp>
      </xdr:grpSp>
      <xdr:graphicFrame macro="">
        <xdr:nvGraphicFramePr>
          <xdr:cNvPr id="12" name="Chart 11">
            <a:extLst>
              <a:ext uri="{FF2B5EF4-FFF2-40B4-BE49-F238E27FC236}">
                <a16:creationId xmlns:a16="http://schemas.microsoft.com/office/drawing/2014/main" id="{0DA1EA0F-20D3-4B72-86E9-64C72D599B32}"/>
              </a:ext>
            </a:extLst>
          </xdr:cNvPr>
          <xdr:cNvGraphicFramePr>
            <a:graphicFrameLocks/>
          </xdr:cNvGraphicFramePr>
        </xdr:nvGraphicFramePr>
        <xdr:xfrm>
          <a:off x="2613660" y="327660"/>
          <a:ext cx="1668780" cy="11887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7</xdr:col>
      <xdr:colOff>30480</xdr:colOff>
      <xdr:row>2</xdr:row>
      <xdr:rowOff>160020</xdr:rowOff>
    </xdr:from>
    <xdr:to>
      <xdr:col>12</xdr:col>
      <xdr:colOff>304800</xdr:colOff>
      <xdr:row>9</xdr:row>
      <xdr:rowOff>121920</xdr:rowOff>
    </xdr:to>
    <xdr:grpSp>
      <xdr:nvGrpSpPr>
        <xdr:cNvPr id="51" name="Group 50">
          <a:extLst>
            <a:ext uri="{FF2B5EF4-FFF2-40B4-BE49-F238E27FC236}">
              <a16:creationId xmlns:a16="http://schemas.microsoft.com/office/drawing/2014/main" id="{26705827-9F3F-6483-3211-4CD811441008}"/>
            </a:ext>
          </a:extLst>
        </xdr:cNvPr>
        <xdr:cNvGrpSpPr/>
      </xdr:nvGrpSpPr>
      <xdr:grpSpPr>
        <a:xfrm>
          <a:off x="4318598" y="518608"/>
          <a:ext cx="3337261" cy="1216959"/>
          <a:chOff x="4297680" y="327660"/>
          <a:chExt cx="3322320" cy="1242060"/>
        </a:xfrm>
      </xdr:grpSpPr>
      <xdr:sp macro="" textlink="">
        <xdr:nvSpPr>
          <xdr:cNvPr id="13" name="Rectangle: Rounded Corners 12">
            <a:extLst>
              <a:ext uri="{FF2B5EF4-FFF2-40B4-BE49-F238E27FC236}">
                <a16:creationId xmlns:a16="http://schemas.microsoft.com/office/drawing/2014/main" id="{1E24AA52-ADC1-49B1-80DE-CB7536E74AD5}"/>
              </a:ext>
            </a:extLst>
          </xdr:cNvPr>
          <xdr:cNvSpPr/>
        </xdr:nvSpPr>
        <xdr:spPr>
          <a:xfrm>
            <a:off x="4297680" y="327660"/>
            <a:ext cx="3059639" cy="1242060"/>
          </a:xfrm>
          <a:prstGeom prst="roundRect">
            <a:avLst>
              <a:gd name="adj" fmla="val 9948"/>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TextBox 17">
            <a:extLst>
              <a:ext uri="{FF2B5EF4-FFF2-40B4-BE49-F238E27FC236}">
                <a16:creationId xmlns:a16="http://schemas.microsoft.com/office/drawing/2014/main" id="{0FCD2AB2-7409-433C-BD8C-B383F9BBB9D2}"/>
              </a:ext>
            </a:extLst>
          </xdr:cNvPr>
          <xdr:cNvSpPr txBox="1"/>
        </xdr:nvSpPr>
        <xdr:spPr>
          <a:xfrm>
            <a:off x="4305775" y="342900"/>
            <a:ext cx="14920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00B050"/>
                </a:solidFill>
              </a:rPr>
              <a:t>Profit</a:t>
            </a:r>
          </a:p>
        </xdr:txBody>
      </xdr:sp>
      <xdr:sp macro="" textlink="'main metric'!E4">
        <xdr:nvSpPr>
          <xdr:cNvPr id="19" name="TextBox 18">
            <a:extLst>
              <a:ext uri="{FF2B5EF4-FFF2-40B4-BE49-F238E27FC236}">
                <a16:creationId xmlns:a16="http://schemas.microsoft.com/office/drawing/2014/main" id="{3E14E02C-E6AD-43D9-A1F0-E71D947AB47C}"/>
              </a:ext>
            </a:extLst>
          </xdr:cNvPr>
          <xdr:cNvSpPr txBox="1"/>
        </xdr:nvSpPr>
        <xdr:spPr>
          <a:xfrm>
            <a:off x="4305775" y="589280"/>
            <a:ext cx="207313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B8745A-C211-4DD4-B53C-C46AC472B9B4}" type="TxLink">
              <a:rPr lang="en-US" sz="3300" b="1" i="0" u="none" strike="noStrike" kern="1200">
                <a:solidFill>
                  <a:schemeClr val="bg1"/>
                </a:solidFill>
                <a:latin typeface="Aptos Narrow"/>
                <a:ea typeface="+mn-ea"/>
                <a:cs typeface="+mn-cs"/>
              </a:rPr>
              <a:pPr marL="0" indent="0" algn="l"/>
              <a:t>$280,687</a:t>
            </a:fld>
            <a:endParaRPr lang="en-US" sz="3300" b="1" i="0" u="none" strike="noStrike" kern="1200">
              <a:solidFill>
                <a:schemeClr val="bg1"/>
              </a:solidFill>
              <a:latin typeface="Aptos Narrow"/>
              <a:ea typeface="+mn-ea"/>
              <a:cs typeface="+mn-cs"/>
            </a:endParaRPr>
          </a:p>
        </xdr:txBody>
      </xdr:sp>
      <xdr:sp macro="" textlink="">
        <xdr:nvSpPr>
          <xdr:cNvPr id="20" name="TextBox 19">
            <a:extLst>
              <a:ext uri="{FF2B5EF4-FFF2-40B4-BE49-F238E27FC236}">
                <a16:creationId xmlns:a16="http://schemas.microsoft.com/office/drawing/2014/main" id="{6E2D833B-8D42-4E59-858C-8C01A7FFDB32}"/>
              </a:ext>
            </a:extLst>
          </xdr:cNvPr>
          <xdr:cNvSpPr txBox="1"/>
        </xdr:nvSpPr>
        <xdr:spPr>
          <a:xfrm>
            <a:off x="4305775" y="1018540"/>
            <a:ext cx="1044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Previous</a:t>
            </a:r>
            <a:r>
              <a:rPr lang="en-US" sz="1100" kern="1200" baseline="0">
                <a:solidFill>
                  <a:schemeClr val="bg1">
                    <a:lumMod val="65000"/>
                  </a:schemeClr>
                </a:solidFill>
              </a:rPr>
              <a:t> Year:</a:t>
            </a:r>
            <a:endParaRPr lang="en-US" sz="1100" kern="1200">
              <a:solidFill>
                <a:schemeClr val="bg1">
                  <a:lumMod val="65000"/>
                </a:schemeClr>
              </a:solidFill>
            </a:endParaRPr>
          </a:p>
        </xdr:txBody>
      </xdr:sp>
      <xdr:sp macro="" textlink="">
        <xdr:nvSpPr>
          <xdr:cNvPr id="21" name="TextBox 20">
            <a:extLst>
              <a:ext uri="{FF2B5EF4-FFF2-40B4-BE49-F238E27FC236}">
                <a16:creationId xmlns:a16="http://schemas.microsoft.com/office/drawing/2014/main" id="{2738608F-1C05-463B-A61F-3495DF6CF31D}"/>
              </a:ext>
            </a:extLst>
          </xdr:cNvPr>
          <xdr:cNvSpPr txBox="1"/>
        </xdr:nvSpPr>
        <xdr:spPr>
          <a:xfrm>
            <a:off x="5309138" y="1143000"/>
            <a:ext cx="1298396"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100" kern="1200">
              <a:solidFill>
                <a:schemeClr val="bg1">
                  <a:lumMod val="85000"/>
                </a:schemeClr>
              </a:solidFill>
            </a:endParaRPr>
          </a:p>
        </xdr:txBody>
      </xdr:sp>
      <xdr:sp macro="" textlink="'main metric'!J24">
        <xdr:nvSpPr>
          <xdr:cNvPr id="22" name="TextBox 21">
            <a:extLst>
              <a:ext uri="{FF2B5EF4-FFF2-40B4-BE49-F238E27FC236}">
                <a16:creationId xmlns:a16="http://schemas.microsoft.com/office/drawing/2014/main" id="{487CFB09-2B4A-40C8-9653-F8AE8E8EDE2E}"/>
              </a:ext>
            </a:extLst>
          </xdr:cNvPr>
          <xdr:cNvSpPr txBox="1"/>
        </xdr:nvSpPr>
        <xdr:spPr>
          <a:xfrm>
            <a:off x="5194363" y="994410"/>
            <a:ext cx="1054499"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07642AB-3B70-4166-A2DB-11B783CBC22B}" type="TxLink">
              <a:rPr lang="en-US" sz="1000" b="0" i="0" u="none" strike="noStrike" kern="1200">
                <a:solidFill>
                  <a:srgbClr val="00B050"/>
                </a:solidFill>
                <a:latin typeface="Aptos Narrow"/>
                <a:ea typeface="+mn-ea"/>
                <a:cs typeface="+mn-cs"/>
              </a:rPr>
              <a:pPr marL="0" indent="0" algn="l"/>
              <a:t> </a:t>
            </a:fld>
            <a:endParaRPr lang="en-US" sz="1000" b="0" i="0" u="none" strike="noStrike" kern="1200">
              <a:solidFill>
                <a:srgbClr val="00B050"/>
              </a:solidFill>
              <a:latin typeface="Aptos Narrow"/>
              <a:ea typeface="+mn-ea"/>
              <a:cs typeface="+mn-cs"/>
            </a:endParaRPr>
          </a:p>
        </xdr:txBody>
      </xdr:sp>
      <xdr:sp macro="" textlink="">
        <xdr:nvSpPr>
          <xdr:cNvPr id="23" name="TextBox 22">
            <a:extLst>
              <a:ext uri="{FF2B5EF4-FFF2-40B4-BE49-F238E27FC236}">
                <a16:creationId xmlns:a16="http://schemas.microsoft.com/office/drawing/2014/main" id="{6AAADF90-BD0D-466B-A9B0-24180E273FAD}"/>
              </a:ext>
            </a:extLst>
          </xdr:cNvPr>
          <xdr:cNvSpPr txBox="1"/>
        </xdr:nvSpPr>
        <xdr:spPr>
          <a:xfrm>
            <a:off x="4305775" y="1226820"/>
            <a:ext cx="98276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YOY% :</a:t>
            </a:r>
          </a:p>
        </xdr:txBody>
      </xdr:sp>
      <xdr:sp macro="" textlink="'main metric'!J27">
        <xdr:nvSpPr>
          <xdr:cNvPr id="24" name="TextBox 23">
            <a:extLst>
              <a:ext uri="{FF2B5EF4-FFF2-40B4-BE49-F238E27FC236}">
                <a16:creationId xmlns:a16="http://schemas.microsoft.com/office/drawing/2014/main" id="{EA3FB5C9-B165-42EE-A3E8-D0889DD24117}"/>
              </a:ext>
            </a:extLst>
          </xdr:cNvPr>
          <xdr:cNvSpPr txBox="1"/>
        </xdr:nvSpPr>
        <xdr:spPr>
          <a:xfrm>
            <a:off x="4850037" y="1196340"/>
            <a:ext cx="753213"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ED7EAD7-4973-482D-9D5B-A3817B483636}" type="TxLink">
              <a:rPr lang="en-US" sz="1100" b="0" i="0" u="none" strike="noStrike" kern="1200">
                <a:solidFill>
                  <a:schemeClr val="accent6">
                    <a:lumMod val="40000"/>
                    <a:lumOff val="60000"/>
                  </a:schemeClr>
                </a:solidFill>
                <a:latin typeface="Aptos Narrow"/>
                <a:ea typeface="+mn-ea"/>
                <a:cs typeface="+mn-cs"/>
              </a:rPr>
              <a:pPr marL="0" indent="0" algn="l"/>
              <a:t> </a:t>
            </a:fld>
            <a:endParaRPr lang="en-US" sz="1100" b="0" i="0" u="none" strike="noStrike" kern="1200">
              <a:solidFill>
                <a:schemeClr val="accent6">
                  <a:lumMod val="40000"/>
                  <a:lumOff val="60000"/>
                </a:schemeClr>
              </a:solidFill>
              <a:latin typeface="Aptos Narrow"/>
              <a:ea typeface="+mn-ea"/>
              <a:cs typeface="+mn-cs"/>
            </a:endParaRPr>
          </a:p>
        </xdr:txBody>
      </xdr:sp>
      <xdr:graphicFrame macro="">
        <xdr:nvGraphicFramePr>
          <xdr:cNvPr id="25" name="Chart 24">
            <a:extLst>
              <a:ext uri="{FF2B5EF4-FFF2-40B4-BE49-F238E27FC236}">
                <a16:creationId xmlns:a16="http://schemas.microsoft.com/office/drawing/2014/main" id="{74A63F54-CE9D-4C5D-8DEB-089821FF6BEB}"/>
              </a:ext>
            </a:extLst>
          </xdr:cNvPr>
          <xdr:cNvGraphicFramePr>
            <a:graphicFrameLocks/>
          </xdr:cNvGraphicFramePr>
        </xdr:nvGraphicFramePr>
        <xdr:xfrm>
          <a:off x="5532120" y="335280"/>
          <a:ext cx="2087880" cy="1211580"/>
        </xdr:xfrm>
        <a:graphic>
          <a:graphicData uri="http://schemas.openxmlformats.org/drawingml/2006/chart">
            <c:chart xmlns:c="http://schemas.openxmlformats.org/drawingml/2006/chart" xmlns:r="http://schemas.openxmlformats.org/officeDocument/2006/relationships" r:id="rId3"/>
          </a:graphicData>
        </a:graphic>
      </xdr:graphicFrame>
      <xdr:sp macro="" textlink="'main metric'!H4">
        <xdr:nvSpPr>
          <xdr:cNvPr id="26" name="TextBox 25">
            <a:extLst>
              <a:ext uri="{FF2B5EF4-FFF2-40B4-BE49-F238E27FC236}">
                <a16:creationId xmlns:a16="http://schemas.microsoft.com/office/drawing/2014/main" id="{28E7519F-2329-9935-C44B-ADD102AA15EA}"/>
              </a:ext>
            </a:extLst>
          </xdr:cNvPr>
          <xdr:cNvSpPr txBox="1"/>
        </xdr:nvSpPr>
        <xdr:spPr>
          <a:xfrm>
            <a:off x="6225540" y="70104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18DB56-60A8-49A4-AE24-9AF04992717B}" type="TxLink">
              <a:rPr lang="en-US" sz="1400" b="1" i="0" u="none" strike="noStrike" kern="1200">
                <a:solidFill>
                  <a:srgbClr val="00B050"/>
                </a:solidFill>
                <a:latin typeface="Aptos Narrow"/>
              </a:rPr>
              <a:pPr algn="ctr"/>
              <a:t>12.0%</a:t>
            </a:fld>
            <a:endParaRPr lang="en-US" sz="1400" b="1" kern="1200">
              <a:solidFill>
                <a:srgbClr val="00B050"/>
              </a:solidFill>
            </a:endParaRPr>
          </a:p>
        </xdr:txBody>
      </xdr:sp>
    </xdr:grpSp>
    <xdr:clientData/>
  </xdr:twoCellAnchor>
  <xdr:twoCellAnchor>
    <xdr:from>
      <xdr:col>10</xdr:col>
      <xdr:colOff>401858</xdr:colOff>
      <xdr:row>18</xdr:row>
      <xdr:rowOff>83820</xdr:rowOff>
    </xdr:from>
    <xdr:to>
      <xdr:col>12</xdr:col>
      <xdr:colOff>481054</xdr:colOff>
      <xdr:row>19</xdr:row>
      <xdr:rowOff>106680</xdr:rowOff>
    </xdr:to>
    <xdr:sp macro="" textlink="">
      <xdr:nvSpPr>
        <xdr:cNvPr id="31" name="TextBox 30">
          <a:extLst>
            <a:ext uri="{FF2B5EF4-FFF2-40B4-BE49-F238E27FC236}">
              <a16:creationId xmlns:a16="http://schemas.microsoft.com/office/drawing/2014/main" id="{C1A24A51-11E2-4117-BDBB-AC2060C0BCB2}"/>
            </a:ext>
          </a:extLst>
        </xdr:cNvPr>
        <xdr:cNvSpPr txBox="1"/>
      </xdr:nvSpPr>
      <xdr:spPr>
        <a:xfrm>
          <a:off x="6497858" y="3375660"/>
          <a:ext cx="1298396"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100" kern="1200">
            <a:solidFill>
              <a:schemeClr val="bg1">
                <a:lumMod val="85000"/>
              </a:schemeClr>
            </a:solidFill>
          </a:endParaRPr>
        </a:p>
      </xdr:txBody>
    </xdr:sp>
    <xdr:clientData/>
  </xdr:twoCellAnchor>
  <xdr:twoCellAnchor>
    <xdr:from>
      <xdr:col>12</xdr:col>
      <xdr:colOff>220980</xdr:colOff>
      <xdr:row>2</xdr:row>
      <xdr:rowOff>160020</xdr:rowOff>
    </xdr:from>
    <xdr:to>
      <xdr:col>17</xdr:col>
      <xdr:colOff>382620</xdr:colOff>
      <xdr:row>9</xdr:row>
      <xdr:rowOff>121920</xdr:rowOff>
    </xdr:to>
    <xdr:grpSp>
      <xdr:nvGrpSpPr>
        <xdr:cNvPr id="52" name="Group 51">
          <a:extLst>
            <a:ext uri="{FF2B5EF4-FFF2-40B4-BE49-F238E27FC236}">
              <a16:creationId xmlns:a16="http://schemas.microsoft.com/office/drawing/2014/main" id="{131EFEA1-3EC3-4193-107F-707CCE72FEE7}"/>
            </a:ext>
          </a:extLst>
        </xdr:cNvPr>
        <xdr:cNvGrpSpPr/>
      </xdr:nvGrpSpPr>
      <xdr:grpSpPr>
        <a:xfrm>
          <a:off x="7572039" y="518608"/>
          <a:ext cx="3224581" cy="1216959"/>
          <a:chOff x="7536180" y="320040"/>
          <a:chExt cx="3209640" cy="1242060"/>
        </a:xfrm>
      </xdr:grpSpPr>
      <xdr:sp macro="" textlink="">
        <xdr:nvSpPr>
          <xdr:cNvPr id="27" name="Rectangle: Rounded Corners 26">
            <a:extLst>
              <a:ext uri="{FF2B5EF4-FFF2-40B4-BE49-F238E27FC236}">
                <a16:creationId xmlns:a16="http://schemas.microsoft.com/office/drawing/2014/main" id="{35255DDD-B87A-409D-947D-7ABC6D3F206E}"/>
              </a:ext>
            </a:extLst>
          </xdr:cNvPr>
          <xdr:cNvSpPr/>
        </xdr:nvSpPr>
        <xdr:spPr>
          <a:xfrm>
            <a:off x="7536180" y="320040"/>
            <a:ext cx="3059639" cy="1242060"/>
          </a:xfrm>
          <a:prstGeom prst="roundRect">
            <a:avLst>
              <a:gd name="adj" fmla="val 9948"/>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8" name="TextBox 27">
            <a:extLst>
              <a:ext uri="{FF2B5EF4-FFF2-40B4-BE49-F238E27FC236}">
                <a16:creationId xmlns:a16="http://schemas.microsoft.com/office/drawing/2014/main" id="{1CAC8A27-1062-456C-B575-56E83E612050}"/>
              </a:ext>
            </a:extLst>
          </xdr:cNvPr>
          <xdr:cNvSpPr txBox="1"/>
        </xdr:nvSpPr>
        <xdr:spPr>
          <a:xfrm>
            <a:off x="7544275" y="335280"/>
            <a:ext cx="14920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22B1B7"/>
                </a:solidFill>
              </a:rPr>
              <a:t>#</a:t>
            </a:r>
            <a:r>
              <a:rPr lang="en-US" sz="1400" kern="1200">
                <a:solidFill>
                  <a:srgbClr val="00B050"/>
                </a:solidFill>
              </a:rPr>
              <a:t> </a:t>
            </a:r>
            <a:r>
              <a:rPr lang="en-US" sz="1400" kern="1200">
                <a:solidFill>
                  <a:srgbClr val="22B1B7"/>
                </a:solidFill>
              </a:rPr>
              <a:t>Orders</a:t>
            </a:r>
          </a:p>
        </xdr:txBody>
      </xdr:sp>
      <xdr:sp macro="" textlink="'main metric'!L4">
        <xdr:nvSpPr>
          <xdr:cNvPr id="29" name="TextBox 28">
            <a:extLst>
              <a:ext uri="{FF2B5EF4-FFF2-40B4-BE49-F238E27FC236}">
                <a16:creationId xmlns:a16="http://schemas.microsoft.com/office/drawing/2014/main" id="{48CDCC44-E9B9-4746-9986-E0AEBA74A780}"/>
              </a:ext>
            </a:extLst>
          </xdr:cNvPr>
          <xdr:cNvSpPr txBox="1"/>
        </xdr:nvSpPr>
        <xdr:spPr>
          <a:xfrm>
            <a:off x="7544275" y="581660"/>
            <a:ext cx="207313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BC9DDB-8ED0-494A-A3E0-5B39632C63CC}" type="TxLink">
              <a:rPr lang="en-US" sz="3300" b="1" i="0" u="none" strike="noStrike" kern="1200">
                <a:solidFill>
                  <a:schemeClr val="bg1"/>
                </a:solidFill>
                <a:latin typeface="Aptos Narrow"/>
                <a:ea typeface="+mn-ea"/>
                <a:cs typeface="+mn-cs"/>
              </a:rPr>
              <a:pPr marL="0" indent="0" algn="l"/>
              <a:t>4092</a:t>
            </a:fld>
            <a:endParaRPr lang="en-US" sz="3300" b="1" i="0" u="none" strike="noStrike" kern="1200">
              <a:solidFill>
                <a:schemeClr val="bg1"/>
              </a:solidFill>
              <a:latin typeface="Aptos Narrow"/>
              <a:ea typeface="+mn-ea"/>
              <a:cs typeface="+mn-cs"/>
            </a:endParaRPr>
          </a:p>
        </xdr:txBody>
      </xdr:sp>
      <xdr:sp macro="" textlink="">
        <xdr:nvSpPr>
          <xdr:cNvPr id="30" name="TextBox 29">
            <a:extLst>
              <a:ext uri="{FF2B5EF4-FFF2-40B4-BE49-F238E27FC236}">
                <a16:creationId xmlns:a16="http://schemas.microsoft.com/office/drawing/2014/main" id="{ACACE06B-B149-475A-AACC-85DA648F07E5}"/>
              </a:ext>
            </a:extLst>
          </xdr:cNvPr>
          <xdr:cNvSpPr txBox="1"/>
        </xdr:nvSpPr>
        <xdr:spPr>
          <a:xfrm>
            <a:off x="7544275" y="1010920"/>
            <a:ext cx="1044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Previous</a:t>
            </a:r>
            <a:r>
              <a:rPr lang="en-US" sz="1100" kern="1200" baseline="0">
                <a:solidFill>
                  <a:schemeClr val="bg1">
                    <a:lumMod val="65000"/>
                  </a:schemeClr>
                </a:solidFill>
              </a:rPr>
              <a:t> Year:</a:t>
            </a:r>
            <a:endParaRPr lang="en-US" sz="1100" kern="1200">
              <a:solidFill>
                <a:schemeClr val="bg1">
                  <a:lumMod val="65000"/>
                </a:schemeClr>
              </a:solidFill>
            </a:endParaRPr>
          </a:p>
        </xdr:txBody>
      </xdr:sp>
      <xdr:sp macro="" textlink="'main metric'!H37">
        <xdr:nvSpPr>
          <xdr:cNvPr id="32" name="TextBox 31">
            <a:extLst>
              <a:ext uri="{FF2B5EF4-FFF2-40B4-BE49-F238E27FC236}">
                <a16:creationId xmlns:a16="http://schemas.microsoft.com/office/drawing/2014/main" id="{2AF47FD1-0067-4566-86B8-B7300E89483D}"/>
              </a:ext>
            </a:extLst>
          </xdr:cNvPr>
          <xdr:cNvSpPr txBox="1"/>
        </xdr:nvSpPr>
        <xdr:spPr>
          <a:xfrm>
            <a:off x="8432863" y="986790"/>
            <a:ext cx="1054499"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1CF408-C4C1-4719-84C9-7231680C3810}" type="TxLink">
              <a:rPr lang="en-US" sz="1100" b="0" i="0" u="none" strike="noStrike" kern="1200">
                <a:solidFill>
                  <a:srgbClr val="22B1B7"/>
                </a:solidFill>
                <a:latin typeface="Aptos Narrow"/>
                <a:ea typeface="+mn-ea"/>
                <a:cs typeface="+mn-cs"/>
              </a:rPr>
              <a:pPr marL="0" indent="0" algn="l"/>
              <a:t> </a:t>
            </a:fld>
            <a:endParaRPr lang="en-US" sz="1000" b="0" i="0" u="none" strike="noStrike" kern="1200">
              <a:solidFill>
                <a:srgbClr val="22B1B7"/>
              </a:solidFill>
              <a:latin typeface="Aptos Narrow"/>
              <a:ea typeface="+mn-ea"/>
              <a:cs typeface="+mn-cs"/>
            </a:endParaRPr>
          </a:p>
        </xdr:txBody>
      </xdr:sp>
      <xdr:sp macro="" textlink="">
        <xdr:nvSpPr>
          <xdr:cNvPr id="33" name="TextBox 32">
            <a:extLst>
              <a:ext uri="{FF2B5EF4-FFF2-40B4-BE49-F238E27FC236}">
                <a16:creationId xmlns:a16="http://schemas.microsoft.com/office/drawing/2014/main" id="{64B8A877-9844-4E0C-A0F3-287DB614B691}"/>
              </a:ext>
            </a:extLst>
          </xdr:cNvPr>
          <xdr:cNvSpPr txBox="1"/>
        </xdr:nvSpPr>
        <xdr:spPr>
          <a:xfrm>
            <a:off x="7544275" y="1219200"/>
            <a:ext cx="98276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YOY% :</a:t>
            </a:r>
          </a:p>
        </xdr:txBody>
      </xdr:sp>
      <xdr:sp macro="" textlink="'main metric'!H40">
        <xdr:nvSpPr>
          <xdr:cNvPr id="34" name="TextBox 33">
            <a:extLst>
              <a:ext uri="{FF2B5EF4-FFF2-40B4-BE49-F238E27FC236}">
                <a16:creationId xmlns:a16="http://schemas.microsoft.com/office/drawing/2014/main" id="{4A1AF3AA-79EF-49E9-ABD4-CD5AE774927A}"/>
              </a:ext>
            </a:extLst>
          </xdr:cNvPr>
          <xdr:cNvSpPr txBox="1"/>
        </xdr:nvSpPr>
        <xdr:spPr>
          <a:xfrm>
            <a:off x="8088537" y="1188720"/>
            <a:ext cx="753213"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8CFAC81-1B42-46BB-BAFD-4F192FFE48C8}" type="TxLink">
              <a:rPr lang="en-US" sz="1100" b="0" i="0" u="none" strike="noStrike" kern="1200">
                <a:solidFill>
                  <a:schemeClr val="accent6">
                    <a:lumMod val="40000"/>
                    <a:lumOff val="60000"/>
                  </a:schemeClr>
                </a:solidFill>
                <a:latin typeface="Aptos Narrow"/>
                <a:ea typeface="+mn-ea"/>
                <a:cs typeface="+mn-cs"/>
              </a:rPr>
              <a:pPr marL="0" indent="0" algn="l"/>
              <a:t> </a:t>
            </a:fld>
            <a:endParaRPr lang="en-US" sz="1100" b="0" i="0" u="none" strike="noStrike" kern="1200">
              <a:solidFill>
                <a:schemeClr val="accent6">
                  <a:lumMod val="40000"/>
                  <a:lumOff val="60000"/>
                </a:schemeClr>
              </a:solidFill>
              <a:latin typeface="Aptos Narrow"/>
              <a:ea typeface="+mn-ea"/>
              <a:cs typeface="+mn-cs"/>
            </a:endParaRPr>
          </a:p>
        </xdr:txBody>
      </xdr:sp>
      <xdr:graphicFrame macro="">
        <xdr:nvGraphicFramePr>
          <xdr:cNvPr id="37" name="Chart 36">
            <a:extLst>
              <a:ext uri="{FF2B5EF4-FFF2-40B4-BE49-F238E27FC236}">
                <a16:creationId xmlns:a16="http://schemas.microsoft.com/office/drawing/2014/main" id="{32FE56DE-B06A-48E5-8939-1CBF22D3B91E}"/>
              </a:ext>
            </a:extLst>
          </xdr:cNvPr>
          <xdr:cNvGraphicFramePr>
            <a:graphicFrameLocks/>
          </xdr:cNvGraphicFramePr>
        </xdr:nvGraphicFramePr>
        <xdr:xfrm>
          <a:off x="9075420" y="350520"/>
          <a:ext cx="1670400" cy="1188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17</xdr:col>
      <xdr:colOff>441960</xdr:colOff>
      <xdr:row>2</xdr:row>
      <xdr:rowOff>160020</xdr:rowOff>
    </xdr:from>
    <xdr:to>
      <xdr:col>23</xdr:col>
      <xdr:colOff>9240</xdr:colOff>
      <xdr:row>9</xdr:row>
      <xdr:rowOff>121920</xdr:rowOff>
    </xdr:to>
    <xdr:grpSp>
      <xdr:nvGrpSpPr>
        <xdr:cNvPr id="53" name="Group 52">
          <a:extLst>
            <a:ext uri="{FF2B5EF4-FFF2-40B4-BE49-F238E27FC236}">
              <a16:creationId xmlns:a16="http://schemas.microsoft.com/office/drawing/2014/main" id="{878B9749-8203-9B88-3AEE-AFC8FD56DB68}"/>
            </a:ext>
          </a:extLst>
        </xdr:cNvPr>
        <xdr:cNvGrpSpPr/>
      </xdr:nvGrpSpPr>
      <xdr:grpSpPr>
        <a:xfrm>
          <a:off x="10855960" y="518608"/>
          <a:ext cx="3242809" cy="1216959"/>
          <a:chOff x="10805160" y="320040"/>
          <a:chExt cx="3224880" cy="1242060"/>
        </a:xfrm>
      </xdr:grpSpPr>
      <xdr:sp macro="" textlink="">
        <xdr:nvSpPr>
          <xdr:cNvPr id="38" name="Rectangle: Rounded Corners 37">
            <a:extLst>
              <a:ext uri="{FF2B5EF4-FFF2-40B4-BE49-F238E27FC236}">
                <a16:creationId xmlns:a16="http://schemas.microsoft.com/office/drawing/2014/main" id="{F8F89AC7-3DE4-409E-96B6-F305A8B64756}"/>
              </a:ext>
            </a:extLst>
          </xdr:cNvPr>
          <xdr:cNvSpPr/>
        </xdr:nvSpPr>
        <xdr:spPr>
          <a:xfrm>
            <a:off x="10805160" y="320040"/>
            <a:ext cx="3059639" cy="1242060"/>
          </a:xfrm>
          <a:prstGeom prst="roundRect">
            <a:avLst>
              <a:gd name="adj" fmla="val 9948"/>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39" name="TextBox 38">
            <a:extLst>
              <a:ext uri="{FF2B5EF4-FFF2-40B4-BE49-F238E27FC236}">
                <a16:creationId xmlns:a16="http://schemas.microsoft.com/office/drawing/2014/main" id="{54E1F0EE-43AD-4876-B6AE-F3B165FF8B2B}"/>
              </a:ext>
            </a:extLst>
          </xdr:cNvPr>
          <xdr:cNvSpPr txBox="1"/>
        </xdr:nvSpPr>
        <xdr:spPr>
          <a:xfrm>
            <a:off x="10813255" y="335280"/>
            <a:ext cx="14920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CC180A"/>
                </a:solidFill>
              </a:rPr>
              <a:t>COGS</a:t>
            </a:r>
          </a:p>
        </xdr:txBody>
      </xdr:sp>
      <xdr:sp macro="" textlink="'main metric'!D4">
        <xdr:nvSpPr>
          <xdr:cNvPr id="40" name="TextBox 39">
            <a:extLst>
              <a:ext uri="{FF2B5EF4-FFF2-40B4-BE49-F238E27FC236}">
                <a16:creationId xmlns:a16="http://schemas.microsoft.com/office/drawing/2014/main" id="{ACDF73C1-72AF-4618-A009-0695FE48CED6}"/>
              </a:ext>
            </a:extLst>
          </xdr:cNvPr>
          <xdr:cNvSpPr txBox="1"/>
        </xdr:nvSpPr>
        <xdr:spPr>
          <a:xfrm>
            <a:off x="10813255" y="581660"/>
            <a:ext cx="207313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9674FF-950D-4776-8DCC-8173B6E740E4}" type="TxLink">
              <a:rPr lang="en-US" sz="3300" b="1" i="0" u="none" strike="noStrike" kern="1200">
                <a:solidFill>
                  <a:schemeClr val="bg1"/>
                </a:solidFill>
                <a:latin typeface="Aptos Narrow"/>
                <a:ea typeface="+mn-ea"/>
                <a:cs typeface="+mn-cs"/>
              </a:rPr>
              <a:pPr marL="0" indent="0" algn="l"/>
              <a:t>$2,055,975</a:t>
            </a:fld>
            <a:endParaRPr lang="en-US" sz="3300" b="1" i="0" u="none" strike="noStrike" kern="1200">
              <a:solidFill>
                <a:schemeClr val="bg1"/>
              </a:solidFill>
              <a:latin typeface="Aptos Narrow"/>
              <a:ea typeface="+mn-ea"/>
              <a:cs typeface="+mn-cs"/>
            </a:endParaRPr>
          </a:p>
        </xdr:txBody>
      </xdr:sp>
      <xdr:sp macro="" textlink="">
        <xdr:nvSpPr>
          <xdr:cNvPr id="41" name="TextBox 40">
            <a:extLst>
              <a:ext uri="{FF2B5EF4-FFF2-40B4-BE49-F238E27FC236}">
                <a16:creationId xmlns:a16="http://schemas.microsoft.com/office/drawing/2014/main" id="{E573D884-6652-4549-90C8-DDA4607F8BF5}"/>
              </a:ext>
            </a:extLst>
          </xdr:cNvPr>
          <xdr:cNvSpPr txBox="1"/>
        </xdr:nvSpPr>
        <xdr:spPr>
          <a:xfrm>
            <a:off x="10813255" y="1010920"/>
            <a:ext cx="1044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Previous</a:t>
            </a:r>
            <a:r>
              <a:rPr lang="en-US" sz="1100" kern="1200" baseline="0">
                <a:solidFill>
                  <a:schemeClr val="bg1">
                    <a:lumMod val="65000"/>
                  </a:schemeClr>
                </a:solidFill>
              </a:rPr>
              <a:t> Year:</a:t>
            </a:r>
            <a:endParaRPr lang="en-US" sz="1100" kern="1200">
              <a:solidFill>
                <a:schemeClr val="bg1">
                  <a:lumMod val="65000"/>
                </a:schemeClr>
              </a:solidFill>
            </a:endParaRPr>
          </a:p>
        </xdr:txBody>
      </xdr:sp>
      <xdr:sp macro="" textlink="'main metric'!H64">
        <xdr:nvSpPr>
          <xdr:cNvPr id="42" name="TextBox 41">
            <a:extLst>
              <a:ext uri="{FF2B5EF4-FFF2-40B4-BE49-F238E27FC236}">
                <a16:creationId xmlns:a16="http://schemas.microsoft.com/office/drawing/2014/main" id="{5D8AA044-529F-4C4F-89EB-11F1557DABF6}"/>
              </a:ext>
            </a:extLst>
          </xdr:cNvPr>
          <xdr:cNvSpPr txBox="1"/>
        </xdr:nvSpPr>
        <xdr:spPr>
          <a:xfrm>
            <a:off x="11701843" y="986790"/>
            <a:ext cx="1054499"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097E185-8E67-43B2-BA50-C8708666C710}" type="TxLink">
              <a:rPr lang="en-US" sz="1100" b="0" i="0" u="none" strike="noStrike" kern="1200">
                <a:solidFill>
                  <a:srgbClr val="CC180A"/>
                </a:solidFill>
                <a:latin typeface="Aptos Narrow"/>
                <a:ea typeface="+mn-ea"/>
                <a:cs typeface="+mn-cs"/>
              </a:rPr>
              <a:pPr marL="0" indent="0" algn="l"/>
              <a:t> </a:t>
            </a:fld>
            <a:endParaRPr lang="en-US" sz="1000" b="0" i="0" u="none" strike="noStrike" kern="1200">
              <a:solidFill>
                <a:srgbClr val="CC180A"/>
              </a:solidFill>
              <a:latin typeface="Aptos Narrow"/>
              <a:ea typeface="+mn-ea"/>
              <a:cs typeface="+mn-cs"/>
            </a:endParaRPr>
          </a:p>
        </xdr:txBody>
      </xdr:sp>
      <xdr:sp macro="" textlink="">
        <xdr:nvSpPr>
          <xdr:cNvPr id="43" name="TextBox 42">
            <a:extLst>
              <a:ext uri="{FF2B5EF4-FFF2-40B4-BE49-F238E27FC236}">
                <a16:creationId xmlns:a16="http://schemas.microsoft.com/office/drawing/2014/main" id="{A5F6F578-3DA6-42D6-B5E3-8877A0662235}"/>
              </a:ext>
            </a:extLst>
          </xdr:cNvPr>
          <xdr:cNvSpPr txBox="1"/>
        </xdr:nvSpPr>
        <xdr:spPr>
          <a:xfrm>
            <a:off x="10813255" y="1219200"/>
            <a:ext cx="98276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kern="1200">
                <a:solidFill>
                  <a:schemeClr val="bg1">
                    <a:lumMod val="65000"/>
                  </a:schemeClr>
                </a:solidFill>
              </a:rPr>
              <a:t> YOY% :</a:t>
            </a:r>
          </a:p>
        </xdr:txBody>
      </xdr:sp>
      <xdr:sp macro="" textlink="'main metric'!H67">
        <xdr:nvSpPr>
          <xdr:cNvPr id="44" name="TextBox 43">
            <a:extLst>
              <a:ext uri="{FF2B5EF4-FFF2-40B4-BE49-F238E27FC236}">
                <a16:creationId xmlns:a16="http://schemas.microsoft.com/office/drawing/2014/main" id="{BB1E5563-039A-4EE1-83A1-47F4E901C84F}"/>
              </a:ext>
            </a:extLst>
          </xdr:cNvPr>
          <xdr:cNvSpPr txBox="1"/>
        </xdr:nvSpPr>
        <xdr:spPr>
          <a:xfrm>
            <a:off x="11357517" y="1188720"/>
            <a:ext cx="753213"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FEBE8C-5BFC-4BA0-97F4-125E9709842D}" type="TxLink">
              <a:rPr lang="en-US" sz="1100" b="0" i="0" u="none" strike="noStrike" kern="1200">
                <a:solidFill>
                  <a:srgbClr val="FF4747"/>
                </a:solidFill>
                <a:latin typeface="Aptos Narrow"/>
                <a:ea typeface="+mn-ea"/>
                <a:cs typeface="+mn-cs"/>
              </a:rPr>
              <a:pPr marL="0" indent="0" algn="l"/>
              <a:t> </a:t>
            </a:fld>
            <a:endParaRPr lang="en-US" sz="1100" b="0" i="0" u="none" strike="noStrike" kern="1200">
              <a:solidFill>
                <a:srgbClr val="FF4747"/>
              </a:solidFill>
              <a:latin typeface="Aptos Narrow"/>
              <a:ea typeface="+mn-ea"/>
              <a:cs typeface="+mn-cs"/>
            </a:endParaRPr>
          </a:p>
        </xdr:txBody>
      </xdr:sp>
      <xdr:graphicFrame macro="">
        <xdr:nvGraphicFramePr>
          <xdr:cNvPr id="45" name="Chart 44">
            <a:extLst>
              <a:ext uri="{FF2B5EF4-FFF2-40B4-BE49-F238E27FC236}">
                <a16:creationId xmlns:a16="http://schemas.microsoft.com/office/drawing/2014/main" id="{EE61E39C-141D-43D5-9D95-104E49858382}"/>
              </a:ext>
            </a:extLst>
          </xdr:cNvPr>
          <xdr:cNvGraphicFramePr>
            <a:graphicFrameLocks/>
          </xdr:cNvGraphicFramePr>
        </xdr:nvGraphicFramePr>
        <xdr:xfrm>
          <a:off x="12344400" y="350520"/>
          <a:ext cx="1670400" cy="1188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6" name="Chart 45">
            <a:extLst>
              <a:ext uri="{FF2B5EF4-FFF2-40B4-BE49-F238E27FC236}">
                <a16:creationId xmlns:a16="http://schemas.microsoft.com/office/drawing/2014/main" id="{BE707477-C678-4DB2-B844-EF67D7A599DD}"/>
              </a:ext>
            </a:extLst>
          </xdr:cNvPr>
          <xdr:cNvGraphicFramePr>
            <a:graphicFrameLocks/>
          </xdr:cNvGraphicFramePr>
        </xdr:nvGraphicFramePr>
        <xdr:xfrm>
          <a:off x="12359640" y="350520"/>
          <a:ext cx="1670400" cy="11880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7769</xdr:colOff>
      <xdr:row>0</xdr:row>
      <xdr:rowOff>15240</xdr:rowOff>
    </xdr:from>
    <xdr:to>
      <xdr:col>1</xdr:col>
      <xdr:colOff>236369</xdr:colOff>
      <xdr:row>43</xdr:row>
      <xdr:rowOff>60960</xdr:rowOff>
    </xdr:to>
    <xdr:sp macro="" textlink="">
      <xdr:nvSpPr>
        <xdr:cNvPr id="49" name="Rectangle 48">
          <a:extLst>
            <a:ext uri="{FF2B5EF4-FFF2-40B4-BE49-F238E27FC236}">
              <a16:creationId xmlns:a16="http://schemas.microsoft.com/office/drawing/2014/main" id="{0C9233C3-39AB-26D4-45B7-39EBB4F01D18}"/>
            </a:ext>
          </a:extLst>
        </xdr:cNvPr>
        <xdr:cNvSpPr/>
      </xdr:nvSpPr>
      <xdr:spPr>
        <a:xfrm>
          <a:off x="7769" y="15240"/>
          <a:ext cx="841188" cy="7755367"/>
        </a:xfrm>
        <a:prstGeom prst="rect">
          <a:avLst/>
        </a:prstGeom>
        <a:solidFill>
          <a:srgbClr val="3A3E47"/>
        </a:solidFill>
        <a:ln>
          <a:noFill/>
        </a:ln>
        <a:effectLst>
          <a:outerShdw blurRad="1219200" dist="38100" sx="16000" sy="16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445561</xdr:colOff>
      <xdr:row>0</xdr:row>
      <xdr:rowOff>68729</xdr:rowOff>
    </xdr:from>
    <xdr:to>
      <xdr:col>9</xdr:col>
      <xdr:colOff>605118</xdr:colOff>
      <xdr:row>2</xdr:row>
      <xdr:rowOff>99209</xdr:rowOff>
    </xdr:to>
    <xdr:sp macro="" textlink="">
      <xdr:nvSpPr>
        <xdr:cNvPr id="54" name="TextBox 53">
          <a:extLst>
            <a:ext uri="{FF2B5EF4-FFF2-40B4-BE49-F238E27FC236}">
              <a16:creationId xmlns:a16="http://schemas.microsoft.com/office/drawing/2014/main" id="{4335B325-1258-DB07-7EB0-0F7131599C95}"/>
            </a:ext>
          </a:extLst>
        </xdr:cNvPr>
        <xdr:cNvSpPr txBox="1"/>
      </xdr:nvSpPr>
      <xdr:spPr>
        <a:xfrm>
          <a:off x="1058149" y="68729"/>
          <a:ext cx="5060263" cy="389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kern="1200">
              <a:solidFill>
                <a:schemeClr val="bg1">
                  <a:lumMod val="85000"/>
                </a:schemeClr>
              </a:solidFill>
            </a:rPr>
            <a:t>E Commerce Sales Analysis |</a:t>
          </a:r>
          <a:r>
            <a:rPr lang="en-US" sz="2000" kern="1200" baseline="0">
              <a:solidFill>
                <a:schemeClr val="bg1">
                  <a:lumMod val="85000"/>
                </a:schemeClr>
              </a:solidFill>
            </a:rPr>
            <a:t> Overview</a:t>
          </a:r>
          <a:endParaRPr lang="en-US" sz="2000" kern="1200">
            <a:solidFill>
              <a:schemeClr val="bg1">
                <a:lumMod val="85000"/>
              </a:schemeClr>
            </a:solidFill>
          </a:endParaRPr>
        </a:p>
      </xdr:txBody>
    </xdr:sp>
    <xdr:clientData/>
  </xdr:twoCellAnchor>
  <xdr:twoCellAnchor>
    <xdr:from>
      <xdr:col>1</xdr:col>
      <xdr:colOff>464821</xdr:colOff>
      <xdr:row>10</xdr:row>
      <xdr:rowOff>83820</xdr:rowOff>
    </xdr:from>
    <xdr:to>
      <xdr:col>12</xdr:col>
      <xdr:colOff>14941</xdr:colOff>
      <xdr:row>24</xdr:row>
      <xdr:rowOff>129540</xdr:rowOff>
    </xdr:to>
    <xdr:sp macro="" textlink="">
      <xdr:nvSpPr>
        <xdr:cNvPr id="55" name="Rectangle: Rounded Corners 54">
          <a:extLst>
            <a:ext uri="{FF2B5EF4-FFF2-40B4-BE49-F238E27FC236}">
              <a16:creationId xmlns:a16="http://schemas.microsoft.com/office/drawing/2014/main" id="{7A85884B-36DA-6746-DCED-B27973626392}"/>
            </a:ext>
          </a:extLst>
        </xdr:cNvPr>
        <xdr:cNvSpPr/>
      </xdr:nvSpPr>
      <xdr:spPr>
        <a:xfrm>
          <a:off x="1077409" y="1876761"/>
          <a:ext cx="6288591" cy="2555838"/>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442408</xdr:colOff>
      <xdr:row>25</xdr:row>
      <xdr:rowOff>104738</xdr:rowOff>
    </xdr:from>
    <xdr:to>
      <xdr:col>11</xdr:col>
      <xdr:colOff>605725</xdr:colOff>
      <xdr:row>39</xdr:row>
      <xdr:rowOff>150458</xdr:rowOff>
    </xdr:to>
    <xdr:sp macro="" textlink="">
      <xdr:nvSpPr>
        <xdr:cNvPr id="63" name="Rectangle: Rounded Corners 62">
          <a:extLst>
            <a:ext uri="{FF2B5EF4-FFF2-40B4-BE49-F238E27FC236}">
              <a16:creationId xmlns:a16="http://schemas.microsoft.com/office/drawing/2014/main" id="{DFAF70D8-BCA5-4A7C-A538-7CE3A81A6254}"/>
            </a:ext>
          </a:extLst>
        </xdr:cNvPr>
        <xdr:cNvSpPr/>
      </xdr:nvSpPr>
      <xdr:spPr>
        <a:xfrm>
          <a:off x="1054996" y="4587091"/>
          <a:ext cx="6289200" cy="2555838"/>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556260</xdr:colOff>
      <xdr:row>13</xdr:row>
      <xdr:rowOff>30480</xdr:rowOff>
    </xdr:from>
    <xdr:to>
      <xdr:col>11</xdr:col>
      <xdr:colOff>548640</xdr:colOff>
      <xdr:row>24</xdr:row>
      <xdr:rowOff>68580</xdr:rowOff>
    </xdr:to>
    <xdr:graphicFrame macro="">
      <xdr:nvGraphicFramePr>
        <xdr:cNvPr id="56" name="Chart 55">
          <a:extLst>
            <a:ext uri="{FF2B5EF4-FFF2-40B4-BE49-F238E27FC236}">
              <a16:creationId xmlns:a16="http://schemas.microsoft.com/office/drawing/2014/main" id="{0F8C3D01-AF25-4D58-97DF-5EE4A1C0C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220980</xdr:colOff>
      <xdr:row>10</xdr:row>
      <xdr:rowOff>83820</xdr:rowOff>
    </xdr:from>
    <xdr:to>
      <xdr:col>17</xdr:col>
      <xdr:colOff>243840</xdr:colOff>
      <xdr:row>24</xdr:row>
      <xdr:rowOff>119529</xdr:rowOff>
    </xdr:to>
    <xdr:sp macro="" textlink="">
      <xdr:nvSpPr>
        <xdr:cNvPr id="58" name="Rectangle: Rounded Corners 57">
          <a:extLst>
            <a:ext uri="{FF2B5EF4-FFF2-40B4-BE49-F238E27FC236}">
              <a16:creationId xmlns:a16="http://schemas.microsoft.com/office/drawing/2014/main" id="{25F1E373-3012-46FA-B0E8-08873185209D}"/>
            </a:ext>
          </a:extLst>
        </xdr:cNvPr>
        <xdr:cNvSpPr/>
      </xdr:nvSpPr>
      <xdr:spPr>
        <a:xfrm>
          <a:off x="7572039" y="1876761"/>
          <a:ext cx="3085801" cy="2545827"/>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320040</xdr:colOff>
      <xdr:row>13</xdr:row>
      <xdr:rowOff>44824</xdr:rowOff>
    </xdr:from>
    <xdr:to>
      <xdr:col>17</xdr:col>
      <xdr:colOff>129540</xdr:colOff>
      <xdr:row>24</xdr:row>
      <xdr:rowOff>106681</xdr:rowOff>
    </xdr:to>
    <xdr:graphicFrame macro="">
      <xdr:nvGraphicFramePr>
        <xdr:cNvPr id="59" name="Chart 58">
          <a:extLst>
            <a:ext uri="{FF2B5EF4-FFF2-40B4-BE49-F238E27FC236}">
              <a16:creationId xmlns:a16="http://schemas.microsoft.com/office/drawing/2014/main" id="{CF56A53E-D9A6-4DF0-B078-76CD71E74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464820</xdr:colOff>
      <xdr:row>10</xdr:row>
      <xdr:rowOff>68580</xdr:rowOff>
    </xdr:from>
    <xdr:to>
      <xdr:col>22</xdr:col>
      <xdr:colOff>487680</xdr:colOff>
      <xdr:row>40</xdr:row>
      <xdr:rowOff>14941</xdr:rowOff>
    </xdr:to>
    <xdr:sp macro="" textlink="">
      <xdr:nvSpPr>
        <xdr:cNvPr id="60" name="Rectangle: Rounded Corners 59">
          <a:extLst>
            <a:ext uri="{FF2B5EF4-FFF2-40B4-BE49-F238E27FC236}">
              <a16:creationId xmlns:a16="http://schemas.microsoft.com/office/drawing/2014/main" id="{1DB9E8C4-5BF7-4396-8348-478B3AE23C61}"/>
            </a:ext>
          </a:extLst>
        </xdr:cNvPr>
        <xdr:cNvSpPr/>
      </xdr:nvSpPr>
      <xdr:spPr>
        <a:xfrm>
          <a:off x="10878820" y="1861521"/>
          <a:ext cx="3085801" cy="5325185"/>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403410</xdr:colOff>
      <xdr:row>27</xdr:row>
      <xdr:rowOff>22412</xdr:rowOff>
    </xdr:from>
    <xdr:to>
      <xdr:col>11</xdr:col>
      <xdr:colOff>567762</xdr:colOff>
      <xdr:row>39</xdr:row>
      <xdr:rowOff>149414</xdr:rowOff>
    </xdr:to>
    <xdr:graphicFrame macro="">
      <xdr:nvGraphicFramePr>
        <xdr:cNvPr id="62" name="Chart 61">
          <a:extLst>
            <a:ext uri="{FF2B5EF4-FFF2-40B4-BE49-F238E27FC236}">
              <a16:creationId xmlns:a16="http://schemas.microsoft.com/office/drawing/2014/main" id="{34D0C8D5-7ECE-40EC-B7FE-0376BFC78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7471</xdr:colOff>
      <xdr:row>12</xdr:row>
      <xdr:rowOff>67236</xdr:rowOff>
    </xdr:from>
    <xdr:to>
      <xdr:col>22</xdr:col>
      <xdr:colOff>358587</xdr:colOff>
      <xdr:row>39</xdr:row>
      <xdr:rowOff>112057</xdr:rowOff>
    </xdr:to>
    <xdr:graphicFrame macro="">
      <xdr:nvGraphicFramePr>
        <xdr:cNvPr id="64" name="Chart 63">
          <a:extLst>
            <a:ext uri="{FF2B5EF4-FFF2-40B4-BE49-F238E27FC236}">
              <a16:creationId xmlns:a16="http://schemas.microsoft.com/office/drawing/2014/main" id="{7D7A27F5-5A5E-4DF9-AE30-4FB80BA03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164353</xdr:colOff>
      <xdr:row>13</xdr:row>
      <xdr:rowOff>104588</xdr:rowOff>
    </xdr:from>
    <xdr:to>
      <xdr:col>18</xdr:col>
      <xdr:colOff>164353</xdr:colOff>
      <xdr:row>38</xdr:row>
      <xdr:rowOff>141942</xdr:rowOff>
    </xdr:to>
    <xdr:cxnSp macro="">
      <xdr:nvCxnSpPr>
        <xdr:cNvPr id="66" name="Straight Connector 65">
          <a:extLst>
            <a:ext uri="{FF2B5EF4-FFF2-40B4-BE49-F238E27FC236}">
              <a16:creationId xmlns:a16="http://schemas.microsoft.com/office/drawing/2014/main" id="{E7DB5D38-C804-7694-DD2E-ED740EEBE7B7}"/>
            </a:ext>
          </a:extLst>
        </xdr:cNvPr>
        <xdr:cNvCxnSpPr/>
      </xdr:nvCxnSpPr>
      <xdr:spPr>
        <a:xfrm>
          <a:off x="11190941" y="2435412"/>
          <a:ext cx="0" cy="4519706"/>
        </a:xfrm>
        <a:prstGeom prst="line">
          <a:avLst/>
        </a:prstGeom>
        <a:ln w="12700">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220980</xdr:colOff>
      <xdr:row>25</xdr:row>
      <xdr:rowOff>104737</xdr:rowOff>
    </xdr:from>
    <xdr:to>
      <xdr:col>17</xdr:col>
      <xdr:colOff>243239</xdr:colOff>
      <xdr:row>39</xdr:row>
      <xdr:rowOff>150619</xdr:rowOff>
    </xdr:to>
    <xdr:sp macro="" textlink="">
      <xdr:nvSpPr>
        <xdr:cNvPr id="67" name="Rectangle: Rounded Corners 66">
          <a:extLst>
            <a:ext uri="{FF2B5EF4-FFF2-40B4-BE49-F238E27FC236}">
              <a16:creationId xmlns:a16="http://schemas.microsoft.com/office/drawing/2014/main" id="{358AF0C3-9561-4795-AA4A-94E9A1559505}"/>
            </a:ext>
          </a:extLst>
        </xdr:cNvPr>
        <xdr:cNvSpPr/>
      </xdr:nvSpPr>
      <xdr:spPr>
        <a:xfrm>
          <a:off x="7572039" y="4587090"/>
          <a:ext cx="3085200" cy="2556000"/>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17</xdr:col>
      <xdr:colOff>425824</xdr:colOff>
      <xdr:row>0</xdr:row>
      <xdr:rowOff>85169</xdr:rowOff>
    </xdr:from>
    <xdr:to>
      <xdr:col>22</xdr:col>
      <xdr:colOff>433294</xdr:colOff>
      <xdr:row>2</xdr:row>
      <xdr:rowOff>171825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ACFEAE09-B14E-4FC7-86D1-A7F4FCF354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39824" y="85169"/>
              <a:ext cx="3070411" cy="445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152849</xdr:colOff>
      <xdr:row>27</xdr:row>
      <xdr:rowOff>2391</xdr:rowOff>
    </xdr:from>
    <xdr:to>
      <xdr:col>17</xdr:col>
      <xdr:colOff>262517</xdr:colOff>
      <xdr:row>38</xdr:row>
      <xdr:rowOff>151205</xdr:rowOff>
    </xdr:to>
    <xdr:graphicFrame macro="">
      <xdr:nvGraphicFramePr>
        <xdr:cNvPr id="61" name="Chart 60">
          <a:extLst>
            <a:ext uri="{FF2B5EF4-FFF2-40B4-BE49-F238E27FC236}">
              <a16:creationId xmlns:a16="http://schemas.microsoft.com/office/drawing/2014/main" id="{95D44EC1-8610-482C-A140-C36BDE698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590177</xdr:colOff>
      <xdr:row>10</xdr:row>
      <xdr:rowOff>97116</xdr:rowOff>
    </xdr:from>
    <xdr:to>
      <xdr:col>8</xdr:col>
      <xdr:colOff>29882</xdr:colOff>
      <xdr:row>12</xdr:row>
      <xdr:rowOff>104587</xdr:rowOff>
    </xdr:to>
    <xdr:sp macro="" textlink="">
      <xdr:nvSpPr>
        <xdr:cNvPr id="68" name="TextBox 67">
          <a:extLst>
            <a:ext uri="{FF2B5EF4-FFF2-40B4-BE49-F238E27FC236}">
              <a16:creationId xmlns:a16="http://schemas.microsoft.com/office/drawing/2014/main" id="{A6573486-3164-D927-35D5-955FE78EBA0C}"/>
            </a:ext>
          </a:extLst>
        </xdr:cNvPr>
        <xdr:cNvSpPr txBox="1"/>
      </xdr:nvSpPr>
      <xdr:spPr>
        <a:xfrm>
          <a:off x="1202765" y="1890057"/>
          <a:ext cx="3727823" cy="36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i="1" kern="1200">
              <a:solidFill>
                <a:schemeClr val="bg1">
                  <a:lumMod val="85000"/>
                </a:schemeClr>
              </a:solidFill>
            </a:rPr>
            <a:t>Sales by Years &amp; Qtr</a:t>
          </a:r>
        </a:p>
      </xdr:txBody>
    </xdr:sp>
    <xdr:clientData/>
  </xdr:twoCellAnchor>
  <xdr:twoCellAnchor>
    <xdr:from>
      <xdr:col>1</xdr:col>
      <xdr:colOff>590177</xdr:colOff>
      <xdr:row>25</xdr:row>
      <xdr:rowOff>100108</xdr:rowOff>
    </xdr:from>
    <xdr:to>
      <xdr:col>8</xdr:col>
      <xdr:colOff>29882</xdr:colOff>
      <xdr:row>27</xdr:row>
      <xdr:rowOff>107579</xdr:rowOff>
    </xdr:to>
    <xdr:sp macro="" textlink="">
      <xdr:nvSpPr>
        <xdr:cNvPr id="69" name="TextBox 68">
          <a:extLst>
            <a:ext uri="{FF2B5EF4-FFF2-40B4-BE49-F238E27FC236}">
              <a16:creationId xmlns:a16="http://schemas.microsoft.com/office/drawing/2014/main" id="{22E873DE-318E-4CFE-9AC1-81D3AA34AD97}"/>
            </a:ext>
          </a:extLst>
        </xdr:cNvPr>
        <xdr:cNvSpPr txBox="1"/>
      </xdr:nvSpPr>
      <xdr:spPr>
        <a:xfrm>
          <a:off x="1202765" y="4582461"/>
          <a:ext cx="3727823" cy="36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i="1" kern="1200">
              <a:solidFill>
                <a:schemeClr val="bg1">
                  <a:lumMod val="85000"/>
                </a:schemeClr>
              </a:solidFill>
            </a:rPr>
            <a:t>Sales by Country</a:t>
          </a:r>
        </a:p>
      </xdr:txBody>
    </xdr:sp>
    <xdr:clientData/>
  </xdr:twoCellAnchor>
  <xdr:twoCellAnchor>
    <xdr:from>
      <xdr:col>13</xdr:col>
      <xdr:colOff>189753</xdr:colOff>
      <xdr:row>10</xdr:row>
      <xdr:rowOff>97116</xdr:rowOff>
    </xdr:from>
    <xdr:to>
      <xdr:col>16</xdr:col>
      <xdr:colOff>239059</xdr:colOff>
      <xdr:row>12</xdr:row>
      <xdr:rowOff>104587</xdr:rowOff>
    </xdr:to>
    <xdr:sp macro="" textlink="">
      <xdr:nvSpPr>
        <xdr:cNvPr id="70" name="TextBox 69">
          <a:extLst>
            <a:ext uri="{FF2B5EF4-FFF2-40B4-BE49-F238E27FC236}">
              <a16:creationId xmlns:a16="http://schemas.microsoft.com/office/drawing/2014/main" id="{7379DB76-22CB-4935-BACB-CC03536D505E}"/>
            </a:ext>
          </a:extLst>
        </xdr:cNvPr>
        <xdr:cNvSpPr txBox="1"/>
      </xdr:nvSpPr>
      <xdr:spPr>
        <a:xfrm>
          <a:off x="8153400" y="1890057"/>
          <a:ext cx="1887071" cy="36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Sales by Category</a:t>
          </a:r>
        </a:p>
      </xdr:txBody>
    </xdr:sp>
    <xdr:clientData/>
  </xdr:twoCellAnchor>
  <xdr:twoCellAnchor>
    <xdr:from>
      <xdr:col>13</xdr:col>
      <xdr:colOff>259976</xdr:colOff>
      <xdr:row>25</xdr:row>
      <xdr:rowOff>100108</xdr:rowOff>
    </xdr:from>
    <xdr:to>
      <xdr:col>16</xdr:col>
      <xdr:colOff>309282</xdr:colOff>
      <xdr:row>27</xdr:row>
      <xdr:rowOff>107579</xdr:rowOff>
    </xdr:to>
    <xdr:sp macro="" textlink="">
      <xdr:nvSpPr>
        <xdr:cNvPr id="71" name="TextBox 70">
          <a:extLst>
            <a:ext uri="{FF2B5EF4-FFF2-40B4-BE49-F238E27FC236}">
              <a16:creationId xmlns:a16="http://schemas.microsoft.com/office/drawing/2014/main" id="{652C93C0-D1BF-43E6-842C-5A5D779AE1AC}"/>
            </a:ext>
          </a:extLst>
        </xdr:cNvPr>
        <xdr:cNvSpPr txBox="1"/>
      </xdr:nvSpPr>
      <xdr:spPr>
        <a:xfrm>
          <a:off x="8223623" y="4582461"/>
          <a:ext cx="1887071" cy="36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Sales by Ship</a:t>
          </a:r>
          <a:r>
            <a:rPr lang="en-US" sz="1400" i="1" kern="1200" baseline="0">
              <a:solidFill>
                <a:schemeClr val="bg1">
                  <a:lumMod val="85000"/>
                </a:schemeClr>
              </a:solidFill>
            </a:rPr>
            <a:t> Mode</a:t>
          </a:r>
          <a:endParaRPr lang="en-US" sz="1400" i="1" kern="1200">
            <a:solidFill>
              <a:schemeClr val="bg1">
                <a:lumMod val="85000"/>
              </a:schemeClr>
            </a:solidFill>
          </a:endParaRPr>
        </a:p>
      </xdr:txBody>
    </xdr:sp>
    <xdr:clientData/>
  </xdr:twoCellAnchor>
  <xdr:twoCellAnchor>
    <xdr:from>
      <xdr:col>18</xdr:col>
      <xdr:colOff>360081</xdr:colOff>
      <xdr:row>10</xdr:row>
      <xdr:rowOff>82174</xdr:rowOff>
    </xdr:from>
    <xdr:to>
      <xdr:col>21</xdr:col>
      <xdr:colOff>610316</xdr:colOff>
      <xdr:row>12</xdr:row>
      <xdr:rowOff>89645</xdr:rowOff>
    </xdr:to>
    <xdr:sp macro="" textlink="">
      <xdr:nvSpPr>
        <xdr:cNvPr id="72" name="TextBox 71">
          <a:extLst>
            <a:ext uri="{FF2B5EF4-FFF2-40B4-BE49-F238E27FC236}">
              <a16:creationId xmlns:a16="http://schemas.microsoft.com/office/drawing/2014/main" id="{737FAF22-1723-4F53-9C2A-9812A29B49E5}"/>
            </a:ext>
          </a:extLst>
        </xdr:cNvPr>
        <xdr:cNvSpPr txBox="1"/>
      </xdr:nvSpPr>
      <xdr:spPr>
        <a:xfrm>
          <a:off x="11386669" y="1875115"/>
          <a:ext cx="2088000" cy="36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Top</a:t>
          </a:r>
          <a:r>
            <a:rPr lang="en-US" sz="1400" i="1" kern="1200" baseline="0">
              <a:solidFill>
                <a:schemeClr val="bg1">
                  <a:lumMod val="85000"/>
                </a:schemeClr>
              </a:solidFill>
            </a:rPr>
            <a:t> 10 Products by Sales</a:t>
          </a:r>
          <a:endParaRPr lang="en-US" sz="1400" i="1" kern="1200">
            <a:solidFill>
              <a:schemeClr val="bg1">
                <a:lumMod val="85000"/>
              </a:schemeClr>
            </a:solidFill>
          </a:endParaRPr>
        </a:p>
      </xdr:txBody>
    </xdr:sp>
    <xdr:clientData/>
  </xdr:twoCellAnchor>
  <xdr:twoCellAnchor>
    <xdr:from>
      <xdr:col>8</xdr:col>
      <xdr:colOff>22412</xdr:colOff>
      <xdr:row>26</xdr:row>
      <xdr:rowOff>37352</xdr:rowOff>
    </xdr:from>
    <xdr:to>
      <xdr:col>11</xdr:col>
      <xdr:colOff>485588</xdr:colOff>
      <xdr:row>30</xdr:row>
      <xdr:rowOff>76175</xdr:rowOff>
    </xdr:to>
    <xdr:sp macro="" textlink="">
      <xdr:nvSpPr>
        <xdr:cNvPr id="73" name="TextBox 72">
          <a:extLst>
            <a:ext uri="{FF2B5EF4-FFF2-40B4-BE49-F238E27FC236}">
              <a16:creationId xmlns:a16="http://schemas.microsoft.com/office/drawing/2014/main" id="{4CF9F0EC-3401-89DD-16A7-F49329FCD670}"/>
            </a:ext>
          </a:extLst>
        </xdr:cNvPr>
        <xdr:cNvSpPr txBox="1"/>
      </xdr:nvSpPr>
      <xdr:spPr>
        <a:xfrm>
          <a:off x="4923118" y="4698999"/>
          <a:ext cx="2300941" cy="75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kern="1200">
              <a:solidFill>
                <a:schemeClr val="bg1">
                  <a:lumMod val="85000"/>
                </a:schemeClr>
              </a:solidFill>
            </a:rPr>
            <a:t>                       Is</a:t>
          </a:r>
          <a:r>
            <a:rPr lang="en-US" sz="1400" kern="1200" baseline="0">
              <a:solidFill>
                <a:schemeClr val="bg1">
                  <a:lumMod val="85000"/>
                </a:schemeClr>
              </a:solidFill>
            </a:rPr>
            <a:t> the most contributing country by</a:t>
          </a:r>
          <a:br>
            <a:rPr lang="en-US" sz="1400" kern="1200" baseline="0">
              <a:solidFill>
                <a:schemeClr val="bg1">
                  <a:lumMod val="85000"/>
                </a:schemeClr>
              </a:solidFill>
            </a:rPr>
          </a:br>
          <a:r>
            <a:rPr lang="en-US" sz="1400" kern="1200" baseline="0">
              <a:solidFill>
                <a:schemeClr val="bg1">
                  <a:lumMod val="85000"/>
                </a:schemeClr>
              </a:solidFill>
            </a:rPr>
            <a:t>of total sales</a:t>
          </a:r>
          <a:endParaRPr lang="en-US" sz="1400" kern="1200">
            <a:solidFill>
              <a:schemeClr val="bg1">
                <a:lumMod val="85000"/>
              </a:schemeClr>
            </a:solidFill>
          </a:endParaRPr>
        </a:p>
      </xdr:txBody>
    </xdr:sp>
    <xdr:clientData/>
  </xdr:twoCellAnchor>
  <xdr:twoCellAnchor>
    <xdr:from>
      <xdr:col>7</xdr:col>
      <xdr:colOff>515469</xdr:colOff>
      <xdr:row>26</xdr:row>
      <xdr:rowOff>22413</xdr:rowOff>
    </xdr:from>
    <xdr:to>
      <xdr:col>9</xdr:col>
      <xdr:colOff>418351</xdr:colOff>
      <xdr:row>27</xdr:row>
      <xdr:rowOff>129989</xdr:rowOff>
    </xdr:to>
    <xdr:sp macro="" textlink="'setup page overview'!J27">
      <xdr:nvSpPr>
        <xdr:cNvPr id="74" name="TextBox 73">
          <a:extLst>
            <a:ext uri="{FF2B5EF4-FFF2-40B4-BE49-F238E27FC236}">
              <a16:creationId xmlns:a16="http://schemas.microsoft.com/office/drawing/2014/main" id="{F9C21B6E-28F6-4CC9-8272-C53DD5CBB257}"/>
            </a:ext>
          </a:extLst>
        </xdr:cNvPr>
        <xdr:cNvSpPr txBox="1"/>
      </xdr:nvSpPr>
      <xdr:spPr>
        <a:xfrm>
          <a:off x="4803587" y="4684060"/>
          <a:ext cx="1128058"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CBB6D4-05DF-406D-88F7-54B64CF98543}" type="TxLink">
            <a:rPr lang="en-US" sz="1600" b="1" i="0" u="none" strike="noStrike" kern="1200">
              <a:solidFill>
                <a:srgbClr val="FFC000"/>
              </a:solidFill>
              <a:latin typeface="Aptos Narrow"/>
            </a:rPr>
            <a:pPr algn="ctr"/>
            <a:t>France</a:t>
          </a:fld>
          <a:endParaRPr lang="en-US" sz="2000" b="1" kern="1200">
            <a:solidFill>
              <a:srgbClr val="FFC000"/>
            </a:solidFill>
          </a:endParaRPr>
        </a:p>
      </xdr:txBody>
    </xdr:sp>
    <xdr:clientData/>
  </xdr:twoCellAnchor>
  <xdr:twoCellAnchor>
    <xdr:from>
      <xdr:col>10</xdr:col>
      <xdr:colOff>488575</xdr:colOff>
      <xdr:row>27</xdr:row>
      <xdr:rowOff>70225</xdr:rowOff>
    </xdr:from>
    <xdr:to>
      <xdr:col>12</xdr:col>
      <xdr:colOff>391456</xdr:colOff>
      <xdr:row>28</xdr:row>
      <xdr:rowOff>177801</xdr:rowOff>
    </xdr:to>
    <xdr:sp macro="" textlink="'setup page overview'!M27">
      <xdr:nvSpPr>
        <xdr:cNvPr id="75" name="TextBox 74">
          <a:extLst>
            <a:ext uri="{FF2B5EF4-FFF2-40B4-BE49-F238E27FC236}">
              <a16:creationId xmlns:a16="http://schemas.microsoft.com/office/drawing/2014/main" id="{1C405D46-E657-42AF-8A2D-ABE579DFE48E}"/>
            </a:ext>
          </a:extLst>
        </xdr:cNvPr>
        <xdr:cNvSpPr txBox="1"/>
      </xdr:nvSpPr>
      <xdr:spPr>
        <a:xfrm>
          <a:off x="6614457" y="4911166"/>
          <a:ext cx="1128058"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DBC56A-082C-4702-A922-3BF3B4FCD04F}" type="TxLink">
            <a:rPr lang="en-US" sz="1600" b="1" i="0" u="none" strike="noStrike" kern="1200">
              <a:solidFill>
                <a:srgbClr val="FFC000"/>
              </a:solidFill>
              <a:latin typeface="Aptos Narrow"/>
              <a:ea typeface="+mn-ea"/>
              <a:cs typeface="+mn-cs"/>
            </a:rPr>
            <a:pPr marL="0" indent="0"/>
            <a:t>26.0%</a:t>
          </a:fld>
          <a:endParaRPr lang="en-US" sz="1600" b="1" i="0" u="none" strike="noStrike" kern="1200">
            <a:solidFill>
              <a:srgbClr val="FFC000"/>
            </a:solidFill>
            <a:latin typeface="Aptos Narrow"/>
            <a:ea typeface="+mn-ea"/>
            <a:cs typeface="+mn-cs"/>
          </a:endParaRPr>
        </a:p>
      </xdr:txBody>
    </xdr:sp>
    <xdr:clientData/>
  </xdr:twoCellAnchor>
  <xdr:twoCellAnchor>
    <xdr:from>
      <xdr:col>14</xdr:col>
      <xdr:colOff>62752</xdr:colOff>
      <xdr:row>27</xdr:row>
      <xdr:rowOff>100107</xdr:rowOff>
    </xdr:from>
    <xdr:to>
      <xdr:col>15</xdr:col>
      <xdr:colOff>578221</xdr:colOff>
      <xdr:row>29</xdr:row>
      <xdr:rowOff>28389</xdr:rowOff>
    </xdr:to>
    <xdr:sp macro="" textlink="'setup page overview'!J16">
      <xdr:nvSpPr>
        <xdr:cNvPr id="77" name="TextBox 76">
          <a:extLst>
            <a:ext uri="{FF2B5EF4-FFF2-40B4-BE49-F238E27FC236}">
              <a16:creationId xmlns:a16="http://schemas.microsoft.com/office/drawing/2014/main" id="{DE76EE9B-83DD-4A6D-9BEC-2BBB8EB85DFD}"/>
            </a:ext>
          </a:extLst>
        </xdr:cNvPr>
        <xdr:cNvSpPr txBox="1"/>
      </xdr:nvSpPr>
      <xdr:spPr>
        <a:xfrm>
          <a:off x="8638987" y="4941048"/>
          <a:ext cx="1128058"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A71F69-6954-40F6-95B3-E20B8ED805C1}" type="TxLink">
            <a:rPr lang="en-US" sz="1400" b="1" i="0" u="none" strike="noStrike" kern="1200">
              <a:solidFill>
                <a:srgbClr val="FFC000"/>
              </a:solidFill>
              <a:latin typeface="Aptos Narrow"/>
              <a:ea typeface="+mn-ea"/>
              <a:cs typeface="+mn-cs"/>
            </a:rPr>
            <a:pPr marL="0" indent="0" algn="ctr"/>
            <a:t>Economy</a:t>
          </a:fld>
          <a:endParaRPr lang="en-US" sz="1400" b="1" i="0" u="none" strike="noStrike" kern="1200">
            <a:solidFill>
              <a:srgbClr val="FFC000"/>
            </a:solidFill>
            <a:latin typeface="Aptos Narrow"/>
            <a:ea typeface="+mn-ea"/>
            <a:cs typeface="+mn-cs"/>
          </a:endParaRPr>
        </a:p>
      </xdr:txBody>
    </xdr:sp>
    <xdr:clientData/>
  </xdr:twoCellAnchor>
  <xdr:twoCellAnchor>
    <xdr:from>
      <xdr:col>14</xdr:col>
      <xdr:colOff>152401</xdr:colOff>
      <xdr:row>27</xdr:row>
      <xdr:rowOff>85164</xdr:rowOff>
    </xdr:from>
    <xdr:to>
      <xdr:col>18</xdr:col>
      <xdr:colOff>2989</xdr:colOff>
      <xdr:row>31</xdr:row>
      <xdr:rowOff>123987</xdr:rowOff>
    </xdr:to>
    <xdr:sp macro="" textlink="">
      <xdr:nvSpPr>
        <xdr:cNvPr id="78" name="TextBox 77">
          <a:extLst>
            <a:ext uri="{FF2B5EF4-FFF2-40B4-BE49-F238E27FC236}">
              <a16:creationId xmlns:a16="http://schemas.microsoft.com/office/drawing/2014/main" id="{7DD9E29E-8691-4BDF-BB87-B561213E7451}"/>
            </a:ext>
          </a:extLst>
        </xdr:cNvPr>
        <xdr:cNvSpPr txBox="1"/>
      </xdr:nvSpPr>
      <xdr:spPr>
        <a:xfrm>
          <a:off x="8728636" y="4926105"/>
          <a:ext cx="2300941" cy="75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kern="1200">
              <a:solidFill>
                <a:schemeClr val="bg1">
                  <a:lumMod val="85000"/>
                </a:schemeClr>
              </a:solidFill>
            </a:rPr>
            <a:t>                       Is</a:t>
          </a:r>
          <a:r>
            <a:rPr lang="en-US" sz="1400" kern="1200" baseline="0">
              <a:solidFill>
                <a:schemeClr val="bg1">
                  <a:lumMod val="85000"/>
                </a:schemeClr>
              </a:solidFill>
            </a:rPr>
            <a:t> the most contributing Mode by</a:t>
          </a:r>
          <a:br>
            <a:rPr lang="en-US" sz="1400" kern="1200" baseline="0">
              <a:solidFill>
                <a:schemeClr val="bg1">
                  <a:lumMod val="85000"/>
                </a:schemeClr>
              </a:solidFill>
            </a:rPr>
          </a:br>
          <a:r>
            <a:rPr lang="en-US" sz="1400" kern="1200" baseline="0">
              <a:solidFill>
                <a:schemeClr val="bg1">
                  <a:lumMod val="85000"/>
                </a:schemeClr>
              </a:solidFill>
            </a:rPr>
            <a:t>                  of total sales</a:t>
          </a:r>
          <a:endParaRPr lang="en-US" sz="1400" kern="1200">
            <a:solidFill>
              <a:schemeClr val="bg1">
                <a:lumMod val="85000"/>
              </a:schemeClr>
            </a:solidFill>
          </a:endParaRPr>
        </a:p>
      </xdr:txBody>
    </xdr:sp>
    <xdr:clientData/>
  </xdr:twoCellAnchor>
  <xdr:twoCellAnchor>
    <xdr:from>
      <xdr:col>14</xdr:col>
      <xdr:colOff>259972</xdr:colOff>
      <xdr:row>29</xdr:row>
      <xdr:rowOff>170333</xdr:rowOff>
    </xdr:from>
    <xdr:to>
      <xdr:col>16</xdr:col>
      <xdr:colOff>162853</xdr:colOff>
      <xdr:row>31</xdr:row>
      <xdr:rowOff>98614</xdr:rowOff>
    </xdr:to>
    <xdr:sp macro="" textlink="'setup page overview'!M16">
      <xdr:nvSpPr>
        <xdr:cNvPr id="79" name="TextBox 78">
          <a:extLst>
            <a:ext uri="{FF2B5EF4-FFF2-40B4-BE49-F238E27FC236}">
              <a16:creationId xmlns:a16="http://schemas.microsoft.com/office/drawing/2014/main" id="{CA8A2C21-CC0B-4D66-B4E8-09C3A3706A79}"/>
            </a:ext>
          </a:extLst>
        </xdr:cNvPr>
        <xdr:cNvSpPr txBox="1"/>
      </xdr:nvSpPr>
      <xdr:spPr>
        <a:xfrm>
          <a:off x="8836207" y="5369862"/>
          <a:ext cx="1128058"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663DA7-BF74-479C-910E-523EA3C5A514}" type="TxLink">
            <a:rPr lang="en-US" sz="1400" b="1" i="0" u="none" strike="noStrike" kern="1200">
              <a:solidFill>
                <a:srgbClr val="FFC000"/>
              </a:solidFill>
              <a:latin typeface="Aptos Narrow"/>
              <a:ea typeface="+mn-ea"/>
              <a:cs typeface="+mn-cs"/>
            </a:rPr>
            <a:pPr marL="0" indent="0"/>
            <a:t>60.1%</a:t>
          </a:fld>
          <a:endParaRPr lang="en-US" sz="1400" b="1" i="0" u="none" strike="noStrike" kern="1200">
            <a:solidFill>
              <a:srgbClr val="FFC000"/>
            </a:solidFill>
            <a:latin typeface="Aptos Narrow"/>
            <a:ea typeface="+mn-ea"/>
            <a:cs typeface="+mn-cs"/>
          </a:endParaRPr>
        </a:p>
      </xdr:txBody>
    </xdr:sp>
    <xdr:clientData/>
  </xdr:twoCellAnchor>
  <xdr:twoCellAnchor editAs="oneCell">
    <xdr:from>
      <xdr:col>12</xdr:col>
      <xdr:colOff>104588</xdr:colOff>
      <xdr:row>0</xdr:row>
      <xdr:rowOff>97119</xdr:rowOff>
    </xdr:from>
    <xdr:to>
      <xdr:col>17</xdr:col>
      <xdr:colOff>336179</xdr:colOff>
      <xdr:row>3</xdr:row>
      <xdr:rowOff>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EF964F52-9F6F-4F92-8BAD-F25894FC53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55647" y="97119"/>
              <a:ext cx="3294532" cy="440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74712</xdr:colOff>
      <xdr:row>13</xdr:row>
      <xdr:rowOff>134470</xdr:rowOff>
    </xdr:from>
    <xdr:to>
      <xdr:col>1</xdr:col>
      <xdr:colOff>276414</xdr:colOff>
      <xdr:row>16</xdr:row>
      <xdr:rowOff>52294</xdr:rowOff>
    </xdr:to>
    <xdr:sp macro="" textlink="">
      <xdr:nvSpPr>
        <xdr:cNvPr id="5" name="Rectangle: Top Corners Rounded 4">
          <a:extLst>
            <a:ext uri="{FF2B5EF4-FFF2-40B4-BE49-F238E27FC236}">
              <a16:creationId xmlns:a16="http://schemas.microsoft.com/office/drawing/2014/main" id="{47328AEA-0FB8-7764-E2C3-EE23470B7848}"/>
            </a:ext>
          </a:extLst>
        </xdr:cNvPr>
        <xdr:cNvSpPr/>
      </xdr:nvSpPr>
      <xdr:spPr>
        <a:xfrm rot="16200000">
          <a:off x="254004" y="2286002"/>
          <a:ext cx="455706" cy="814290"/>
        </a:xfrm>
        <a:prstGeom prst="round2SameRect">
          <a:avLst>
            <a:gd name="adj1" fmla="val 23735"/>
            <a:gd name="adj2" fmla="val 0"/>
          </a:avLst>
        </a:prstGeom>
        <a:solidFill>
          <a:srgbClr val="272B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283070</xdr:colOff>
      <xdr:row>14</xdr:row>
      <xdr:rowOff>7470</xdr:rowOff>
    </xdr:from>
    <xdr:to>
      <xdr:col>1</xdr:col>
      <xdr:colOff>30482</xdr:colOff>
      <xdr:row>16</xdr:row>
      <xdr:rowOff>8882</xdr:rowOff>
    </xdr:to>
    <xdr:pic>
      <xdr:nvPicPr>
        <xdr:cNvPr id="36" name="Picture 35">
          <a:extLst>
            <a:ext uri="{FF2B5EF4-FFF2-40B4-BE49-F238E27FC236}">
              <a16:creationId xmlns:a16="http://schemas.microsoft.com/office/drawing/2014/main" id="{C3A352B2-A44B-62B1-2334-DD8BF1F98323}"/>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83070" y="2517588"/>
          <a:ext cx="360000" cy="360000"/>
        </a:xfrm>
        <a:prstGeom prst="rect">
          <a:avLst/>
        </a:prstGeom>
      </xdr:spPr>
    </xdr:pic>
    <xdr:clientData/>
  </xdr:twoCellAnchor>
  <xdr:twoCellAnchor editAs="oneCell">
    <xdr:from>
      <xdr:col>0</xdr:col>
      <xdr:colOff>270233</xdr:colOff>
      <xdr:row>17</xdr:row>
      <xdr:rowOff>29880</xdr:rowOff>
    </xdr:from>
    <xdr:to>
      <xdr:col>1</xdr:col>
      <xdr:colOff>17645</xdr:colOff>
      <xdr:row>19</xdr:row>
      <xdr:rowOff>31292</xdr:rowOff>
    </xdr:to>
    <xdr:pic>
      <xdr:nvPicPr>
        <xdr:cNvPr id="57" name="Picture 56">
          <a:hlinkClick xmlns:r="http://schemas.openxmlformats.org/officeDocument/2006/relationships" r:id="rId13"/>
          <a:extLst>
            <a:ext uri="{FF2B5EF4-FFF2-40B4-BE49-F238E27FC236}">
              <a16:creationId xmlns:a16="http://schemas.microsoft.com/office/drawing/2014/main" id="{FEFBBF90-D5B3-F8A3-936B-4A5E6FA7412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70233" y="3077880"/>
          <a:ext cx="360000" cy="360000"/>
        </a:xfrm>
        <a:prstGeom prst="rect">
          <a:avLst/>
        </a:prstGeom>
      </xdr:spPr>
    </xdr:pic>
    <xdr:clientData/>
  </xdr:twoCellAnchor>
  <xdr:twoCellAnchor editAs="oneCell">
    <xdr:from>
      <xdr:col>0</xdr:col>
      <xdr:colOff>171824</xdr:colOff>
      <xdr:row>0</xdr:row>
      <xdr:rowOff>67236</xdr:rowOff>
    </xdr:from>
    <xdr:to>
      <xdr:col>1</xdr:col>
      <xdr:colOff>63236</xdr:colOff>
      <xdr:row>3</xdr:row>
      <xdr:rowOff>33354</xdr:rowOff>
    </xdr:to>
    <xdr:pic>
      <xdr:nvPicPr>
        <xdr:cNvPr id="81" name="Picture 80">
          <a:extLst>
            <a:ext uri="{FF2B5EF4-FFF2-40B4-BE49-F238E27FC236}">
              <a16:creationId xmlns:a16="http://schemas.microsoft.com/office/drawing/2014/main" id="{686C8690-7C05-6057-42DD-26F303B3906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71824" y="67236"/>
          <a:ext cx="504000" cy="504000"/>
        </a:xfrm>
        <a:prstGeom prst="rect">
          <a:avLst/>
        </a:prstGeom>
      </xdr:spPr>
    </xdr:pic>
    <xdr:clientData/>
  </xdr:twoCellAnchor>
  <xdr:twoCellAnchor>
    <xdr:from>
      <xdr:col>7</xdr:col>
      <xdr:colOff>590774</xdr:colOff>
      <xdr:row>7</xdr:row>
      <xdr:rowOff>115196</xdr:rowOff>
    </xdr:from>
    <xdr:to>
      <xdr:col>9</xdr:col>
      <xdr:colOff>122198</xdr:colOff>
      <xdr:row>9</xdr:row>
      <xdr:rowOff>44049</xdr:rowOff>
    </xdr:to>
    <xdr:sp macro="" textlink="'main metric'!K27">
      <xdr:nvSpPr>
        <xdr:cNvPr id="16" name="TextBox 15">
          <a:extLst>
            <a:ext uri="{FF2B5EF4-FFF2-40B4-BE49-F238E27FC236}">
              <a16:creationId xmlns:a16="http://schemas.microsoft.com/office/drawing/2014/main" id="{8DA4EB65-902E-4D78-A787-D4E5D7414C36}"/>
            </a:ext>
          </a:extLst>
        </xdr:cNvPr>
        <xdr:cNvSpPr txBox="1"/>
      </xdr:nvSpPr>
      <xdr:spPr>
        <a:xfrm>
          <a:off x="4878892" y="1370255"/>
          <a:ext cx="756600" cy="28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D7F8A75-EF26-4B25-9626-644A2D49D0E9}" type="TxLink">
            <a:rPr lang="en-US" sz="1100" b="0" i="0" u="none" strike="noStrike" kern="1200">
              <a:solidFill>
                <a:srgbClr val="FF4747"/>
              </a:solidFill>
              <a:latin typeface="Aptos Narrow"/>
              <a:ea typeface="+mn-ea"/>
              <a:cs typeface="+mn-cs"/>
            </a:rPr>
            <a:pPr marL="0" indent="0" algn="l"/>
            <a:t> </a:t>
          </a:fld>
          <a:endParaRPr lang="en-US" sz="1100" b="0" i="0" u="none" strike="noStrike" kern="1200">
            <a:solidFill>
              <a:srgbClr val="FF4747"/>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16</xdr:col>
      <xdr:colOff>556260</xdr:colOff>
      <xdr:row>23</xdr:row>
      <xdr:rowOff>129540</xdr:rowOff>
    </xdr:from>
    <xdr:to>
      <xdr:col>24</xdr:col>
      <xdr:colOff>76200</xdr:colOff>
      <xdr:row>40</xdr:row>
      <xdr:rowOff>7620</xdr:rowOff>
    </xdr:to>
    <xdr:sp macro="" textlink="">
      <xdr:nvSpPr>
        <xdr:cNvPr id="78" name="Rectangle: Rounded Corners 77">
          <a:extLst>
            <a:ext uri="{FF2B5EF4-FFF2-40B4-BE49-F238E27FC236}">
              <a16:creationId xmlns:a16="http://schemas.microsoft.com/office/drawing/2014/main" id="{A1B24EE4-F794-4539-943E-304E107DCC54}"/>
            </a:ext>
          </a:extLst>
        </xdr:cNvPr>
        <xdr:cNvSpPr/>
      </xdr:nvSpPr>
      <xdr:spPr>
        <a:xfrm>
          <a:off x="10309860" y="4351020"/>
          <a:ext cx="4000500" cy="2987040"/>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487680</xdr:colOff>
      <xdr:row>21</xdr:row>
      <xdr:rowOff>160020</xdr:rowOff>
    </xdr:from>
    <xdr:to>
      <xdr:col>16</xdr:col>
      <xdr:colOff>388620</xdr:colOff>
      <xdr:row>40</xdr:row>
      <xdr:rowOff>15240</xdr:rowOff>
    </xdr:to>
    <xdr:sp macro="" textlink="">
      <xdr:nvSpPr>
        <xdr:cNvPr id="49" name="Rectangle: Rounded Corners 48">
          <a:extLst>
            <a:ext uri="{FF2B5EF4-FFF2-40B4-BE49-F238E27FC236}">
              <a16:creationId xmlns:a16="http://schemas.microsoft.com/office/drawing/2014/main" id="{E671D9F2-3228-4372-B9AD-745340FAF4F3}"/>
            </a:ext>
          </a:extLst>
        </xdr:cNvPr>
        <xdr:cNvSpPr/>
      </xdr:nvSpPr>
      <xdr:spPr>
        <a:xfrm>
          <a:off x="1097280" y="4000500"/>
          <a:ext cx="9044940" cy="3345180"/>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22860</xdr:colOff>
      <xdr:row>0</xdr:row>
      <xdr:rowOff>0</xdr:rowOff>
    </xdr:from>
    <xdr:to>
      <xdr:col>1</xdr:col>
      <xdr:colOff>255660</xdr:colOff>
      <xdr:row>42</xdr:row>
      <xdr:rowOff>74407</xdr:rowOff>
    </xdr:to>
    <xdr:sp macro="" textlink="">
      <xdr:nvSpPr>
        <xdr:cNvPr id="2" name="Rectangle 1">
          <a:extLst>
            <a:ext uri="{FF2B5EF4-FFF2-40B4-BE49-F238E27FC236}">
              <a16:creationId xmlns:a16="http://schemas.microsoft.com/office/drawing/2014/main" id="{3794C5C4-A5C2-4489-9168-0313FB4B3C74}"/>
            </a:ext>
          </a:extLst>
        </xdr:cNvPr>
        <xdr:cNvSpPr/>
      </xdr:nvSpPr>
      <xdr:spPr>
        <a:xfrm>
          <a:off x="22860" y="0"/>
          <a:ext cx="842400" cy="7755367"/>
        </a:xfrm>
        <a:prstGeom prst="rect">
          <a:avLst/>
        </a:prstGeom>
        <a:solidFill>
          <a:srgbClr val="3A3E47"/>
        </a:solidFill>
        <a:ln>
          <a:noFill/>
        </a:ln>
        <a:effectLst>
          <a:outerShdw blurRad="1219200" dist="38100" sx="16000" sy="16000" algn="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75308</xdr:colOff>
      <xdr:row>16</xdr:row>
      <xdr:rowOff>129540</xdr:rowOff>
    </xdr:from>
    <xdr:to>
      <xdr:col>1</xdr:col>
      <xdr:colOff>279998</xdr:colOff>
      <xdr:row>19</xdr:row>
      <xdr:rowOff>63500</xdr:rowOff>
    </xdr:to>
    <xdr:sp macro="" textlink="">
      <xdr:nvSpPr>
        <xdr:cNvPr id="3" name="Rectangle: Top Corners Rounded 2">
          <a:extLst>
            <a:ext uri="{FF2B5EF4-FFF2-40B4-BE49-F238E27FC236}">
              <a16:creationId xmlns:a16="http://schemas.microsoft.com/office/drawing/2014/main" id="{297EDC48-9514-4ECC-B0FC-DC808A615699}"/>
            </a:ext>
          </a:extLst>
        </xdr:cNvPr>
        <xdr:cNvSpPr/>
      </xdr:nvSpPr>
      <xdr:spPr>
        <a:xfrm rot="16200000">
          <a:off x="241153" y="2889775"/>
          <a:ext cx="482600" cy="814290"/>
        </a:xfrm>
        <a:prstGeom prst="round2SameRect">
          <a:avLst>
            <a:gd name="adj1" fmla="val 23735"/>
            <a:gd name="adj2" fmla="val 0"/>
          </a:avLst>
        </a:prstGeom>
        <a:solidFill>
          <a:srgbClr val="272B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xdr:col>
      <xdr:colOff>472440</xdr:colOff>
      <xdr:row>3</xdr:row>
      <xdr:rowOff>0</xdr:rowOff>
    </xdr:from>
    <xdr:to>
      <xdr:col>24</xdr:col>
      <xdr:colOff>76200</xdr:colOff>
      <xdr:row>20</xdr:row>
      <xdr:rowOff>106680</xdr:rowOff>
    </xdr:to>
    <xdr:sp macro="" textlink="">
      <xdr:nvSpPr>
        <xdr:cNvPr id="9" name="Rectangle: Rounded Corners 8">
          <a:extLst>
            <a:ext uri="{FF2B5EF4-FFF2-40B4-BE49-F238E27FC236}">
              <a16:creationId xmlns:a16="http://schemas.microsoft.com/office/drawing/2014/main" id="{F1F6C269-00F0-47B3-BF11-559A48C9415E}"/>
            </a:ext>
          </a:extLst>
        </xdr:cNvPr>
        <xdr:cNvSpPr/>
      </xdr:nvSpPr>
      <xdr:spPr>
        <a:xfrm>
          <a:off x="1082040" y="548640"/>
          <a:ext cx="13228320" cy="3215640"/>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283070</xdr:colOff>
      <xdr:row>14</xdr:row>
      <xdr:rowOff>2988</xdr:rowOff>
    </xdr:from>
    <xdr:to>
      <xdr:col>1</xdr:col>
      <xdr:colOff>33470</xdr:colOff>
      <xdr:row>15</xdr:row>
      <xdr:rowOff>180108</xdr:rowOff>
    </xdr:to>
    <xdr:pic>
      <xdr:nvPicPr>
        <xdr:cNvPr id="4" name="Picture 3">
          <a:hlinkClick xmlns:r="http://schemas.openxmlformats.org/officeDocument/2006/relationships" r:id="rId1"/>
          <a:extLst>
            <a:ext uri="{FF2B5EF4-FFF2-40B4-BE49-F238E27FC236}">
              <a16:creationId xmlns:a16="http://schemas.microsoft.com/office/drawing/2014/main" id="{AC67E65A-E650-418E-BF7A-9EFF15A18C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3070" y="2563308"/>
          <a:ext cx="360000" cy="360000"/>
        </a:xfrm>
        <a:prstGeom prst="rect">
          <a:avLst/>
        </a:prstGeom>
      </xdr:spPr>
    </xdr:pic>
    <xdr:clientData/>
  </xdr:twoCellAnchor>
  <xdr:twoCellAnchor editAs="oneCell">
    <xdr:from>
      <xdr:col>0</xdr:col>
      <xdr:colOff>262464</xdr:colOff>
      <xdr:row>17</xdr:row>
      <xdr:rowOff>6722</xdr:rowOff>
    </xdr:from>
    <xdr:to>
      <xdr:col>1</xdr:col>
      <xdr:colOff>12864</xdr:colOff>
      <xdr:row>19</xdr:row>
      <xdr:rowOff>962</xdr:rowOff>
    </xdr:to>
    <xdr:pic>
      <xdr:nvPicPr>
        <xdr:cNvPr id="5" name="Picture 4">
          <a:extLst>
            <a:ext uri="{FF2B5EF4-FFF2-40B4-BE49-F238E27FC236}">
              <a16:creationId xmlns:a16="http://schemas.microsoft.com/office/drawing/2014/main" id="{41EB96E7-A400-4D58-BB23-A7ED5606EA7E}"/>
            </a:ext>
          </a:extLst>
        </xdr:cNvPr>
        <xdr:cNvPicPr>
          <a:picLocks noChangeAspect="1"/>
        </xdr:cNvPicPr>
      </xdr:nvPicPr>
      <xdr:blipFill>
        <a:blip xmlns:r="http://schemas.openxmlformats.org/officeDocument/2006/relationships" r:embed="rId3"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62464" y="3115682"/>
          <a:ext cx="360000" cy="360000"/>
        </a:xfrm>
        <a:prstGeom prst="rect">
          <a:avLst/>
        </a:prstGeom>
      </xdr:spPr>
    </xdr:pic>
    <xdr:clientData/>
  </xdr:twoCellAnchor>
  <xdr:twoCellAnchor editAs="oneCell">
    <xdr:from>
      <xdr:col>0</xdr:col>
      <xdr:colOff>182880</xdr:colOff>
      <xdr:row>0</xdr:row>
      <xdr:rowOff>76200</xdr:rowOff>
    </xdr:from>
    <xdr:to>
      <xdr:col>1</xdr:col>
      <xdr:colOff>77280</xdr:colOff>
      <xdr:row>3</xdr:row>
      <xdr:rowOff>31560</xdr:rowOff>
    </xdr:to>
    <xdr:pic>
      <xdr:nvPicPr>
        <xdr:cNvPr id="8" name="Picture 7">
          <a:extLst>
            <a:ext uri="{FF2B5EF4-FFF2-40B4-BE49-F238E27FC236}">
              <a16:creationId xmlns:a16="http://schemas.microsoft.com/office/drawing/2014/main" id="{C9F50C23-CC58-E812-D7AD-1CEFEA477E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2880" y="76200"/>
          <a:ext cx="504000" cy="504000"/>
        </a:xfrm>
        <a:prstGeom prst="rect">
          <a:avLst/>
        </a:prstGeom>
      </xdr:spPr>
    </xdr:pic>
    <xdr:clientData/>
  </xdr:twoCellAnchor>
  <xdr:twoCellAnchor>
    <xdr:from>
      <xdr:col>1</xdr:col>
      <xdr:colOff>480060</xdr:colOff>
      <xdr:row>0</xdr:row>
      <xdr:rowOff>83820</xdr:rowOff>
    </xdr:from>
    <xdr:to>
      <xdr:col>10</xdr:col>
      <xdr:colOff>53923</xdr:colOff>
      <xdr:row>2</xdr:row>
      <xdr:rowOff>107128</xdr:rowOff>
    </xdr:to>
    <xdr:sp macro="" textlink="">
      <xdr:nvSpPr>
        <xdr:cNvPr id="6" name="TextBox 5">
          <a:extLst>
            <a:ext uri="{FF2B5EF4-FFF2-40B4-BE49-F238E27FC236}">
              <a16:creationId xmlns:a16="http://schemas.microsoft.com/office/drawing/2014/main" id="{8710B827-D9D8-41D7-B79A-9584914C1864}"/>
            </a:ext>
          </a:extLst>
        </xdr:cNvPr>
        <xdr:cNvSpPr txBox="1"/>
      </xdr:nvSpPr>
      <xdr:spPr>
        <a:xfrm>
          <a:off x="1089660" y="83820"/>
          <a:ext cx="5060263" cy="389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kern="1200">
              <a:solidFill>
                <a:schemeClr val="bg1">
                  <a:lumMod val="85000"/>
                </a:schemeClr>
              </a:solidFill>
            </a:rPr>
            <a:t>E Commerce</a:t>
          </a:r>
          <a:r>
            <a:rPr lang="en-US" sz="2000" kern="1200" baseline="0">
              <a:solidFill>
                <a:schemeClr val="bg1">
                  <a:lumMod val="85000"/>
                </a:schemeClr>
              </a:solidFill>
            </a:rPr>
            <a:t> Time Series Analysis</a:t>
          </a:r>
          <a:endParaRPr lang="en-US" sz="2000" kern="1200">
            <a:solidFill>
              <a:schemeClr val="bg1">
                <a:lumMod val="85000"/>
              </a:schemeClr>
            </a:solidFill>
          </a:endParaRPr>
        </a:p>
      </xdr:txBody>
    </xdr:sp>
    <xdr:clientData/>
  </xdr:twoCellAnchor>
  <xdr:twoCellAnchor>
    <xdr:from>
      <xdr:col>12</xdr:col>
      <xdr:colOff>182880</xdr:colOff>
      <xdr:row>25</xdr:row>
      <xdr:rowOff>45720</xdr:rowOff>
    </xdr:from>
    <xdr:to>
      <xdr:col>13</xdr:col>
      <xdr:colOff>175260</xdr:colOff>
      <xdr:row>26</xdr:row>
      <xdr:rowOff>53340</xdr:rowOff>
    </xdr:to>
    <xdr:sp macro="" textlink="">
      <xdr:nvSpPr>
        <xdr:cNvPr id="81" name="Rectangle: Rounded Corners 80">
          <a:extLst>
            <a:ext uri="{FF2B5EF4-FFF2-40B4-BE49-F238E27FC236}">
              <a16:creationId xmlns:a16="http://schemas.microsoft.com/office/drawing/2014/main" id="{2F8F7161-F6EC-A076-EA7B-9DD9A673CD60}"/>
            </a:ext>
          </a:extLst>
        </xdr:cNvPr>
        <xdr:cNvSpPr/>
      </xdr:nvSpPr>
      <xdr:spPr>
        <a:xfrm>
          <a:off x="7498080" y="4617720"/>
          <a:ext cx="601980" cy="190500"/>
        </a:xfrm>
        <a:prstGeom prst="round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30480</xdr:colOff>
      <xdr:row>22</xdr:row>
      <xdr:rowOff>175260</xdr:rowOff>
    </xdr:from>
    <xdr:to>
      <xdr:col>15</xdr:col>
      <xdr:colOff>571500</xdr:colOff>
      <xdr:row>39</xdr:row>
      <xdr:rowOff>68580</xdr:rowOff>
    </xdr:to>
    <xdr:sp macro="" textlink="">
      <xdr:nvSpPr>
        <xdr:cNvPr id="12" name="Rectangle: Rounded Corners 11">
          <a:extLst>
            <a:ext uri="{FF2B5EF4-FFF2-40B4-BE49-F238E27FC236}">
              <a16:creationId xmlns:a16="http://schemas.microsoft.com/office/drawing/2014/main" id="{4325483A-78FD-48C5-8E2F-846D0715DCC8}"/>
            </a:ext>
          </a:extLst>
        </xdr:cNvPr>
        <xdr:cNvSpPr/>
      </xdr:nvSpPr>
      <xdr:spPr>
        <a:xfrm>
          <a:off x="5516880" y="4198620"/>
          <a:ext cx="4198620" cy="3002280"/>
        </a:xfrm>
        <a:prstGeom prst="roundRect">
          <a:avLst>
            <a:gd name="adj" fmla="val 5556"/>
          </a:avLst>
        </a:prstGeom>
        <a:solidFill>
          <a:srgbClr val="3A3E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495300</xdr:colOff>
      <xdr:row>5</xdr:row>
      <xdr:rowOff>99060</xdr:rowOff>
    </xdr:from>
    <xdr:to>
      <xdr:col>8</xdr:col>
      <xdr:colOff>114300</xdr:colOff>
      <xdr:row>19</xdr:row>
      <xdr:rowOff>22860</xdr:rowOff>
    </xdr:to>
    <xdr:graphicFrame macro="">
      <xdr:nvGraphicFramePr>
        <xdr:cNvPr id="7" name="Chart 6">
          <a:extLst>
            <a:ext uri="{FF2B5EF4-FFF2-40B4-BE49-F238E27FC236}">
              <a16:creationId xmlns:a16="http://schemas.microsoft.com/office/drawing/2014/main" id="{A54B240B-1D53-44E8-9B33-9D5BE8935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373380</xdr:colOff>
      <xdr:row>4</xdr:row>
      <xdr:rowOff>144780</xdr:rowOff>
    </xdr:from>
    <xdr:to>
      <xdr:col>24</xdr:col>
      <xdr:colOff>228600</xdr:colOff>
      <xdr:row>20</xdr:row>
      <xdr:rowOff>15240</xdr:rowOff>
    </xdr:to>
    <xdr:graphicFrame macro="">
      <xdr:nvGraphicFramePr>
        <xdr:cNvPr id="13" name="Chart 12">
          <a:extLst>
            <a:ext uri="{FF2B5EF4-FFF2-40B4-BE49-F238E27FC236}">
              <a16:creationId xmlns:a16="http://schemas.microsoft.com/office/drawing/2014/main" id="{E380CBC5-D0CD-4B63-8D2B-17EC431E5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7620</xdr:colOff>
      <xdr:row>17</xdr:row>
      <xdr:rowOff>121920</xdr:rowOff>
    </xdr:from>
    <xdr:to>
      <xdr:col>8</xdr:col>
      <xdr:colOff>22860</xdr:colOff>
      <xdr:row>20</xdr:row>
      <xdr:rowOff>15240</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F3D07CD0-6902-4D16-B344-8CF9C94B102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6820" y="3230880"/>
              <a:ext cx="3672840" cy="44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495300</xdr:colOff>
      <xdr:row>28</xdr:row>
      <xdr:rowOff>53340</xdr:rowOff>
    </xdr:from>
    <xdr:to>
      <xdr:col>7</xdr:col>
      <xdr:colOff>472440</xdr:colOff>
      <xdr:row>39</xdr:row>
      <xdr:rowOff>99060</xdr:rowOff>
    </xdr:to>
    <xdr:graphicFrame macro="">
      <xdr:nvGraphicFramePr>
        <xdr:cNvPr id="15" name="Chart 14">
          <a:extLst>
            <a:ext uri="{FF2B5EF4-FFF2-40B4-BE49-F238E27FC236}">
              <a16:creationId xmlns:a16="http://schemas.microsoft.com/office/drawing/2014/main" id="{B95E4800-12C8-4B27-AA33-B025B9E9B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137160</xdr:colOff>
      <xdr:row>11</xdr:row>
      <xdr:rowOff>45720</xdr:rowOff>
    </xdr:from>
    <xdr:to>
      <xdr:col>9</xdr:col>
      <xdr:colOff>571500</xdr:colOff>
      <xdr:row>16</xdr:row>
      <xdr:rowOff>15240</xdr:rowOff>
    </xdr:to>
    <xdr:sp macro="" textlink="">
      <xdr:nvSpPr>
        <xdr:cNvPr id="16" name="Rectangle: Rounded Corners 15">
          <a:extLst>
            <a:ext uri="{FF2B5EF4-FFF2-40B4-BE49-F238E27FC236}">
              <a16:creationId xmlns:a16="http://schemas.microsoft.com/office/drawing/2014/main" id="{7C3ED887-51DA-74AE-7FEB-081697309A11}"/>
            </a:ext>
          </a:extLst>
        </xdr:cNvPr>
        <xdr:cNvSpPr/>
      </xdr:nvSpPr>
      <xdr:spPr>
        <a:xfrm>
          <a:off x="5013960" y="2057400"/>
          <a:ext cx="1043940" cy="883920"/>
        </a:xfrm>
        <a:prstGeom prst="roundRect">
          <a:avLst/>
        </a:prstGeom>
        <a:solidFill>
          <a:srgbClr val="7A6B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kern="1200"/>
        </a:p>
      </xdr:txBody>
    </xdr:sp>
    <xdr:clientData/>
  </xdr:twoCellAnchor>
  <xdr:twoCellAnchor>
    <xdr:from>
      <xdr:col>8</xdr:col>
      <xdr:colOff>15240</xdr:colOff>
      <xdr:row>5</xdr:row>
      <xdr:rowOff>83820</xdr:rowOff>
    </xdr:from>
    <xdr:to>
      <xdr:col>8</xdr:col>
      <xdr:colOff>22860</xdr:colOff>
      <xdr:row>16</xdr:row>
      <xdr:rowOff>99060</xdr:rowOff>
    </xdr:to>
    <xdr:cxnSp macro="">
      <xdr:nvCxnSpPr>
        <xdr:cNvPr id="18" name="Straight Connector 17">
          <a:extLst>
            <a:ext uri="{FF2B5EF4-FFF2-40B4-BE49-F238E27FC236}">
              <a16:creationId xmlns:a16="http://schemas.microsoft.com/office/drawing/2014/main" id="{FB6745A0-D84E-4E3D-4E31-9CF87E89ED83}"/>
            </a:ext>
          </a:extLst>
        </xdr:cNvPr>
        <xdr:cNvCxnSpPr/>
      </xdr:nvCxnSpPr>
      <xdr:spPr>
        <a:xfrm flipH="1">
          <a:off x="4892040" y="998220"/>
          <a:ext cx="7620" cy="2026920"/>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137160</xdr:colOff>
      <xdr:row>3</xdr:row>
      <xdr:rowOff>114300</xdr:rowOff>
    </xdr:from>
    <xdr:to>
      <xdr:col>6</xdr:col>
      <xdr:colOff>533400</xdr:colOff>
      <xdr:row>5</xdr:row>
      <xdr:rowOff>45720</xdr:rowOff>
    </xdr:to>
    <xdr:sp macro="" textlink="">
      <xdr:nvSpPr>
        <xdr:cNvPr id="21" name="TextBox 20">
          <a:extLst>
            <a:ext uri="{FF2B5EF4-FFF2-40B4-BE49-F238E27FC236}">
              <a16:creationId xmlns:a16="http://schemas.microsoft.com/office/drawing/2014/main" id="{25DFA1DE-6380-C4A8-80B8-98B6B2F3DDCB}"/>
            </a:ext>
          </a:extLst>
        </xdr:cNvPr>
        <xdr:cNvSpPr txBox="1"/>
      </xdr:nvSpPr>
      <xdr:spPr>
        <a:xfrm>
          <a:off x="1965960" y="662940"/>
          <a:ext cx="2225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Sales by Years</a:t>
          </a:r>
        </a:p>
      </xdr:txBody>
    </xdr:sp>
    <xdr:clientData/>
  </xdr:twoCellAnchor>
  <xdr:twoCellAnchor>
    <xdr:from>
      <xdr:col>10</xdr:col>
      <xdr:colOff>165100</xdr:colOff>
      <xdr:row>11</xdr:row>
      <xdr:rowOff>45720</xdr:rowOff>
    </xdr:from>
    <xdr:to>
      <xdr:col>11</xdr:col>
      <xdr:colOff>599440</xdr:colOff>
      <xdr:row>16</xdr:row>
      <xdr:rowOff>16920</xdr:rowOff>
    </xdr:to>
    <xdr:sp macro="" textlink="">
      <xdr:nvSpPr>
        <xdr:cNvPr id="22" name="Rectangle: Rounded Corners 21">
          <a:extLst>
            <a:ext uri="{FF2B5EF4-FFF2-40B4-BE49-F238E27FC236}">
              <a16:creationId xmlns:a16="http://schemas.microsoft.com/office/drawing/2014/main" id="{B22CEB48-329F-4B3D-83A7-1FA339271751}"/>
            </a:ext>
          </a:extLst>
        </xdr:cNvPr>
        <xdr:cNvSpPr/>
      </xdr:nvSpPr>
      <xdr:spPr>
        <a:xfrm>
          <a:off x="6261100" y="2057400"/>
          <a:ext cx="1043940" cy="885600"/>
        </a:xfrm>
        <a:prstGeom prst="roundRect">
          <a:avLst/>
        </a:prstGeom>
        <a:solidFill>
          <a:srgbClr val="315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kern="1200"/>
        </a:p>
      </xdr:txBody>
    </xdr:sp>
    <xdr:clientData/>
  </xdr:twoCellAnchor>
  <xdr:twoCellAnchor>
    <xdr:from>
      <xdr:col>12</xdr:col>
      <xdr:colOff>193040</xdr:colOff>
      <xdr:row>11</xdr:row>
      <xdr:rowOff>45720</xdr:rowOff>
    </xdr:from>
    <xdr:to>
      <xdr:col>14</xdr:col>
      <xdr:colOff>17780</xdr:colOff>
      <xdr:row>16</xdr:row>
      <xdr:rowOff>16920</xdr:rowOff>
    </xdr:to>
    <xdr:sp macro="" textlink="">
      <xdr:nvSpPr>
        <xdr:cNvPr id="23" name="Rectangle: Rounded Corners 22">
          <a:extLst>
            <a:ext uri="{FF2B5EF4-FFF2-40B4-BE49-F238E27FC236}">
              <a16:creationId xmlns:a16="http://schemas.microsoft.com/office/drawing/2014/main" id="{DA91AA05-D3EA-449D-928F-A531397F5766}"/>
            </a:ext>
          </a:extLst>
        </xdr:cNvPr>
        <xdr:cNvSpPr/>
      </xdr:nvSpPr>
      <xdr:spPr>
        <a:xfrm>
          <a:off x="7508240" y="2057400"/>
          <a:ext cx="1043940" cy="885600"/>
        </a:xfrm>
        <a:prstGeom prst="roundRect">
          <a:avLst/>
        </a:prstGeom>
        <a:solidFill>
          <a:srgbClr val="A4AB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kern="1200"/>
        </a:p>
      </xdr:txBody>
    </xdr:sp>
    <xdr:clientData/>
  </xdr:twoCellAnchor>
  <xdr:twoCellAnchor>
    <xdr:from>
      <xdr:col>9</xdr:col>
      <xdr:colOff>304800</xdr:colOff>
      <xdr:row>14</xdr:row>
      <xdr:rowOff>167640</xdr:rowOff>
    </xdr:from>
    <xdr:to>
      <xdr:col>10</xdr:col>
      <xdr:colOff>91200</xdr:colOff>
      <xdr:row>17</xdr:row>
      <xdr:rowOff>15000</xdr:rowOff>
    </xdr:to>
    <xdr:sp macro="" textlink="">
      <xdr:nvSpPr>
        <xdr:cNvPr id="25" name="Flowchart: Connector 24">
          <a:extLst>
            <a:ext uri="{FF2B5EF4-FFF2-40B4-BE49-F238E27FC236}">
              <a16:creationId xmlns:a16="http://schemas.microsoft.com/office/drawing/2014/main" id="{18D87F50-A6F8-F897-8202-FACAC27C549D}"/>
            </a:ext>
          </a:extLst>
        </xdr:cNvPr>
        <xdr:cNvSpPr/>
      </xdr:nvSpPr>
      <xdr:spPr>
        <a:xfrm>
          <a:off x="5791200" y="2727960"/>
          <a:ext cx="396000" cy="396000"/>
        </a:xfrm>
        <a:prstGeom prst="flowChartConnector">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220980</xdr:colOff>
      <xdr:row>14</xdr:row>
      <xdr:rowOff>137160</xdr:rowOff>
    </xdr:from>
    <xdr:to>
      <xdr:col>10</xdr:col>
      <xdr:colOff>182880</xdr:colOff>
      <xdr:row>17</xdr:row>
      <xdr:rowOff>68580</xdr:rowOff>
    </xdr:to>
    <xdr:sp macro="" textlink="'setup page time analysis'!H19">
      <xdr:nvSpPr>
        <xdr:cNvPr id="30" name="TextBox 29">
          <a:extLst>
            <a:ext uri="{FF2B5EF4-FFF2-40B4-BE49-F238E27FC236}">
              <a16:creationId xmlns:a16="http://schemas.microsoft.com/office/drawing/2014/main" id="{D5FC9303-55B3-B911-AE8C-B1AFA1A2668A}"/>
            </a:ext>
          </a:extLst>
        </xdr:cNvPr>
        <xdr:cNvSpPr txBox="1"/>
      </xdr:nvSpPr>
      <xdr:spPr>
        <a:xfrm>
          <a:off x="5707380" y="2697480"/>
          <a:ext cx="5715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76959E-6B2F-4724-AAAB-25C361C0DE45}" type="TxLink">
            <a:rPr lang="en-US" sz="1050" b="1" i="0" u="none" strike="noStrike" kern="1200">
              <a:solidFill>
                <a:srgbClr val="000000"/>
              </a:solidFill>
              <a:latin typeface="Aptos Narrow"/>
            </a:rPr>
            <a:pPr algn="ctr"/>
            <a:t>17.0%</a:t>
          </a:fld>
          <a:endParaRPr lang="en-US" sz="1050" b="1" kern="1200"/>
        </a:p>
      </xdr:txBody>
    </xdr:sp>
    <xdr:clientData/>
  </xdr:twoCellAnchor>
  <xdr:twoCellAnchor>
    <xdr:from>
      <xdr:col>14</xdr:col>
      <xdr:colOff>220980</xdr:colOff>
      <xdr:row>11</xdr:row>
      <xdr:rowOff>45720</xdr:rowOff>
    </xdr:from>
    <xdr:to>
      <xdr:col>16</xdr:col>
      <xdr:colOff>45720</xdr:colOff>
      <xdr:row>16</xdr:row>
      <xdr:rowOff>16920</xdr:rowOff>
    </xdr:to>
    <xdr:sp macro="" textlink="">
      <xdr:nvSpPr>
        <xdr:cNvPr id="24" name="Rectangle: Rounded Corners 23">
          <a:extLst>
            <a:ext uri="{FF2B5EF4-FFF2-40B4-BE49-F238E27FC236}">
              <a16:creationId xmlns:a16="http://schemas.microsoft.com/office/drawing/2014/main" id="{3C55603A-72B2-4316-BE8C-C6AAB9B9EB1C}"/>
            </a:ext>
          </a:extLst>
        </xdr:cNvPr>
        <xdr:cNvSpPr/>
      </xdr:nvSpPr>
      <xdr:spPr>
        <a:xfrm>
          <a:off x="8755380" y="2057400"/>
          <a:ext cx="1043940" cy="885600"/>
        </a:xfrm>
        <a:prstGeom prst="roundRect">
          <a:avLst/>
        </a:prstGeom>
        <a:solidFill>
          <a:srgbClr val="35476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t> </a:t>
          </a:r>
        </a:p>
      </xdr:txBody>
    </xdr:sp>
    <xdr:clientData/>
  </xdr:twoCellAnchor>
  <xdr:twoCellAnchor>
    <xdr:from>
      <xdr:col>13</xdr:col>
      <xdr:colOff>386080</xdr:colOff>
      <xdr:row>14</xdr:row>
      <xdr:rowOff>167640</xdr:rowOff>
    </xdr:from>
    <xdr:to>
      <xdr:col>14</xdr:col>
      <xdr:colOff>172480</xdr:colOff>
      <xdr:row>17</xdr:row>
      <xdr:rowOff>15000</xdr:rowOff>
    </xdr:to>
    <xdr:sp macro="" textlink="">
      <xdr:nvSpPr>
        <xdr:cNvPr id="27" name="Flowchart: Connector 26">
          <a:extLst>
            <a:ext uri="{FF2B5EF4-FFF2-40B4-BE49-F238E27FC236}">
              <a16:creationId xmlns:a16="http://schemas.microsoft.com/office/drawing/2014/main" id="{D7363A10-715C-498E-A367-527AB7132365}"/>
            </a:ext>
          </a:extLst>
        </xdr:cNvPr>
        <xdr:cNvSpPr/>
      </xdr:nvSpPr>
      <xdr:spPr>
        <a:xfrm>
          <a:off x="8310880" y="2727960"/>
          <a:ext cx="396000" cy="396000"/>
        </a:xfrm>
        <a:prstGeom prst="flowChartConnector">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426720</xdr:colOff>
      <xdr:row>14</xdr:row>
      <xdr:rowOff>167640</xdr:rowOff>
    </xdr:from>
    <xdr:to>
      <xdr:col>16</xdr:col>
      <xdr:colOff>213120</xdr:colOff>
      <xdr:row>17</xdr:row>
      <xdr:rowOff>15000</xdr:rowOff>
    </xdr:to>
    <xdr:sp macro="" textlink="">
      <xdr:nvSpPr>
        <xdr:cNvPr id="28" name="Flowchart: Connector 27">
          <a:extLst>
            <a:ext uri="{FF2B5EF4-FFF2-40B4-BE49-F238E27FC236}">
              <a16:creationId xmlns:a16="http://schemas.microsoft.com/office/drawing/2014/main" id="{ED8DB73A-E665-426F-A7E7-3C3AFE2F96E5}"/>
            </a:ext>
          </a:extLst>
        </xdr:cNvPr>
        <xdr:cNvSpPr/>
      </xdr:nvSpPr>
      <xdr:spPr>
        <a:xfrm>
          <a:off x="9570720" y="2727960"/>
          <a:ext cx="396000" cy="396000"/>
        </a:xfrm>
        <a:prstGeom prst="flowChartConnector">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345440</xdr:colOff>
      <xdr:row>14</xdr:row>
      <xdr:rowOff>167640</xdr:rowOff>
    </xdr:from>
    <xdr:to>
      <xdr:col>12</xdr:col>
      <xdr:colOff>131840</xdr:colOff>
      <xdr:row>17</xdr:row>
      <xdr:rowOff>15000</xdr:rowOff>
    </xdr:to>
    <xdr:sp macro="" textlink="">
      <xdr:nvSpPr>
        <xdr:cNvPr id="29" name="Flowchart: Connector 28">
          <a:extLst>
            <a:ext uri="{FF2B5EF4-FFF2-40B4-BE49-F238E27FC236}">
              <a16:creationId xmlns:a16="http://schemas.microsoft.com/office/drawing/2014/main" id="{CA9F5EDD-DA6B-4533-863F-D73620ADB3E3}"/>
            </a:ext>
          </a:extLst>
        </xdr:cNvPr>
        <xdr:cNvSpPr/>
      </xdr:nvSpPr>
      <xdr:spPr>
        <a:xfrm>
          <a:off x="7051040" y="2727960"/>
          <a:ext cx="396000" cy="396000"/>
        </a:xfrm>
        <a:prstGeom prst="flowChartConnector">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264160</xdr:colOff>
      <xdr:row>14</xdr:row>
      <xdr:rowOff>137160</xdr:rowOff>
    </xdr:from>
    <xdr:to>
      <xdr:col>12</xdr:col>
      <xdr:colOff>226060</xdr:colOff>
      <xdr:row>17</xdr:row>
      <xdr:rowOff>68580</xdr:rowOff>
    </xdr:to>
    <xdr:sp macro="" textlink="'setup page time analysis'!H20">
      <xdr:nvSpPr>
        <xdr:cNvPr id="31" name="TextBox 30">
          <a:extLst>
            <a:ext uri="{FF2B5EF4-FFF2-40B4-BE49-F238E27FC236}">
              <a16:creationId xmlns:a16="http://schemas.microsoft.com/office/drawing/2014/main" id="{385B13BA-0935-4D79-A50B-2D498B8C74C2}"/>
            </a:ext>
          </a:extLst>
        </xdr:cNvPr>
        <xdr:cNvSpPr txBox="1"/>
      </xdr:nvSpPr>
      <xdr:spPr>
        <a:xfrm>
          <a:off x="6969760" y="2697480"/>
          <a:ext cx="5715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09A4FE-E073-473E-96A2-C864DDC759AD}" type="TxLink">
            <a:rPr lang="en-US" sz="1100" b="1" i="0" u="none" strike="noStrike" kern="1200">
              <a:solidFill>
                <a:srgbClr val="000000"/>
              </a:solidFill>
              <a:latin typeface="Aptos Narrow"/>
            </a:rPr>
            <a:pPr algn="ctr"/>
            <a:t>22.2%</a:t>
          </a:fld>
          <a:endParaRPr lang="en-US" sz="1050" b="1" kern="1200"/>
        </a:p>
      </xdr:txBody>
    </xdr:sp>
    <xdr:clientData/>
  </xdr:twoCellAnchor>
  <xdr:twoCellAnchor>
    <xdr:from>
      <xdr:col>13</xdr:col>
      <xdr:colOff>314960</xdr:colOff>
      <xdr:row>14</xdr:row>
      <xdr:rowOff>129540</xdr:rowOff>
    </xdr:from>
    <xdr:to>
      <xdr:col>14</xdr:col>
      <xdr:colOff>276860</xdr:colOff>
      <xdr:row>17</xdr:row>
      <xdr:rowOff>60960</xdr:rowOff>
    </xdr:to>
    <xdr:sp macro="" textlink="'setup page time analysis'!H21">
      <xdr:nvSpPr>
        <xdr:cNvPr id="32" name="TextBox 31">
          <a:extLst>
            <a:ext uri="{FF2B5EF4-FFF2-40B4-BE49-F238E27FC236}">
              <a16:creationId xmlns:a16="http://schemas.microsoft.com/office/drawing/2014/main" id="{16B89D17-9496-427A-9B16-21967B4ED17F}"/>
            </a:ext>
          </a:extLst>
        </xdr:cNvPr>
        <xdr:cNvSpPr txBox="1"/>
      </xdr:nvSpPr>
      <xdr:spPr>
        <a:xfrm>
          <a:off x="8239760" y="2689860"/>
          <a:ext cx="5715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B3853C-7164-4C1E-9024-928650561D46}" type="TxLink">
            <a:rPr lang="en-US" sz="1100" b="1" i="0" u="none" strike="noStrike" kern="1200">
              <a:solidFill>
                <a:srgbClr val="000000"/>
              </a:solidFill>
              <a:latin typeface="Aptos Narrow"/>
            </a:rPr>
            <a:pPr algn="ctr"/>
            <a:t>32.1%</a:t>
          </a:fld>
          <a:endParaRPr lang="en-US" sz="1050" b="1" kern="1200"/>
        </a:p>
      </xdr:txBody>
    </xdr:sp>
    <xdr:clientData/>
  </xdr:twoCellAnchor>
  <xdr:twoCellAnchor>
    <xdr:from>
      <xdr:col>15</xdr:col>
      <xdr:colOff>350520</xdr:colOff>
      <xdr:row>14</xdr:row>
      <xdr:rowOff>137160</xdr:rowOff>
    </xdr:from>
    <xdr:to>
      <xdr:col>16</xdr:col>
      <xdr:colOff>312420</xdr:colOff>
      <xdr:row>17</xdr:row>
      <xdr:rowOff>68580</xdr:rowOff>
    </xdr:to>
    <xdr:sp macro="" textlink="'setup page time analysis'!H22">
      <xdr:nvSpPr>
        <xdr:cNvPr id="33" name="TextBox 32">
          <a:extLst>
            <a:ext uri="{FF2B5EF4-FFF2-40B4-BE49-F238E27FC236}">
              <a16:creationId xmlns:a16="http://schemas.microsoft.com/office/drawing/2014/main" id="{3F3A2D72-F011-45AE-A347-FC8792D20374}"/>
            </a:ext>
          </a:extLst>
        </xdr:cNvPr>
        <xdr:cNvSpPr txBox="1"/>
      </xdr:nvSpPr>
      <xdr:spPr>
        <a:xfrm>
          <a:off x="9494520" y="2697480"/>
          <a:ext cx="5715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FFB4D4-52F0-4C5E-86AD-0F4DA103942A}" type="TxLink">
            <a:rPr lang="en-US" sz="1100" b="1" i="0" u="none" strike="noStrike" kern="1200">
              <a:solidFill>
                <a:srgbClr val="000000"/>
              </a:solidFill>
              <a:latin typeface="Aptos Narrow"/>
            </a:rPr>
            <a:pPr algn="ctr"/>
            <a:t>28.8%</a:t>
          </a:fld>
          <a:endParaRPr lang="en-US" sz="1050" b="1" kern="1200"/>
        </a:p>
      </xdr:txBody>
    </xdr:sp>
    <xdr:clientData/>
  </xdr:twoCellAnchor>
  <xdr:twoCellAnchor>
    <xdr:from>
      <xdr:col>10</xdr:col>
      <xdr:colOff>167640</xdr:colOff>
      <xdr:row>3</xdr:row>
      <xdr:rowOff>114300</xdr:rowOff>
    </xdr:from>
    <xdr:to>
      <xdr:col>13</xdr:col>
      <xdr:colOff>563880</xdr:colOff>
      <xdr:row>5</xdr:row>
      <xdr:rowOff>45720</xdr:rowOff>
    </xdr:to>
    <xdr:sp macro="" textlink="">
      <xdr:nvSpPr>
        <xdr:cNvPr id="34" name="TextBox 33">
          <a:extLst>
            <a:ext uri="{FF2B5EF4-FFF2-40B4-BE49-F238E27FC236}">
              <a16:creationId xmlns:a16="http://schemas.microsoft.com/office/drawing/2014/main" id="{F228DACD-5DBE-47BC-BE20-630E22C16301}"/>
            </a:ext>
          </a:extLst>
        </xdr:cNvPr>
        <xdr:cNvSpPr txBox="1"/>
      </xdr:nvSpPr>
      <xdr:spPr>
        <a:xfrm>
          <a:off x="6263640" y="662940"/>
          <a:ext cx="2225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Sales by Quarters</a:t>
          </a:r>
        </a:p>
      </xdr:txBody>
    </xdr:sp>
    <xdr:clientData/>
  </xdr:twoCellAnchor>
  <xdr:twoCellAnchor>
    <xdr:from>
      <xdr:col>11</xdr:col>
      <xdr:colOff>426720</xdr:colOff>
      <xdr:row>6</xdr:row>
      <xdr:rowOff>15240</xdr:rowOff>
    </xdr:from>
    <xdr:to>
      <xdr:col>13</xdr:col>
      <xdr:colOff>205740</xdr:colOff>
      <xdr:row>7</xdr:row>
      <xdr:rowOff>129540</xdr:rowOff>
    </xdr:to>
    <xdr:sp macro="" textlink="'setup page time analysis'!E27">
      <xdr:nvSpPr>
        <xdr:cNvPr id="46" name="TextBox 45">
          <a:extLst>
            <a:ext uri="{FF2B5EF4-FFF2-40B4-BE49-F238E27FC236}">
              <a16:creationId xmlns:a16="http://schemas.microsoft.com/office/drawing/2014/main" id="{D9697AC8-BBA1-4858-ACD5-5EAB5F1F25AF}"/>
            </a:ext>
          </a:extLst>
        </xdr:cNvPr>
        <xdr:cNvSpPr txBox="1"/>
      </xdr:nvSpPr>
      <xdr:spPr>
        <a:xfrm>
          <a:off x="7132320" y="1112520"/>
          <a:ext cx="9982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7C6FCD-529D-41A9-9555-302D892328BE}" type="TxLink">
            <a:rPr lang="en-US" sz="1400" b="1" i="0" u="none" strike="noStrike" kern="1200">
              <a:solidFill>
                <a:srgbClr val="FFC000"/>
              </a:solidFill>
              <a:latin typeface="Aptos Narrow"/>
            </a:rPr>
            <a:pPr algn="ctr"/>
            <a:t>Q3</a:t>
          </a:fld>
          <a:endParaRPr lang="en-US" sz="1800" b="1" i="1" kern="1200">
            <a:solidFill>
              <a:srgbClr val="FFC000"/>
            </a:solidFill>
          </a:endParaRPr>
        </a:p>
      </xdr:txBody>
    </xdr:sp>
    <xdr:clientData/>
  </xdr:twoCellAnchor>
  <xdr:twoCellAnchor>
    <xdr:from>
      <xdr:col>11</xdr:col>
      <xdr:colOff>434340</xdr:colOff>
      <xdr:row>5</xdr:row>
      <xdr:rowOff>91440</xdr:rowOff>
    </xdr:from>
    <xdr:to>
      <xdr:col>15</xdr:col>
      <xdr:colOff>464820</xdr:colOff>
      <xdr:row>10</xdr:row>
      <xdr:rowOff>106680</xdr:rowOff>
    </xdr:to>
    <xdr:sp macro="" textlink="">
      <xdr:nvSpPr>
        <xdr:cNvPr id="47" name="TextBox 46">
          <a:extLst>
            <a:ext uri="{FF2B5EF4-FFF2-40B4-BE49-F238E27FC236}">
              <a16:creationId xmlns:a16="http://schemas.microsoft.com/office/drawing/2014/main" id="{0E97DDD8-085F-4DFB-BA41-0474F6883365}"/>
            </a:ext>
          </a:extLst>
        </xdr:cNvPr>
        <xdr:cNvSpPr txBox="1"/>
      </xdr:nvSpPr>
      <xdr:spPr>
        <a:xfrm>
          <a:off x="7139940" y="1005840"/>
          <a:ext cx="2468880" cy="92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kern="1200">
              <a:solidFill>
                <a:schemeClr val="bg1">
                  <a:lumMod val="65000"/>
                </a:schemeClr>
              </a:solidFill>
              <a:latin typeface="Aptos Narrow"/>
            </a:rPr>
            <a:t>     Is</a:t>
          </a:r>
          <a:r>
            <a:rPr lang="en-US" sz="1400" b="0" i="0" u="none" strike="noStrike" kern="1200" baseline="0">
              <a:solidFill>
                <a:schemeClr val="bg1">
                  <a:lumMod val="65000"/>
                </a:schemeClr>
              </a:solidFill>
              <a:latin typeface="Aptos Narrow"/>
            </a:rPr>
            <a:t> the most Quarter contributing by                of total sales</a:t>
          </a:r>
          <a:endParaRPr lang="en-US" sz="1400" b="0" i="0" u="none" strike="noStrike" kern="1200">
            <a:solidFill>
              <a:schemeClr val="bg1">
                <a:lumMod val="65000"/>
              </a:schemeClr>
            </a:solidFill>
            <a:latin typeface="Aptos Narrow"/>
          </a:endParaRPr>
        </a:p>
      </xdr:txBody>
    </xdr:sp>
    <xdr:clientData/>
  </xdr:twoCellAnchor>
  <xdr:twoCellAnchor>
    <xdr:from>
      <xdr:col>12</xdr:col>
      <xdr:colOff>0</xdr:colOff>
      <xdr:row>25</xdr:row>
      <xdr:rowOff>0</xdr:rowOff>
    </xdr:from>
    <xdr:to>
      <xdr:col>13</xdr:col>
      <xdr:colOff>388620</xdr:colOff>
      <xdr:row>26</xdr:row>
      <xdr:rowOff>114300</xdr:rowOff>
    </xdr:to>
    <xdr:sp macro="" textlink="'setup page time analysis'!AC35">
      <xdr:nvSpPr>
        <xdr:cNvPr id="48" name="TextBox 47">
          <a:extLst>
            <a:ext uri="{FF2B5EF4-FFF2-40B4-BE49-F238E27FC236}">
              <a16:creationId xmlns:a16="http://schemas.microsoft.com/office/drawing/2014/main" id="{C1F04106-7080-42CC-9A2A-4C9251CB6EF5}"/>
            </a:ext>
          </a:extLst>
        </xdr:cNvPr>
        <xdr:cNvSpPr txBox="1"/>
      </xdr:nvSpPr>
      <xdr:spPr>
        <a:xfrm>
          <a:off x="7315200" y="4572000"/>
          <a:ext cx="9982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6089F0-D320-4A45-A559-902B64B930AD}" type="TxLink">
            <a:rPr lang="en-US" sz="1500" b="1" i="0" u="none" strike="noStrike" kern="1200">
              <a:solidFill>
                <a:schemeClr val="bg2">
                  <a:lumMod val="90000"/>
                </a:schemeClr>
              </a:solidFill>
              <a:latin typeface="Aptos Narrow"/>
              <a:ea typeface="+mn-ea"/>
              <a:cs typeface="+mn-cs"/>
            </a:rPr>
            <a:pPr marL="0" indent="0" algn="ctr"/>
            <a:t>27.6%</a:t>
          </a:fld>
          <a:endParaRPr lang="en-US" sz="1500" b="1" i="0" u="none" strike="noStrike" kern="1200">
            <a:solidFill>
              <a:schemeClr val="bg2">
                <a:lumMod val="90000"/>
              </a:schemeClr>
            </a:solidFill>
            <a:latin typeface="Aptos Narrow"/>
            <a:ea typeface="+mn-ea"/>
            <a:cs typeface="+mn-cs"/>
          </a:endParaRPr>
        </a:p>
      </xdr:txBody>
    </xdr:sp>
    <xdr:clientData/>
  </xdr:twoCellAnchor>
  <xdr:twoCellAnchor editAs="absolute">
    <xdr:from>
      <xdr:col>18</xdr:col>
      <xdr:colOff>144780</xdr:colOff>
      <xdr:row>3</xdr:row>
      <xdr:rowOff>114300</xdr:rowOff>
    </xdr:from>
    <xdr:to>
      <xdr:col>21</xdr:col>
      <xdr:colOff>541020</xdr:colOff>
      <xdr:row>5</xdr:row>
      <xdr:rowOff>45720</xdr:rowOff>
    </xdr:to>
    <xdr:sp macro="" textlink="">
      <xdr:nvSpPr>
        <xdr:cNvPr id="50" name="TextBox 49">
          <a:extLst>
            <a:ext uri="{FF2B5EF4-FFF2-40B4-BE49-F238E27FC236}">
              <a16:creationId xmlns:a16="http://schemas.microsoft.com/office/drawing/2014/main" id="{4DE237F3-D287-4CD9-B304-7D2099159C9B}"/>
            </a:ext>
          </a:extLst>
        </xdr:cNvPr>
        <xdr:cNvSpPr txBox="1"/>
      </xdr:nvSpPr>
      <xdr:spPr>
        <a:xfrm>
          <a:off x="11117580" y="662940"/>
          <a:ext cx="2225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75000"/>
                </a:schemeClr>
              </a:solidFill>
            </a:rPr>
            <a:t>Sales by Months</a:t>
          </a:r>
        </a:p>
      </xdr:txBody>
    </xdr:sp>
    <xdr:clientData/>
  </xdr:twoCellAnchor>
  <xdr:twoCellAnchor>
    <xdr:from>
      <xdr:col>8</xdr:col>
      <xdr:colOff>220980</xdr:colOff>
      <xdr:row>11</xdr:row>
      <xdr:rowOff>144780</xdr:rowOff>
    </xdr:from>
    <xdr:to>
      <xdr:col>9</xdr:col>
      <xdr:colOff>487680</xdr:colOff>
      <xdr:row>13</xdr:row>
      <xdr:rowOff>15240</xdr:rowOff>
    </xdr:to>
    <xdr:sp macro="" textlink="">
      <xdr:nvSpPr>
        <xdr:cNvPr id="54" name="TextBox 53">
          <a:extLst>
            <a:ext uri="{FF2B5EF4-FFF2-40B4-BE49-F238E27FC236}">
              <a16:creationId xmlns:a16="http://schemas.microsoft.com/office/drawing/2014/main" id="{7D5EED53-FFA5-1B2D-233F-4325AEB2C842}"/>
            </a:ext>
          </a:extLst>
        </xdr:cNvPr>
        <xdr:cNvSpPr txBox="1"/>
      </xdr:nvSpPr>
      <xdr:spPr>
        <a:xfrm>
          <a:off x="5097780" y="215646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solidFill>
                <a:schemeClr val="bg1"/>
              </a:solidFill>
            </a:rPr>
            <a:t>Quarter 1</a:t>
          </a:r>
        </a:p>
      </xdr:txBody>
    </xdr:sp>
    <xdr:clientData/>
  </xdr:twoCellAnchor>
  <xdr:twoCellAnchor>
    <xdr:from>
      <xdr:col>10</xdr:col>
      <xdr:colOff>248920</xdr:colOff>
      <xdr:row>11</xdr:row>
      <xdr:rowOff>144780</xdr:rowOff>
    </xdr:from>
    <xdr:to>
      <xdr:col>11</xdr:col>
      <xdr:colOff>515620</xdr:colOff>
      <xdr:row>13</xdr:row>
      <xdr:rowOff>15240</xdr:rowOff>
    </xdr:to>
    <xdr:sp macro="" textlink="">
      <xdr:nvSpPr>
        <xdr:cNvPr id="55" name="TextBox 54">
          <a:extLst>
            <a:ext uri="{FF2B5EF4-FFF2-40B4-BE49-F238E27FC236}">
              <a16:creationId xmlns:a16="http://schemas.microsoft.com/office/drawing/2014/main" id="{C803BE04-CCCB-411A-861B-C667ADACEBD2}"/>
            </a:ext>
          </a:extLst>
        </xdr:cNvPr>
        <xdr:cNvSpPr txBox="1"/>
      </xdr:nvSpPr>
      <xdr:spPr>
        <a:xfrm>
          <a:off x="6344920" y="215646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solidFill>
                <a:schemeClr val="bg1"/>
              </a:solidFill>
            </a:rPr>
            <a:t>Quarter 2</a:t>
          </a:r>
        </a:p>
      </xdr:txBody>
    </xdr:sp>
    <xdr:clientData/>
  </xdr:twoCellAnchor>
  <xdr:twoCellAnchor>
    <xdr:from>
      <xdr:col>12</xdr:col>
      <xdr:colOff>276860</xdr:colOff>
      <xdr:row>11</xdr:row>
      <xdr:rowOff>144780</xdr:rowOff>
    </xdr:from>
    <xdr:to>
      <xdr:col>13</xdr:col>
      <xdr:colOff>543560</xdr:colOff>
      <xdr:row>13</xdr:row>
      <xdr:rowOff>15240</xdr:rowOff>
    </xdr:to>
    <xdr:sp macro="" textlink="">
      <xdr:nvSpPr>
        <xdr:cNvPr id="56" name="TextBox 55">
          <a:extLst>
            <a:ext uri="{FF2B5EF4-FFF2-40B4-BE49-F238E27FC236}">
              <a16:creationId xmlns:a16="http://schemas.microsoft.com/office/drawing/2014/main" id="{34DB3FB2-0E6C-4CE6-93EB-AAA293372373}"/>
            </a:ext>
          </a:extLst>
        </xdr:cNvPr>
        <xdr:cNvSpPr txBox="1"/>
      </xdr:nvSpPr>
      <xdr:spPr>
        <a:xfrm>
          <a:off x="7592060" y="215646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solidFill>
                <a:schemeClr val="bg1"/>
              </a:solidFill>
            </a:rPr>
            <a:t>Quarter 3</a:t>
          </a:r>
        </a:p>
      </xdr:txBody>
    </xdr:sp>
    <xdr:clientData/>
  </xdr:twoCellAnchor>
  <xdr:twoCellAnchor>
    <xdr:from>
      <xdr:col>14</xdr:col>
      <xdr:colOff>304800</xdr:colOff>
      <xdr:row>11</xdr:row>
      <xdr:rowOff>144780</xdr:rowOff>
    </xdr:from>
    <xdr:to>
      <xdr:col>15</xdr:col>
      <xdr:colOff>571500</xdr:colOff>
      <xdr:row>13</xdr:row>
      <xdr:rowOff>15240</xdr:rowOff>
    </xdr:to>
    <xdr:sp macro="" textlink="">
      <xdr:nvSpPr>
        <xdr:cNvPr id="57" name="TextBox 56">
          <a:extLst>
            <a:ext uri="{FF2B5EF4-FFF2-40B4-BE49-F238E27FC236}">
              <a16:creationId xmlns:a16="http://schemas.microsoft.com/office/drawing/2014/main" id="{5491E988-0F17-4CD0-B208-4F0B73C54893}"/>
            </a:ext>
          </a:extLst>
        </xdr:cNvPr>
        <xdr:cNvSpPr txBox="1"/>
      </xdr:nvSpPr>
      <xdr:spPr>
        <a:xfrm>
          <a:off x="8839200" y="215646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solidFill>
                <a:schemeClr val="bg1"/>
              </a:solidFill>
            </a:rPr>
            <a:t>Quarter 4</a:t>
          </a:r>
        </a:p>
      </xdr:txBody>
    </xdr:sp>
    <xdr:clientData/>
  </xdr:twoCellAnchor>
  <xdr:twoCellAnchor>
    <xdr:from>
      <xdr:col>8</xdr:col>
      <xdr:colOff>213360</xdr:colOff>
      <xdr:row>13</xdr:row>
      <xdr:rowOff>53340</xdr:rowOff>
    </xdr:from>
    <xdr:to>
      <xdr:col>9</xdr:col>
      <xdr:colOff>480060</xdr:colOff>
      <xdr:row>14</xdr:row>
      <xdr:rowOff>106680</xdr:rowOff>
    </xdr:to>
    <xdr:sp macro="" textlink="'setup page time analysis'!F19">
      <xdr:nvSpPr>
        <xdr:cNvPr id="58" name="TextBox 57">
          <a:extLst>
            <a:ext uri="{FF2B5EF4-FFF2-40B4-BE49-F238E27FC236}">
              <a16:creationId xmlns:a16="http://schemas.microsoft.com/office/drawing/2014/main" id="{AC894CC5-8E0D-458A-B5BE-EAE611C4774E}"/>
            </a:ext>
          </a:extLst>
        </xdr:cNvPr>
        <xdr:cNvSpPr txBox="1"/>
      </xdr:nvSpPr>
      <xdr:spPr>
        <a:xfrm>
          <a:off x="5090160" y="243078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3C6EDB-F0F7-43A4-8C64-3F0BC45AC6F0}" type="TxLink">
            <a:rPr lang="en-US" sz="1200" b="1" i="0" u="none" strike="noStrike" kern="1200">
              <a:solidFill>
                <a:schemeClr val="bg1">
                  <a:lumMod val="95000"/>
                </a:schemeClr>
              </a:solidFill>
              <a:latin typeface="Aptos Narrow"/>
            </a:rPr>
            <a:pPr algn="ctr"/>
            <a:t>$396,781</a:t>
          </a:fld>
          <a:endParaRPr lang="en-US" sz="1200" b="1" kern="1200">
            <a:solidFill>
              <a:schemeClr val="bg1">
                <a:lumMod val="95000"/>
              </a:schemeClr>
            </a:solidFill>
          </a:endParaRPr>
        </a:p>
      </xdr:txBody>
    </xdr:sp>
    <xdr:clientData/>
  </xdr:twoCellAnchor>
  <xdr:twoCellAnchor>
    <xdr:from>
      <xdr:col>10</xdr:col>
      <xdr:colOff>241300</xdr:colOff>
      <xdr:row>13</xdr:row>
      <xdr:rowOff>53340</xdr:rowOff>
    </xdr:from>
    <xdr:to>
      <xdr:col>11</xdr:col>
      <xdr:colOff>508000</xdr:colOff>
      <xdr:row>14</xdr:row>
      <xdr:rowOff>106680</xdr:rowOff>
    </xdr:to>
    <xdr:sp macro="" textlink="'setup page time analysis'!F20">
      <xdr:nvSpPr>
        <xdr:cNvPr id="59" name="TextBox 58">
          <a:extLst>
            <a:ext uri="{FF2B5EF4-FFF2-40B4-BE49-F238E27FC236}">
              <a16:creationId xmlns:a16="http://schemas.microsoft.com/office/drawing/2014/main" id="{3A388D2A-7387-4C8B-986F-625A9DCD6E51}"/>
            </a:ext>
          </a:extLst>
        </xdr:cNvPr>
        <xdr:cNvSpPr txBox="1"/>
      </xdr:nvSpPr>
      <xdr:spPr>
        <a:xfrm>
          <a:off x="6337300" y="243078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26CC7A-EAE8-4522-BDF2-B898B3A1D227}" type="TxLink">
            <a:rPr lang="en-US" sz="1200" b="1" i="0" u="none" strike="noStrike" kern="1200">
              <a:solidFill>
                <a:schemeClr val="bg1">
                  <a:lumMod val="95000"/>
                </a:schemeClr>
              </a:solidFill>
              <a:latin typeface="Aptos Narrow"/>
            </a:rPr>
            <a:pPr algn="ctr"/>
            <a:t>$517,726</a:t>
          </a:fld>
          <a:endParaRPr lang="en-US" sz="1200" b="1" kern="1200">
            <a:solidFill>
              <a:schemeClr val="bg1">
                <a:lumMod val="95000"/>
              </a:schemeClr>
            </a:solidFill>
          </a:endParaRPr>
        </a:p>
      </xdr:txBody>
    </xdr:sp>
    <xdr:clientData/>
  </xdr:twoCellAnchor>
  <xdr:twoCellAnchor>
    <xdr:from>
      <xdr:col>12</xdr:col>
      <xdr:colOff>269240</xdr:colOff>
      <xdr:row>13</xdr:row>
      <xdr:rowOff>53340</xdr:rowOff>
    </xdr:from>
    <xdr:to>
      <xdr:col>13</xdr:col>
      <xdr:colOff>535940</xdr:colOff>
      <xdr:row>14</xdr:row>
      <xdr:rowOff>106680</xdr:rowOff>
    </xdr:to>
    <xdr:sp macro="" textlink="'setup page time analysis'!F21">
      <xdr:nvSpPr>
        <xdr:cNvPr id="60" name="TextBox 59">
          <a:extLst>
            <a:ext uri="{FF2B5EF4-FFF2-40B4-BE49-F238E27FC236}">
              <a16:creationId xmlns:a16="http://schemas.microsoft.com/office/drawing/2014/main" id="{0257B17A-DF07-4A74-986C-08068FCEEAD5}"/>
            </a:ext>
          </a:extLst>
        </xdr:cNvPr>
        <xdr:cNvSpPr txBox="1"/>
      </xdr:nvSpPr>
      <xdr:spPr>
        <a:xfrm>
          <a:off x="7584440" y="243078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4CEE9C-1518-47AE-A19D-CD258D08AF0A}" type="TxLink">
            <a:rPr lang="en-US" sz="1200" b="1" i="0" u="none" strike="noStrike" kern="1200">
              <a:solidFill>
                <a:schemeClr val="bg1">
                  <a:lumMod val="95000"/>
                </a:schemeClr>
              </a:solidFill>
              <a:latin typeface="Aptos Narrow"/>
            </a:rPr>
            <a:pPr algn="ctr"/>
            <a:t>$749,083</a:t>
          </a:fld>
          <a:endParaRPr lang="en-US" sz="1200" b="1" kern="1200">
            <a:solidFill>
              <a:schemeClr val="bg1">
                <a:lumMod val="95000"/>
              </a:schemeClr>
            </a:solidFill>
          </a:endParaRPr>
        </a:p>
      </xdr:txBody>
    </xdr:sp>
    <xdr:clientData/>
  </xdr:twoCellAnchor>
  <xdr:twoCellAnchor>
    <xdr:from>
      <xdr:col>14</xdr:col>
      <xdr:colOff>297180</xdr:colOff>
      <xdr:row>13</xdr:row>
      <xdr:rowOff>53340</xdr:rowOff>
    </xdr:from>
    <xdr:to>
      <xdr:col>15</xdr:col>
      <xdr:colOff>563880</xdr:colOff>
      <xdr:row>14</xdr:row>
      <xdr:rowOff>106680</xdr:rowOff>
    </xdr:to>
    <xdr:sp macro="" textlink="'setup page time analysis'!F22">
      <xdr:nvSpPr>
        <xdr:cNvPr id="61" name="TextBox 60">
          <a:extLst>
            <a:ext uri="{FF2B5EF4-FFF2-40B4-BE49-F238E27FC236}">
              <a16:creationId xmlns:a16="http://schemas.microsoft.com/office/drawing/2014/main" id="{D4B851A5-52C0-4D15-84CB-54DED0B5EF7C}"/>
            </a:ext>
          </a:extLst>
        </xdr:cNvPr>
        <xdr:cNvSpPr txBox="1"/>
      </xdr:nvSpPr>
      <xdr:spPr>
        <a:xfrm>
          <a:off x="8831580" y="2430780"/>
          <a:ext cx="8763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BBAFCB-1483-424B-9A4B-FD9FA976BD8A}" type="TxLink">
            <a:rPr lang="en-US" sz="1200" b="1" i="0" u="none" strike="noStrike" kern="1200">
              <a:solidFill>
                <a:schemeClr val="bg1">
                  <a:lumMod val="95000"/>
                </a:schemeClr>
              </a:solidFill>
              <a:latin typeface="Aptos Narrow"/>
            </a:rPr>
            <a:pPr algn="ctr"/>
            <a:t>$673,072</a:t>
          </a:fld>
          <a:endParaRPr lang="en-US" sz="1200" b="1" kern="1200">
            <a:solidFill>
              <a:schemeClr val="bg1">
                <a:lumMod val="95000"/>
              </a:schemeClr>
            </a:solidFill>
          </a:endParaRPr>
        </a:p>
      </xdr:txBody>
    </xdr:sp>
    <xdr:clientData/>
  </xdr:twoCellAnchor>
  <xdr:twoCellAnchor>
    <xdr:from>
      <xdr:col>16</xdr:col>
      <xdr:colOff>342900</xdr:colOff>
      <xdr:row>5</xdr:row>
      <xdr:rowOff>83820</xdr:rowOff>
    </xdr:from>
    <xdr:to>
      <xdr:col>16</xdr:col>
      <xdr:colOff>350520</xdr:colOff>
      <xdr:row>16</xdr:row>
      <xdr:rowOff>99060</xdr:rowOff>
    </xdr:to>
    <xdr:cxnSp macro="">
      <xdr:nvCxnSpPr>
        <xdr:cNvPr id="62" name="Straight Connector 61">
          <a:extLst>
            <a:ext uri="{FF2B5EF4-FFF2-40B4-BE49-F238E27FC236}">
              <a16:creationId xmlns:a16="http://schemas.microsoft.com/office/drawing/2014/main" id="{765070C5-7950-4148-9566-A96F1A42E3DD}"/>
            </a:ext>
          </a:extLst>
        </xdr:cNvPr>
        <xdr:cNvCxnSpPr/>
      </xdr:nvCxnSpPr>
      <xdr:spPr>
        <a:xfrm flipH="1">
          <a:off x="10096500" y="998220"/>
          <a:ext cx="7620" cy="2026920"/>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137160</xdr:colOff>
      <xdr:row>22</xdr:row>
      <xdr:rowOff>68580</xdr:rowOff>
    </xdr:from>
    <xdr:to>
      <xdr:col>6</xdr:col>
      <xdr:colOff>533400</xdr:colOff>
      <xdr:row>24</xdr:row>
      <xdr:rowOff>0</xdr:rowOff>
    </xdr:to>
    <xdr:sp macro="" textlink="">
      <xdr:nvSpPr>
        <xdr:cNvPr id="63" name="TextBox 62">
          <a:extLst>
            <a:ext uri="{FF2B5EF4-FFF2-40B4-BE49-F238E27FC236}">
              <a16:creationId xmlns:a16="http://schemas.microsoft.com/office/drawing/2014/main" id="{45DA2906-AFC1-43D6-AC2D-3C6252E92BB0}"/>
            </a:ext>
          </a:extLst>
        </xdr:cNvPr>
        <xdr:cNvSpPr txBox="1"/>
      </xdr:nvSpPr>
      <xdr:spPr>
        <a:xfrm>
          <a:off x="1965960" y="4091940"/>
          <a:ext cx="2225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Sales by Weeks</a:t>
          </a:r>
        </a:p>
      </xdr:txBody>
    </xdr:sp>
    <xdr:clientData/>
  </xdr:twoCellAnchor>
  <xdr:twoCellAnchor editAs="oneCell">
    <xdr:from>
      <xdr:col>5</xdr:col>
      <xdr:colOff>487680</xdr:colOff>
      <xdr:row>25</xdr:row>
      <xdr:rowOff>22860</xdr:rowOff>
    </xdr:from>
    <xdr:to>
      <xdr:col>6</xdr:col>
      <xdr:colOff>151790</xdr:colOff>
      <xdr:row>26</xdr:row>
      <xdr:rowOff>113690</xdr:rowOff>
    </xdr:to>
    <xdr:pic>
      <xdr:nvPicPr>
        <xdr:cNvPr id="69" name="Picture 68">
          <a:extLst>
            <a:ext uri="{FF2B5EF4-FFF2-40B4-BE49-F238E27FC236}">
              <a16:creationId xmlns:a16="http://schemas.microsoft.com/office/drawing/2014/main" id="{EFB84D74-0EDA-C780-DB76-2193B402D1C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535680" y="4610100"/>
          <a:ext cx="273710" cy="273710"/>
        </a:xfrm>
        <a:prstGeom prst="rect">
          <a:avLst/>
        </a:prstGeom>
      </xdr:spPr>
    </xdr:pic>
    <xdr:clientData/>
  </xdr:twoCellAnchor>
  <xdr:twoCellAnchor>
    <xdr:from>
      <xdr:col>5</xdr:col>
      <xdr:colOff>563880</xdr:colOff>
      <xdr:row>25</xdr:row>
      <xdr:rowOff>53340</xdr:rowOff>
    </xdr:from>
    <xdr:to>
      <xdr:col>8</xdr:col>
      <xdr:colOff>22860</xdr:colOff>
      <xdr:row>27</xdr:row>
      <xdr:rowOff>121920</xdr:rowOff>
    </xdr:to>
    <xdr:sp macro="" textlink="">
      <xdr:nvSpPr>
        <xdr:cNvPr id="70" name="TextBox 69">
          <a:extLst>
            <a:ext uri="{FF2B5EF4-FFF2-40B4-BE49-F238E27FC236}">
              <a16:creationId xmlns:a16="http://schemas.microsoft.com/office/drawing/2014/main" id="{F8407F0E-8C32-F7C4-B097-7DCAAB0B1A77}"/>
            </a:ext>
          </a:extLst>
        </xdr:cNvPr>
        <xdr:cNvSpPr txBox="1"/>
      </xdr:nvSpPr>
      <xdr:spPr>
        <a:xfrm>
          <a:off x="3611880" y="4640580"/>
          <a:ext cx="12877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kern="1200">
              <a:solidFill>
                <a:schemeClr val="bg1">
                  <a:lumMod val="75000"/>
                </a:schemeClr>
              </a:solidFill>
            </a:rPr>
            <a:t>    W5</a:t>
          </a:r>
          <a:r>
            <a:rPr lang="en-US" sz="1050" kern="1200">
              <a:solidFill>
                <a:schemeClr val="bg1">
                  <a:lumMod val="75000"/>
                </a:schemeClr>
              </a:solidFill>
            </a:rPr>
            <a:t> only contain</a:t>
          </a:r>
          <a:r>
            <a:rPr lang="en-US" sz="1050" kern="1200" baseline="0">
              <a:solidFill>
                <a:schemeClr val="bg1">
                  <a:lumMod val="75000"/>
                </a:schemeClr>
              </a:solidFill>
            </a:rPr>
            <a:t> from 0 to 3 days</a:t>
          </a:r>
          <a:endParaRPr lang="en-US" sz="1050" kern="1200">
            <a:solidFill>
              <a:schemeClr val="bg1">
                <a:lumMod val="75000"/>
              </a:schemeClr>
            </a:solidFill>
          </a:endParaRPr>
        </a:p>
      </xdr:txBody>
    </xdr:sp>
    <xdr:clientData/>
  </xdr:twoCellAnchor>
  <xdr:twoCellAnchor>
    <xdr:from>
      <xdr:col>8</xdr:col>
      <xdr:colOff>335280</xdr:colOff>
      <xdr:row>28</xdr:row>
      <xdr:rowOff>114300</xdr:rowOff>
    </xdr:from>
    <xdr:to>
      <xdr:col>16</xdr:col>
      <xdr:colOff>30480</xdr:colOff>
      <xdr:row>39</xdr:row>
      <xdr:rowOff>83820</xdr:rowOff>
    </xdr:to>
    <xdr:graphicFrame macro="">
      <xdr:nvGraphicFramePr>
        <xdr:cNvPr id="71" name="Chart 70">
          <a:extLst>
            <a:ext uri="{FF2B5EF4-FFF2-40B4-BE49-F238E27FC236}">
              <a16:creationId xmlns:a16="http://schemas.microsoft.com/office/drawing/2014/main" id="{1F17DF5E-C4D1-4B8B-80FF-6D8DD98E7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15240</xdr:colOff>
      <xdr:row>25</xdr:row>
      <xdr:rowOff>114300</xdr:rowOff>
    </xdr:from>
    <xdr:to>
      <xdr:col>8</xdr:col>
      <xdr:colOff>22860</xdr:colOff>
      <xdr:row>36</xdr:row>
      <xdr:rowOff>129540</xdr:rowOff>
    </xdr:to>
    <xdr:cxnSp macro="">
      <xdr:nvCxnSpPr>
        <xdr:cNvPr id="72" name="Straight Connector 71">
          <a:extLst>
            <a:ext uri="{FF2B5EF4-FFF2-40B4-BE49-F238E27FC236}">
              <a16:creationId xmlns:a16="http://schemas.microsoft.com/office/drawing/2014/main" id="{8F01C8A2-FD64-4E42-9CBF-896894193180}"/>
            </a:ext>
          </a:extLst>
        </xdr:cNvPr>
        <xdr:cNvCxnSpPr/>
      </xdr:nvCxnSpPr>
      <xdr:spPr>
        <a:xfrm flipH="1">
          <a:off x="4892040" y="4686300"/>
          <a:ext cx="7620" cy="2026920"/>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167640</xdr:colOff>
      <xdr:row>22</xdr:row>
      <xdr:rowOff>68580</xdr:rowOff>
    </xdr:from>
    <xdr:to>
      <xdr:col>13</xdr:col>
      <xdr:colOff>563880</xdr:colOff>
      <xdr:row>24</xdr:row>
      <xdr:rowOff>0</xdr:rowOff>
    </xdr:to>
    <xdr:sp macro="" textlink="">
      <xdr:nvSpPr>
        <xdr:cNvPr id="73" name="TextBox 72">
          <a:extLst>
            <a:ext uri="{FF2B5EF4-FFF2-40B4-BE49-F238E27FC236}">
              <a16:creationId xmlns:a16="http://schemas.microsoft.com/office/drawing/2014/main" id="{EBCACAF7-8B58-47D0-8F10-3F0F385B03FD}"/>
            </a:ext>
          </a:extLst>
        </xdr:cNvPr>
        <xdr:cNvSpPr txBox="1"/>
      </xdr:nvSpPr>
      <xdr:spPr>
        <a:xfrm>
          <a:off x="6263640" y="4091940"/>
          <a:ext cx="2225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kern="1200">
              <a:solidFill>
                <a:schemeClr val="bg1">
                  <a:lumMod val="85000"/>
                </a:schemeClr>
              </a:solidFill>
            </a:rPr>
            <a:t>Sales by Days</a:t>
          </a:r>
        </a:p>
      </xdr:txBody>
    </xdr:sp>
    <xdr:clientData/>
  </xdr:twoCellAnchor>
  <xdr:twoCellAnchor>
    <xdr:from>
      <xdr:col>12</xdr:col>
      <xdr:colOff>236220</xdr:colOff>
      <xdr:row>24</xdr:row>
      <xdr:rowOff>45720</xdr:rowOff>
    </xdr:from>
    <xdr:to>
      <xdr:col>15</xdr:col>
      <xdr:colOff>548640</xdr:colOff>
      <xdr:row>28</xdr:row>
      <xdr:rowOff>68580</xdr:rowOff>
    </xdr:to>
    <xdr:sp macro="" textlink="">
      <xdr:nvSpPr>
        <xdr:cNvPr id="74" name="TextBox 73">
          <a:extLst>
            <a:ext uri="{FF2B5EF4-FFF2-40B4-BE49-F238E27FC236}">
              <a16:creationId xmlns:a16="http://schemas.microsoft.com/office/drawing/2014/main" id="{92A95AA7-420D-41FF-BE03-E77F64B66490}"/>
            </a:ext>
          </a:extLst>
        </xdr:cNvPr>
        <xdr:cNvSpPr txBox="1"/>
      </xdr:nvSpPr>
      <xdr:spPr>
        <a:xfrm>
          <a:off x="7551420" y="4434840"/>
          <a:ext cx="214122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kern="1200">
              <a:solidFill>
                <a:schemeClr val="bg1">
                  <a:lumMod val="65000"/>
                </a:schemeClr>
              </a:solidFill>
              <a:latin typeface="Aptos Narrow"/>
            </a:rPr>
            <a:t>          of</a:t>
          </a:r>
          <a:r>
            <a:rPr lang="en-US" sz="1400" b="0" i="0" u="none" strike="noStrike" kern="1200" baseline="0">
              <a:solidFill>
                <a:schemeClr val="bg1">
                  <a:lumMod val="65000"/>
                </a:schemeClr>
              </a:solidFill>
              <a:latin typeface="Aptos Narrow"/>
            </a:rPr>
            <a:t> total sales comes from weekend days</a:t>
          </a:r>
          <a:endParaRPr lang="en-US" sz="1400" b="0" i="0" u="none" strike="noStrike" kern="1200">
            <a:solidFill>
              <a:schemeClr val="bg1">
                <a:lumMod val="65000"/>
              </a:schemeClr>
            </a:solidFill>
            <a:latin typeface="Aptos Narrow"/>
          </a:endParaRPr>
        </a:p>
      </xdr:txBody>
    </xdr:sp>
    <xdr:clientData/>
  </xdr:twoCellAnchor>
  <xdr:twoCellAnchor>
    <xdr:from>
      <xdr:col>13</xdr:col>
      <xdr:colOff>236220</xdr:colOff>
      <xdr:row>7</xdr:row>
      <xdr:rowOff>38100</xdr:rowOff>
    </xdr:from>
    <xdr:to>
      <xdr:col>15</xdr:col>
      <xdr:colOff>15240</xdr:colOff>
      <xdr:row>8</xdr:row>
      <xdr:rowOff>152400</xdr:rowOff>
    </xdr:to>
    <xdr:sp macro="" textlink="'setup page time analysis'!E29">
      <xdr:nvSpPr>
        <xdr:cNvPr id="75" name="TextBox 74">
          <a:extLst>
            <a:ext uri="{FF2B5EF4-FFF2-40B4-BE49-F238E27FC236}">
              <a16:creationId xmlns:a16="http://schemas.microsoft.com/office/drawing/2014/main" id="{779CBF43-9B6A-40E5-B032-A7D6AF61403A}"/>
            </a:ext>
          </a:extLst>
        </xdr:cNvPr>
        <xdr:cNvSpPr txBox="1"/>
      </xdr:nvSpPr>
      <xdr:spPr>
        <a:xfrm>
          <a:off x="8161020" y="1318260"/>
          <a:ext cx="9982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8D2EB3-020D-435D-B336-9849E47B7C4B}" type="TxLink">
            <a:rPr lang="en-US" sz="1400" b="1" i="0" u="none" strike="noStrike" kern="1200">
              <a:solidFill>
                <a:srgbClr val="FFC000"/>
              </a:solidFill>
              <a:latin typeface="Aptos Narrow"/>
              <a:ea typeface="+mn-ea"/>
              <a:cs typeface="+mn-cs"/>
            </a:rPr>
            <a:pPr marL="0" indent="0" algn="ctr"/>
            <a:t>32.1%</a:t>
          </a:fld>
          <a:endParaRPr lang="en-US" sz="2400" b="1" i="0" u="none" strike="noStrike" kern="1200">
            <a:solidFill>
              <a:srgbClr val="FFC000"/>
            </a:solidFill>
            <a:latin typeface="Aptos Narrow"/>
            <a:ea typeface="+mn-ea"/>
            <a:cs typeface="+mn-cs"/>
          </a:endParaRPr>
        </a:p>
      </xdr:txBody>
    </xdr:sp>
    <xdr:clientData/>
  </xdr:twoCellAnchor>
  <xdr:twoCellAnchor>
    <xdr:from>
      <xdr:col>16</xdr:col>
      <xdr:colOff>342900</xdr:colOff>
      <xdr:row>25</xdr:row>
      <xdr:rowOff>114300</xdr:rowOff>
    </xdr:from>
    <xdr:to>
      <xdr:col>16</xdr:col>
      <xdr:colOff>350520</xdr:colOff>
      <xdr:row>36</xdr:row>
      <xdr:rowOff>129540</xdr:rowOff>
    </xdr:to>
    <xdr:cxnSp macro="">
      <xdr:nvCxnSpPr>
        <xdr:cNvPr id="76" name="Straight Connector 75">
          <a:extLst>
            <a:ext uri="{FF2B5EF4-FFF2-40B4-BE49-F238E27FC236}">
              <a16:creationId xmlns:a16="http://schemas.microsoft.com/office/drawing/2014/main" id="{A222C499-7983-4AEA-A85B-26E9C12BA2E3}"/>
            </a:ext>
          </a:extLst>
        </xdr:cNvPr>
        <xdr:cNvCxnSpPr/>
      </xdr:nvCxnSpPr>
      <xdr:spPr>
        <a:xfrm flipH="1">
          <a:off x="10096500" y="4686300"/>
          <a:ext cx="7620" cy="2026920"/>
        </a:xfrm>
        <a:prstGeom prst="line">
          <a:avLst/>
        </a:prstGeom>
        <a:ln w="9525">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17</xdr:col>
      <xdr:colOff>7620</xdr:colOff>
      <xdr:row>24</xdr:row>
      <xdr:rowOff>68580</xdr:rowOff>
    </xdr:from>
    <xdr:to>
      <xdr:col>23</xdr:col>
      <xdr:colOff>205740</xdr:colOff>
      <xdr:row>39</xdr:row>
      <xdr:rowOff>68580</xdr:rowOff>
    </xdr:to>
    <xdr:graphicFrame macro="">
      <xdr:nvGraphicFramePr>
        <xdr:cNvPr id="77" name="Chart 76">
          <a:extLst>
            <a:ext uri="{FF2B5EF4-FFF2-40B4-BE49-F238E27FC236}">
              <a16:creationId xmlns:a16="http://schemas.microsoft.com/office/drawing/2014/main" id="{C9E79E2B-CD1F-4886-818B-03A94A03D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22</xdr:col>
      <xdr:colOff>15240</xdr:colOff>
      <xdr:row>38</xdr:row>
      <xdr:rowOff>7620</xdr:rowOff>
    </xdr:from>
    <xdr:to>
      <xdr:col>23</xdr:col>
      <xdr:colOff>38100</xdr:colOff>
      <xdr:row>38</xdr:row>
      <xdr:rowOff>175260</xdr:rowOff>
    </xdr:to>
    <xdr:sp macro="" textlink="'setup page time analysis'!B14">
      <xdr:nvSpPr>
        <xdr:cNvPr id="79" name="Rectangle: Rounded Corners 78">
          <a:extLst>
            <a:ext uri="{FF2B5EF4-FFF2-40B4-BE49-F238E27FC236}">
              <a16:creationId xmlns:a16="http://schemas.microsoft.com/office/drawing/2014/main" id="{75F65BD1-9793-5A76-8138-A19B76F04935}"/>
            </a:ext>
          </a:extLst>
        </xdr:cNvPr>
        <xdr:cNvSpPr/>
      </xdr:nvSpPr>
      <xdr:spPr>
        <a:xfrm>
          <a:off x="13426440" y="6972300"/>
          <a:ext cx="548640" cy="1676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6552E8-7468-40A4-AFA4-17CE9BA00A31}" type="TxLink">
            <a:rPr lang="en-US" sz="1100" b="0" i="0" u="none" strike="noStrike" kern="1200">
              <a:solidFill>
                <a:srgbClr val="000000"/>
              </a:solidFill>
              <a:latin typeface="Aptos Narrow"/>
            </a:rPr>
            <a:pPr algn="ctr"/>
            <a:t>2015</a:t>
          </a:fld>
          <a:endParaRPr lang="en-US" sz="1100" kern="1200"/>
        </a:p>
      </xdr:txBody>
    </xdr:sp>
    <xdr:clientData/>
  </xdr:twoCellAnchor>
  <xdr:twoCellAnchor editAs="absolute">
    <xdr:from>
      <xdr:col>16</xdr:col>
      <xdr:colOff>594360</xdr:colOff>
      <xdr:row>20</xdr:row>
      <xdr:rowOff>144780</xdr:rowOff>
    </xdr:from>
    <xdr:to>
      <xdr:col>22</xdr:col>
      <xdr:colOff>358140</xdr:colOff>
      <xdr:row>24</xdr:row>
      <xdr:rowOff>22860</xdr:rowOff>
    </xdr:to>
    <xdr:sp macro="" textlink="">
      <xdr:nvSpPr>
        <xdr:cNvPr id="80" name="TextBox 79">
          <a:extLst>
            <a:ext uri="{FF2B5EF4-FFF2-40B4-BE49-F238E27FC236}">
              <a16:creationId xmlns:a16="http://schemas.microsoft.com/office/drawing/2014/main" id="{2FDEDE54-1F7C-495E-B2ED-4282BC25ACCE}"/>
            </a:ext>
          </a:extLst>
        </xdr:cNvPr>
        <xdr:cNvSpPr txBox="1"/>
      </xdr:nvSpPr>
      <xdr:spPr>
        <a:xfrm>
          <a:off x="10347960" y="3802380"/>
          <a:ext cx="342138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i="1" kern="1200">
              <a:solidFill>
                <a:schemeClr val="bg1">
                  <a:lumMod val="85000"/>
                </a:schemeClr>
              </a:solidFill>
              <a:latin typeface="+mn-lt"/>
              <a:ea typeface="+mn-ea"/>
              <a:cs typeface="+mn-cs"/>
            </a:rPr>
            <a:t>Sales Forecasting Using Linear Regression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1.78369502315" backgroundQuery="1" createdVersion="8" refreshedVersion="8" minRefreshableVersion="3" recordCount="0" supportSubquery="1" supportAdvancedDrill="1" xr:uid="{C94C6A73-FE96-4832-AA7E-1AFF87762DB5}">
  <cacheSource type="external" connectionId="12"/>
  <cacheFields count="2">
    <cacheField name="[Dim Calendar].[Day Of Week].[Day Of Week]" caption="Day Of Week" numFmtId="0" hierarchy="34" level="1">
      <sharedItems count="7">
        <s v="Sunday"/>
        <s v="Monday"/>
        <s v="Tuesday"/>
        <s v="Wednesday"/>
        <s v="Thursday"/>
        <s v="Friday"/>
        <s v="Saturday"/>
      </sharedItems>
    </cacheField>
    <cacheField name="[Measures].[Sum of Sales]" caption="Sum of Sales" numFmtId="0" hierarchy="54" level="32767"/>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2" memberValueDatatype="130" unbalanced="0">
      <fieldsUsage count="2">
        <fieldUsage x="-1"/>
        <fieldUsage x="0"/>
      </fieldsUsage>
    </cacheHierarchy>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1.783697453706" backgroundQuery="1" createdVersion="8" refreshedVersion="8" minRefreshableVersion="3" recordCount="0" supportSubquery="1" supportAdvancedDrill="1" xr:uid="{D55DBFA7-4741-4021-A46C-73A3C619C58F}">
  <cacheSource type="external" connectionId="12"/>
  <cacheFields count="2">
    <cacheField name="[Dim Calendar].[Day Type].[Day Type]" caption="Day Type" numFmtId="0" hierarchy="39" level="1">
      <sharedItems count="2">
        <s v="Weekday"/>
        <s v="Weekend"/>
      </sharedItems>
    </cacheField>
    <cacheField name="[Measures].[Sum of Sales]" caption="Sum of Sales" numFmtId="0" hierarchy="54" level="32767"/>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2" memberValueDatatype="130" unbalanced="0">
      <fieldsUsage count="2">
        <fieldUsage x="-1"/>
        <fieldUsage x="0"/>
      </fieldsUsage>
    </cacheHierarchy>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1.783716782411" backgroundQuery="1" createdVersion="8" refreshedVersion="8" minRefreshableVersion="3" recordCount="0" supportSubquery="1" supportAdvancedDrill="1" xr:uid="{E1BE1542-72D2-43A9-AD78-AA70A4A5D763}">
  <cacheSource type="external" connectionId="12"/>
  <cacheFields count="2">
    <cacheField name="[Dim Calendar].[Year].[Year]" caption="Year" numFmtId="0" hierarchy="29" level="1">
      <sharedItems count="4">
        <s v="        2011"/>
        <s v="        2012"/>
        <s v="        2013"/>
        <s v="        2014"/>
      </sharedItems>
    </cacheField>
    <cacheField name="[Measures].[Sum of Sales]" caption="Sum of Sales" numFmtId="0" hierarchy="54" level="32767"/>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0"/>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1082870368" backgroundQuery="1" createdVersion="8" refreshedVersion="8" minRefreshableVersion="3" recordCount="0" supportSubquery="1" supportAdvancedDrill="1" xr:uid="{EC2A8277-FA32-4394-90D1-B89C115BE2E0}">
  <cacheSource type="external" connectionId="12"/>
  <cacheFields count="3">
    <cacheField name="[Dim Calendar].[Month name].[Month name]" caption="Month name" numFmtId="0" hierarchy="36" level="1">
      <sharedItems count="12">
        <s v="Jan"/>
        <s v="Feb"/>
        <s v="Mar"/>
        <s v="Apr"/>
        <s v="May"/>
        <s v="Jun"/>
        <s v="Jul"/>
        <s v="Aug"/>
        <s v="Sep"/>
        <s v="Oct"/>
        <s v="Nov"/>
        <s v="Dec"/>
      </sharedItems>
    </cacheField>
    <cacheField name="[Measures].[Sum of Sales]" caption="Sum of Sales" numFmtId="0" hierarchy="54" level="32767"/>
    <cacheField name="[Dim Calendar].[Year].[Year]" caption="Year" numFmtId="0" hierarchy="29"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2" memberValueDatatype="130" unbalanced="0">
      <fieldsUsage count="2">
        <fieldUsage x="-1"/>
        <fieldUsage x="0"/>
      </fieldsUsage>
    </cacheHierarchy>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1083217592" backgroundQuery="1" createdVersion="8" refreshedVersion="8" minRefreshableVersion="3" recordCount="0" supportSubquery="1" supportAdvancedDrill="1" xr:uid="{F8980F75-6621-4BB0-9414-825585DAB7D0}">
  <cacheSource type="external" connectionId="12"/>
  <cacheFields count="3">
    <cacheField name="[Dim Calendar].[QTR].[QTR]" caption="QTR" numFmtId="0" hierarchy="35" level="1">
      <sharedItems count="4">
        <s v="Q1"/>
        <s v="Q2"/>
        <s v="Q3"/>
        <s v="Q4"/>
      </sharedItems>
    </cacheField>
    <cacheField name="[Measures].[Sum of Sales]" caption="Sum of Sales" numFmtId="0" hierarchy="54" level="32767"/>
    <cacheField name="[Dim Calendar].[Year].[Year]" caption="Year" numFmtId="0" hierarchy="29"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2" memberValueDatatype="130" unbalanced="0">
      <fieldsUsage count="2">
        <fieldUsage x="-1"/>
        <fieldUsage x="0"/>
      </fieldsUsage>
    </cacheHierarchy>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1083564815" backgroundQuery="1" createdVersion="8" refreshedVersion="8" minRefreshableVersion="3" recordCount="0" supportSubquery="1" supportAdvancedDrill="1" xr:uid="{636FBA9D-D349-406E-AD77-BDD927FAFBF8}">
  <cacheSource type="external" connectionId="12"/>
  <cacheFields count="3">
    <cacheField name="[Measures].[Sum of Sales]" caption="Sum of Sales" numFmtId="0" hierarchy="54" level="32767"/>
    <cacheField name="[Dim Calendar].[Week of Year].[Week of Year]" caption="Week of Year" numFmtId="0" hierarchy="37" level="1">
      <sharedItems count="53">
        <s v="W1"/>
        <s v="W2"/>
        <s v="W3"/>
        <s v="W4"/>
        <s v="W5"/>
        <s v="W6"/>
        <s v="W7"/>
        <s v="W8"/>
        <s v="W9"/>
        <s v="W10"/>
        <s v="W11"/>
        <s v="W12"/>
        <s v="W13"/>
        <s v="W14"/>
        <s v="W15"/>
        <s v="W16"/>
        <s v="W17"/>
        <s v="W18"/>
        <s v="W19"/>
        <s v="W20"/>
        <s v="W21"/>
        <s v="W22"/>
        <s v="W23"/>
        <s v="W24"/>
        <s v="W25"/>
        <s v="W26"/>
        <s v="W27"/>
        <s v="W28"/>
        <s v="W29"/>
        <s v="W30"/>
        <s v="W31"/>
        <s v="W32"/>
        <s v="W33"/>
        <s v="W34"/>
        <s v="W35"/>
        <s v="W36"/>
        <s v="W37"/>
        <s v="W38"/>
        <s v="W39"/>
        <s v="W40"/>
        <s v="W41"/>
        <s v="W42"/>
        <s v="W43"/>
        <s v="W44"/>
        <s v="W45"/>
        <s v="W46"/>
        <s v="W47"/>
        <s v="W48"/>
        <s v="W49"/>
        <s v="W50"/>
        <s v="W51"/>
        <s v="W52"/>
        <s v="W53"/>
      </sharedItems>
    </cacheField>
    <cacheField name="[Dim Calendar].[Year].[Year]" caption="Year" numFmtId="0" hierarchy="29"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2" memberValueDatatype="130" unbalanced="0">
      <fieldsUsage count="2">
        <fieldUsage x="-1"/>
        <fieldUsage x="1"/>
      </fieldsUsage>
    </cacheHierarchy>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0"/>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1084027777" backgroundQuery="1" createdVersion="8" refreshedVersion="8" minRefreshableVersion="3" recordCount="0" supportSubquery="1" supportAdvancedDrill="1" xr:uid="{4425DFB2-0F31-4987-B0FD-5F317C758DE0}">
  <cacheSource type="external" connectionId="12"/>
  <cacheFields count="3">
    <cacheField name="[Dim Calendar].[Week of Month].[Week of Month]" caption="Week of Month" numFmtId="0" hierarchy="38" level="1">
      <sharedItems count="5">
        <s v="W1"/>
        <s v="W2"/>
        <s v="W3"/>
        <s v="W4"/>
        <s v="W5"/>
      </sharedItems>
    </cacheField>
    <cacheField name="[Measures].[Sum of Sales]" caption="Sum of Sales" numFmtId="0" hierarchy="54" level="32767"/>
    <cacheField name="[Dim Calendar].[Year].[Year]" caption="Year" numFmtId="0" hierarchy="29"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2" memberValueDatatype="130" unbalanced="0">
      <fieldsUsage count="2">
        <fieldUsage x="-1"/>
        <fieldUsage x="0"/>
      </fieldsUsage>
    </cacheHierarchy>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1084375" backgroundQuery="1" createdVersion="8" refreshedVersion="8" minRefreshableVersion="3" recordCount="0" supportSubquery="1" supportAdvancedDrill="1" xr:uid="{C10A7DA4-38BE-4380-B801-81D8B9A3B0AC}">
  <cacheSource type="external" connectionId="12"/>
  <cacheFields count="3">
    <cacheField name="[Dim Calendar].[Day Of Week].[Day Of Week]" caption="Day Of Week" numFmtId="0" hierarchy="34" level="1">
      <sharedItems count="7">
        <s v="Sunday"/>
        <s v="Monday"/>
        <s v="Tuesday"/>
        <s v="Wednesday"/>
        <s v="Thursday"/>
        <s v="Friday"/>
        <s v="Saturday"/>
      </sharedItems>
    </cacheField>
    <cacheField name="[Measures].[Sum of Sales]" caption="Sum of Sales" numFmtId="0" hierarchy="54" level="32767"/>
    <cacheField name="[Dim Calendar].[Year].[Year]" caption="Year" numFmtId="0" hierarchy="29"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2" memberValueDatatype="130" unbalanced="0">
      <fieldsUsage count="2">
        <fieldUsage x="-1"/>
        <fieldUsage x="0"/>
      </fieldsUsage>
    </cacheHierarchy>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1084837962" backgroundQuery="1" createdVersion="8" refreshedVersion="8" minRefreshableVersion="3" recordCount="0" supportSubquery="1" supportAdvancedDrill="1" xr:uid="{9107FB0C-04B5-4B9D-80DA-916650C22D09}">
  <cacheSource type="external" connectionId="12"/>
  <cacheFields count="3">
    <cacheField name="[Dim Calendar].[Day Type].[Day Type]" caption="Day Type" numFmtId="0" hierarchy="39" level="1">
      <sharedItems count="2">
        <s v="Weekday"/>
        <s v="Weekend"/>
      </sharedItems>
    </cacheField>
    <cacheField name="[Measures].[Sum of Sales]" caption="Sum of Sales" numFmtId="0" hierarchy="54" level="32767"/>
    <cacheField name="[Dim Calendar].[Year].[Year]" caption="Year" numFmtId="0" hierarchy="29"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2" memberValueDatatype="130" unbalanced="0">
      <fieldsUsage count="2">
        <fieldUsage x="-1"/>
        <fieldUsage x="0"/>
      </fieldsUsage>
    </cacheHierarchy>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323611113" backgroundQuery="1" createdVersion="8" refreshedVersion="8" minRefreshableVersion="3" recordCount="0" supportSubquery="1" supportAdvancedDrill="1" xr:uid="{058EBA09-323C-449B-A2A2-10969F1FF84F}">
  <cacheSource type="external" connectionId="12"/>
  <cacheFields count="4">
    <cacheField name="[Measures].[Sum of Sales]" caption="Sum of Sales" numFmtId="0" hierarchy="54" level="32767"/>
    <cacheField name="[Dim Calendar].[Year].[Year]" caption="Year" numFmtId="0" hierarchy="29" level="1">
      <sharedItems count="4">
        <s v="        2011"/>
        <s v="        2012"/>
        <s v="        2013"/>
        <s v="        2014"/>
      </sharedItems>
    </cacheField>
    <cacheField name="[Dim Calendar].[QTR].[QTR]" caption="QTR" numFmtId="0" hierarchy="35" level="1">
      <sharedItems count="4">
        <s v="Q1"/>
        <s v="Q2"/>
        <s v="Q3"/>
        <s v="Q4"/>
      </sharedItems>
    </cacheField>
    <cacheField name="[Dim - Category].[Category].[Category]" caption="Category" numFmtId="0" hierarchy="1"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3"/>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1"/>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2" memberValueDatatype="130" unbalanced="0">
      <fieldsUsage count="2">
        <fieldUsage x="-1"/>
        <fieldUsage x="2"/>
      </fieldsUsage>
    </cacheHierarchy>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0"/>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323958337" backgroundQuery="1" createdVersion="8" refreshedVersion="8" minRefreshableVersion="3" recordCount="0" supportSubquery="1" supportAdvancedDrill="1" xr:uid="{C4E7C45B-A1C8-4065-B516-6B4182E28488}">
  <cacheSource type="external" connectionId="12"/>
  <cacheFields count="3">
    <cacheField name="[Measures].[Sum of COGS]" caption="Sum of COGS" numFmtId="0" hierarchy="59" level="32767"/>
    <cacheField name="[Dim - Orders].[Year].[Year]" caption="Year" numFmtId="0" hierarchy="14"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im - Orders].[Year].&amp;[2011]"/>
            <x15:cachedUniqueName index="1" name="[Dim - Orders].[Year].&amp;[2012]"/>
            <x15:cachedUniqueName index="2" name="[Dim - Orders].[Year].&amp;[2013]"/>
            <x15:cachedUniqueName index="3" name="[Dim - Orders].[Year].&amp;[2014]"/>
          </x15:cachedUniqueNames>
        </ext>
      </extLst>
    </cacheField>
    <cacheField name="[Dim - Category].[Category].[Category]" caption="Category" numFmtId="0" hierarchy="1"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1"/>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4" unbalanced="0"/>
    <cacheHierarchy uniqueName="[Dim Calendar].[Year]" caption="Year" attribute="1" time="1" defaultMemberUniqueName="[Dim Calendar].[Year].[All]" allUniqueName="[Dim Calendar].[Year].[All]" dimensionUniqueName="[Dim Calendar]" displayFolder="" count="2"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oneField="1">
      <fieldsUsage count="1">
        <fieldUsage x="0"/>
      </fieldsUsage>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324421298" backgroundQuery="1" createdVersion="8" refreshedVersion="8" minRefreshableVersion="3" recordCount="0" supportSubquery="1" supportAdvancedDrill="1" xr:uid="{B359B8B8-670C-4527-8005-8A0AC0D8CEC3}">
  <cacheSource type="external" connectionId="12"/>
  <cacheFields count="3">
    <cacheField name="[Dim - Orders].[Year].[Year]" caption="Year" numFmtId="0" hierarchy="14"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im - Orders].[Year].&amp;[2011]"/>
            <x15:cachedUniqueName index="1" name="[Dim - Orders].[Year].&amp;[2012]"/>
            <x15:cachedUniqueName index="2" name="[Dim - Orders].[Year].&amp;[2013]"/>
            <x15:cachedUniqueName index="3" name="[Dim - Orders].[Year].&amp;[2014]"/>
          </x15:cachedUniqueNames>
        </ext>
      </extLst>
    </cacheField>
    <cacheField name="[Measures].[Distinct Count of Order ID (FK)]" caption="Distinct Count of Order ID (FK)" numFmtId="0" hierarchy="57" level="32767"/>
    <cacheField name="[Dim - Category].[Category].[Category]" caption="Category" numFmtId="0" hierarchy="1"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0"/>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oneField="1">
      <fieldsUsage count="1">
        <fieldUsage x="1"/>
      </fieldsUsage>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324999999" backgroundQuery="1" createdVersion="8" refreshedVersion="8" minRefreshableVersion="3" recordCount="0" supportSubquery="1" supportAdvancedDrill="1" xr:uid="{A55BBADF-9310-4ADB-B446-13EC9C1C70A6}">
  <cacheSource type="external" connectionId="12"/>
  <cacheFields count="3">
    <cacheField name="[Dim - Orders].[Year].[Year]" caption="Year" numFmtId="0" hierarchy="14"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im - Orders].[Year].&amp;[2011]"/>
            <x15:cachedUniqueName index="1" name="[Dim - Orders].[Year].&amp;[2012]"/>
            <x15:cachedUniqueName index="2" name="[Dim - Orders].[Year].&amp;[2013]"/>
            <x15:cachedUniqueName index="3" name="[Dim - Orders].[Year].&amp;[2014]"/>
          </x15:cachedUniqueNames>
        </ext>
      </extLst>
    </cacheField>
    <cacheField name="[Measures].[Sum of Profit]" caption="Sum of Profit" numFmtId="0" hierarchy="55" level="32767"/>
    <cacheField name="[Dim - Category].[Category].[Category]" caption="Category" numFmtId="0" hierarchy="1"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0"/>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oneField="1">
      <fieldsUsage count="1">
        <fieldUsage x="1"/>
      </fieldsUsage>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325462961" backgroundQuery="1" createdVersion="8" refreshedVersion="8" minRefreshableVersion="3" recordCount="0" supportSubquery="1" supportAdvancedDrill="1" xr:uid="{DA2DF286-B72E-4C49-B73B-25168BC76E32}">
  <cacheSource type="external" connectionId="12"/>
  <cacheFields count="3">
    <cacheField name="[Measures].[Sum of Sales]" caption="Sum of Sales" numFmtId="0" hierarchy="54" level="32767"/>
    <cacheField name="[Dim - Orders].[Year].[Year]" caption="Year" numFmtId="0" hierarchy="14"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im - Orders].[Year].&amp;[2011]"/>
            <x15:cachedUniqueName index="1" name="[Dim - Orders].[Year].&amp;[2012]"/>
            <x15:cachedUniqueName index="2" name="[Dim - Orders].[Year].&amp;[2013]"/>
            <x15:cachedUniqueName index="3" name="[Dim - Orders].[Year].&amp;[2014]"/>
          </x15:cachedUniqueNames>
        </ext>
      </extLst>
    </cacheField>
    <cacheField name="[Dim - Category].[Category].[Category]" caption="Category" numFmtId="0" hierarchy="1"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2"/>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1"/>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4" unbalanced="0"/>
    <cacheHierarchy uniqueName="[Dim Calendar].[Year]" caption="Year" attribute="1" time="1" defaultMemberUniqueName="[Dim Calendar].[Year].[All]" allUniqueName="[Dim Calendar].[Year].[All]" dimensionUniqueName="[Dim Calendar]" displayFolder="" count="2"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0"/>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1481482" backgroundQuery="1" createdVersion="8" refreshedVersion="8" minRefreshableVersion="3" recordCount="0" supportSubquery="1" supportAdvancedDrill="1" xr:uid="{0B729928-9F53-47B4-AF3B-6C8F14A17081}">
  <cacheSource type="external" connectionId="12"/>
  <cacheFields count="1">
    <cacheField name="[Dim - Orders].[Year].[Year]" caption="Year" numFmtId="0" hierarchy="14"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Dim - Orders].[Year].&amp;[2011]"/>
            <x15:cachedUniqueName index="1" name="[Dim - Orders].[Year].&amp;[2012]"/>
            <x15:cachedUniqueName index="2" name="[Dim - Orders].[Year].&amp;[2013]"/>
            <x15:cachedUniqueName index="3" name="[Dim - Orders].[Year].&amp;[2014]"/>
          </x15:cachedUniqueNames>
        </ext>
      </extLst>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0"/>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2060183" backgroundQuery="1" createdVersion="8" refreshedVersion="8" minRefreshableVersion="3" recordCount="0" supportSubquery="1" supportAdvancedDrill="1" xr:uid="{42C65EFB-7D43-4365-83F4-938C605D3FC3}">
  <cacheSource type="external" connectionId="12"/>
  <cacheFields count="11">
    <cacheField name="[Measures].[Total Sales]" caption="Total Sales" numFmtId="0" hierarchy="62" level="32767"/>
    <cacheField name="[Measures].[Total Cost]" caption="Total Cost" numFmtId="0" hierarchy="63" level="32767"/>
    <cacheField name="[Measures].[Total Profit]" caption="Total Profit" numFmtId="0" hierarchy="64" level="32767"/>
    <cacheField name="[Measures].[QTY]" caption="QTY" numFmtId="0" hierarchy="65" level="32767"/>
    <cacheField name="[Measures].[Gross Profit Margin %]" caption="Gross Profit Margin %" numFmtId="0" hierarchy="67" level="32767"/>
    <cacheField name="[Measures].[AOV]" caption="AOV" numFmtId="0" hierarchy="68" level="32767"/>
    <cacheField name="[Measures].[AVG Unit Price]" caption="AVG Unit Price" numFmtId="0" hierarchy="69" level="32767"/>
    <cacheField name="[Measures].[AIPO]" caption="AIPO" numFmtId="0" hierarchy="70" level="32767"/>
    <cacheField name="[Measures].[#Orders]" caption="#Orders" numFmtId="0" hierarchy="66" level="32767"/>
    <cacheField name="[Measures].[Count of Order ID (PK)]" caption="Count of Order ID (PK)" numFmtId="0" hierarchy="58"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10"/>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oneField="1">
      <fieldsUsage count="1">
        <fieldUsage x="9"/>
      </fieldsUsage>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oneField="1">
      <fieldsUsage count="1">
        <fieldUsage x="0"/>
      </fieldsUsage>
    </cacheHierarchy>
    <cacheHierarchy uniqueName="[Measures].[Total Cost]" caption="Total Cost" measure="1" displayFolder="" measureGroup="Project Measures" count="0" oneField="1">
      <fieldsUsage count="1">
        <fieldUsage x="1"/>
      </fieldsUsage>
    </cacheHierarchy>
    <cacheHierarchy uniqueName="[Measures].[Total Profit]" caption="Total Profit" measure="1" displayFolder="" measureGroup="Project Measures" count="0" oneField="1">
      <fieldsUsage count="1">
        <fieldUsage x="2"/>
      </fieldsUsage>
    </cacheHierarchy>
    <cacheHierarchy uniqueName="[Measures].[QTY]" caption="QTY" measure="1" displayFolder="" measureGroup="Project Measures" count="0" oneField="1">
      <fieldsUsage count="1">
        <fieldUsage x="3"/>
      </fieldsUsage>
    </cacheHierarchy>
    <cacheHierarchy uniqueName="[Measures].[#Orders]" caption="#Orders" measure="1" displayFolder="" measureGroup="Project Measures" count="0" oneField="1">
      <fieldsUsage count="1">
        <fieldUsage x="8"/>
      </fieldsUsage>
    </cacheHierarchy>
    <cacheHierarchy uniqueName="[Measures].[Gross Profit Margin %]" caption="Gross Profit Margin %" measure="1" displayFolder="" measureGroup="Project Measures" count="0" oneField="1">
      <fieldsUsage count="1">
        <fieldUsage x="4"/>
      </fieldsUsage>
    </cacheHierarchy>
    <cacheHierarchy uniqueName="[Measures].[AOV]" caption="AOV" measure="1" displayFolder="" measureGroup="Project Measures" count="0" oneField="1">
      <fieldsUsage count="1">
        <fieldUsage x="5"/>
      </fieldsUsage>
    </cacheHierarchy>
    <cacheHierarchy uniqueName="[Measures].[AVG Unit Price]" caption="AVG Unit Price" measure="1" displayFolder="" measureGroup="Project Measures" count="0" oneField="1">
      <fieldsUsage count="1">
        <fieldUsage x="6"/>
      </fieldsUsage>
    </cacheHierarchy>
    <cacheHierarchy uniqueName="[Measures].[AIPO]" caption="AIPO" measure="1" displayFolder="" measureGroup="Project Measures" count="0" oneField="1">
      <fieldsUsage count="1">
        <fieldUsage x="7"/>
      </fieldsUsage>
    </cacheHierarchy>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2407406" backgroundQuery="1" createdVersion="8" refreshedVersion="8" minRefreshableVersion="3" recordCount="0" supportSubquery="1" supportAdvancedDrill="1" xr:uid="{28BF196C-6C90-4CC8-BC0D-5EB63FD79E14}">
  <cacheSource type="external" connectionId="12"/>
  <cacheFields count="4">
    <cacheField name="[Dim Calendar].[Month].[Month]" caption="Month" numFmtId="0" hierarchy="31" level="1">
      <sharedItems count="12">
        <s v="January"/>
        <s v="February"/>
        <s v="March"/>
        <s v="April"/>
        <s v="May"/>
        <s v="June"/>
        <s v="July"/>
        <s v="August"/>
        <s v="September"/>
        <s v="October"/>
        <s v="November"/>
        <s v="December"/>
      </sharedItems>
    </cacheField>
    <cacheField name="[Measures].[Sum of Sales]" caption="Sum of Sales" numFmtId="0" hierarchy="54" level="32767"/>
    <cacheField name="[Dim Calendar].[Year].[Year]" caption="Year" numFmtId="0" hierarchy="29" level="1">
      <sharedItems containsSemiMixedTypes="0" containsNonDate="0" containsString="0"/>
    </cacheField>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3"/>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fieldsUsage count="2">
        <fieldUsage x="-1"/>
        <fieldUsage x="2"/>
      </fieldsUsage>
    </cacheHierarchy>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2" memberValueDatatype="130" unbalanced="0">
      <fieldsUsage count="2">
        <fieldUsage x="-1"/>
        <fieldUsage x="0"/>
      </fieldsUsage>
    </cacheHierarchy>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275463" backgroundQuery="1" createdVersion="8" refreshedVersion="8" minRefreshableVersion="3" recordCount="0" supportSubquery="1" supportAdvancedDrill="1" xr:uid="{62546BF2-E0CB-4D7D-BA15-68074251008F}">
  <cacheSource type="external" connectionId="12"/>
  <cacheFields count="3">
    <cacheField name="[Dim Calendar].[Month name].[Month name]" caption="Month name" numFmtId="0" hierarchy="36" level="1">
      <sharedItems count="12">
        <s v="Jan"/>
        <s v="Feb"/>
        <s v="Mar"/>
        <s v="Apr"/>
        <s v="May"/>
        <s v="Jun"/>
        <s v="Jul"/>
        <s v="Aug"/>
        <s v="Sep"/>
        <s v="Oct"/>
        <s v="Nov"/>
        <s v="Dec"/>
      </sharedItems>
    </cacheField>
    <cacheField name="[Measures].[Distinct Count of Order ID (FK)]" caption="Distinct Count of Order ID (FK)" numFmtId="0" hierarchy="57"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2"/>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2" memberValueDatatype="130" unbalanced="0">
      <fieldsUsage count="2">
        <fieldUsage x="-1"/>
        <fieldUsage x="0"/>
      </fieldsUsage>
    </cacheHierarchy>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oneField="1">
      <fieldsUsage count="1">
        <fieldUsage x="1"/>
      </fieldsUsage>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3101853" backgroundQuery="1" createdVersion="8" refreshedVersion="8" minRefreshableVersion="3" recordCount="0" supportSubquery="1" supportAdvancedDrill="1" xr:uid="{082DA9C1-13EB-44BA-8582-2FCDAA6C03E6}">
  <cacheSource type="external" connectionId="12"/>
  <cacheFields count="3">
    <cacheField name="[Dim Calendar].[Month name].[Month name]" caption="Month name" numFmtId="0" hierarchy="36" level="1">
      <sharedItems count="12">
        <s v="Jan"/>
        <s v="Feb"/>
        <s v="Mar"/>
        <s v="Apr"/>
        <s v="May"/>
        <s v="Jun"/>
        <s v="Jul"/>
        <s v="Aug"/>
        <s v="Sep"/>
        <s v="Oct"/>
        <s v="Nov"/>
        <s v="Dec"/>
      </sharedItems>
    </cacheField>
    <cacheField name="[Measures].[Sum of COGS]" caption="Sum of COGS" numFmtId="0" hierarchy="59"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2"/>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2" memberValueDatatype="130" unbalanced="0">
      <fieldsUsage count="2">
        <fieldUsage x="-1"/>
        <fieldUsage x="0"/>
      </fieldsUsage>
    </cacheHierarchy>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oneField="1">
      <fieldsUsage count="1">
        <fieldUsage x="1"/>
      </fieldsUsage>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3564815" backgroundQuery="1" createdVersion="8" refreshedVersion="8" minRefreshableVersion="3" recordCount="0" supportSubquery="1" supportAdvancedDrill="1" xr:uid="{B1063F4A-80B9-4BD7-8084-BC82360E7397}">
  <cacheSource type="external" connectionId="12"/>
  <cacheFields count="3">
    <cacheField name="[Dim - Category].[Category].[Category]" caption="Category" numFmtId="0" hierarchy="1" level="1">
      <sharedItems count="3">
        <s v="Furniture"/>
        <s v="Office Supplies"/>
        <s v="Technology"/>
      </sharedItems>
    </cacheField>
    <cacheField name="[Measures].[Sum of Sales]" caption="Sum of Sales" numFmtId="0" hierarchy="54"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fieldsUsage count="2">
        <fieldUsage x="-1"/>
        <fieldUsage x="0"/>
      </fieldsUsage>
    </cacheHierarchy>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2"/>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4027777" backgroundQuery="1" createdVersion="8" refreshedVersion="8" minRefreshableVersion="3" recordCount="0" supportSubquery="1" supportAdvancedDrill="1" xr:uid="{F66F179A-84FE-4B41-A8A6-912D15CED8F0}">
  <cacheSource type="external" connectionId="12"/>
  <cacheFields count="3">
    <cacheField name="[Dim - Ship Mode].[Ship Mode].[Ship Mode]" caption="Ship Mode" numFmtId="0" hierarchy="23" level="1">
      <sharedItems count="4">
        <s v="Economy"/>
        <s v="Economy Plus"/>
        <s v="Priority"/>
        <s v="Immediate"/>
      </sharedItems>
    </cacheField>
    <cacheField name="[Measures].[Sum of Sales]" caption="Sum of Sales" numFmtId="0" hierarchy="54"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2"/>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2" memberValueDatatype="130" unbalanced="0">
      <fieldsUsage count="2">
        <fieldUsage x="-1"/>
        <fieldUsage x="0"/>
      </fieldsUsage>
    </cacheHierarchy>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4606484" backgroundQuery="1" createdVersion="8" refreshedVersion="8" minRefreshableVersion="3" recordCount="0" supportSubquery="1" supportAdvancedDrill="1" xr:uid="{880510F5-BC2E-450B-A1C6-30A64DC03F7C}">
  <cacheSource type="external" connectionId="12"/>
  <cacheFields count="3">
    <cacheField name="[Dim - Country].[Country].[Country]" caption="Country" numFmtId="0" hierarchy="5" level="1">
      <sharedItems count="15">
        <s v="Austria"/>
        <s v="Belgium"/>
        <s v="Denmark"/>
        <s v="Finland"/>
        <s v="France"/>
        <s v="Germany"/>
        <s v="Ireland"/>
        <s v="Italy"/>
        <s v="Netherlands"/>
        <s v="Norway"/>
        <s v="Portugal"/>
        <s v="Spain"/>
        <s v="Sweden"/>
        <s v="Switzerland"/>
        <s v="United Kingdom"/>
      </sharedItems>
    </cacheField>
    <cacheField name="[Measures].[Sum of Sales]" caption="Sum of Sales" numFmtId="0" hierarchy="54"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2" memberValueDatatype="130" unbalanced="0">
      <fieldsUsage count="2">
        <fieldUsage x="-1"/>
        <fieldUsage x="0"/>
      </fieldsUsage>
    </cacheHierarchy>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2"/>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2.723535069446" backgroundQuery="1" createdVersion="8" refreshedVersion="8" minRefreshableVersion="3" recordCount="0" supportSubquery="1" supportAdvancedDrill="1" xr:uid="{B67DD667-E3C7-440F-9FB1-EEA555C65005}">
  <cacheSource type="external" connectionId="12"/>
  <cacheFields count="3">
    <cacheField name="[Dim - Product].[Product Name].[Product Name]" caption="Product Name" numFmtId="0" hierarchy="19" level="1">
      <sharedItems count="10">
        <s v="Apple Smart Phone, Full Size"/>
        <s v="Cisco Smart Phone, Cordless"/>
        <s v="Cisco Smart Phone, with Caller ID"/>
        <s v="Eldon File Cart, Single Width"/>
        <s v="Hamilton Beach Stove, Silver"/>
        <s v="Hoover Stove, Red"/>
        <s v="Nokia Smart Phone, Full Size"/>
        <s v="Novimex Executive Leather Armchair, Red"/>
        <s v="Office Star Executive Leather Armchair, Adjustable"/>
        <s v="Rogers File Cart, Single Width"/>
      </sharedItems>
    </cacheField>
    <cacheField name="[Measures].[Sum of Sales]" caption="Sum of Sales" numFmtId="0" hierarchy="54" level="32767"/>
    <cacheField name="[Dim - Orders].[Year].[Year]" caption="Year" numFmtId="0" hierarchy="14" level="1">
      <sharedItems containsSemiMixedTypes="0" containsNonDate="0" containsString="0"/>
    </cacheField>
  </cacheFields>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fieldsUsage count="2">
        <fieldUsage x="-1"/>
        <fieldUsage x="2"/>
      </fieldsUsage>
    </cacheHierarchy>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2" memberValueDatatype="130" unbalanced="0">
      <fieldsUsage count="2">
        <fieldUsage x="-1"/>
        <fieldUsage x="0"/>
      </fieldsUsage>
    </cacheHierarchy>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oneField="1">
      <fieldsUsage count="1">
        <fieldUsage x="1"/>
      </fieldsUsage>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dimensions count="12">
    <dimension name="Dim - Category" uniqueName="[Dim - Category]" caption="Dim - Category"/>
    <dimension name="Dim - City" uniqueName="[Dim - City]" caption="Dim - City"/>
    <dimension name="Dim - Country" uniqueName="[Dim - Country]" caption="Dim - Country"/>
    <dimension name="Dim - Customer" uniqueName="[Dim - Customer]" caption="Dim - Customer"/>
    <dimension name="Dim - Orders" uniqueName="[Dim - Orders]" caption="Dim - Orders"/>
    <dimension name="Dim - Product" uniqueName="[Dim - Product]" caption="Dim - Product"/>
    <dimension name="Dim - Ship Mode" uniqueName="[Dim - Ship Mode]" caption="Dim - Ship Mode"/>
    <dimension name="Dim - Sub-Category" uniqueName="[Dim - Sub-Category]" caption="Dim - Sub-Category"/>
    <dimension name="Dim Calendar" uniqueName="[Dim Calendar]" caption="Dim Calendar"/>
    <dimension name="Fact - Sales" uniqueName="[Fact - Sales]" caption="Fact - Sales"/>
    <dimension measure="1" name="Measures" uniqueName="[Measures]" caption="Measures"/>
    <dimension name="Project Measures" uniqueName="[Project Measures]" caption="Project Measures"/>
  </dimensions>
  <measureGroups count="11">
    <measureGroup name="Dim - Category" caption="Dim - Category"/>
    <measureGroup name="Dim - City" caption="Dim - City"/>
    <measureGroup name="Dim - Country" caption="Dim - Country"/>
    <measureGroup name="Dim - Customer" caption="Dim - Customer"/>
    <measureGroup name="Dim - Orders" caption="Dim - Orders"/>
    <measureGroup name="Dim - Product" caption="Dim - Product"/>
    <measureGroup name="Dim - Ship Mode" caption="Dim - Ship Mode"/>
    <measureGroup name="Dim - Sub-Category" caption="Dim - Sub-Category"/>
    <measureGroup name="Dim Calendar" caption="Dim Calendar"/>
    <measureGroup name="Fact - Sales" caption="Fact - Sales"/>
    <measureGroup name="Project Measures" caption="Project Measures"/>
  </measureGroups>
  <maps count="27">
    <map measureGroup="0" dimension="0"/>
    <map measureGroup="1" dimension="1"/>
    <map measureGroup="2" dimension="2"/>
    <map measureGroup="3" dimension="3"/>
    <map measureGroup="4" dimension="1"/>
    <map measureGroup="4" dimension="2"/>
    <map measureGroup="4" dimension="3"/>
    <map measureGroup="4" dimension="4"/>
    <map measureGroup="4" dimension="6"/>
    <map measureGroup="4" dimension="8"/>
    <map measureGroup="5" dimension="0"/>
    <map measureGroup="5" dimension="5"/>
    <map measureGroup="5" dimension="7"/>
    <map measureGroup="6" dimension="6"/>
    <map measureGroup="7" dimension="7"/>
    <map measureGroup="8" dimension="8"/>
    <map measureGroup="9" dimension="0"/>
    <map measureGroup="9" dimension="1"/>
    <map measureGroup="9" dimension="2"/>
    <map measureGroup="9" dimension="3"/>
    <map measureGroup="9" dimension="4"/>
    <map measureGroup="9" dimension="5"/>
    <map measureGroup="9" dimension="6"/>
    <map measureGroup="9" dimension="7"/>
    <map measureGroup="9" dimension="8"/>
    <map measureGroup="9" dimension="9"/>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1.783686342591" backgroundQuery="1" createdVersion="3" refreshedVersion="8" minRefreshableVersion="3" recordCount="0" supportSubquery="1" supportAdvancedDrill="1" xr:uid="{71F0ED11-DAB1-409E-AC74-0D5E9C66DF34}">
  <cacheSource type="external" connectionId="12">
    <extLst>
      <ext xmlns:x14="http://schemas.microsoft.com/office/spreadsheetml/2009/9/main" uri="{F057638F-6D5F-4e77-A914-E7F072B9BCA8}">
        <x14:sourceConnection name="ThisWorkbookDataModel"/>
      </ext>
    </extLst>
  </cacheSource>
  <cacheFields count="0"/>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0"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0"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2"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4974961"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direda" refreshedDate="46041.783701388886" backgroundQuery="1" createdVersion="3" refreshedVersion="8" minRefreshableVersion="3" recordCount="0" supportSubquery="1" supportAdvancedDrill="1" xr:uid="{C702E6A2-F607-4361-8142-08BB1EBD48E5}">
  <cacheSource type="external" connectionId="12">
    <extLst>
      <ext xmlns:x14="http://schemas.microsoft.com/office/spreadsheetml/2009/9/main" uri="{F057638F-6D5F-4e77-A914-E7F072B9BCA8}">
        <x14:sourceConnection name="ThisWorkbookDataModel"/>
      </ext>
    </extLst>
  </cacheSource>
  <cacheFields count="0"/>
  <cacheHierarchies count="86">
    <cacheHierarchy uniqueName="[Dim - Category].[Category Key (PK)]" caption="Category Key (PK)" attribute="1" defaultMemberUniqueName="[Dim - Category].[Category Key (PK)].[All]" allUniqueName="[Dim - Category].[Category Key (PK)].[All]" dimensionUniqueName="[Dim - Category]" displayFolder="" count="0" memberValueDatatype="20" unbalanced="0"/>
    <cacheHierarchy uniqueName="[Dim - Category].[Category]" caption="Category" attribute="1" defaultMemberUniqueName="[Dim - Category].[Category].[All]" allUniqueName="[Dim - Category].[Category].[All]" dimensionUniqueName="[Dim - Category]" displayFolder="" count="2" memberValueDatatype="130" unbalanced="0"/>
    <cacheHierarchy uniqueName="[Dim - City].[City Key (PK)]" caption="City Key (PK)" attribute="1" defaultMemberUniqueName="[Dim - City].[City Key (PK)].[All]" allUniqueName="[Dim - City].[City Key (PK)].[All]" dimensionUniqueName="[Dim - City]" displayFolder="" count="0" memberValueDatatype="20" unbalanced="0"/>
    <cacheHierarchy uniqueName="[Dim - City].[City]" caption="City" attribute="1" defaultMemberUniqueName="[Dim - City].[City].[All]" allUniqueName="[Dim - City].[City].[All]" dimensionUniqueName="[Dim - City]" displayFolder="" count="0" memberValueDatatype="130" unbalanced="0"/>
    <cacheHierarchy uniqueName="[Dim - Country].[Country Key (PK)]" caption="Country Key (PK)" attribute="1" defaultMemberUniqueName="[Dim - Country].[Country Key (PK)].[All]" allUniqueName="[Dim - Country].[Country Key (PK)].[All]" dimensionUniqueName="[Dim - Country]" displayFolder="" count="0" memberValueDatatype="20" unbalanced="0"/>
    <cacheHierarchy uniqueName="[Dim - Country].[Country]" caption="Country" attribute="1" defaultMemberUniqueName="[Dim - Country].[Country].[All]" allUniqueName="[Dim - Country].[Country].[All]" dimensionUniqueName="[Dim - Country]" displayFolder="" count="0" memberValueDatatype="130" unbalanced="0"/>
    <cacheHierarchy uniqueName="[Dim - Customer].[Customer Key (PK)]" caption="Customer Key (PK)" attribute="1" defaultMemberUniqueName="[Dim - Customer].[Customer Key (PK)].[All]" allUniqueName="[Dim - Customer].[Customer Key (PK)].[All]" dimensionUniqueName="[Dim - Customer]" displayFolder="" count="0" memberValueDatatype="20" unbalanced="0"/>
    <cacheHierarchy uniqueName="[Dim - Customer].[Customer Name]" caption="Customer Name" attribute="1" defaultMemberUniqueName="[Dim - Customer].[Customer Name].[All]" allUniqueName="[Dim - Customer].[Customer Name].[All]" dimensionUniqueName="[Dim - Customer]" displayFolder="" count="0" memberValueDatatype="130" unbalanced="0"/>
    <cacheHierarchy uniqueName="[Dim - Orders].[Order ID (PK)]" caption="Order ID (PK)" attribute="1" defaultMemberUniqueName="[Dim - Orders].[Order ID (PK)].[All]" allUniqueName="[Dim - Orders].[Order ID (PK)].[All]" dimensionUniqueName="[Dim - Orders]" displayFolder="" count="0" memberValueDatatype="130" unbalanced="0"/>
    <cacheHierarchy uniqueName="[Dim - Orders].[Customer Key]" caption="Customer Key" attribute="1" defaultMemberUniqueName="[Dim - Orders].[Customer Key].[All]" allUniqueName="[Dim - Orders].[Customer Key].[All]" dimensionUniqueName="[Dim - Orders]" displayFolder="" count="0" memberValueDatatype="20" unbalanced="0"/>
    <cacheHierarchy uniqueName="[Dim - Orders].[City Key]" caption="City Key" attribute="1" defaultMemberUniqueName="[Dim - Orders].[City Key].[All]" allUniqueName="[Dim - Orders].[City Key].[All]" dimensionUniqueName="[Dim - Orders]" displayFolder="" count="0" memberValueDatatype="20" unbalanced="0"/>
    <cacheHierarchy uniqueName="[Dim - Orders].[Country Key]" caption="Country Key" attribute="1" defaultMemberUniqueName="[Dim - Orders].[Country Key].[All]" allUniqueName="[Dim - Orders].[Country Key].[All]" dimensionUniqueName="[Dim - Orders]" displayFolder="" count="0" memberValueDatatype="20" unbalanced="0"/>
    <cacheHierarchy uniqueName="[Dim - Orders].[Ship Mode Key]" caption="Ship Mode Key" attribute="1" defaultMemberUniqueName="[Dim - Orders].[Ship Mode Key].[All]" allUniqueName="[Dim - Orders].[Ship Mode Key].[All]" dimensionUniqueName="[Dim - Orders]" displayFolder="" count="0" memberValueDatatype="20" unbalanced="0"/>
    <cacheHierarchy uniqueName="[Dim - Orders].[Ship Date]" caption="Ship Date" attribute="1" time="1" defaultMemberUniqueName="[Dim - Orders].[Ship Date].[All]" allUniqueName="[Dim - Orders].[Ship Date].[All]" dimensionUniqueName="[Dim - Orders]" displayFolder="" count="0" memberValueDatatype="7" unbalanced="0"/>
    <cacheHierarchy uniqueName="[Dim - Orders].[Year]" caption="Year" attribute="1" defaultMemberUniqueName="[Dim - Orders].[Year].[All]" allUniqueName="[Dim - Orders].[Year].[All]" dimensionUniqueName="[Dim - Orders]" displayFolder="" count="2" memberValueDatatype="20" unbalanced="0"/>
    <cacheHierarchy uniqueName="[Dim - Orders].[Ship Date (Year)]" caption="Ship Date (Year)" attribute="1" defaultMemberUniqueName="[Dim - Orders].[Ship Date (Year)].[All]" allUniqueName="[Dim - Orders].[Ship Date (Year)].[All]" dimensionUniqueName="[Dim - Orders]" displayFolder="" count="0" memberValueDatatype="130" unbalanced="0"/>
    <cacheHierarchy uniqueName="[Dim - Orders].[Ship Date (Quarter)]" caption="Ship Date (Quarter)" attribute="1" defaultMemberUniqueName="[Dim - Orders].[Ship Date (Quarter)].[All]" allUniqueName="[Dim - Orders].[Ship Date (Quarter)].[All]" dimensionUniqueName="[Dim - Orders]" displayFolder="" count="0" memberValueDatatype="130" unbalanced="0"/>
    <cacheHierarchy uniqueName="[Dim - Orders].[Ship Date (Month)]" caption="Ship Date (Month)" attribute="1" defaultMemberUniqueName="[Dim - Orders].[Ship Date (Month)].[All]" allUniqueName="[Dim - Orders].[Ship Date (Month)].[All]" dimensionUniqueName="[Dim - Orders]" displayFolder="" count="0" memberValueDatatype="130" unbalanced="0"/>
    <cacheHierarchy uniqueName="[Dim - Product].[Product Key (PK)]" caption="Product Key (PK)" attribute="1" defaultMemberUniqueName="[Dim - Product].[Product Key (PK)].[All]" allUniqueName="[Dim - Product].[Product Key (PK)].[All]" dimensionUniqueName="[Dim - Product]" displayFolder="" count="0" memberValueDatatype="20" unbalanced="0"/>
    <cacheHierarchy uniqueName="[Dim - Product].[Product Name]" caption="Product Name" attribute="1" defaultMemberUniqueName="[Dim - Product].[Product Name].[All]" allUniqueName="[Dim - Product].[Product Name].[All]" dimensionUniqueName="[Dim - Product]" displayFolder="" count="0" memberValueDatatype="130" unbalanced="0"/>
    <cacheHierarchy uniqueName="[Dim - Product].[Sub-Category Key (FK)]" caption="Sub-Category Key (FK)" attribute="1" defaultMemberUniqueName="[Dim - Product].[Sub-Category Key (FK)].[All]" allUniqueName="[Dim - Product].[Sub-Category Key (FK)].[All]" dimensionUniqueName="[Dim - Product]" displayFolder="" count="0" memberValueDatatype="20" unbalanced="0"/>
    <cacheHierarchy uniqueName="[Dim - Product].[Category Key (FK)]" caption="Category Key (FK)" attribute="1" defaultMemberUniqueName="[Dim - Product].[Category Key (FK)].[All]" allUniqueName="[Dim - Product].[Category Key (FK)].[All]" dimensionUniqueName="[Dim - Product]" displayFolder="" count="0" memberValueDatatype="20" unbalanced="0"/>
    <cacheHierarchy uniqueName="[Dim - Ship Mode].[Ship Mode Key]" caption="Ship Mode Key" attribute="1" defaultMemberUniqueName="[Dim - Ship Mode].[Ship Mode Key].[All]" allUniqueName="[Dim - Ship Mode].[Ship Mode Key].[All]" dimensionUniqueName="[Dim - Ship Mode]" displayFolder="" count="0" memberValueDatatype="20" unbalanced="0"/>
    <cacheHierarchy uniqueName="[Dim - Ship Mode].[Ship Mode]" caption="Ship Mode" attribute="1" defaultMemberUniqueName="[Dim - Ship Mode].[Ship Mode].[All]" allUniqueName="[Dim - Ship Mode].[Ship Mode].[All]" dimensionUniqueName="[Dim - Ship Mode]" displayFolder="" count="0" memberValueDatatype="130" unbalanced="0"/>
    <cacheHierarchy uniqueName="[Dim - Sub-Category].[Sub-Category Key]" caption="Sub-Category Key" attribute="1" defaultMemberUniqueName="[Dim - Sub-Category].[Sub-Category Key].[All]" allUniqueName="[Dim - Sub-Category].[Sub-Category Key].[All]" dimensionUniqueName="[Dim - Sub-Category]" displayFolder="" count="0" memberValueDatatype="20" unbalanced="0"/>
    <cacheHierarchy uniqueName="[Dim - Sub-Category].[Sub-Category]" caption="Sub-Category" attribute="1" defaultMemberUniqueName="[Dim - Sub-Category].[Sub-Category].[All]" allUniqueName="[Dim - Sub-Category].[Sub-Category].[All]" dimensionUniqueName="[Dim - Sub-Category]" displayFolder="" count="0" memberValueDatatype="130" unbalanced="0"/>
    <cacheHierarchy uniqueName="[Dim - Sub-Category].[Category Key]" caption="Category Key" attribute="1" defaultMemberUniqueName="[Dim - Sub-Category].[Category Key].[All]" allUniqueName="[Dim - Sub-Category].[Category Key].[All]" dimensionUniqueName="[Dim - Sub-Category]" displayFolder="" count="0" memberValueDatatype="20" unbalanced="0"/>
    <cacheHierarchy uniqueName="[Dim Calendar].[Date]" caption="Date" attribute="1" time="1" keyAttribute="1" defaultMemberUniqueName="[Dim Calendar].[Date].[All]" allUniqueName="[Dim Calendar].[Date].[All]" dimensionUniqueName="[Dim Calendar]" displayFolder="" count="0" memberValueDatatype="7" unbalanced="0"/>
    <cacheHierarchy uniqueName="[Dim Calendar].[Date Hierarchy]" caption="Date Hierarchy" time="1" defaultMemberUniqueName="[Dim Calendar].[Date Hierarchy].[All]" allUniqueName="[Dim Calendar].[Date Hierarchy].[All]" dimensionUniqueName="[Dim Calendar]" displayFolder="" count="0" unbalanced="0"/>
    <cacheHierarchy uniqueName="[Dim Calendar].[Year]" caption="Year" attribute="1" time="1" defaultMemberUniqueName="[Dim Calendar].[Year].[All]" allUniqueName="[Dim Calendar].[Year].[All]" dimensionUniqueName="[Dim Calendar]" displayFolder="" count="0" memberValueDatatype="130" unbalanced="0"/>
    <cacheHierarchy uniqueName="[Dim Calendar].[Month Number]" caption="Month Number" attribute="1" time="1" defaultMemberUniqueName="[Dim Calendar].[Month Number].[All]" allUniqueName="[Dim Calendar].[Month Number].[All]" dimensionUniqueName="[Dim Calendar]" displayFolder="" count="0" memberValueDatatype="20" unbalanced="0"/>
    <cacheHierarchy uniqueName="[Dim Calendar].[Month]" caption="Month" attribute="1" time="1" defaultMemberUniqueName="[Dim Calendar].[Month].[All]" allUniqueName="[Dim Calendar].[Month].[All]" dimensionUniqueName="[Dim Calendar]" displayFolder="" count="0" memberValueDatatype="130" unbalanced="0"/>
    <cacheHierarchy uniqueName="[Dim Calendar].[MMM-YYYY]" caption="MMM-YYYY" attribute="1" time="1" defaultMemberUniqueName="[Dim Calendar].[MMM-YYYY].[All]" allUniqueName="[Dim Calendar].[MMM-YYYY].[All]" dimensionUniqueName="[Dim Calendar]" displayFolder="" count="0" memberValueDatatype="130" unbalanced="0"/>
    <cacheHierarchy uniqueName="[Dim Calendar].[Day Of Week Number]" caption="Day Of Week Number" attribute="1" time="1" defaultMemberUniqueName="[Dim Calendar].[Day Of Week Number].[All]" allUniqueName="[Dim Calendar].[Day Of Week Number].[All]" dimensionUniqueName="[Dim Calendar]" displayFolder="" count="0" memberValueDatatype="20" unbalanced="0"/>
    <cacheHierarchy uniqueName="[Dim Calendar].[Day Of Week]" caption="Day Of Week" attribute="1" time="1" defaultMemberUniqueName="[Dim Calendar].[Day Of Week].[All]" allUniqueName="[Dim Calendar].[Day Of Week].[All]" dimensionUniqueName="[Dim Calendar]" displayFolder="" count="0" memberValueDatatype="130" unbalanced="0"/>
    <cacheHierarchy uniqueName="[Dim Calendar].[QTR]" caption="QTR" attribute="1" time="1" defaultMemberUniqueName="[Dim Calendar].[QTR].[All]" allUniqueName="[Dim Calendar].[QTR].[All]" dimensionUniqueName="[Dim Calendar]" displayFolder="" count="0" memberValueDatatype="130" unbalanced="0"/>
    <cacheHierarchy uniqueName="[Dim Calendar].[Month name]" caption="Month name" attribute="1" time="1" defaultMemberUniqueName="[Dim Calendar].[Month name].[All]" allUniqueName="[Dim Calendar].[Month name].[All]" dimensionUniqueName="[Dim Calendar]" displayFolder="" count="0" memberValueDatatype="130" unbalanced="0"/>
    <cacheHierarchy uniqueName="[Dim Calendar].[Week of Year]" caption="Week of Year" attribute="1" time="1" defaultMemberUniqueName="[Dim Calendar].[Week of Year].[All]" allUniqueName="[Dim Calendar].[Week of Year].[All]" dimensionUniqueName="[Dim Calendar]" displayFolder="" count="0" memberValueDatatype="130" unbalanced="0"/>
    <cacheHierarchy uniqueName="[Dim Calendar].[Week of Month]" caption="Week of Month" attribute="1" time="1" defaultMemberUniqueName="[Dim Calendar].[Week of Month].[All]" allUniqueName="[Dim Calendar].[Week of Month].[All]" dimensionUniqueName="[Dim Calendar]" displayFolder="" count="0" memberValueDatatype="130" unbalanced="0"/>
    <cacheHierarchy uniqueName="[Dim Calendar].[Day Type]" caption="Day Type" attribute="1" time="1" defaultMemberUniqueName="[Dim Calendar].[Day Type].[All]" allUniqueName="[Dim Calendar].[Day Type].[All]" dimensionUniqueName="[Dim Calendar]" displayFolder="" count="0" memberValueDatatype="130" unbalanced="0"/>
    <cacheHierarchy uniqueName="[Dim Calendar].[No.weekYear]" caption="No.weekYear" attribute="1" time="1" defaultMemberUniqueName="[Dim Calendar].[No.weekYear].[All]" allUniqueName="[Dim Calendar].[No.weekYear].[All]" dimensionUniqueName="[Dim Calendar]" displayFolder="" count="0" memberValueDatatype="20" unbalanced="0"/>
    <cacheHierarchy uniqueName="[Fact - Sales].[Order ID (FK)]" caption="Order ID (FK)" attribute="1" defaultMemberUniqueName="[Fact - Sales].[Order ID (FK)].[All]" allUniqueName="[Fact - Sales].[Order ID (FK)].[All]" dimensionUniqueName="[Fact - Sales]" displayFolder="" count="0" memberValueDatatype="130" unbalanced="0"/>
    <cacheHierarchy uniqueName="[Fact - Sales].[Product Key (FK)]" caption="Product Key (FK)" attribute="1" defaultMemberUniqueName="[Fact - Sales].[Product Key (FK)].[All]" allUniqueName="[Fact - Sales].[Product Key (FK)].[All]" dimensionUniqueName="[Fact - Sales]" displayFolder="" count="0" memberValueDatatype="20" unbalanced="0"/>
    <cacheHierarchy uniqueName="[Fact - Sales].[Category Key (FK)]" caption="Category Key (FK)" attribute="1" defaultMemberUniqueName="[Fact - Sales].[Category Key (FK)].[All]" allUniqueName="[Fact - Sales].[Category Key (FK)].[All]" dimensionUniqueName="[Fact - Sales]" displayFolder="" count="0" memberValueDatatype="20" unbalanced="0"/>
    <cacheHierarchy uniqueName="[Fact - Sales].[Sub-Category Key (FK)]" caption="Sub-Category Key (FK)" attribute="1" defaultMemberUniqueName="[Fact - Sales].[Sub-Category Key (FK)].[All]" allUniqueName="[Fact - Sales].[Sub-Category Key (FK)].[All]" dimensionUniqueName="[Fact - Sales]" displayFolder="" count="0" memberValueDatatype="20" unbalanced="0"/>
    <cacheHierarchy uniqueName="[Fact - Sales].[Discount]" caption="Discount" attribute="1" defaultMemberUniqueName="[Fact - Sales].[Discount].[All]" allUniqueName="[Fact - Sales].[Discount].[All]" dimensionUniqueName="[Fact - Sales]" displayFolder="" count="0" memberValueDatatype="20" unbalanced="0"/>
    <cacheHierarchy uniqueName="[Fact - Sales].[Quantity]" caption="Quantity" attribute="1" defaultMemberUniqueName="[Fact - Sales].[Quantity].[All]" allUniqueName="[Fact - Sales].[Quantity].[All]" dimensionUniqueName="[Fact - Sales]" displayFolder="" count="0" memberValueDatatype="20" unbalanced="0"/>
    <cacheHierarchy uniqueName="[Fact - Sales].[Unit Price]" caption="Unit Price" attribute="1" defaultMemberUniqueName="[Fact - Sales].[Unit Price].[All]" allUniqueName="[Fact - Sales].[Unit Price].[All]" dimensionUniqueName="[Fact - Sales]" displayFolder="" count="0" memberValueDatatype="5" unbalanced="0"/>
    <cacheHierarchy uniqueName="[Fact - Sales].[Sales]" caption="Sales" attribute="1" defaultMemberUniqueName="[Fact - Sales].[Sales].[All]" allUniqueName="[Fact - Sales].[Sales].[All]" dimensionUniqueName="[Fact - Sales]" displayFolder="" count="0" memberValueDatatype="20" unbalanced="0"/>
    <cacheHierarchy uniqueName="[Fact - Sales].[COGS]" caption="COGS" attribute="1" defaultMemberUniqueName="[Fact - Sales].[COGS].[All]" allUniqueName="[Fact - Sales].[COGS].[All]" dimensionUniqueName="[Fact - Sales]" displayFolder="" count="0" memberValueDatatype="20" unbalanced="0"/>
    <cacheHierarchy uniqueName="[Fact - Sales].[Profit]" caption="Profit" attribute="1" defaultMemberUniqueName="[Fact - Sales].[Profit].[All]" allUniqueName="[Fact - Sales].[Profit].[All]" dimensionUniqueName="[Fact - Sales]" displayFolder="" count="0" memberValueDatatype="20" unbalanced="0"/>
    <cacheHierarchy uniqueName="[Fact - Sales].[Ship Date]" caption="Ship Date" attribute="1" time="1" defaultMemberUniqueName="[Fact - Sales].[Ship Date].[All]" allUniqueName="[Fact - Sales].[Ship Date].[All]" dimensionUniqueName="[Fact - Sales]" displayFolder="" count="0" memberValueDatatype="7" unbalanced="0"/>
    <cacheHierarchy uniqueName="[Project Measures].[Project Measures]" caption="Project Measures" attribute="1" defaultMemberUniqueName="[Project Measures].[Project Measures].[All]" allUniqueName="[Project Measures].[Project Measures].[All]" dimensionUniqueName="[Project Measures]" displayFolder="" count="0" memberValueDatatype="130" unbalanced="0"/>
    <cacheHierarchy uniqueName="[Dim - Orders].[Ship Date (Month Index)]" caption="Ship Date (Month Index)" attribute="1" defaultMemberUniqueName="[Dim - Orders].[Ship Date (Month Index)].[All]" allUniqueName="[Dim - Orders].[Ship Date (Month Index)].[All]" dimensionUniqueName="[Dim - Orders]" displayFolder="" count="0" memberValueDatatype="20" unbalanced="0" hidden="1"/>
    <cacheHierarchy uniqueName="[Measures].[Sum of Sales]" caption="Sum of Sales" measure="1" displayFolder="" measureGroup="Fact - Sales" count="0">
      <extLst>
        <ext xmlns:x15="http://schemas.microsoft.com/office/spreadsheetml/2010/11/main" uri="{B97F6D7D-B522-45F9-BDA1-12C45D357490}">
          <x15:cacheHierarchy aggregatedColumn="48"/>
        </ext>
      </extLst>
    </cacheHierarchy>
    <cacheHierarchy uniqueName="[Measures].[Sum of Profit]" caption="Sum of Profit" measure="1" displayFolder="" measureGroup="Fact - Sales" count="0">
      <extLst>
        <ext xmlns:x15="http://schemas.microsoft.com/office/spreadsheetml/2010/11/main" uri="{B97F6D7D-B522-45F9-BDA1-12C45D357490}">
          <x15:cacheHierarchy aggregatedColumn="50"/>
        </ext>
      </extLst>
    </cacheHierarchy>
    <cacheHierarchy uniqueName="[Measures].[Count of Order ID (FK)]" caption="Count of Order ID (FK)" measure="1" displayFolder="" measureGroup="Fact - Sales" count="0">
      <extLst>
        <ext xmlns:x15="http://schemas.microsoft.com/office/spreadsheetml/2010/11/main" uri="{B97F6D7D-B522-45F9-BDA1-12C45D357490}">
          <x15:cacheHierarchy aggregatedColumn="41"/>
        </ext>
      </extLst>
    </cacheHierarchy>
    <cacheHierarchy uniqueName="[Measures].[Distinct Count of Order ID (FK)]" caption="Distinct Count of Order ID (FK)" measure="1" displayFolder="" measureGroup="Fact - Sales" count="0">
      <extLst>
        <ext xmlns:x15="http://schemas.microsoft.com/office/spreadsheetml/2010/11/main" uri="{B97F6D7D-B522-45F9-BDA1-12C45D357490}">
          <x15:cacheHierarchy aggregatedColumn="41"/>
        </ext>
      </extLst>
    </cacheHierarchy>
    <cacheHierarchy uniqueName="[Measures].[Count of Order ID (PK)]" caption="Count of Order ID (PK)" measure="1" displayFolder="" measureGroup="Dim - Orders" count="0">
      <extLst>
        <ext xmlns:x15="http://schemas.microsoft.com/office/spreadsheetml/2010/11/main" uri="{B97F6D7D-B522-45F9-BDA1-12C45D357490}">
          <x15:cacheHierarchy aggregatedColumn="8"/>
        </ext>
      </extLst>
    </cacheHierarchy>
    <cacheHierarchy uniqueName="[Measures].[Sum of COGS]" caption="Sum of COGS" measure="1" displayFolder="" measureGroup="Fact - Sales" count="0">
      <extLst>
        <ext xmlns:x15="http://schemas.microsoft.com/office/spreadsheetml/2010/11/main" uri="{B97F6D7D-B522-45F9-BDA1-12C45D357490}">
          <x15:cacheHierarchy aggregatedColumn="49"/>
        </ext>
      </extLst>
    </cacheHierarchy>
    <cacheHierarchy uniqueName="[Measures].[Sum of Customer Key (PK)]" caption="Sum of Customer Key (PK)" measure="1" displayFolder="" measureGroup="Dim - Customer" count="0">
      <extLst>
        <ext xmlns:x15="http://schemas.microsoft.com/office/spreadsheetml/2010/11/main" uri="{B97F6D7D-B522-45F9-BDA1-12C45D357490}">
          <x15:cacheHierarchy aggregatedColumn="6"/>
        </ext>
      </extLst>
    </cacheHierarchy>
    <cacheHierarchy uniqueName="[Measures].[Distinct Count of Customer Key (PK)]" caption="Distinct Count of Customer Key (PK)" measure="1" displayFolder="" measureGroup="Dim - Customer" count="0">
      <extLst>
        <ext xmlns:x15="http://schemas.microsoft.com/office/spreadsheetml/2010/11/main" uri="{B97F6D7D-B522-45F9-BDA1-12C45D357490}">
          <x15:cacheHierarchy aggregatedColumn="6"/>
        </ext>
      </extLst>
    </cacheHierarchy>
    <cacheHierarchy uniqueName="[Measures].[Total Sales]" caption="Total Sales" measure="1" displayFolder="" measureGroup="Project Measures" count="0"/>
    <cacheHierarchy uniqueName="[Measures].[Total Cost]" caption="Total Cost" measure="1" displayFolder="" measureGroup="Project Measures" count="0"/>
    <cacheHierarchy uniqueName="[Measures].[Total Profit]" caption="Total Profit" measure="1" displayFolder="" measureGroup="Project Measures" count="0"/>
    <cacheHierarchy uniqueName="[Measures].[QTY]" caption="QTY" measure="1" displayFolder="" measureGroup="Project Measures" count="0"/>
    <cacheHierarchy uniqueName="[Measures].[#Orders]" caption="#Orders" measure="1" displayFolder="" measureGroup="Project Measures" count="0"/>
    <cacheHierarchy uniqueName="[Measures].[Gross Profit Margin %]" caption="Gross Profit Margin %" measure="1" displayFolder="" measureGroup="Project Measures" count="0"/>
    <cacheHierarchy uniqueName="[Measures].[AOV]" caption="AOV" measure="1" displayFolder="" measureGroup="Project Measures" count="0"/>
    <cacheHierarchy uniqueName="[Measures].[AVG Unit Price]" caption="AVG Unit Price" measure="1" displayFolder="" measureGroup="Project Measures" count="0"/>
    <cacheHierarchy uniqueName="[Measures].[AIPO]" caption="AIPO" measure="1" displayFolder="" measureGroup="Project Measures" count="0"/>
    <cacheHierarchy uniqueName="[Measures].[#Customers]" caption="#Customers" measure="1" displayFolder="" measureGroup="Project Measures" count="0"/>
    <cacheHierarchy uniqueName="[Measures].[sales per customer]" caption="sales per customer" measure="1" displayFolder="" measureGroup="Project Measures" count="0"/>
    <cacheHierarchy uniqueName="[Measures].[orders per customer]" caption="orders per customer" measure="1" displayFolder="" measureGroup="Project Measures" count="0"/>
    <cacheHierarchy uniqueName="[Measures].[__XL_Count Dim - Category]" caption="__XL_Count Dim - Category" measure="1" displayFolder="" measureGroup="Dim - Category" count="0" hidden="1"/>
    <cacheHierarchy uniqueName="[Measures].[__XL_Count Dim - Sub-Category]" caption="__XL_Count Dim - Sub-Category" measure="1" displayFolder="" measureGroup="Dim - Sub-Category" count="0" hidden="1"/>
    <cacheHierarchy uniqueName="[Measures].[__XL_Count Dim - Product]" caption="__XL_Count Dim - Product" measure="1" displayFolder="" measureGroup="Dim - Product" count="0" hidden="1"/>
    <cacheHierarchy uniqueName="[Measures].[__XL_Count Dim - Country]" caption="__XL_Count Dim - Country" measure="1" displayFolder="" measureGroup="Dim - Country" count="0" hidden="1"/>
    <cacheHierarchy uniqueName="[Measures].[__XL_Count Dim - City]" caption="__XL_Count Dim - City" measure="1" displayFolder="" measureGroup="Dim - City" count="0" hidden="1"/>
    <cacheHierarchy uniqueName="[Measures].[__XL_Count Dim - Customer]" caption="__XL_Count Dim - Customer" measure="1" displayFolder="" measureGroup="Dim - Customer" count="0" hidden="1"/>
    <cacheHierarchy uniqueName="[Measures].[__XL_Count Dim - Ship Mode]" caption="__XL_Count Dim - Ship Mode" measure="1" displayFolder="" measureGroup="Dim - Ship Mode" count="0" hidden="1"/>
    <cacheHierarchy uniqueName="[Measures].[__XL_Count Dim - Orders]" caption="__XL_Count Dim - Orders" measure="1" displayFolder="" measureGroup="Dim - Orders" count="0" hidden="1"/>
    <cacheHierarchy uniqueName="[Measures].[__XL_Count Fact - Sales]" caption="__XL_Count Fact - Sales" measure="1" displayFolder="" measureGroup="Fact - Sales" count="0" hidden="1"/>
    <cacheHierarchy uniqueName="[Measures].[__XL_Count Calendar]" caption="__XL_Count Calendar" measure="1" displayFolder="" measureGroup="Dim Calendar" count="0" hidden="1"/>
    <cacheHierarchy uniqueName="[Measures].[__XL_Count Project Measures]" caption="__XL_Count Project Measures" measure="1" displayFolder="" measureGroup="Project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12272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0F2AD6-8518-41CC-956E-A10D5F2B0F2D}" name="sales by months" cacheId="16" applyNumberFormats="0" applyBorderFormats="0" applyFontFormats="0" applyPatternFormats="0" applyAlignmentFormats="0" applyWidthHeightFormats="1" dataCaption="Values" tag="4011cccd-d3ac-4089-ba72-0231c06bb088" updatedVersion="8" minRefreshableVersion="3" useAutoFormatting="1" rowGrandTotals="0" colGrandTotals="0" itemPrintTitles="1" createdVersion="8" indent="0" compact="0" compactData="0" multipleFieldFilters="0">
  <location ref="U11:V23" firstHeaderRow="1"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Sales"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im 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931FBF-F8F2-4B24-A63F-8D1DB9B98083}" name="sales per years filter off" cacheId="13" applyNumberFormats="0" applyBorderFormats="0" applyFontFormats="0" applyPatternFormats="0" applyAlignmentFormats="0" applyWidthHeightFormats="1" dataCaption="Values" tag="a24cdb23-450c-43aa-a397-a3234bdbc72a" updatedVersion="8" minRefreshableVersion="3" useAutoFormatting="1" rowGrandTotals="0" colGrandTotals="0" itemPrintTitles="1" createdVersion="8" indent="0" compact="0" compactData="0" multipleFieldFilters="0">
  <location ref="C11:D1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activeTabTopLevelEntity name="[Dim - Orders]"/>
        <x15:activeTabTopLevelEntity name="[Dim -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C196A7-9EBA-42EE-889B-CA0FC3513DED}" name="cogs per month" cacheId="18" applyNumberFormats="0" applyBorderFormats="0" applyFontFormats="0" applyPatternFormats="0" applyAlignmentFormats="0" applyWidthHeightFormats="1" dataCaption="Values" tag="e60ea871-abcf-4c62-b6b2-65bab0a6eead" updatedVersion="8" minRefreshableVersion="3" useAutoFormatting="1" rowGrandTotals="0" colGrandTotals="0" itemPrintTitles="1" createdVersion="8" indent="0" compact="0" compactData="0" multipleFieldFilters="0">
  <location ref="C71:D83"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COGS"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33B70E-455A-44F0-B88E-FE81B5AE806D}" name="orders by months" cacheId="17" applyNumberFormats="0" applyBorderFormats="0" applyFontFormats="0" applyPatternFormats="0" applyAlignmentFormats="0" applyWidthHeightFormats="1" dataCaption="Values" tag="66272423-e2c8-4070-9609-03cded6364bc" updatedVersion="8" minRefreshableVersion="3" useAutoFormatting="1" rowGrandTotals="0" colGrandTotals="0" itemPrintTitles="1" createdVersion="8" indent="0" compact="0" compactData="0" multipleFieldFilters="0">
  <location ref="C45:D57" firstHeaderRow="1" firstDataRow="1" firstDataCol="1"/>
  <pivotFields count="3">
    <pivotField axis="axisRow" compact="0" allDrilled="1" outline="0" showAll="0" dataSourceSort="1" defaultSubtotal="0" defaultAttributeDrillState="1">
      <items count="12">
        <item x="0"/>
        <item x="1"/>
        <item x="2"/>
        <item x="3"/>
        <item x="4"/>
        <item x="5"/>
        <item x="6"/>
        <item x="7"/>
        <item x="8"/>
        <item x="9"/>
        <item x="10"/>
        <item x="11"/>
      </items>
    </pivotField>
    <pivotField dataField="1" compact="0" outline="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orders" fld="1" subtotal="count" baseField="0" baseItem="0">
      <extLst>
        <ext xmlns:x15="http://schemas.microsoft.com/office/spreadsheetml/2010/11/main" uri="{FABC7310-3BB5-11E1-824E-6D434824019B}">
          <x15:dataField isCountDistinct="1"/>
        </ext>
      </extLst>
    </dataField>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1E276-63B8-45C2-B42A-3833EF5EE7E3}" name="orders by year filter off" cacheId="11" applyNumberFormats="0" applyBorderFormats="0" applyFontFormats="0" applyPatternFormats="0" applyAlignmentFormats="0" applyWidthHeightFormats="1" dataCaption="Values" tag="e735982c-0e01-4329-b014-a1db864e1c4b" updatedVersion="8" minRefreshableVersion="3" useAutoFormatting="1" rowGrandTotals="0" colGrandTotals="0" itemPrintTitles="1" createdVersion="8" indent="0" compact="0" compactData="0" multipleFieldFilters="0">
  <location ref="C36:D40"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Items count="1">
    <i/>
  </colItems>
  <dataFields count="1">
    <dataField name="Orders" fld="1" subtotal="count" baseField="0" baseItem="0">
      <extLst>
        <ext xmlns:x15="http://schemas.microsoft.com/office/spreadsheetml/2010/11/main" uri="{FABC7310-3BB5-11E1-824E-6D434824019B}">
          <x15:dataField isCountDistinct="1"/>
        </ext>
      </extLst>
    </dataField>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C72C5A-A8B0-49F1-981A-3E8B9EBE8048}" name="selected year" cacheId="14" applyNumberFormats="0" applyBorderFormats="0" applyFontFormats="0" applyPatternFormats="0" applyAlignmentFormats="0" applyWidthHeightFormats="1" dataCaption="Values" tag="be4cef58-6a8a-4f5d-9b21-002382f82141" updatedVersion="8" minRefreshableVersion="3" useAutoFormatting="1" subtotalHiddenItems="1" rowGrandTotals="0" colGrandTotals="0" itemPrintTitles="1" createdVersion="8" indent="0" compact="0" compactData="0" multipleFieldFilters="0">
  <location ref="F11:F15" firstHeaderRow="1" firstDataRow="1" firstDataCol="1"/>
  <pivotFields count="1">
    <pivotField axis="axisRow" compact="0" allDrilled="1" outline="0" subtotalTop="0" showAll="0" dataSourceSort="1" defaultSubtotal="0" defaultAttributeDrillState="1">
      <items count="4">
        <item x="0"/>
        <item x="1"/>
        <item x="2"/>
        <item x="3"/>
      </items>
    </pivotField>
  </pivotFields>
  <rowFields count="1">
    <field x="0"/>
  </rowFields>
  <rowItems count="4">
    <i>
      <x/>
    </i>
    <i>
      <x v="1"/>
    </i>
    <i>
      <x v="2"/>
    </i>
    <i>
      <x v="3"/>
    </i>
  </rowItem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0AED0C-04A2-41E0-B6E8-708FA45F33A5}" name="PivotTable8" cacheId="0" applyNumberFormats="0" applyBorderFormats="0" applyFontFormats="0" applyPatternFormats="0" applyAlignmentFormats="0" applyWidthHeightFormats="1" dataCaption="Values" tag="20400263-ca66-4786-89b4-fd41aab24a3c" updatedVersion="8" minRefreshableVersion="3" useAutoFormatting="1" rowGrandTotals="0" colGrandTotals="0" itemPrintTitles="1" createdVersion="8" indent="0" compact="0" compactData="0" multipleFieldFilters="0">
  <location ref="AI11:AJ18" firstHeaderRow="1" firstDataRow="1" firstDataCol="1"/>
  <pivotFields count="2">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s>
  <rowFields count="1">
    <field x="0"/>
  </rowFields>
  <rowItems count="7">
    <i>
      <x/>
    </i>
    <i>
      <x v="1"/>
    </i>
    <i>
      <x v="2"/>
    </i>
    <i>
      <x v="3"/>
    </i>
    <i>
      <x v="4"/>
    </i>
    <i>
      <x v="5"/>
    </i>
    <i>
      <x v="6"/>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F71DC-90A1-4B31-AD9A-0DAA3D201353}" name="main metrics" cacheId="15" applyNumberFormats="0" applyBorderFormats="0" applyFontFormats="0" applyPatternFormats="0" applyAlignmentFormats="0" applyWidthHeightFormats="1" dataCaption="Values" tag="b6ec642b-5ed8-4576-a8a2-d38fac3f8e4f" updatedVersion="8" minRefreshableVersion="3" useAutoFormatting="1" itemPrintTitles="1" createdVersion="8" indent="0" outline="1" outlineData="1" multipleFieldFilters="0">
  <location ref="C3:L4"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dataField fld="3" subtotal="count" baseField="0" baseItem="0"/>
    <dataField name="Count of Order ID (PK)" fld="9" subtotal="count" baseField="0" baseItem="0"/>
    <dataField fld="4" subtotal="count" baseField="0" baseItem="0" numFmtId="166"/>
    <dataField fld="5" subtotal="count" baseField="0" baseItem="0"/>
    <dataField fld="6" subtotal="count" baseField="0" baseItem="0"/>
    <dataField fld="7" subtotal="count" baseField="0" baseItem="0"/>
    <dataField fld="8" subtotal="count" baseField="0" baseItem="0"/>
  </dataFields>
  <formats count="7">
    <format dxfId="6">
      <pivotArea outline="0" collapsedLevelsAreSubtotals="1" fieldPosition="0">
        <references count="1">
          <reference field="4294967294" count="1" selected="0">
            <x v="5"/>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8">
            <x v="0"/>
            <x v="1"/>
            <x v="2"/>
            <x v="3"/>
            <x v="5"/>
            <x v="6"/>
            <x v="7"/>
            <x v="8"/>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8">
            <x v="0"/>
            <x v="1"/>
            <x v="2"/>
            <x v="3"/>
            <x v="5"/>
            <x v="6"/>
            <x v="7"/>
            <x v="8"/>
          </reference>
        </references>
      </pivotArea>
    </format>
  </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Measures]"/>
        <x15:activeTabTopLevelEntity name="[Dim - Orders]"/>
        <x15:activeTabTopLevelEntity name="[Dim - 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DED9CC-E742-49F7-9B22-1C660558628B}" name="cogs by year filter off" cacheId="10" applyNumberFormats="0" applyBorderFormats="0" applyFontFormats="0" applyPatternFormats="0" applyAlignmentFormats="0" applyWidthHeightFormats="1" dataCaption="Values" tag="eaf1836b-c16a-4291-a929-e0d7581878b6" updatedVersion="8" minRefreshableVersion="3" useAutoFormatting="1" rowGrandTotals="0" colGrandTotals="0" itemPrintTitles="1" createdVersion="8" indent="0" compact="0" compactData="0" multipleFieldFilters="0">
  <location ref="C63:D67"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name="Sum of COGS" fld="0"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BFF1B3-EA2E-4433-A9B4-88CDB15BD663}" name="profit by year filter off"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23:D27"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Items count="1">
    <i/>
  </colItems>
  <dataFields count="1">
    <dataField name="Sum of Profit"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Orders]"/>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80D277-819D-47E8-B2FD-B9555F0FA5E3}" name="PivotTable9" cacheId="1" applyNumberFormats="0" applyBorderFormats="0" applyFontFormats="0" applyPatternFormats="0" applyAlignmentFormats="0" applyWidthHeightFormats="1" dataCaption="Values" tag="add231c8-e872-4086-800c-acb67637a2b6" updatedVersion="8" minRefreshableVersion="3" useAutoFormatting="1" rowGrandTotals="0" colGrandTotals="0" itemPrintTitles="1" createdVersion="8" indent="0" compact="0" compactData="0" multipleFieldFilters="0">
  <location ref="AI33:AJ35" firstHeaderRow="1" firstDataRow="1" firstDataCol="1"/>
  <pivotFields count="2">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2">
    <i>
      <x/>
    </i>
    <i>
      <x v="1"/>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3DA051-8E9F-4F72-B6D1-642644107DF7}" name="sales by country" cacheId="21" applyNumberFormats="0" applyBorderFormats="0" applyFontFormats="0" applyPatternFormats="0" applyAlignmentFormats="0" applyWidthHeightFormats="1" dataCaption="Values" tag="4b5a335a-088b-455b-baf4-7c22cf353798" updatedVersion="8" minRefreshableVersion="3" useAutoFormatting="1" rowGrandTotals="0" colGrandTotals="0" itemPrintTitles="1" createdVersion="8" indent="0" compact="0" compactData="0" multipleFieldFilters="0">
  <location ref="G26:H41" firstHeaderRow="1" firstDataRow="1" firstDataCol="1"/>
  <pivotFields count="3">
    <pivotField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5">
    <i>
      <x v="4"/>
    </i>
    <i>
      <x v="5"/>
    </i>
    <i>
      <x v="14"/>
    </i>
    <i>
      <x v="7"/>
    </i>
    <i>
      <x v="11"/>
    </i>
    <i>
      <x/>
    </i>
    <i>
      <x v="8"/>
    </i>
    <i>
      <x v="1"/>
    </i>
    <i>
      <x v="12"/>
    </i>
    <i>
      <x v="13"/>
    </i>
    <i>
      <x v="3"/>
    </i>
    <i>
      <x v="9"/>
    </i>
    <i>
      <x v="6"/>
    </i>
    <i>
      <x v="10"/>
    </i>
    <i>
      <x v="2"/>
    </i>
  </rowItems>
  <colItems count="1">
    <i/>
  </colItems>
  <dataFields count="1">
    <dataField name="Sum of Sales"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ountry]"/>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AAD7DF-DA35-4EA2-8541-6699C91A1817}" name="Sales by shipmode" cacheId="20" applyNumberFormats="0" applyBorderFormats="0" applyFontFormats="0" applyPatternFormats="0" applyAlignmentFormats="0" applyWidthHeightFormats="1" dataCaption="Values" tag="6d25ac18-51d6-48ee-a668-36feb89221b9" updatedVersion="8" minRefreshableVersion="3" useAutoFormatting="1" rowGrandTotals="0" colGrandTotals="0" itemPrintTitles="1" createdVersion="8" indent="0" compact="0" compactData="0" multipleFieldFilters="0">
  <location ref="G15:H19"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Items count="1">
    <i/>
  </colItems>
  <dataFields count="1">
    <dataField name="Sum of Sales"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Ship Mode]"/>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A845BC-1061-48F8-9D19-F266B75626FD}" name="sales by cate" cacheId="19" applyNumberFormats="0" applyBorderFormats="0" applyFontFormats="0" applyPatternFormats="0" applyAlignmentFormats="0" applyWidthHeightFormats="1" dataCaption="Values" tag="d545b932-40b6-4d92-9e11-cde69b8d29ea" updatedVersion="8" minRefreshableVersion="3" useAutoFormatting="1" rowGrandTotals="0" colGrandTotals="0" itemPrintTitles="1" createdVersion="8" indent="0" compact="0" compactData="0" multipleFieldFilters="0">
  <location ref="G5:H8" firstHeaderRow="1" firstDataRow="1" firstDataCol="1"/>
  <pivotFields count="3">
    <pivotField axis="axisRow" compact="0" allDrilled="1" outline="0" subtotalTop="0" showAll="0" sortType="descending" defaultSubtotal="0" defaultAttributeDrillState="1">
      <items count="3">
        <item x="2"/>
        <item x="1"/>
        <item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Sum of Sales"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ategory]"/>
        <x15:activeTabTopLevelEntity name="[Fact - Sales]"/>
        <x15:activeTabTopLevelEntity name="[Dim -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7C34F1-3B3B-455B-A312-CD2FE2F79ACF}" name="sales by year&amp;qtr" cacheId="9" applyNumberFormats="0" applyBorderFormats="0" applyFontFormats="0" applyPatternFormats="0" applyAlignmentFormats="0" applyWidthHeightFormats="1" dataCaption="Values" tag="8471793c-32f4-4785-8efa-b49a2a690857" updatedVersion="8" minRefreshableVersion="3" useAutoFormatting="1" subtotalHiddenItems="1" itemPrintTitles="1" createdVersion="8" indent="0" outline="1" outlineData="1" multipleFieldFilters="0" chartFormat="6">
  <location ref="B5:C2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9"/>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Category]"/>
        <x15:activeTabTopLevelEntity name="[Fact - Sales]"/>
        <x15:activeTabTopLevelEntity name="[Dim 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564B36-939E-4EFB-94C5-E98AB82F379F}" name="sales per product" cacheId="22" applyNumberFormats="0" applyBorderFormats="0" applyFontFormats="0" applyPatternFormats="0" applyAlignmentFormats="0" applyWidthHeightFormats="1" dataCaption="Values" tag="aae09410-cf74-4697-8d5d-a36731e75b30" updatedVersion="8" minRefreshableVersion="3" useAutoFormatting="1" rowGrandTotals="0" colGrandTotals="0" itemPrintTitles="1" createdVersion="8" indent="0" compact="0" compactData="0" multipleFieldFilters="0">
  <location ref="O5:P15" firstHeaderRow="1" firstDataRow="1" firstDataCol="1"/>
  <pivotFields count="3">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v="3"/>
    </i>
    <i>
      <x v="8"/>
    </i>
    <i>
      <x/>
    </i>
    <i>
      <x v="5"/>
    </i>
    <i>
      <x v="1"/>
    </i>
    <i>
      <x v="9"/>
    </i>
    <i>
      <x v="2"/>
    </i>
    <i>
      <x v="7"/>
    </i>
    <i>
      <x v="4"/>
    </i>
    <i>
      <x v="6"/>
    </i>
  </rowItems>
  <colItems count="1">
    <i/>
  </colItems>
  <dataFields count="1">
    <dataField name="Sum of Sales" fld="1" baseField="0" baseItem="0"/>
  </dataFields>
  <pivotHierarchies count="8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54">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 Product]"/>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684A0CF-735E-454C-BC45-D1A62D12B483}" name="sh2 sales per month" cacheId="3" applyNumberFormats="0" applyBorderFormats="0" applyFontFormats="0" applyPatternFormats="0" applyAlignmentFormats="0" applyWidthHeightFormats="1" dataCaption="Values" tag="5105ccfc-282e-4eae-8033-3569d62122a2" updatedVersion="8" minRefreshableVersion="3" useAutoFormatting="1" rowGrandTotals="0" colGrandTotals="0" itemPrintTitles="1" createdVersion="8" indent="0" compact="0" compactData="0" multipleFieldFilters="0">
  <location ref="N2:O14"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15BE3B-960E-45FE-9253-EF2EF384FC93}" name="sh2 sales per qet" cacheId="4" applyNumberFormats="0" applyBorderFormats="0" applyFontFormats="0" applyPatternFormats="0" applyAlignmentFormats="0" applyWidthHeightFormats="1" dataCaption="Values" tag="cbc9e75c-cfac-433a-89ff-cd3a53cc87fc" updatedVersion="8" minRefreshableVersion="3" useAutoFormatting="1" rowGrandTotals="0" colGrandTotals="0" itemPrintTitles="1" createdVersion="8" indent="0" compact="0" compactData="0" multipleFieldFilters="0">
  <location ref="B18:C22"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Items count="1">
    <i/>
  </colItems>
  <dataFields count="1">
    <dataField name="Sum of Sales" fld="1" baseField="0" baseItem="2" numFmtId="169"/>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C25E6F9-A222-4416-88BD-EE1B55466CFC}" name="sh2 sales per weekmonth" cacheId="6" applyNumberFormats="0" applyBorderFormats="0" applyFontFormats="0" applyPatternFormats="0" applyAlignmentFormats="0" applyWidthHeightFormats="1" dataCaption="Values" tag="56546838-3f63-4db6-b694-876c0c3e6e08" updatedVersion="8" minRefreshableVersion="3" useAutoFormatting="1" rowGrandTotals="0" colGrandTotals="0" itemPrintTitles="1" createdVersion="8" indent="0" compact="0" compactData="0" multipleFieldFilters="0">
  <location ref="N33:O38"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x v="4"/>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62E01D1-A63B-4033-9F31-9CE888D3465B}" name="sh2 sales by days" cacheId="7" applyNumberFormats="0" applyBorderFormats="0" applyFontFormats="0" applyPatternFormats="0" applyAlignmentFormats="0" applyWidthHeightFormats="1" dataCaption="Values" tag="ba2b0894-f60d-48a6-9c8e-96a5b7552290" updatedVersion="8" minRefreshableVersion="3" useAutoFormatting="1" rowGrandTotals="0" colGrandTotals="0" itemPrintTitles="1" createdVersion="8" indent="0" compact="0" compactData="0" multipleFieldFilters="0">
  <location ref="AA2:AB9" firstHeaderRow="1" firstDataRow="1" firstDataCol="1"/>
  <pivotFields count="3">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x v="6"/>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3A1EA24-BBB6-4E4D-A8C7-AFDBFDAE575E}" name="sh2 sales by daytype" cacheId="8" applyNumberFormats="0" applyBorderFormats="0" applyFontFormats="0" applyPatternFormats="0" applyAlignmentFormats="0" applyWidthHeightFormats="1" dataCaption="Values" tag="941cfc5a-5a81-4be0-b08b-966b5a1fa853" updatedVersion="8" minRefreshableVersion="3" useAutoFormatting="1" rowGrandTotals="0" colGrandTotals="0" itemPrintTitles="1" createdVersion="8" indent="0" compact="0" compactData="0" multipleFieldFilters="0">
  <location ref="AA33:AB35"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51FCBA0-5A18-4D15-A4DB-9E1992CF39BB}" name="sh2 sales per year" cacheId="2" applyNumberFormats="0" applyBorderFormats="0" applyFontFormats="0" applyPatternFormats="0" applyAlignmentFormats="0" applyWidthHeightFormats="1" dataCaption="Values" tag="afffb197-2bf7-4737-a86f-2d63d647991b" updatedVersion="8" minRefreshableVersion="3" useAutoFormatting="1" rowGrandTotals="0" colGrandTotals="0" itemPrintTitles="1" createdVersion="8" indent="0" compact="0" compactData="0" multipleFieldFilters="0">
  <location ref="B2:C6"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4">
    <i>
      <x/>
    </i>
    <i>
      <x v="1"/>
    </i>
    <i>
      <x v="2"/>
    </i>
    <i>
      <x v="3"/>
    </i>
  </rowItems>
  <colItems count="1">
    <i/>
  </colItems>
  <dataFields count="1">
    <dataField name="Sum of Sales" fld="1"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B1FF0C9-95FD-4D65-B1BA-2E9D073F81AF}" name="sh2 sales per weekYear" cacheId="5" applyNumberFormats="0" applyBorderFormats="0" applyFontFormats="0" applyPatternFormats="0" applyAlignmentFormats="0" applyWidthHeightFormats="1" dataCaption="Values" tag="9c3018c9-72ec-4acb-8c88-7a550dbe54fd" updatedVersion="8" minRefreshableVersion="3" useAutoFormatting="1" subtotalHiddenItems="1" itemPrintTitles="1" createdVersion="8" indent="0" outline="1" outlineData="1" multipleFieldFilters="0" chartFormat="5">
  <location ref="B35:C89" firstHeaderRow="1" firstDataRow="1" firstDataCol="1"/>
  <pivotFields count="3">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allDrilled="1" subtotalTop="0" showAll="0" dataSourceSort="1" defaultSubtotal="0" defaultAttributeDrillState="1"/>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Sales" fld="0"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alendar]"/>
        <x15:activeTabTopLevelEntity name="[Fact -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DCDA57-B224-452E-B50E-8880CFA6432E}" sourceName="[Dim - Orders].[Year]">
  <pivotTables>
    <pivotTable tabId="1" name="selected year"/>
    <pivotTable tabId="1" name="main metrics"/>
    <pivotTable tabId="1" name="sales by months"/>
    <pivotTable tabId="1" name="orders by months"/>
    <pivotTable tabId="1" name="cogs per month"/>
    <pivotTable tabId="2" name="sales by cate"/>
    <pivotTable tabId="2" name="Sales by shipmode"/>
    <pivotTable tabId="2" name="sales by country"/>
    <pivotTable tabId="2" name="sales per product"/>
  </pivotTables>
  <data>
    <olap pivotCacheId="751227297">
      <levels count="2">
        <level uniqueName="[Dim - Orders].[Year].[(All)]" sourceCaption="(All)" count="0"/>
        <level uniqueName="[Dim - Orders].[Year].[Year]" sourceCaption="Year" count="4">
          <ranges>
            <range startItem="0">
              <i n="[Dim - Orders].[Year].&amp;[2011]" c="2011"/>
              <i n="[Dim - Orders].[Year].&amp;[2012]" c="2012"/>
              <i n="[Dim - Orders].[Year].&amp;[2013]" c="2013"/>
              <i n="[Dim - Orders].[Year].&amp;[2014]" c="2014"/>
            </range>
          </ranges>
        </level>
      </levels>
      <selections count="1">
        <selection n="[Dim - Order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CE533E-79EC-4C63-94ED-2AEBD97B1593}" sourceName="[Dim - Category].[Category]">
  <pivotTables>
    <pivotTable tabId="1" name="cogs per month"/>
    <pivotTable tabId="1" name="main metrics"/>
    <pivotTable tabId="1" name="orders by months"/>
    <pivotTable tabId="1" name="sales by months"/>
    <pivotTable tabId="2" name="sales by country"/>
    <pivotTable tabId="2" name="Sales by shipmode"/>
    <pivotTable tabId="2" name="sales per product"/>
    <pivotTable tabId="2" name="sales by year&amp;qtr"/>
    <pivotTable tabId="1" name="cogs by year filter off"/>
    <pivotTable tabId="1" name="orders by year filter off"/>
    <pivotTable tabId="1" name="profit by year filter off"/>
    <pivotTable tabId="1" name="sales per years filter off"/>
  </pivotTables>
  <data>
    <olap pivotCacheId="751227297">
      <levels count="2">
        <level uniqueName="[Dim - Category].[Category].[(All)]" sourceCaption="(All)" count="0"/>
        <level uniqueName="[Dim - Category].[Category].[Category]" sourceCaption="Category" count="3">
          <ranges>
            <range startItem="0">
              <i n="[Dim - Category].[Category].&amp;[Furniture]" c="Furniture"/>
              <i n="[Dim - Category].[Category].&amp;[Office Supplies]" c="Office Supplies"/>
              <i n="[Dim - Category].[Category].&amp;[Technology]" c="Technology"/>
            </range>
          </ranges>
        </level>
      </levels>
      <selections count="1">
        <selection n="[Dim - Category].[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B15E5F6-2CFC-4F1C-B13A-571FA3AF8FC2}" sourceName="[Dim Calendar].[Year]">
  <pivotTables>
    <pivotTable tabId="5" name="sh2 sales per month"/>
    <pivotTable tabId="5" name="sh2 sales per qet"/>
    <pivotTable tabId="5" name="sh2 sales per weekYear"/>
    <pivotTable tabId="5" name="sh2 sales per weekmonth"/>
    <pivotTable tabId="5" name="sh2 sales by days"/>
    <pivotTable tabId="5" name="sh2 sales by daytype"/>
  </pivotTables>
  <data>
    <olap pivotCacheId="2074974961">
      <levels count="2">
        <level uniqueName="[Dim Calendar].[Year].[(All)]" sourceCaption="(All)" count="0"/>
        <level uniqueName="[Dim Calendar].[Year].[Year]" sourceCaption="Year" count="5">
          <ranges>
            <range startItem="0">
              <i n="[Dim Calendar].[Year].&amp;[        2011]" c="        2011"/>
              <i n="[Dim Calendar].[Year].&amp;[        2012]" c="        2012"/>
              <i n="[Dim Calendar].[Year].&amp;[        2013]" c="        2013"/>
              <i n="[Dim Calendar].[Year].&amp;[        2014]" c="        2014"/>
              <i n="[Dim Calendar].[Year].&amp;[        2015]" c="        2015" nd="1"/>
            </range>
          </ranges>
        </level>
      </levels>
      <selections count="1">
        <selection n="[Dim Calendar].[Year].[All]"/>
      </selections>
    </olap>
  </data>
  <extLst>
    <x:ext xmlns:x15="http://schemas.microsoft.com/office/spreadsheetml/2010/11/main" uri="{470722E0-AACD-4C17-9CDC-17EF765DBC7E}">
      <x15:slicerCacheHideItemsWithNoData count="1">
        <x15:slicerCacheOlapLevelName uniqueName="[Dim Calendar].[Year].[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BB3F6D7-4AE9-4536-9384-543B7C2EC861}" cache="Slicer_Year" caption="Year" columnCount="4" showCaption="0" level="1" style="SlicerStyleLight1 2" rowHeight="247650"/>
  <slicer name="Category" xr10:uid="{D1320549-04B1-4672-936C-060DD4A1C271}" cache="Slicer_Category" caption="Category" columnCount="3" showCaption="0" level="1"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7980F05-EDF3-40B0-9A5D-0D68710CA1B4}" cache="Slicer_Year1" caption="Year" columnCount="4" showCaption="0" level="1" style="SlicerStyleLight1 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DE9A-3E53-4CA5-8E17-83154B639ECE}">
  <dimension ref="A2:AJ83"/>
  <sheetViews>
    <sheetView topLeftCell="A7" workbookViewId="0">
      <selection activeCell="K27" sqref="K27"/>
    </sheetView>
  </sheetViews>
  <sheetFormatPr defaultRowHeight="14.4" x14ac:dyDescent="0.3"/>
  <cols>
    <col min="3" max="3" width="13.33203125" bestFit="1" customWidth="1"/>
    <col min="4" max="4" width="12" bestFit="1" customWidth="1"/>
    <col min="5" max="5" width="10" bestFit="1" customWidth="1"/>
    <col min="6" max="6" width="6" bestFit="1" customWidth="1"/>
    <col min="7" max="7" width="19.109375" bestFit="1" customWidth="1"/>
    <col min="8" max="8" width="18.6640625" bestFit="1" customWidth="1"/>
    <col min="9" max="9" width="6.5546875" bestFit="1" customWidth="1"/>
    <col min="10" max="10" width="13.109375" bestFit="1" customWidth="1"/>
    <col min="11" max="11" width="5.109375" bestFit="1" customWidth="1"/>
    <col min="12" max="12" width="7.6640625" bestFit="1" customWidth="1"/>
    <col min="19" max="19" width="0.6640625" customWidth="1"/>
    <col min="21" max="21" width="9.77734375" bestFit="1" customWidth="1"/>
    <col min="22" max="22" width="11.5546875" bestFit="1" customWidth="1"/>
    <col min="24" max="24" width="9.77734375" bestFit="1" customWidth="1"/>
    <col min="33" max="33" width="0.6640625" customWidth="1"/>
    <col min="35" max="35" width="10.5546875" bestFit="1" customWidth="1"/>
    <col min="36" max="36" width="11.5546875" bestFit="1" customWidth="1"/>
  </cols>
  <sheetData>
    <row r="2" spans="3:36" x14ac:dyDescent="0.3">
      <c r="K2" t="s">
        <v>9</v>
      </c>
    </row>
    <row r="3" spans="3:36" x14ac:dyDescent="0.3">
      <c r="C3" s="2" t="s">
        <v>0</v>
      </c>
      <c r="D3" s="2" t="s">
        <v>1</v>
      </c>
      <c r="E3" s="2" t="s">
        <v>2</v>
      </c>
      <c r="F3" s="2" t="s">
        <v>3</v>
      </c>
      <c r="G3" s="2" t="s">
        <v>58</v>
      </c>
      <c r="H3" s="2" t="s">
        <v>7</v>
      </c>
      <c r="I3" s="2" t="s">
        <v>5</v>
      </c>
      <c r="J3" s="2" t="s">
        <v>6</v>
      </c>
      <c r="K3" s="2" t="s">
        <v>8</v>
      </c>
      <c r="L3" s="2" t="s">
        <v>4</v>
      </c>
    </row>
    <row r="4" spans="3:36" x14ac:dyDescent="0.3">
      <c r="C4" s="4">
        <v>2336662</v>
      </c>
      <c r="D4" s="4">
        <v>2055975</v>
      </c>
      <c r="E4" s="4">
        <v>280687</v>
      </c>
      <c r="F4" s="5">
        <v>30193</v>
      </c>
      <c r="G4" s="25">
        <v>4092</v>
      </c>
      <c r="H4" s="6">
        <v>0.12012306443978633</v>
      </c>
      <c r="I4" s="3">
        <v>571.03176930596283</v>
      </c>
      <c r="J4" s="7">
        <v>77.691231299217947</v>
      </c>
      <c r="K4" s="8">
        <v>7.3785434995112418</v>
      </c>
      <c r="L4" s="5">
        <v>4092</v>
      </c>
    </row>
    <row r="10" spans="3:36" x14ac:dyDescent="0.3">
      <c r="J10" s="39" t="s">
        <v>47</v>
      </c>
      <c r="K10" s="39"/>
    </row>
    <row r="11" spans="3:36" x14ac:dyDescent="0.3">
      <c r="C11" s="9" t="s">
        <v>12</v>
      </c>
      <c r="D11" t="s">
        <v>10</v>
      </c>
      <c r="F11" s="9" t="s">
        <v>12</v>
      </c>
      <c r="H11" s="12" t="s">
        <v>43</v>
      </c>
      <c r="J11" s="12" t="s">
        <v>45</v>
      </c>
      <c r="K11" s="12" t="s">
        <v>48</v>
      </c>
      <c r="U11" s="9" t="s">
        <v>28</v>
      </c>
      <c r="V11" t="s">
        <v>10</v>
      </c>
      <c r="X11" s="11" t="str">
        <f>U11</f>
        <v>Month</v>
      </c>
      <c r="Y11" s="11" t="s">
        <v>42</v>
      </c>
      <c r="Z11" s="13"/>
      <c r="AA11" s="13"/>
      <c r="AI11" s="9" t="s">
        <v>36</v>
      </c>
      <c r="AJ11" t="s">
        <v>10</v>
      </c>
    </row>
    <row r="12" spans="3:36" x14ac:dyDescent="0.3">
      <c r="C12">
        <v>2011</v>
      </c>
      <c r="D12" s="1">
        <v>407488</v>
      </c>
      <c r="F12">
        <v>2011</v>
      </c>
      <c r="H12" s="11" t="str">
        <f>IF(COUNT(F12:F16)&gt;1,"select a year",F12)</f>
        <v>select a year</v>
      </c>
      <c r="J12" t="str">
        <f>IFERROR(VLOOKUP(H12,C12:D16,2,FALSE),"")</f>
        <v/>
      </c>
      <c r="K12" s="14" t="str">
        <f>IFERROR(VLOOKUP(H15,C12:D16,2,FALSE),"")</f>
        <v/>
      </c>
      <c r="U12" t="s">
        <v>17</v>
      </c>
      <c r="V12" s="1">
        <v>152361</v>
      </c>
      <c r="X12" s="11" t="str">
        <f>U12</f>
        <v>January</v>
      </c>
      <c r="Y12" s="11">
        <f t="shared" ref="Y12:Y23" si="0">V12</f>
        <v>152361</v>
      </c>
      <c r="Z12" s="13"/>
      <c r="AA12" s="13"/>
      <c r="AI12" t="s">
        <v>29</v>
      </c>
      <c r="AJ12" s="1">
        <v>355332</v>
      </c>
    </row>
    <row r="13" spans="3:36" x14ac:dyDescent="0.3">
      <c r="C13">
        <v>2012</v>
      </c>
      <c r="D13" s="1">
        <v>547250</v>
      </c>
      <c r="F13">
        <v>2012</v>
      </c>
      <c r="U13" t="s">
        <v>18</v>
      </c>
      <c r="V13" s="1">
        <v>119460</v>
      </c>
      <c r="X13" s="11" t="str">
        <f t="shared" ref="X13:X23" si="1">U13</f>
        <v>February</v>
      </c>
      <c r="Y13" s="11">
        <f t="shared" si="0"/>
        <v>119460</v>
      </c>
      <c r="Z13" s="13"/>
      <c r="AA13" s="13"/>
      <c r="AI13" t="s">
        <v>30</v>
      </c>
      <c r="AJ13" s="1">
        <v>365597</v>
      </c>
    </row>
    <row r="14" spans="3:36" x14ac:dyDescent="0.3">
      <c r="C14">
        <v>2013</v>
      </c>
      <c r="D14" s="1">
        <v>625677</v>
      </c>
      <c r="F14">
        <v>2013</v>
      </c>
      <c r="H14" s="12" t="s">
        <v>44</v>
      </c>
      <c r="J14" s="37" t="s">
        <v>46</v>
      </c>
      <c r="K14" s="37"/>
      <c r="U14" t="s">
        <v>19</v>
      </c>
      <c r="V14" s="1">
        <v>124960</v>
      </c>
      <c r="X14" s="11" t="str">
        <f t="shared" si="1"/>
        <v>March</v>
      </c>
      <c r="Y14" s="11">
        <f t="shared" si="0"/>
        <v>124960</v>
      </c>
      <c r="Z14" s="13"/>
      <c r="AA14" s="13"/>
      <c r="AI14" t="s">
        <v>31</v>
      </c>
      <c r="AJ14" s="1">
        <v>357104</v>
      </c>
    </row>
    <row r="15" spans="3:36" x14ac:dyDescent="0.3">
      <c r="C15">
        <v>2014</v>
      </c>
      <c r="D15" s="1">
        <v>756247</v>
      </c>
      <c r="F15">
        <v>2014</v>
      </c>
      <c r="H15" s="13" t="str">
        <f>IFERROR(H12-1,"")</f>
        <v/>
      </c>
      <c r="J15" s="38" t="str">
        <f>IFERROR((J12-K12)/K12,"")</f>
        <v/>
      </c>
      <c r="K15" s="38"/>
      <c r="U15" t="s">
        <v>20</v>
      </c>
      <c r="V15" s="1">
        <v>128782</v>
      </c>
      <c r="X15" s="11" t="str">
        <f t="shared" si="1"/>
        <v>April</v>
      </c>
      <c r="Y15" s="11">
        <f t="shared" si="0"/>
        <v>128782</v>
      </c>
      <c r="Z15" s="13"/>
      <c r="AA15" s="13"/>
      <c r="AI15" t="s">
        <v>32</v>
      </c>
      <c r="AJ15" s="1">
        <v>350348</v>
      </c>
    </row>
    <row r="16" spans="3:36" x14ac:dyDescent="0.3">
      <c r="U16" t="s">
        <v>11</v>
      </c>
      <c r="V16" s="1">
        <v>133184</v>
      </c>
      <c r="X16" s="11" t="str">
        <f t="shared" si="1"/>
        <v>May</v>
      </c>
      <c r="Y16" s="11">
        <f t="shared" si="0"/>
        <v>133184</v>
      </c>
      <c r="Z16" s="13"/>
      <c r="AA16" s="13"/>
      <c r="AI16" t="s">
        <v>33</v>
      </c>
      <c r="AJ16" s="1">
        <v>263866</v>
      </c>
    </row>
    <row r="17" spans="1:36" x14ac:dyDescent="0.3">
      <c r="J17" s="15"/>
      <c r="K17" s="21"/>
      <c r="U17" t="s">
        <v>21</v>
      </c>
      <c r="V17" s="1">
        <v>255760</v>
      </c>
      <c r="X17" s="11" t="str">
        <f t="shared" si="1"/>
        <v>June</v>
      </c>
      <c r="Y17" s="11">
        <f t="shared" si="0"/>
        <v>255760</v>
      </c>
      <c r="Z17" s="13"/>
      <c r="AA17" s="13"/>
      <c r="AI17" t="s">
        <v>34</v>
      </c>
      <c r="AJ17" s="1">
        <v>310452</v>
      </c>
    </row>
    <row r="18" spans="1:36" x14ac:dyDescent="0.3">
      <c r="A18" s="22"/>
      <c r="B18" s="22"/>
      <c r="C18" s="22"/>
      <c r="D18" s="22"/>
      <c r="E18" s="22"/>
      <c r="F18" s="22"/>
      <c r="G18" s="22"/>
      <c r="H18" s="22"/>
      <c r="I18" s="22"/>
      <c r="J18" s="22"/>
      <c r="K18" s="23"/>
      <c r="L18" s="22"/>
      <c r="M18" s="22"/>
      <c r="U18" t="s">
        <v>22</v>
      </c>
      <c r="V18" s="1">
        <v>176140</v>
      </c>
      <c r="X18" s="11" t="str">
        <f t="shared" si="1"/>
        <v>July</v>
      </c>
      <c r="Y18" s="11">
        <f t="shared" si="0"/>
        <v>176140</v>
      </c>
      <c r="Z18" s="13"/>
      <c r="AA18" s="13"/>
      <c r="AI18" t="s">
        <v>35</v>
      </c>
      <c r="AJ18" s="1">
        <v>333963</v>
      </c>
    </row>
    <row r="19" spans="1:36" x14ac:dyDescent="0.3">
      <c r="U19" t="s">
        <v>23</v>
      </c>
      <c r="V19" s="1">
        <v>269552</v>
      </c>
      <c r="X19" s="11" t="str">
        <f t="shared" si="1"/>
        <v>August</v>
      </c>
      <c r="Y19" s="11">
        <f t="shared" si="0"/>
        <v>269552</v>
      </c>
      <c r="Z19" s="13"/>
      <c r="AA19" s="13"/>
    </row>
    <row r="20" spans="1:36" x14ac:dyDescent="0.3">
      <c r="U20" t="s">
        <v>24</v>
      </c>
      <c r="V20" s="1">
        <v>303391</v>
      </c>
      <c r="X20" s="11" t="str">
        <f t="shared" si="1"/>
        <v>September</v>
      </c>
      <c r="Y20" s="11">
        <f t="shared" si="0"/>
        <v>303391</v>
      </c>
      <c r="Z20" s="13"/>
      <c r="AA20" s="13"/>
    </row>
    <row r="21" spans="1:36" x14ac:dyDescent="0.3">
      <c r="U21" t="s">
        <v>25</v>
      </c>
      <c r="V21" s="1">
        <v>146149</v>
      </c>
      <c r="X21" s="11" t="str">
        <f t="shared" si="1"/>
        <v>October</v>
      </c>
      <c r="Y21" s="11">
        <f t="shared" si="0"/>
        <v>146149</v>
      </c>
      <c r="Z21" s="13"/>
      <c r="AA21" s="13"/>
    </row>
    <row r="22" spans="1:36" x14ac:dyDescent="0.3">
      <c r="U22" t="s">
        <v>26</v>
      </c>
      <c r="V22" s="1">
        <v>257212</v>
      </c>
      <c r="X22" s="11" t="str">
        <f t="shared" si="1"/>
        <v>November</v>
      </c>
      <c r="Y22" s="11">
        <f t="shared" si="0"/>
        <v>257212</v>
      </c>
      <c r="Z22" s="13"/>
      <c r="AA22" s="13"/>
    </row>
    <row r="23" spans="1:36" x14ac:dyDescent="0.3">
      <c r="C23" s="9" t="s">
        <v>12</v>
      </c>
      <c r="D23" t="s">
        <v>51</v>
      </c>
      <c r="H23" s="17" t="s">
        <v>52</v>
      </c>
      <c r="I23" s="18" t="s">
        <v>53</v>
      </c>
      <c r="J23" s="18" t="s">
        <v>54</v>
      </c>
      <c r="U23" t="s">
        <v>27</v>
      </c>
      <c r="V23" s="1">
        <v>269711</v>
      </c>
      <c r="X23" s="11" t="str">
        <f t="shared" si="1"/>
        <v>December</v>
      </c>
      <c r="Y23" s="11">
        <f t="shared" si="0"/>
        <v>269711</v>
      </c>
      <c r="Z23" s="13"/>
      <c r="AA23" s="13"/>
    </row>
    <row r="24" spans="1:36" x14ac:dyDescent="0.3">
      <c r="C24">
        <v>2011</v>
      </c>
      <c r="D24" s="1">
        <v>53942</v>
      </c>
      <c r="H24" s="13" t="e">
        <f>VLOOKUP(H12,C24:D27,2)</f>
        <v>#N/A</v>
      </c>
      <c r="I24" s="13">
        <f>F12-1</f>
        <v>2010</v>
      </c>
      <c r="J24" s="20" t="str">
        <f>IFERROR(VLOOKUP(I24,C24:D27,2),"")</f>
        <v/>
      </c>
    </row>
    <row r="25" spans="1:36" x14ac:dyDescent="0.3">
      <c r="C25">
        <v>2012</v>
      </c>
      <c r="D25" s="1">
        <v>65343</v>
      </c>
    </row>
    <row r="26" spans="1:36" x14ac:dyDescent="0.3">
      <c r="C26">
        <v>2013</v>
      </c>
      <c r="D26" s="1">
        <v>77160</v>
      </c>
      <c r="I26" s="17" t="s">
        <v>55</v>
      </c>
      <c r="J26" s="2" t="s">
        <v>185</v>
      </c>
      <c r="K26" s="2" t="s">
        <v>186</v>
      </c>
    </row>
    <row r="27" spans="1:36" x14ac:dyDescent="0.3">
      <c r="C27">
        <v>2014</v>
      </c>
      <c r="D27" s="1">
        <v>84242</v>
      </c>
      <c r="I27" s="19" t="str">
        <f>IFERROR((H24-J24)/J24,"")</f>
        <v/>
      </c>
      <c r="J27" s="36" t="str">
        <f>IFERROR(IF(I27&gt;0,I27,""),"")</f>
        <v/>
      </c>
      <c r="K27" s="36" t="str">
        <f>IFERROR(IF(I27&lt;0,I27,""),"")</f>
        <v/>
      </c>
    </row>
    <row r="29" spans="1:36" x14ac:dyDescent="0.3">
      <c r="H29" s="17" t="s">
        <v>56</v>
      </c>
    </row>
    <row r="30" spans="1:36" x14ac:dyDescent="0.3">
      <c r="H30" s="24">
        <f>H4</f>
        <v>0.12012306443978633</v>
      </c>
    </row>
    <row r="31" spans="1:36" x14ac:dyDescent="0.3">
      <c r="H31" s="24">
        <f>1-H30</f>
        <v>0.87987693556021362</v>
      </c>
    </row>
    <row r="33" spans="1:36" x14ac:dyDescent="0.3">
      <c r="A33" s="22"/>
      <c r="B33" s="22"/>
      <c r="C33" s="22"/>
      <c r="D33" s="22"/>
      <c r="E33" s="22"/>
      <c r="F33" s="22"/>
      <c r="G33" s="22"/>
      <c r="H33" s="22"/>
      <c r="I33" s="22"/>
      <c r="J33" s="22"/>
      <c r="K33" s="22"/>
      <c r="L33" s="22"/>
      <c r="M33" s="22"/>
      <c r="AI33" s="9" t="s">
        <v>39</v>
      </c>
      <c r="AJ33" t="s">
        <v>10</v>
      </c>
    </row>
    <row r="34" spans="1:36" x14ac:dyDescent="0.3">
      <c r="AI34" t="s">
        <v>37</v>
      </c>
      <c r="AJ34" s="1">
        <v>1692247</v>
      </c>
    </row>
    <row r="35" spans="1:36" x14ac:dyDescent="0.3">
      <c r="AI35" t="s">
        <v>38</v>
      </c>
      <c r="AJ35" s="1">
        <v>644415</v>
      </c>
    </row>
    <row r="36" spans="1:36" x14ac:dyDescent="0.3">
      <c r="C36" s="9" t="s">
        <v>12</v>
      </c>
      <c r="D36" t="s">
        <v>57</v>
      </c>
      <c r="G36" s="17" t="s">
        <v>59</v>
      </c>
      <c r="H36" s="17" t="s">
        <v>60</v>
      </c>
    </row>
    <row r="37" spans="1:36" x14ac:dyDescent="0.3">
      <c r="C37">
        <v>2011</v>
      </c>
      <c r="D37" s="1">
        <v>741</v>
      </c>
      <c r="G37" s="11" t="e">
        <f>VLOOKUP(H12,C37:D40,2)</f>
        <v>#N/A</v>
      </c>
      <c r="H37" s="11" t="str">
        <f>IFERROR(VLOOKUP(H15,C37:D40,2),"")</f>
        <v/>
      </c>
    </row>
    <row r="38" spans="1:36" x14ac:dyDescent="0.3">
      <c r="C38">
        <v>2012</v>
      </c>
      <c r="D38" s="1">
        <v>941</v>
      </c>
    </row>
    <row r="39" spans="1:36" x14ac:dyDescent="0.3">
      <c r="C39">
        <v>2013</v>
      </c>
      <c r="D39" s="1">
        <v>1095</v>
      </c>
      <c r="H39" s="17" t="s">
        <v>55</v>
      </c>
    </row>
    <row r="40" spans="1:36" x14ac:dyDescent="0.3">
      <c r="C40">
        <v>2014</v>
      </c>
      <c r="D40" s="1">
        <v>1315</v>
      </c>
      <c r="H40" s="26" t="str">
        <f>IFERROR((G37-H37)/H37,"")</f>
        <v/>
      </c>
    </row>
    <row r="42" spans="1:36" x14ac:dyDescent="0.3">
      <c r="C42" s="11"/>
    </row>
    <row r="43" spans="1:36" x14ac:dyDescent="0.3">
      <c r="C43" s="11"/>
    </row>
    <row r="45" spans="1:36" x14ac:dyDescent="0.3">
      <c r="C45" s="9" t="s">
        <v>72</v>
      </c>
      <c r="D45" t="s">
        <v>74</v>
      </c>
      <c r="F45" s="11" t="str">
        <f>C45</f>
        <v>Month name</v>
      </c>
      <c r="G45" s="11" t="s">
        <v>73</v>
      </c>
    </row>
    <row r="46" spans="1:36" x14ac:dyDescent="0.3">
      <c r="C46" t="s">
        <v>61</v>
      </c>
      <c r="D46" s="1">
        <v>267</v>
      </c>
      <c r="F46" s="11" t="str">
        <f t="shared" ref="F46:F57" si="2">C46</f>
        <v>Jan</v>
      </c>
      <c r="G46" s="11">
        <f t="shared" ref="G46:G57" si="3">D46</f>
        <v>267</v>
      </c>
    </row>
    <row r="47" spans="1:36" x14ac:dyDescent="0.3">
      <c r="C47" t="s">
        <v>62</v>
      </c>
      <c r="D47" s="1">
        <v>222</v>
      </c>
      <c r="F47" s="11" t="str">
        <f t="shared" si="2"/>
        <v>Feb</v>
      </c>
      <c r="G47" s="11">
        <f t="shared" si="3"/>
        <v>222</v>
      </c>
    </row>
    <row r="48" spans="1:36" x14ac:dyDescent="0.3">
      <c r="C48" t="s">
        <v>63</v>
      </c>
      <c r="D48" s="1">
        <v>246</v>
      </c>
      <c r="F48" s="11" t="str">
        <f t="shared" si="2"/>
        <v>Mar</v>
      </c>
      <c r="G48" s="11">
        <f t="shared" si="3"/>
        <v>246</v>
      </c>
    </row>
    <row r="49" spans="1:11" x14ac:dyDescent="0.3">
      <c r="C49" t="s">
        <v>64</v>
      </c>
      <c r="D49" s="1">
        <v>230</v>
      </c>
      <c r="F49" s="11" t="str">
        <f t="shared" si="2"/>
        <v>Apr</v>
      </c>
      <c r="G49" s="11">
        <f t="shared" si="3"/>
        <v>230</v>
      </c>
    </row>
    <row r="50" spans="1:11" x14ac:dyDescent="0.3">
      <c r="C50" t="s">
        <v>11</v>
      </c>
      <c r="D50" s="1">
        <v>243</v>
      </c>
      <c r="F50" s="11" t="str">
        <f t="shared" si="2"/>
        <v>May</v>
      </c>
      <c r="G50" s="11">
        <f t="shared" si="3"/>
        <v>243</v>
      </c>
    </row>
    <row r="51" spans="1:11" x14ac:dyDescent="0.3">
      <c r="C51" t="s">
        <v>65</v>
      </c>
      <c r="D51" s="1">
        <v>418</v>
      </c>
      <c r="F51" s="11" t="str">
        <f t="shared" si="2"/>
        <v>Jun</v>
      </c>
      <c r="G51" s="11">
        <f t="shared" si="3"/>
        <v>418</v>
      </c>
    </row>
    <row r="52" spans="1:11" x14ac:dyDescent="0.3">
      <c r="C52" t="s">
        <v>66</v>
      </c>
      <c r="D52" s="1">
        <v>256</v>
      </c>
      <c r="F52" s="11" t="str">
        <f t="shared" si="2"/>
        <v>Jul</v>
      </c>
      <c r="G52" s="11">
        <f t="shared" si="3"/>
        <v>256</v>
      </c>
    </row>
    <row r="53" spans="1:11" x14ac:dyDescent="0.3">
      <c r="C53" t="s">
        <v>67</v>
      </c>
      <c r="D53" s="1">
        <v>525</v>
      </c>
      <c r="F53" s="11" t="str">
        <f t="shared" si="2"/>
        <v>Aug</v>
      </c>
      <c r="G53" s="11">
        <f t="shared" si="3"/>
        <v>525</v>
      </c>
    </row>
    <row r="54" spans="1:11" x14ac:dyDescent="0.3">
      <c r="C54" t="s">
        <v>68</v>
      </c>
      <c r="D54" s="1">
        <v>496</v>
      </c>
      <c r="F54" s="11" t="str">
        <f t="shared" si="2"/>
        <v>Sep</v>
      </c>
      <c r="G54" s="11">
        <f t="shared" si="3"/>
        <v>496</v>
      </c>
    </row>
    <row r="55" spans="1:11" x14ac:dyDescent="0.3">
      <c r="C55" t="s">
        <v>69</v>
      </c>
      <c r="D55" s="1">
        <v>264</v>
      </c>
      <c r="F55" s="11" t="str">
        <f t="shared" si="2"/>
        <v>Oct</v>
      </c>
      <c r="G55" s="11">
        <f t="shared" si="3"/>
        <v>264</v>
      </c>
    </row>
    <row r="56" spans="1:11" x14ac:dyDescent="0.3">
      <c r="C56" t="s">
        <v>70</v>
      </c>
      <c r="D56" s="1">
        <v>450</v>
      </c>
      <c r="F56" s="11" t="str">
        <f t="shared" si="2"/>
        <v>Nov</v>
      </c>
      <c r="G56" s="11">
        <f t="shared" si="3"/>
        <v>450</v>
      </c>
    </row>
    <row r="57" spans="1:11" x14ac:dyDescent="0.3">
      <c r="C57" t="s">
        <v>71</v>
      </c>
      <c r="D57" s="1">
        <v>475</v>
      </c>
      <c r="F57" s="11" t="str">
        <f t="shared" si="2"/>
        <v>Dec</v>
      </c>
      <c r="G57" s="11">
        <f t="shared" si="3"/>
        <v>475</v>
      </c>
    </row>
    <row r="60" spans="1:11" x14ac:dyDescent="0.3">
      <c r="A60" s="22"/>
      <c r="B60" s="22"/>
      <c r="C60" s="22"/>
      <c r="D60" s="22"/>
      <c r="E60" s="22"/>
      <c r="F60" s="22"/>
      <c r="G60" s="22"/>
      <c r="H60" s="22"/>
      <c r="I60" s="22"/>
      <c r="J60" s="22"/>
      <c r="K60" s="22"/>
    </row>
    <row r="63" spans="1:11" x14ac:dyDescent="0.3">
      <c r="C63" s="9" t="s">
        <v>12</v>
      </c>
      <c r="D63" t="s">
        <v>75</v>
      </c>
      <c r="G63" s="11" t="s">
        <v>76</v>
      </c>
      <c r="H63" s="11" t="s">
        <v>77</v>
      </c>
    </row>
    <row r="64" spans="1:11" x14ac:dyDescent="0.3">
      <c r="C64">
        <v>2011</v>
      </c>
      <c r="D64" s="1">
        <v>353546</v>
      </c>
      <c r="G64" s="11" t="str">
        <f>IFERROR(VLOOKUP(H12,C64:D67,2),"")</f>
        <v/>
      </c>
      <c r="H64" s="27" t="str">
        <f>IFERROR(VLOOKUP(H15,C64:D67,2),"")</f>
        <v/>
      </c>
    </row>
    <row r="65" spans="3:8" x14ac:dyDescent="0.3">
      <c r="C65">
        <v>2012</v>
      </c>
      <c r="D65" s="1">
        <v>481907</v>
      </c>
    </row>
    <row r="66" spans="3:8" x14ac:dyDescent="0.3">
      <c r="C66">
        <v>2013</v>
      </c>
      <c r="D66" s="1">
        <v>548517</v>
      </c>
      <c r="H66" s="11" t="s">
        <v>55</v>
      </c>
    </row>
    <row r="67" spans="3:8" x14ac:dyDescent="0.3">
      <c r="C67">
        <v>2014</v>
      </c>
      <c r="D67" s="1">
        <v>672005</v>
      </c>
      <c r="H67" s="26" t="str">
        <f>IFERROR((G64-H64)/H64,"")</f>
        <v/>
      </c>
    </row>
    <row r="71" spans="3:8" x14ac:dyDescent="0.3">
      <c r="C71" s="9" t="s">
        <v>72</v>
      </c>
      <c r="D71" t="s">
        <v>75</v>
      </c>
    </row>
    <row r="72" spans="3:8" x14ac:dyDescent="0.3">
      <c r="C72" t="s">
        <v>61</v>
      </c>
      <c r="D72" s="1">
        <v>133822</v>
      </c>
      <c r="F72" t="str">
        <f>C72</f>
        <v>Jan</v>
      </c>
      <c r="G72">
        <f>D72</f>
        <v>133822</v>
      </c>
    </row>
    <row r="73" spans="3:8" x14ac:dyDescent="0.3">
      <c r="C73" t="s">
        <v>62</v>
      </c>
      <c r="D73" s="1">
        <v>104847</v>
      </c>
      <c r="F73" t="str">
        <f t="shared" ref="F73:F83" si="4">C73</f>
        <v>Feb</v>
      </c>
      <c r="G73">
        <f t="shared" ref="G73:G83" si="5">D73</f>
        <v>104847</v>
      </c>
    </row>
    <row r="74" spans="3:8" x14ac:dyDescent="0.3">
      <c r="C74" t="s">
        <v>63</v>
      </c>
      <c r="D74" s="1">
        <v>112636</v>
      </c>
      <c r="F74" t="str">
        <f t="shared" si="4"/>
        <v>Mar</v>
      </c>
      <c r="G74">
        <f t="shared" si="5"/>
        <v>112636</v>
      </c>
    </row>
    <row r="75" spans="3:8" x14ac:dyDescent="0.3">
      <c r="C75" t="s">
        <v>64</v>
      </c>
      <c r="D75" s="1">
        <v>114229</v>
      </c>
      <c r="F75" t="str">
        <f t="shared" si="4"/>
        <v>Apr</v>
      </c>
      <c r="G75">
        <f t="shared" si="5"/>
        <v>114229</v>
      </c>
    </row>
    <row r="76" spans="3:8" x14ac:dyDescent="0.3">
      <c r="C76" t="s">
        <v>11</v>
      </c>
      <c r="D76" s="1">
        <v>113156</v>
      </c>
      <c r="F76" t="str">
        <f t="shared" si="4"/>
        <v>May</v>
      </c>
      <c r="G76">
        <f t="shared" si="5"/>
        <v>113156</v>
      </c>
    </row>
    <row r="77" spans="3:8" x14ac:dyDescent="0.3">
      <c r="C77" t="s">
        <v>65</v>
      </c>
      <c r="D77" s="1">
        <v>230377</v>
      </c>
      <c r="F77" t="str">
        <f t="shared" si="4"/>
        <v>Jun</v>
      </c>
      <c r="G77">
        <f t="shared" si="5"/>
        <v>230377</v>
      </c>
    </row>
    <row r="78" spans="3:8" x14ac:dyDescent="0.3">
      <c r="C78" t="s">
        <v>66</v>
      </c>
      <c r="D78" s="1">
        <v>152690</v>
      </c>
      <c r="F78" t="str">
        <f t="shared" si="4"/>
        <v>Jul</v>
      </c>
      <c r="G78">
        <f t="shared" si="5"/>
        <v>152690</v>
      </c>
    </row>
    <row r="79" spans="3:8" x14ac:dyDescent="0.3">
      <c r="C79" t="s">
        <v>67</v>
      </c>
      <c r="D79" s="1">
        <v>237438</v>
      </c>
      <c r="F79" t="str">
        <f t="shared" si="4"/>
        <v>Aug</v>
      </c>
      <c r="G79">
        <f t="shared" si="5"/>
        <v>237438</v>
      </c>
    </row>
    <row r="80" spans="3:8" x14ac:dyDescent="0.3">
      <c r="C80" t="s">
        <v>68</v>
      </c>
      <c r="D80" s="1">
        <v>264473</v>
      </c>
      <c r="F80" t="str">
        <f t="shared" si="4"/>
        <v>Sep</v>
      </c>
      <c r="G80">
        <f t="shared" si="5"/>
        <v>264473</v>
      </c>
    </row>
    <row r="81" spans="3:7" x14ac:dyDescent="0.3">
      <c r="C81" t="s">
        <v>69</v>
      </c>
      <c r="D81" s="1">
        <v>125353</v>
      </c>
      <c r="F81" t="str">
        <f t="shared" si="4"/>
        <v>Oct</v>
      </c>
      <c r="G81">
        <f t="shared" si="5"/>
        <v>125353</v>
      </c>
    </row>
    <row r="82" spans="3:7" x14ac:dyDescent="0.3">
      <c r="C82" t="s">
        <v>70</v>
      </c>
      <c r="D82" s="1">
        <v>229732</v>
      </c>
      <c r="F82" t="str">
        <f t="shared" si="4"/>
        <v>Nov</v>
      </c>
      <c r="G82">
        <f t="shared" si="5"/>
        <v>229732</v>
      </c>
    </row>
    <row r="83" spans="3:7" x14ac:dyDescent="0.3">
      <c r="C83" t="s">
        <v>71</v>
      </c>
      <c r="D83" s="1">
        <v>237222</v>
      </c>
      <c r="F83" t="str">
        <f t="shared" si="4"/>
        <v>Dec</v>
      </c>
      <c r="G83">
        <f t="shared" si="5"/>
        <v>237222</v>
      </c>
    </row>
  </sheetData>
  <mergeCells count="3">
    <mergeCell ref="J14:K14"/>
    <mergeCell ref="J15:K15"/>
    <mergeCell ref="J10:K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26CF-BA1A-4D57-927F-9F8118C7AEA3}">
  <dimension ref="B5:T41"/>
  <sheetViews>
    <sheetView workbookViewId="0"/>
  </sheetViews>
  <sheetFormatPr defaultRowHeight="14.4" x14ac:dyDescent="0.3"/>
  <cols>
    <col min="2" max="2" width="12.44140625" bestFit="1" customWidth="1"/>
    <col min="3" max="3" width="11.5546875" bestFit="1" customWidth="1"/>
    <col min="7" max="7" width="13.5546875" bestFit="1" customWidth="1"/>
    <col min="8" max="8" width="11.5546875" bestFit="1" customWidth="1"/>
    <col min="10" max="10" width="13.109375" bestFit="1" customWidth="1"/>
    <col min="11" max="11" width="11.109375" bestFit="1" customWidth="1"/>
    <col min="15" max="15" width="41.6640625" bestFit="1" customWidth="1"/>
    <col min="16" max="16" width="11.5546875" bestFit="1" customWidth="1"/>
    <col min="18" max="18" width="41.6640625" bestFit="1" customWidth="1"/>
    <col min="19" max="19" width="11.109375" bestFit="1" customWidth="1"/>
  </cols>
  <sheetData>
    <row r="5" spans="2:20" x14ac:dyDescent="0.3">
      <c r="B5" s="9" t="s">
        <v>49</v>
      </c>
      <c r="C5" t="s">
        <v>10</v>
      </c>
      <c r="G5" s="9" t="s">
        <v>85</v>
      </c>
      <c r="H5" t="s">
        <v>10</v>
      </c>
      <c r="J5" s="11" t="str">
        <f>G5</f>
        <v>Category</v>
      </c>
      <c r="K5" s="11" t="str">
        <f>H5</f>
        <v>Sum of Sales</v>
      </c>
      <c r="O5" s="9" t="s">
        <v>105</v>
      </c>
      <c r="P5" t="s">
        <v>10</v>
      </c>
      <c r="R5" s="11" t="str">
        <f>O5</f>
        <v>Product Name</v>
      </c>
      <c r="S5" s="11" t="str">
        <f>P5</f>
        <v>Sum of Sales</v>
      </c>
      <c r="T5" s="13"/>
    </row>
    <row r="6" spans="2:20" x14ac:dyDescent="0.3">
      <c r="B6" s="16" t="s">
        <v>175</v>
      </c>
      <c r="C6" s="1"/>
      <c r="G6" t="s">
        <v>80</v>
      </c>
      <c r="H6" s="1">
        <v>866183</v>
      </c>
      <c r="J6" s="11" t="str">
        <f t="shared" ref="J6:J8" si="0">G6</f>
        <v>Technology</v>
      </c>
      <c r="K6" s="11">
        <f t="shared" ref="K6:K8" si="1">H6</f>
        <v>866183</v>
      </c>
      <c r="O6" t="s">
        <v>111</v>
      </c>
      <c r="P6" s="1">
        <v>11233</v>
      </c>
      <c r="R6" s="11" t="str">
        <f t="shared" ref="R6:R15" si="2">O6</f>
        <v>Eldon File Cart, Single Width</v>
      </c>
      <c r="S6" s="11">
        <f t="shared" ref="S6:S15" si="3">P6</f>
        <v>11233</v>
      </c>
      <c r="T6" s="13">
        <f>S6</f>
        <v>11233</v>
      </c>
    </row>
    <row r="7" spans="2:20" x14ac:dyDescent="0.3">
      <c r="B7" s="28" t="s">
        <v>13</v>
      </c>
      <c r="C7" s="1">
        <v>51587</v>
      </c>
      <c r="G7" t="s">
        <v>79</v>
      </c>
      <c r="H7" s="1">
        <v>832916</v>
      </c>
      <c r="J7" s="11" t="str">
        <f t="shared" si="0"/>
        <v>Office Supplies</v>
      </c>
      <c r="K7" s="11">
        <f t="shared" si="1"/>
        <v>832916</v>
      </c>
      <c r="O7" t="s">
        <v>112</v>
      </c>
      <c r="P7" s="1">
        <v>11687</v>
      </c>
      <c r="R7" s="11" t="str">
        <f t="shared" si="2"/>
        <v>Office Star Executive Leather Armchair, Adjustable</v>
      </c>
      <c r="S7" s="11">
        <f t="shared" si="3"/>
        <v>11687</v>
      </c>
      <c r="T7" s="13">
        <f t="shared" ref="T7:T15" si="4">S7</f>
        <v>11687</v>
      </c>
    </row>
    <row r="8" spans="2:20" x14ac:dyDescent="0.3">
      <c r="B8" s="28" t="s">
        <v>14</v>
      </c>
      <c r="C8" s="1">
        <v>99564</v>
      </c>
      <c r="G8" t="s">
        <v>78</v>
      </c>
      <c r="H8" s="1">
        <v>637563</v>
      </c>
      <c r="J8" s="11" t="str">
        <f t="shared" si="0"/>
        <v>Furniture</v>
      </c>
      <c r="K8" s="11">
        <f t="shared" si="1"/>
        <v>637563</v>
      </c>
      <c r="O8" t="s">
        <v>113</v>
      </c>
      <c r="P8" s="1">
        <v>12555</v>
      </c>
      <c r="R8" s="11" t="str">
        <f t="shared" si="2"/>
        <v>Apple Smart Phone, Full Size</v>
      </c>
      <c r="S8" s="11">
        <f t="shared" si="3"/>
        <v>12555</v>
      </c>
      <c r="T8" s="13">
        <f t="shared" si="4"/>
        <v>12555</v>
      </c>
    </row>
    <row r="9" spans="2:20" x14ac:dyDescent="0.3">
      <c r="B9" s="28" t="s">
        <v>15</v>
      </c>
      <c r="C9" s="1">
        <v>122993</v>
      </c>
      <c r="O9" t="s">
        <v>103</v>
      </c>
      <c r="P9" s="1">
        <v>12677</v>
      </c>
      <c r="R9" s="11" t="str">
        <f t="shared" si="2"/>
        <v>Hoover Stove, Red</v>
      </c>
      <c r="S9" s="11">
        <f t="shared" si="3"/>
        <v>12677</v>
      </c>
      <c r="T9" s="13">
        <f t="shared" si="4"/>
        <v>12677</v>
      </c>
    </row>
    <row r="10" spans="2:20" x14ac:dyDescent="0.3">
      <c r="B10" s="28" t="s">
        <v>16</v>
      </c>
      <c r="C10" s="1">
        <v>133344</v>
      </c>
      <c r="O10" t="s">
        <v>109</v>
      </c>
      <c r="P10" s="1">
        <v>12769</v>
      </c>
      <c r="R10" s="11" t="str">
        <f t="shared" si="2"/>
        <v>Cisco Smart Phone, Cordless</v>
      </c>
      <c r="S10" s="11">
        <f t="shared" si="3"/>
        <v>12769</v>
      </c>
      <c r="T10" s="13">
        <f t="shared" si="4"/>
        <v>12769</v>
      </c>
    </row>
    <row r="11" spans="2:20" x14ac:dyDescent="0.3">
      <c r="B11" s="16" t="s">
        <v>176</v>
      </c>
      <c r="C11" s="1"/>
      <c r="O11" t="s">
        <v>107</v>
      </c>
      <c r="P11" s="1">
        <v>12967</v>
      </c>
      <c r="R11" s="11" t="str">
        <f t="shared" si="2"/>
        <v>Rogers File Cart, Single Width</v>
      </c>
      <c r="S11" s="11">
        <f t="shared" si="3"/>
        <v>12967</v>
      </c>
      <c r="T11" s="13">
        <f t="shared" si="4"/>
        <v>12967</v>
      </c>
    </row>
    <row r="12" spans="2:20" x14ac:dyDescent="0.3">
      <c r="B12" s="28" t="s">
        <v>13</v>
      </c>
      <c r="C12" s="1">
        <v>90399</v>
      </c>
      <c r="O12" t="s">
        <v>110</v>
      </c>
      <c r="P12" s="1">
        <v>13215</v>
      </c>
      <c r="R12" s="11" t="str">
        <f t="shared" si="2"/>
        <v>Cisco Smart Phone, with Caller ID</v>
      </c>
      <c r="S12" s="11">
        <f t="shared" si="3"/>
        <v>13215</v>
      </c>
      <c r="T12" s="13">
        <f t="shared" si="4"/>
        <v>13215</v>
      </c>
    </row>
    <row r="13" spans="2:20" x14ac:dyDescent="0.3">
      <c r="B13" s="28" t="s">
        <v>14</v>
      </c>
      <c r="C13" s="1">
        <v>113079</v>
      </c>
      <c r="O13" t="s">
        <v>114</v>
      </c>
      <c r="P13" s="1">
        <v>13898</v>
      </c>
      <c r="R13" s="11" t="str">
        <f t="shared" si="2"/>
        <v>Novimex Executive Leather Armchair, Red</v>
      </c>
      <c r="S13" s="11">
        <f t="shared" si="3"/>
        <v>13898</v>
      </c>
      <c r="T13" s="13">
        <f t="shared" si="4"/>
        <v>13898</v>
      </c>
    </row>
    <row r="14" spans="2:20" x14ac:dyDescent="0.3">
      <c r="B14" s="28" t="s">
        <v>15</v>
      </c>
      <c r="C14" s="1">
        <v>187987</v>
      </c>
      <c r="O14" t="s">
        <v>108</v>
      </c>
      <c r="P14" s="1">
        <v>16890</v>
      </c>
      <c r="R14" s="11" t="str">
        <f t="shared" si="2"/>
        <v>Hamilton Beach Stove, Silver</v>
      </c>
      <c r="S14" s="11">
        <f t="shared" si="3"/>
        <v>16890</v>
      </c>
      <c r="T14" s="13">
        <f t="shared" si="4"/>
        <v>16890</v>
      </c>
    </row>
    <row r="15" spans="2:20" x14ac:dyDescent="0.3">
      <c r="B15" s="28" t="s">
        <v>16</v>
      </c>
      <c r="C15" s="1">
        <v>155785</v>
      </c>
      <c r="G15" s="9" t="s">
        <v>86</v>
      </c>
      <c r="H15" t="s">
        <v>10</v>
      </c>
      <c r="J15" s="11" t="str">
        <f>G15</f>
        <v>Ship Mode</v>
      </c>
      <c r="K15" s="11" t="str">
        <f>H15</f>
        <v>Sum of Sales</v>
      </c>
      <c r="M15" s="13" t="s">
        <v>106</v>
      </c>
      <c r="O15" t="s">
        <v>104</v>
      </c>
      <c r="P15" s="1">
        <v>30645</v>
      </c>
      <c r="R15" s="29" t="str">
        <f t="shared" si="2"/>
        <v>Nokia Smart Phone, Full Size</v>
      </c>
      <c r="S15" s="29">
        <f t="shared" si="3"/>
        <v>30645</v>
      </c>
      <c r="T15" s="13">
        <f t="shared" si="4"/>
        <v>30645</v>
      </c>
    </row>
    <row r="16" spans="2:20" x14ac:dyDescent="0.3">
      <c r="B16" s="16" t="s">
        <v>177</v>
      </c>
      <c r="C16" s="1"/>
      <c r="G16" t="s">
        <v>81</v>
      </c>
      <c r="H16" s="1">
        <v>1404543</v>
      </c>
      <c r="J16" s="11" t="str">
        <f t="shared" ref="J16:J19" si="5">G16</f>
        <v>Economy</v>
      </c>
      <c r="K16" s="11">
        <f t="shared" ref="K16:K19" si="6">H16</f>
        <v>1404543</v>
      </c>
      <c r="M16" s="31">
        <f>K16/SUM(K16:K19)</f>
        <v>0.60108950288916407</v>
      </c>
      <c r="R16" s="30"/>
      <c r="S16" s="30"/>
    </row>
    <row r="17" spans="2:19" x14ac:dyDescent="0.3">
      <c r="B17" s="28" t="s">
        <v>13</v>
      </c>
      <c r="C17" s="1">
        <v>127731</v>
      </c>
      <c r="G17" t="s">
        <v>82</v>
      </c>
      <c r="H17" s="1">
        <v>483247</v>
      </c>
      <c r="J17" s="11" t="str">
        <f t="shared" si="5"/>
        <v>Economy Plus</v>
      </c>
      <c r="K17" s="11">
        <f t="shared" si="6"/>
        <v>483247</v>
      </c>
      <c r="R17" s="30"/>
      <c r="S17" s="30"/>
    </row>
    <row r="18" spans="2:19" x14ac:dyDescent="0.3">
      <c r="B18" s="28" t="s">
        <v>14</v>
      </c>
      <c r="C18" s="1">
        <v>143519</v>
      </c>
      <c r="G18" t="s">
        <v>84</v>
      </c>
      <c r="H18" s="1">
        <v>317558</v>
      </c>
      <c r="J18" s="11" t="str">
        <f t="shared" si="5"/>
        <v>Priority</v>
      </c>
      <c r="K18" s="11">
        <f t="shared" si="6"/>
        <v>317558</v>
      </c>
      <c r="R18" s="30"/>
      <c r="S18" s="30"/>
    </row>
    <row r="19" spans="2:19" x14ac:dyDescent="0.3">
      <c r="B19" s="28" t="s">
        <v>15</v>
      </c>
      <c r="C19" s="1">
        <v>191860</v>
      </c>
      <c r="G19" t="s">
        <v>83</v>
      </c>
      <c r="H19" s="1">
        <v>131314</v>
      </c>
      <c r="J19" s="11" t="str">
        <f t="shared" si="5"/>
        <v>Immediate</v>
      </c>
      <c r="K19" s="11">
        <f t="shared" si="6"/>
        <v>131314</v>
      </c>
      <c r="R19" s="30"/>
      <c r="S19" s="30"/>
    </row>
    <row r="20" spans="2:19" x14ac:dyDescent="0.3">
      <c r="B20" s="28" t="s">
        <v>16</v>
      </c>
      <c r="C20" s="1">
        <v>162567</v>
      </c>
      <c r="R20" s="30"/>
      <c r="S20" s="30"/>
    </row>
    <row r="21" spans="2:19" x14ac:dyDescent="0.3">
      <c r="B21" s="16" t="s">
        <v>178</v>
      </c>
      <c r="C21" s="1"/>
    </row>
    <row r="22" spans="2:19" x14ac:dyDescent="0.3">
      <c r="B22" s="28" t="s">
        <v>13</v>
      </c>
      <c r="C22" s="1">
        <v>127064</v>
      </c>
    </row>
    <row r="23" spans="2:19" x14ac:dyDescent="0.3">
      <c r="B23" s="28" t="s">
        <v>14</v>
      </c>
      <c r="C23" s="1">
        <v>161564</v>
      </c>
    </row>
    <row r="24" spans="2:19" x14ac:dyDescent="0.3">
      <c r="B24" s="28" t="s">
        <v>15</v>
      </c>
      <c r="C24" s="1">
        <v>246243</v>
      </c>
    </row>
    <row r="25" spans="2:19" x14ac:dyDescent="0.3">
      <c r="B25" s="28" t="s">
        <v>16</v>
      </c>
      <c r="C25" s="1">
        <v>221376</v>
      </c>
    </row>
    <row r="26" spans="2:19" x14ac:dyDescent="0.3">
      <c r="B26" s="16" t="s">
        <v>50</v>
      </c>
      <c r="C26" s="1">
        <v>2336662</v>
      </c>
      <c r="G26" s="9" t="s">
        <v>102</v>
      </c>
      <c r="H26" t="s">
        <v>10</v>
      </c>
      <c r="J26" s="11" t="str">
        <f>G26</f>
        <v>Country</v>
      </c>
      <c r="K26" s="11" t="str">
        <f>H26</f>
        <v>Sum of Sales</v>
      </c>
      <c r="M26" s="11" t="s">
        <v>106</v>
      </c>
    </row>
    <row r="27" spans="2:19" x14ac:dyDescent="0.3">
      <c r="G27" t="s">
        <v>91</v>
      </c>
      <c r="H27" s="1">
        <v>608180</v>
      </c>
      <c r="J27" s="11" t="str">
        <f t="shared" ref="J27:J41" si="7">G27</f>
        <v>France</v>
      </c>
      <c r="K27" s="11">
        <f t="shared" ref="K27:K41" si="8">H27</f>
        <v>608180</v>
      </c>
      <c r="M27" s="26">
        <f>K27/SUM(K27:K41)</f>
        <v>0.26027726731551248</v>
      </c>
    </row>
    <row r="28" spans="2:19" x14ac:dyDescent="0.3">
      <c r="G28" t="s">
        <v>92</v>
      </c>
      <c r="H28" s="1">
        <v>483790</v>
      </c>
      <c r="J28" s="11" t="str">
        <f t="shared" si="7"/>
        <v>Germany</v>
      </c>
      <c r="K28" s="11">
        <f t="shared" si="8"/>
        <v>483790</v>
      </c>
    </row>
    <row r="29" spans="2:19" x14ac:dyDescent="0.3">
      <c r="G29" t="s">
        <v>101</v>
      </c>
      <c r="H29" s="1">
        <v>418626</v>
      </c>
      <c r="J29" s="11" t="str">
        <f t="shared" si="7"/>
        <v>United Kingdom</v>
      </c>
      <c r="K29" s="11">
        <f t="shared" si="8"/>
        <v>418626</v>
      </c>
    </row>
    <row r="30" spans="2:19" x14ac:dyDescent="0.3">
      <c r="G30" t="s">
        <v>94</v>
      </c>
      <c r="H30" s="1">
        <v>252673</v>
      </c>
      <c r="J30" s="11" t="str">
        <f t="shared" si="7"/>
        <v>Italy</v>
      </c>
      <c r="K30" s="11">
        <f t="shared" si="8"/>
        <v>252673</v>
      </c>
    </row>
    <row r="31" spans="2:19" x14ac:dyDescent="0.3">
      <c r="G31" t="s">
        <v>98</v>
      </c>
      <c r="H31" s="1">
        <v>249135</v>
      </c>
      <c r="J31" s="11" t="str">
        <f t="shared" si="7"/>
        <v>Spain</v>
      </c>
      <c r="K31" s="11">
        <f t="shared" si="8"/>
        <v>249135</v>
      </c>
    </row>
    <row r="32" spans="2:19" x14ac:dyDescent="0.3">
      <c r="G32" t="s">
        <v>87</v>
      </c>
      <c r="H32" s="1">
        <v>79382</v>
      </c>
      <c r="J32" s="11" t="str">
        <f t="shared" si="7"/>
        <v>Austria</v>
      </c>
      <c r="K32" s="11">
        <f t="shared" si="8"/>
        <v>79382</v>
      </c>
    </row>
    <row r="33" spans="7:11" x14ac:dyDescent="0.3">
      <c r="G33" t="s">
        <v>95</v>
      </c>
      <c r="H33" s="1">
        <v>70060</v>
      </c>
      <c r="J33" s="11" t="str">
        <f t="shared" si="7"/>
        <v>Netherlands</v>
      </c>
      <c r="K33" s="11">
        <f t="shared" si="8"/>
        <v>70060</v>
      </c>
    </row>
    <row r="34" spans="7:11" x14ac:dyDescent="0.3">
      <c r="G34" t="s">
        <v>88</v>
      </c>
      <c r="H34" s="1">
        <v>42283</v>
      </c>
      <c r="J34" s="11" t="str">
        <f t="shared" si="7"/>
        <v>Belgium</v>
      </c>
      <c r="K34" s="11">
        <f t="shared" si="8"/>
        <v>42283</v>
      </c>
    </row>
    <row r="35" spans="7:11" x14ac:dyDescent="0.3">
      <c r="G35" t="s">
        <v>99</v>
      </c>
      <c r="H35" s="1">
        <v>30451</v>
      </c>
      <c r="J35" s="11" t="str">
        <f t="shared" si="7"/>
        <v>Sweden</v>
      </c>
      <c r="K35" s="11">
        <f t="shared" si="8"/>
        <v>30451</v>
      </c>
    </row>
    <row r="36" spans="7:11" x14ac:dyDescent="0.3">
      <c r="G36" t="s">
        <v>100</v>
      </c>
      <c r="H36" s="1">
        <v>22487</v>
      </c>
      <c r="J36" s="11" t="str">
        <f t="shared" si="7"/>
        <v>Switzerland</v>
      </c>
      <c r="K36" s="11">
        <f t="shared" si="8"/>
        <v>22487</v>
      </c>
    </row>
    <row r="37" spans="7:11" x14ac:dyDescent="0.3">
      <c r="G37" t="s">
        <v>90</v>
      </c>
      <c r="H37" s="1">
        <v>20702</v>
      </c>
      <c r="J37" s="11" t="str">
        <f t="shared" si="7"/>
        <v>Finland</v>
      </c>
      <c r="K37" s="11">
        <f t="shared" si="8"/>
        <v>20702</v>
      </c>
    </row>
    <row r="38" spans="7:11" x14ac:dyDescent="0.3">
      <c r="G38" t="s">
        <v>96</v>
      </c>
      <c r="H38" s="1">
        <v>20529</v>
      </c>
      <c r="J38" s="11" t="str">
        <f t="shared" si="7"/>
        <v>Norway</v>
      </c>
      <c r="K38" s="11">
        <f t="shared" si="8"/>
        <v>20529</v>
      </c>
    </row>
    <row r="39" spans="7:11" x14ac:dyDescent="0.3">
      <c r="G39" t="s">
        <v>93</v>
      </c>
      <c r="H39" s="1">
        <v>15495</v>
      </c>
      <c r="J39" s="11" t="str">
        <f t="shared" si="7"/>
        <v>Ireland</v>
      </c>
      <c r="K39" s="11">
        <f t="shared" si="8"/>
        <v>15495</v>
      </c>
    </row>
    <row r="40" spans="7:11" x14ac:dyDescent="0.3">
      <c r="G40" t="s">
        <v>97</v>
      </c>
      <c r="H40" s="1">
        <v>15106</v>
      </c>
      <c r="J40" s="11" t="str">
        <f t="shared" si="7"/>
        <v>Portugal</v>
      </c>
      <c r="K40" s="11">
        <f t="shared" si="8"/>
        <v>15106</v>
      </c>
    </row>
    <row r="41" spans="7:11" x14ac:dyDescent="0.3">
      <c r="G41" t="s">
        <v>89</v>
      </c>
      <c r="H41" s="1">
        <v>7763</v>
      </c>
      <c r="J41" s="11" t="str">
        <f t="shared" si="7"/>
        <v>Denmark</v>
      </c>
      <c r="K41" s="11">
        <f t="shared" si="8"/>
        <v>7763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A639-BA4F-45AA-B813-4D6C7CD136E3}">
  <dimension ref="A1:X49"/>
  <sheetViews>
    <sheetView showGridLines="0" showRowColHeaders="0" tabSelected="1" zoomScale="102" workbookViewId="0"/>
  </sheetViews>
  <sheetFormatPr defaultRowHeight="14.4" x14ac:dyDescent="0.3"/>
  <sheetData>
    <row r="1" spans="1:24" x14ac:dyDescent="0.3">
      <c r="A1" s="10"/>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x14ac:dyDescent="0.3">
      <c r="A3" s="10"/>
      <c r="B3" s="10"/>
      <c r="C3" s="10"/>
      <c r="D3" s="10"/>
      <c r="E3" s="10"/>
      <c r="F3" s="10"/>
      <c r="G3" s="10"/>
      <c r="H3" s="10"/>
      <c r="I3" s="10"/>
      <c r="J3" s="10"/>
      <c r="K3" s="10"/>
      <c r="L3" s="10"/>
      <c r="M3" s="10"/>
      <c r="N3" s="10"/>
      <c r="O3" s="10"/>
      <c r="P3" s="10"/>
      <c r="Q3" s="10"/>
      <c r="R3" s="10"/>
      <c r="S3" s="10"/>
      <c r="T3" s="10"/>
      <c r="U3" s="10"/>
      <c r="V3" s="10"/>
      <c r="W3" s="10"/>
      <c r="X3" s="10"/>
    </row>
    <row r="4" spans="1:24" x14ac:dyDescent="0.3">
      <c r="A4" s="10"/>
      <c r="B4" s="10"/>
      <c r="C4" s="10"/>
      <c r="D4" s="10"/>
      <c r="E4" s="10"/>
      <c r="F4" s="10"/>
      <c r="G4" s="10"/>
      <c r="H4" s="10"/>
      <c r="I4" s="10"/>
      <c r="J4" s="10"/>
      <c r="K4" s="10"/>
      <c r="L4" s="10"/>
      <c r="M4" s="10"/>
      <c r="N4" s="10"/>
      <c r="O4" s="10"/>
      <c r="P4" s="10"/>
      <c r="Q4" s="10"/>
      <c r="R4" s="10"/>
      <c r="S4" s="10"/>
      <c r="T4" s="10"/>
      <c r="U4" s="10"/>
      <c r="V4" s="10"/>
      <c r="W4" s="10"/>
      <c r="X4" s="10"/>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row>
    <row r="36" spans="1:2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row>
    <row r="41" spans="1:24" x14ac:dyDescent="0.3">
      <c r="B41" s="10"/>
      <c r="C41" s="10"/>
      <c r="D41" s="10"/>
      <c r="E41" s="10"/>
      <c r="F41" s="10"/>
      <c r="G41" s="10"/>
      <c r="H41" s="10"/>
      <c r="I41" s="10"/>
      <c r="J41" s="10"/>
      <c r="K41" s="10"/>
      <c r="L41" s="10"/>
      <c r="M41" s="10"/>
      <c r="N41" s="10"/>
      <c r="O41" s="10"/>
      <c r="P41" s="10"/>
      <c r="Q41" s="10"/>
      <c r="R41" s="10"/>
      <c r="S41" s="10"/>
      <c r="T41" s="10"/>
      <c r="U41" s="10"/>
      <c r="V41" s="10"/>
      <c r="W41" s="10"/>
      <c r="X41" s="10"/>
    </row>
    <row r="42" spans="1:24" x14ac:dyDescent="0.3">
      <c r="B42" s="10"/>
      <c r="C42" s="10"/>
      <c r="D42" s="10"/>
      <c r="E42" s="10"/>
      <c r="F42" s="10"/>
      <c r="G42" s="10"/>
      <c r="H42" s="10"/>
      <c r="I42" s="10"/>
      <c r="J42" s="10"/>
      <c r="K42" s="10"/>
      <c r="L42" s="10"/>
      <c r="M42" s="10"/>
      <c r="N42" s="10"/>
      <c r="O42" s="10"/>
      <c r="P42" s="10"/>
      <c r="Q42" s="10"/>
      <c r="R42" s="10"/>
      <c r="S42" s="10"/>
      <c r="T42" s="10"/>
      <c r="U42" s="10"/>
      <c r="V42" s="10"/>
      <c r="W42" s="10"/>
      <c r="X42" s="10"/>
    </row>
    <row r="43" spans="1:24" x14ac:dyDescent="0.3">
      <c r="B43" s="10"/>
      <c r="C43" s="10"/>
      <c r="D43" s="10"/>
      <c r="E43" s="10"/>
      <c r="F43" s="10"/>
      <c r="G43" s="10"/>
      <c r="H43" s="10"/>
      <c r="I43" s="10"/>
      <c r="J43" s="10"/>
      <c r="K43" s="10"/>
      <c r="L43" s="10"/>
      <c r="M43" s="10"/>
      <c r="N43" s="10"/>
      <c r="O43" s="10"/>
      <c r="P43" s="10"/>
      <c r="Q43" s="10"/>
      <c r="R43" s="10"/>
      <c r="S43" s="10"/>
      <c r="T43" s="10"/>
      <c r="U43" s="10"/>
      <c r="V43" s="10"/>
      <c r="W43" s="10"/>
      <c r="X43" s="10"/>
    </row>
    <row r="47" spans="1:24" x14ac:dyDescent="0.3">
      <c r="B47" t="s">
        <v>41</v>
      </c>
    </row>
    <row r="49" spans="2:2" x14ac:dyDescent="0.3">
      <c r="B49"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E9D3-8B72-4548-A7AC-74EE203355EA}">
  <dimension ref="B2:AE89"/>
  <sheetViews>
    <sheetView workbookViewId="0">
      <selection activeCell="AA35" sqref="AA35"/>
    </sheetView>
  </sheetViews>
  <sheetFormatPr defaultRowHeight="14.4" x14ac:dyDescent="0.3"/>
  <cols>
    <col min="2" max="2" width="12.44140625" bestFit="1" customWidth="1"/>
    <col min="3" max="3" width="11.5546875" bestFit="1" customWidth="1"/>
    <col min="5" max="5" width="14.109375" customWidth="1"/>
    <col min="6" max="6" width="11.109375" bestFit="1" customWidth="1"/>
    <col min="14" max="14" width="15.33203125" bestFit="1" customWidth="1"/>
    <col min="15" max="15" width="11.5546875" bestFit="1" customWidth="1"/>
    <col min="27" max="27" width="10.5546875" bestFit="1" customWidth="1"/>
    <col min="28" max="28" width="11.5546875" bestFit="1" customWidth="1"/>
  </cols>
  <sheetData>
    <row r="2" spans="2:31" x14ac:dyDescent="0.3">
      <c r="B2" s="9" t="s">
        <v>12</v>
      </c>
      <c r="C2" t="s">
        <v>10</v>
      </c>
      <c r="E2" s="11" t="str">
        <f>B2</f>
        <v>Year</v>
      </c>
      <c r="F2" s="11" t="str">
        <f>C2</f>
        <v>Sum of Sales</v>
      </c>
      <c r="N2" s="9" t="s">
        <v>72</v>
      </c>
      <c r="O2" t="s">
        <v>10</v>
      </c>
      <c r="Q2" s="11" t="str">
        <f>N2</f>
        <v>Month name</v>
      </c>
      <c r="R2" s="11" t="s">
        <v>42</v>
      </c>
      <c r="S2" s="11" t="s">
        <v>173</v>
      </c>
      <c r="T2" s="11" t="s">
        <v>174</v>
      </c>
      <c r="AA2" s="9" t="s">
        <v>36</v>
      </c>
      <c r="AB2" t="s">
        <v>10</v>
      </c>
      <c r="AD2" s="11" t="str">
        <f>AA2</f>
        <v>Day Of Week</v>
      </c>
      <c r="AE2" s="11" t="str">
        <f>AB2</f>
        <v>Sum of Sales</v>
      </c>
    </row>
    <row r="3" spans="2:31" x14ac:dyDescent="0.3">
      <c r="B3" t="s">
        <v>175</v>
      </c>
      <c r="C3" s="1">
        <v>407488</v>
      </c>
      <c r="E3" s="11" t="str">
        <f t="shared" ref="E3:E6" si="0">B3</f>
        <v xml:space="preserve">        2011</v>
      </c>
      <c r="F3" s="11">
        <f t="shared" ref="F3:F6" si="1">C3</f>
        <v>407488</v>
      </c>
      <c r="N3" t="s">
        <v>61</v>
      </c>
      <c r="O3" s="1">
        <v>152361</v>
      </c>
      <c r="Q3" s="11" t="str">
        <f t="shared" ref="Q3:R14" si="2">N3</f>
        <v>Jan</v>
      </c>
      <c r="R3" s="11">
        <f t="shared" si="2"/>
        <v>152361</v>
      </c>
      <c r="S3" s="11" t="str">
        <f>IF($Q$17=R3,$Q$17,"")</f>
        <v/>
      </c>
      <c r="T3" s="11" t="str">
        <f>IF($Q$19=R3,$Q$19,"")</f>
        <v/>
      </c>
      <c r="AA3" t="s">
        <v>29</v>
      </c>
      <c r="AB3" s="1">
        <v>355332</v>
      </c>
      <c r="AD3" s="11" t="str">
        <f t="shared" ref="AD3:AD9" si="3">AA3</f>
        <v>Sunday</v>
      </c>
      <c r="AE3" s="11">
        <f t="shared" ref="AE3:AE9" si="4">AB3</f>
        <v>355332</v>
      </c>
    </row>
    <row r="4" spans="2:31" x14ac:dyDescent="0.3">
      <c r="B4" t="s">
        <v>176</v>
      </c>
      <c r="C4" s="1">
        <v>547250</v>
      </c>
      <c r="E4" s="11" t="str">
        <f t="shared" si="0"/>
        <v xml:space="preserve">        2012</v>
      </c>
      <c r="F4" s="11">
        <f t="shared" si="1"/>
        <v>547250</v>
      </c>
      <c r="N4" t="s">
        <v>62</v>
      </c>
      <c r="O4" s="1">
        <v>119460</v>
      </c>
      <c r="Q4" s="11" t="str">
        <f t="shared" si="2"/>
        <v>Feb</v>
      </c>
      <c r="R4" s="11">
        <f t="shared" si="2"/>
        <v>119460</v>
      </c>
      <c r="S4" s="11" t="str">
        <f t="shared" ref="S4:S14" si="5">IF($Q$17=R4,$Q$17,"")</f>
        <v/>
      </c>
      <c r="T4" s="11">
        <f t="shared" ref="T4:T14" si="6">IF($Q$19=R4,$Q$19,"")</f>
        <v>119460</v>
      </c>
      <c r="AA4" t="s">
        <v>30</v>
      </c>
      <c r="AB4" s="1">
        <v>365597</v>
      </c>
      <c r="AD4" s="11" t="str">
        <f t="shared" si="3"/>
        <v>Monday</v>
      </c>
      <c r="AE4" s="11">
        <f t="shared" si="4"/>
        <v>365597</v>
      </c>
    </row>
    <row r="5" spans="2:31" x14ac:dyDescent="0.3">
      <c r="B5" t="s">
        <v>177</v>
      </c>
      <c r="C5" s="1">
        <v>625677</v>
      </c>
      <c r="E5" s="11" t="str">
        <f t="shared" si="0"/>
        <v xml:space="preserve">        2013</v>
      </c>
      <c r="F5" s="11">
        <f t="shared" si="1"/>
        <v>625677</v>
      </c>
      <c r="N5" t="s">
        <v>63</v>
      </c>
      <c r="O5" s="1">
        <v>124960</v>
      </c>
      <c r="Q5" s="11" t="str">
        <f t="shared" si="2"/>
        <v>Mar</v>
      </c>
      <c r="R5" s="11">
        <f t="shared" si="2"/>
        <v>124960</v>
      </c>
      <c r="S5" s="11" t="str">
        <f t="shared" si="5"/>
        <v/>
      </c>
      <c r="T5" s="11" t="str">
        <f t="shared" si="6"/>
        <v/>
      </c>
      <c r="AA5" t="s">
        <v>31</v>
      </c>
      <c r="AB5" s="1">
        <v>357104</v>
      </c>
      <c r="AD5" s="11" t="str">
        <f t="shared" si="3"/>
        <v>Tuesday</v>
      </c>
      <c r="AE5" s="11">
        <f t="shared" si="4"/>
        <v>357104</v>
      </c>
    </row>
    <row r="6" spans="2:31" x14ac:dyDescent="0.3">
      <c r="B6" t="s">
        <v>178</v>
      </c>
      <c r="C6" s="1">
        <v>756247</v>
      </c>
      <c r="E6" s="11" t="str">
        <f t="shared" si="0"/>
        <v xml:space="preserve">        2014</v>
      </c>
      <c r="F6" s="11">
        <f t="shared" si="1"/>
        <v>756247</v>
      </c>
      <c r="N6" t="s">
        <v>64</v>
      </c>
      <c r="O6" s="1">
        <v>128782</v>
      </c>
      <c r="Q6" s="11" t="str">
        <f t="shared" si="2"/>
        <v>Apr</v>
      </c>
      <c r="R6" s="11">
        <f t="shared" si="2"/>
        <v>128782</v>
      </c>
      <c r="S6" s="11" t="str">
        <f t="shared" si="5"/>
        <v/>
      </c>
      <c r="T6" s="11" t="str">
        <f t="shared" si="6"/>
        <v/>
      </c>
      <c r="AA6" t="s">
        <v>32</v>
      </c>
      <c r="AB6" s="1">
        <v>350348</v>
      </c>
      <c r="AD6" s="11" t="str">
        <f t="shared" si="3"/>
        <v>Wednesday</v>
      </c>
      <c r="AE6" s="11">
        <f t="shared" si="4"/>
        <v>350348</v>
      </c>
    </row>
    <row r="7" spans="2:31" x14ac:dyDescent="0.3">
      <c r="N7" t="s">
        <v>11</v>
      </c>
      <c r="O7" s="1">
        <v>133184</v>
      </c>
      <c r="Q7" s="11" t="str">
        <f t="shared" si="2"/>
        <v>May</v>
      </c>
      <c r="R7" s="11">
        <f t="shared" si="2"/>
        <v>133184</v>
      </c>
      <c r="S7" s="11" t="str">
        <f t="shared" si="5"/>
        <v/>
      </c>
      <c r="T7" s="11" t="str">
        <f t="shared" si="6"/>
        <v/>
      </c>
      <c r="AA7" t="s">
        <v>33</v>
      </c>
      <c r="AB7" s="1">
        <v>263866</v>
      </c>
      <c r="AD7" s="11" t="str">
        <f t="shared" si="3"/>
        <v>Thursday</v>
      </c>
      <c r="AE7" s="11">
        <f t="shared" si="4"/>
        <v>263866</v>
      </c>
    </row>
    <row r="8" spans="2:31" x14ac:dyDescent="0.3">
      <c r="H8">
        <v>2015</v>
      </c>
      <c r="N8" t="s">
        <v>65</v>
      </c>
      <c r="O8" s="1">
        <v>255760</v>
      </c>
      <c r="Q8" s="11" t="str">
        <f t="shared" si="2"/>
        <v>Jun</v>
      </c>
      <c r="R8" s="11">
        <f t="shared" si="2"/>
        <v>255760</v>
      </c>
      <c r="S8" s="11" t="str">
        <f t="shared" si="5"/>
        <v/>
      </c>
      <c r="T8" s="11" t="str">
        <f t="shared" si="6"/>
        <v/>
      </c>
      <c r="AA8" t="s">
        <v>34</v>
      </c>
      <c r="AB8" s="1">
        <v>310452</v>
      </c>
      <c r="AD8" s="11" t="str">
        <f t="shared" si="3"/>
        <v>Friday</v>
      </c>
      <c r="AE8" s="11">
        <f t="shared" si="4"/>
        <v>310452</v>
      </c>
    </row>
    <row r="9" spans="2:31" x14ac:dyDescent="0.3">
      <c r="B9" s="11" t="s">
        <v>182</v>
      </c>
      <c r="C9" s="11" t="s">
        <v>183</v>
      </c>
      <c r="H9">
        <v>2016</v>
      </c>
      <c r="N9" t="s">
        <v>66</v>
      </c>
      <c r="O9" s="1">
        <v>176140</v>
      </c>
      <c r="Q9" s="11" t="str">
        <f t="shared" si="2"/>
        <v>Jul</v>
      </c>
      <c r="R9" s="11">
        <f t="shared" si="2"/>
        <v>176140</v>
      </c>
      <c r="S9" s="11" t="str">
        <f t="shared" si="5"/>
        <v/>
      </c>
      <c r="T9" s="11" t="str">
        <f t="shared" si="6"/>
        <v/>
      </c>
      <c r="AA9" t="s">
        <v>35</v>
      </c>
      <c r="AB9" s="1">
        <v>333963</v>
      </c>
      <c r="AD9" s="11" t="str">
        <f t="shared" si="3"/>
        <v>Saturday</v>
      </c>
      <c r="AE9" s="11">
        <f t="shared" si="4"/>
        <v>333963</v>
      </c>
    </row>
    <row r="10" spans="2:31" x14ac:dyDescent="0.3">
      <c r="B10" s="11">
        <v>2011</v>
      </c>
      <c r="C10" s="27">
        <v>407488</v>
      </c>
      <c r="D10" t="s">
        <v>120</v>
      </c>
      <c r="E10">
        <f>SLOPE(C10:C13, B10:B13)</f>
        <v>112470.39999999999</v>
      </c>
      <c r="H10">
        <v>2017</v>
      </c>
      <c r="N10" t="s">
        <v>67</v>
      </c>
      <c r="O10" s="1">
        <v>269552</v>
      </c>
      <c r="Q10" s="11" t="str">
        <f t="shared" si="2"/>
        <v>Aug</v>
      </c>
      <c r="R10" s="11">
        <f t="shared" si="2"/>
        <v>269552</v>
      </c>
      <c r="S10" s="11" t="str">
        <f t="shared" si="5"/>
        <v/>
      </c>
      <c r="T10" s="11" t="str">
        <f t="shared" si="6"/>
        <v/>
      </c>
    </row>
    <row r="11" spans="2:31" x14ac:dyDescent="0.3">
      <c r="B11" s="11">
        <v>2012</v>
      </c>
      <c r="C11" s="27">
        <v>547250</v>
      </c>
      <c r="D11" t="s">
        <v>121</v>
      </c>
      <c r="E11">
        <f>INTERCEPT(C10:C13, B10:B13)</f>
        <v>-225762514.5</v>
      </c>
      <c r="H11">
        <v>2018</v>
      </c>
      <c r="N11" t="s">
        <v>68</v>
      </c>
      <c r="O11" s="1">
        <v>303391</v>
      </c>
      <c r="Q11" s="11" t="str">
        <f t="shared" si="2"/>
        <v>Sep</v>
      </c>
      <c r="R11" s="11">
        <f t="shared" si="2"/>
        <v>303391</v>
      </c>
      <c r="S11" s="11">
        <f t="shared" si="5"/>
        <v>303391</v>
      </c>
      <c r="T11" s="11" t="str">
        <f t="shared" si="6"/>
        <v/>
      </c>
    </row>
    <row r="12" spans="2:31" x14ac:dyDescent="0.3">
      <c r="B12" s="11">
        <v>2013</v>
      </c>
      <c r="C12" s="27">
        <v>625677</v>
      </c>
      <c r="E12">
        <f>(B14*E10)+E11</f>
        <v>865341.5</v>
      </c>
      <c r="H12">
        <v>2019</v>
      </c>
      <c r="N12" t="s">
        <v>69</v>
      </c>
      <c r="O12" s="1">
        <v>146149</v>
      </c>
      <c r="Q12" s="11" t="str">
        <f t="shared" si="2"/>
        <v>Oct</v>
      </c>
      <c r="R12" s="11">
        <f t="shared" si="2"/>
        <v>146149</v>
      </c>
      <c r="S12" s="11" t="str">
        <f t="shared" si="5"/>
        <v/>
      </c>
      <c r="T12" s="11" t="str">
        <f t="shared" si="6"/>
        <v/>
      </c>
    </row>
    <row r="13" spans="2:31" x14ac:dyDescent="0.3">
      <c r="B13" s="11">
        <v>2014</v>
      </c>
      <c r="C13" s="27">
        <v>756247</v>
      </c>
      <c r="N13" t="s">
        <v>70</v>
      </c>
      <c r="O13" s="1">
        <v>257212</v>
      </c>
      <c r="Q13" s="11" t="str">
        <f t="shared" si="2"/>
        <v>Nov</v>
      </c>
      <c r="R13" s="11">
        <f t="shared" si="2"/>
        <v>257212</v>
      </c>
      <c r="S13" s="11" t="str">
        <f t="shared" si="5"/>
        <v/>
      </c>
      <c r="T13" s="11" t="str">
        <f t="shared" si="6"/>
        <v/>
      </c>
    </row>
    <row r="14" spans="2:31" x14ac:dyDescent="0.3">
      <c r="B14" s="34">
        <f>'time analysis dashboard'!Z22</f>
        <v>2015</v>
      </c>
      <c r="C14" s="35">
        <f>(B14*E10)+E11</f>
        <v>865341.5</v>
      </c>
      <c r="N14" t="s">
        <v>71</v>
      </c>
      <c r="O14" s="1">
        <v>269711</v>
      </c>
      <c r="Q14" s="11" t="str">
        <f t="shared" si="2"/>
        <v>Dec</v>
      </c>
      <c r="R14" s="11">
        <f t="shared" si="2"/>
        <v>269711</v>
      </c>
      <c r="S14" s="11" t="str">
        <f t="shared" si="5"/>
        <v/>
      </c>
      <c r="T14" s="11" t="str">
        <f t="shared" si="6"/>
        <v/>
      </c>
    </row>
    <row r="16" spans="2:31" x14ac:dyDescent="0.3">
      <c r="Q16" s="17" t="s">
        <v>171</v>
      </c>
    </row>
    <row r="17" spans="2:17" x14ac:dyDescent="0.3">
      <c r="Q17" s="11">
        <f>MAX(O3:O14)</f>
        <v>303391</v>
      </c>
    </row>
    <row r="18" spans="2:17" x14ac:dyDescent="0.3">
      <c r="B18" s="9" t="s">
        <v>170</v>
      </c>
      <c r="C18" t="s">
        <v>10</v>
      </c>
      <c r="E18" s="11" t="str">
        <f>B18</f>
        <v>QTR</v>
      </c>
      <c r="F18" s="11" t="s">
        <v>42</v>
      </c>
      <c r="G18" s="11" t="s">
        <v>171</v>
      </c>
      <c r="H18" s="32" t="s">
        <v>180</v>
      </c>
      <c r="Q18" s="17" t="s">
        <v>172</v>
      </c>
    </row>
    <row r="19" spans="2:17" x14ac:dyDescent="0.3">
      <c r="B19" t="s">
        <v>13</v>
      </c>
      <c r="C19" s="14">
        <v>396781</v>
      </c>
      <c r="E19" s="11" t="str">
        <f t="shared" ref="E19:F22" si="7">B19</f>
        <v>Q1</v>
      </c>
      <c r="F19" s="14">
        <f t="shared" si="7"/>
        <v>396781</v>
      </c>
      <c r="G19" s="11" t="str">
        <f>IF($E$25=F19,$E$25,"")</f>
        <v/>
      </c>
      <c r="H19" s="33">
        <f>F19/SUM($F$19:$F$22)</f>
        <v>0.1698067585299029</v>
      </c>
      <c r="Q19" s="11">
        <f>MIN(O3:O14)</f>
        <v>119460</v>
      </c>
    </row>
    <row r="20" spans="2:17" x14ac:dyDescent="0.3">
      <c r="B20" t="s">
        <v>14</v>
      </c>
      <c r="C20" s="14">
        <v>517726</v>
      </c>
      <c r="E20" s="11" t="str">
        <f t="shared" si="7"/>
        <v>Q2</v>
      </c>
      <c r="F20" s="14">
        <f t="shared" si="7"/>
        <v>517726</v>
      </c>
      <c r="G20" s="11" t="str">
        <f t="shared" ref="G20:G22" si="8">IF($E$25=F20,$E$25,"")</f>
        <v/>
      </c>
      <c r="H20" s="33">
        <f t="shared" ref="H20:H22" si="9">F20/SUM($F$19:$F$22)</f>
        <v>0.22156649100297776</v>
      </c>
    </row>
    <row r="21" spans="2:17" x14ac:dyDescent="0.3">
      <c r="B21" t="s">
        <v>15</v>
      </c>
      <c r="C21" s="14">
        <v>749083</v>
      </c>
      <c r="E21" s="11" t="str">
        <f t="shared" si="7"/>
        <v>Q3</v>
      </c>
      <c r="F21" s="14">
        <f t="shared" si="7"/>
        <v>749083</v>
      </c>
      <c r="G21" s="11">
        <f t="shared" si="8"/>
        <v>749083</v>
      </c>
      <c r="H21" s="33">
        <f t="shared" si="9"/>
        <v>0.32057824366553656</v>
      </c>
    </row>
    <row r="22" spans="2:17" x14ac:dyDescent="0.3">
      <c r="B22" t="s">
        <v>16</v>
      </c>
      <c r="C22" s="14">
        <v>673072</v>
      </c>
      <c r="E22" s="11" t="str">
        <f t="shared" si="7"/>
        <v>Q4</v>
      </c>
      <c r="F22" s="14">
        <f t="shared" si="7"/>
        <v>673072</v>
      </c>
      <c r="G22" s="11" t="str">
        <f t="shared" si="8"/>
        <v/>
      </c>
      <c r="H22" s="33">
        <f t="shared" si="9"/>
        <v>0.28804850680158278</v>
      </c>
    </row>
    <row r="24" spans="2:17" x14ac:dyDescent="0.3">
      <c r="E24" s="11" t="s">
        <v>171</v>
      </c>
    </row>
    <row r="25" spans="2:17" x14ac:dyDescent="0.3">
      <c r="E25" s="11">
        <f>MAX(C19:C22)</f>
        <v>749083</v>
      </c>
    </row>
    <row r="26" spans="2:17" x14ac:dyDescent="0.3">
      <c r="E26" s="11" t="s">
        <v>181</v>
      </c>
    </row>
    <row r="27" spans="2:17" x14ac:dyDescent="0.3">
      <c r="E27" s="11" t="str">
        <f>INDEX(E19:E22,MATCH(E25,F19:F22,0))</f>
        <v>Q3</v>
      </c>
    </row>
    <row r="28" spans="2:17" x14ac:dyDescent="0.3">
      <c r="E28" t="s">
        <v>106</v>
      </c>
    </row>
    <row r="29" spans="2:17" x14ac:dyDescent="0.3">
      <c r="E29" s="33">
        <f>E25/SUM(F19:F22)</f>
        <v>0.32057824366553656</v>
      </c>
    </row>
    <row r="33" spans="2:29" x14ac:dyDescent="0.3">
      <c r="N33" s="9" t="s">
        <v>179</v>
      </c>
      <c r="O33" t="s">
        <v>10</v>
      </c>
      <c r="Q33" s="11" t="str">
        <f>N33</f>
        <v>Week of Month</v>
      </c>
      <c r="R33" s="11" t="s">
        <v>42</v>
      </c>
      <c r="AA33" s="9" t="s">
        <v>39</v>
      </c>
      <c r="AB33" t="s">
        <v>10</v>
      </c>
      <c r="AC33" t="s">
        <v>180</v>
      </c>
    </row>
    <row r="34" spans="2:29" x14ac:dyDescent="0.3">
      <c r="N34" t="s">
        <v>115</v>
      </c>
      <c r="O34" s="1">
        <v>571832</v>
      </c>
      <c r="Q34" s="11" t="str">
        <f t="shared" ref="Q34:R38" si="10">N34</f>
        <v>W1</v>
      </c>
      <c r="R34" s="11">
        <f t="shared" si="10"/>
        <v>571832</v>
      </c>
      <c r="AA34" t="s">
        <v>37</v>
      </c>
      <c r="AB34" s="1">
        <v>1692247</v>
      </c>
      <c r="AC34" s="33">
        <f>AB34/SUM(AB34:AB35)</f>
        <v>0.72421556904678552</v>
      </c>
    </row>
    <row r="35" spans="2:29" x14ac:dyDescent="0.3">
      <c r="B35" s="9" t="s">
        <v>49</v>
      </c>
      <c r="C35" t="s">
        <v>10</v>
      </c>
      <c r="N35" t="s">
        <v>116</v>
      </c>
      <c r="O35" s="1">
        <v>480390</v>
      </c>
      <c r="Q35" s="11" t="str">
        <f t="shared" si="10"/>
        <v>W2</v>
      </c>
      <c r="R35" s="11">
        <f t="shared" si="10"/>
        <v>480390</v>
      </c>
      <c r="AA35" t="s">
        <v>38</v>
      </c>
      <c r="AB35" s="1">
        <v>644415</v>
      </c>
      <c r="AC35" s="33">
        <f>AB35/SUM(AB34:AB35)</f>
        <v>0.27578443095321448</v>
      </c>
    </row>
    <row r="36" spans="2:29" x14ac:dyDescent="0.3">
      <c r="B36" s="16" t="s">
        <v>115</v>
      </c>
      <c r="C36" s="1">
        <v>33479</v>
      </c>
      <c r="N36" t="s">
        <v>117</v>
      </c>
      <c r="O36" s="1">
        <v>596246</v>
      </c>
      <c r="Q36" s="11" t="str">
        <f t="shared" si="10"/>
        <v>W3</v>
      </c>
      <c r="R36" s="11">
        <f t="shared" si="10"/>
        <v>596246</v>
      </c>
    </row>
    <row r="37" spans="2:29" x14ac:dyDescent="0.3">
      <c r="B37" s="16" t="s">
        <v>116</v>
      </c>
      <c r="C37" s="1">
        <v>29990</v>
      </c>
      <c r="N37" t="s">
        <v>118</v>
      </c>
      <c r="O37" s="1">
        <v>504522</v>
      </c>
      <c r="Q37" s="11" t="str">
        <f t="shared" si="10"/>
        <v>W4</v>
      </c>
      <c r="R37" s="11">
        <f t="shared" si="10"/>
        <v>504522</v>
      </c>
    </row>
    <row r="38" spans="2:29" x14ac:dyDescent="0.3">
      <c r="B38" s="16" t="s">
        <v>117</v>
      </c>
      <c r="C38" s="1">
        <v>41603</v>
      </c>
      <c r="N38" t="s">
        <v>119</v>
      </c>
      <c r="O38" s="1">
        <v>183672</v>
      </c>
      <c r="Q38" s="11" t="str">
        <f t="shared" si="10"/>
        <v>W5</v>
      </c>
      <c r="R38" s="11">
        <f t="shared" si="10"/>
        <v>183672</v>
      </c>
    </row>
    <row r="39" spans="2:29" x14ac:dyDescent="0.3">
      <c r="B39" s="16" t="s">
        <v>118</v>
      </c>
      <c r="C39" s="1">
        <v>27409</v>
      </c>
    </row>
    <row r="40" spans="2:29" x14ac:dyDescent="0.3">
      <c r="B40" s="16" t="s">
        <v>119</v>
      </c>
      <c r="C40" s="1">
        <v>21700</v>
      </c>
    </row>
    <row r="41" spans="2:29" x14ac:dyDescent="0.3">
      <c r="B41" s="16" t="s">
        <v>166</v>
      </c>
      <c r="C41" s="1">
        <v>25200</v>
      </c>
    </row>
    <row r="42" spans="2:29" x14ac:dyDescent="0.3">
      <c r="B42" s="16" t="s">
        <v>167</v>
      </c>
      <c r="C42" s="1">
        <v>30251</v>
      </c>
    </row>
    <row r="43" spans="2:29" x14ac:dyDescent="0.3">
      <c r="B43" s="16" t="s">
        <v>168</v>
      </c>
      <c r="C43" s="1">
        <v>32106</v>
      </c>
    </row>
    <row r="44" spans="2:29" x14ac:dyDescent="0.3">
      <c r="B44" s="16" t="s">
        <v>169</v>
      </c>
      <c r="C44" s="1">
        <v>38816</v>
      </c>
    </row>
    <row r="45" spans="2:29" x14ac:dyDescent="0.3">
      <c r="B45" s="16" t="s">
        <v>122</v>
      </c>
      <c r="C45" s="1">
        <v>32032</v>
      </c>
    </row>
    <row r="46" spans="2:29" x14ac:dyDescent="0.3">
      <c r="B46" s="16" t="s">
        <v>123</v>
      </c>
      <c r="C46" s="1">
        <v>26198</v>
      </c>
    </row>
    <row r="47" spans="2:29" x14ac:dyDescent="0.3">
      <c r="B47" s="16" t="s">
        <v>124</v>
      </c>
      <c r="C47" s="1">
        <v>35204</v>
      </c>
    </row>
    <row r="48" spans="2:29" x14ac:dyDescent="0.3">
      <c r="B48" s="16" t="s">
        <v>125</v>
      </c>
      <c r="C48" s="1">
        <v>15328</v>
      </c>
    </row>
    <row r="49" spans="2:3" x14ac:dyDescent="0.3">
      <c r="B49" s="16" t="s">
        <v>126</v>
      </c>
      <c r="C49" s="1">
        <v>29970</v>
      </c>
    </row>
    <row r="50" spans="2:3" x14ac:dyDescent="0.3">
      <c r="B50" s="16" t="s">
        <v>127</v>
      </c>
      <c r="C50" s="1">
        <v>35055</v>
      </c>
    </row>
    <row r="51" spans="2:3" x14ac:dyDescent="0.3">
      <c r="B51" s="16" t="s">
        <v>128</v>
      </c>
      <c r="C51" s="1">
        <v>29950</v>
      </c>
    </row>
    <row r="52" spans="2:3" x14ac:dyDescent="0.3">
      <c r="B52" s="16" t="s">
        <v>129</v>
      </c>
      <c r="C52" s="1">
        <v>24682</v>
      </c>
    </row>
    <row r="53" spans="2:3" x14ac:dyDescent="0.3">
      <c r="B53" s="16" t="s">
        <v>130</v>
      </c>
      <c r="C53" s="1">
        <v>32787</v>
      </c>
    </row>
    <row r="54" spans="2:3" x14ac:dyDescent="0.3">
      <c r="B54" s="16" t="s">
        <v>131</v>
      </c>
      <c r="C54" s="1">
        <v>18301</v>
      </c>
    </row>
    <row r="55" spans="2:3" x14ac:dyDescent="0.3">
      <c r="B55" s="16" t="s">
        <v>132</v>
      </c>
      <c r="C55" s="1">
        <v>27443</v>
      </c>
    </row>
    <row r="56" spans="2:3" x14ac:dyDescent="0.3">
      <c r="B56" s="16" t="s">
        <v>133</v>
      </c>
      <c r="C56" s="1">
        <v>36376</v>
      </c>
    </row>
    <row r="57" spans="2:3" x14ac:dyDescent="0.3">
      <c r="B57" s="16" t="s">
        <v>134</v>
      </c>
      <c r="C57" s="1">
        <v>35474</v>
      </c>
    </row>
    <row r="58" spans="2:3" x14ac:dyDescent="0.3">
      <c r="B58" s="16" t="s">
        <v>135</v>
      </c>
      <c r="C58" s="1">
        <v>62384</v>
      </c>
    </row>
    <row r="59" spans="2:3" x14ac:dyDescent="0.3">
      <c r="B59" s="16" t="s">
        <v>136</v>
      </c>
      <c r="C59" s="1">
        <v>58675</v>
      </c>
    </row>
    <row r="60" spans="2:3" x14ac:dyDescent="0.3">
      <c r="B60" s="16" t="s">
        <v>137</v>
      </c>
      <c r="C60" s="1">
        <v>66201</v>
      </c>
    </row>
    <row r="61" spans="2:3" x14ac:dyDescent="0.3">
      <c r="B61" s="16" t="s">
        <v>138</v>
      </c>
      <c r="C61" s="1">
        <v>51055</v>
      </c>
    </row>
    <row r="62" spans="2:3" x14ac:dyDescent="0.3">
      <c r="B62" s="16" t="s">
        <v>139</v>
      </c>
      <c r="C62" s="1">
        <v>70359</v>
      </c>
    </row>
    <row r="63" spans="2:3" x14ac:dyDescent="0.3">
      <c r="B63" s="16" t="s">
        <v>140</v>
      </c>
      <c r="C63" s="1">
        <v>34570</v>
      </c>
    </row>
    <row r="64" spans="2:3" x14ac:dyDescent="0.3">
      <c r="B64" s="16" t="s">
        <v>141</v>
      </c>
      <c r="C64" s="1">
        <v>40734</v>
      </c>
    </row>
    <row r="65" spans="2:3" x14ac:dyDescent="0.3">
      <c r="B65" s="16" t="s">
        <v>142</v>
      </c>
      <c r="C65" s="1">
        <v>28067</v>
      </c>
    </row>
    <row r="66" spans="2:3" x14ac:dyDescent="0.3">
      <c r="B66" s="16" t="s">
        <v>143</v>
      </c>
      <c r="C66" s="1">
        <v>25219</v>
      </c>
    </row>
    <row r="67" spans="2:3" x14ac:dyDescent="0.3">
      <c r="B67" s="16" t="s">
        <v>144</v>
      </c>
      <c r="C67" s="1">
        <v>66011</v>
      </c>
    </row>
    <row r="68" spans="2:3" x14ac:dyDescent="0.3">
      <c r="B68" s="16" t="s">
        <v>145</v>
      </c>
      <c r="C68" s="1">
        <v>66983</v>
      </c>
    </row>
    <row r="69" spans="2:3" x14ac:dyDescent="0.3">
      <c r="B69" s="16" t="s">
        <v>146</v>
      </c>
      <c r="C69" s="1">
        <v>65696</v>
      </c>
    </row>
    <row r="70" spans="2:3" x14ac:dyDescent="0.3">
      <c r="B70" s="16" t="s">
        <v>147</v>
      </c>
      <c r="C70" s="1">
        <v>59085</v>
      </c>
    </row>
    <row r="71" spans="2:3" x14ac:dyDescent="0.3">
      <c r="B71" s="16" t="s">
        <v>148</v>
      </c>
      <c r="C71" s="1">
        <v>78153</v>
      </c>
    </row>
    <row r="72" spans="2:3" x14ac:dyDescent="0.3">
      <c r="B72" s="16" t="s">
        <v>149</v>
      </c>
      <c r="C72" s="1">
        <v>60676</v>
      </c>
    </row>
    <row r="73" spans="2:3" x14ac:dyDescent="0.3">
      <c r="B73" s="16" t="s">
        <v>150</v>
      </c>
      <c r="C73" s="1">
        <v>61577</v>
      </c>
    </row>
    <row r="74" spans="2:3" x14ac:dyDescent="0.3">
      <c r="B74" s="16" t="s">
        <v>151</v>
      </c>
      <c r="C74" s="1">
        <v>84448</v>
      </c>
    </row>
    <row r="75" spans="2:3" x14ac:dyDescent="0.3">
      <c r="B75" s="16" t="s">
        <v>152</v>
      </c>
      <c r="C75" s="1">
        <v>59481</v>
      </c>
    </row>
    <row r="76" spans="2:3" x14ac:dyDescent="0.3">
      <c r="B76" s="16" t="s">
        <v>153</v>
      </c>
      <c r="C76" s="1">
        <v>28944</v>
      </c>
    </row>
    <row r="77" spans="2:3" x14ac:dyDescent="0.3">
      <c r="B77" s="16" t="s">
        <v>154</v>
      </c>
      <c r="C77" s="1">
        <v>34682</v>
      </c>
    </row>
    <row r="78" spans="2:3" x14ac:dyDescent="0.3">
      <c r="B78" s="16" t="s">
        <v>155</v>
      </c>
      <c r="C78" s="1">
        <v>27115</v>
      </c>
    </row>
    <row r="79" spans="2:3" x14ac:dyDescent="0.3">
      <c r="B79" s="16" t="s">
        <v>156</v>
      </c>
      <c r="C79" s="1">
        <v>26747</v>
      </c>
    </row>
    <row r="80" spans="2:3" x14ac:dyDescent="0.3">
      <c r="B80" s="16" t="s">
        <v>157</v>
      </c>
      <c r="C80" s="1">
        <v>33366</v>
      </c>
    </row>
    <row r="81" spans="2:3" x14ac:dyDescent="0.3">
      <c r="B81" s="16" t="s">
        <v>158</v>
      </c>
      <c r="C81" s="1">
        <v>73245</v>
      </c>
    </row>
    <row r="82" spans="2:3" x14ac:dyDescent="0.3">
      <c r="B82" s="16" t="s">
        <v>159</v>
      </c>
      <c r="C82" s="1">
        <v>56752</v>
      </c>
    </row>
    <row r="83" spans="2:3" x14ac:dyDescent="0.3">
      <c r="B83" s="16" t="s">
        <v>160</v>
      </c>
      <c r="C83" s="1">
        <v>79134</v>
      </c>
    </row>
    <row r="84" spans="2:3" x14ac:dyDescent="0.3">
      <c r="B84" s="16" t="s">
        <v>161</v>
      </c>
      <c r="C84" s="1">
        <v>61970</v>
      </c>
    </row>
    <row r="85" spans="2:3" x14ac:dyDescent="0.3">
      <c r="B85" s="16" t="s">
        <v>162</v>
      </c>
      <c r="C85" s="1">
        <v>38752</v>
      </c>
    </row>
    <row r="86" spans="2:3" x14ac:dyDescent="0.3">
      <c r="B86" s="16" t="s">
        <v>163</v>
      </c>
      <c r="C86" s="1">
        <v>63472</v>
      </c>
    </row>
    <row r="87" spans="2:3" x14ac:dyDescent="0.3">
      <c r="B87" s="16" t="s">
        <v>164</v>
      </c>
      <c r="C87" s="1">
        <v>76375</v>
      </c>
    </row>
    <row r="88" spans="2:3" x14ac:dyDescent="0.3">
      <c r="B88" s="16" t="s">
        <v>165</v>
      </c>
      <c r="C88" s="1">
        <v>37380</v>
      </c>
    </row>
    <row r="89" spans="2:3" x14ac:dyDescent="0.3">
      <c r="B89" s="16" t="s">
        <v>50</v>
      </c>
      <c r="C89" s="1">
        <v>2336662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EEEF6-F27E-4C8B-975B-8980DCA2B9FC}">
  <dimension ref="A1:Z52"/>
  <sheetViews>
    <sheetView showGridLines="0" showRowColHeaders="0" workbookViewId="0"/>
  </sheetViews>
  <sheetFormatPr defaultRowHeight="14.4" x14ac:dyDescent="0.3"/>
  <cols>
    <col min="23" max="23" width="7.6640625" customWidth="1"/>
    <col min="24" max="24" width="4.33203125" customWidth="1"/>
  </cols>
  <sheetData>
    <row r="1" spans="1:25" x14ac:dyDescent="0.3">
      <c r="A1" s="10"/>
      <c r="B1" s="10"/>
      <c r="C1" s="10"/>
      <c r="D1" s="10"/>
      <c r="E1" s="10"/>
      <c r="F1" s="10"/>
      <c r="G1" s="10"/>
      <c r="H1" s="10"/>
      <c r="I1" s="10"/>
      <c r="J1" s="10"/>
      <c r="K1" s="10"/>
      <c r="L1" s="10"/>
      <c r="M1" s="10"/>
      <c r="N1" s="10"/>
      <c r="O1" s="10"/>
      <c r="P1" s="10"/>
      <c r="Q1" s="10"/>
      <c r="R1" s="10"/>
      <c r="S1" s="10"/>
      <c r="T1" s="10"/>
      <c r="U1" s="10"/>
      <c r="V1" s="10"/>
      <c r="W1" s="10"/>
      <c r="X1" s="10"/>
      <c r="Y1" s="10"/>
    </row>
    <row r="2" spans="1:25" x14ac:dyDescent="0.3">
      <c r="A2" s="10"/>
      <c r="B2" s="10"/>
      <c r="C2" s="10"/>
      <c r="D2" s="10"/>
      <c r="E2" s="10"/>
      <c r="F2" s="10"/>
      <c r="G2" s="10"/>
      <c r="H2" s="10"/>
      <c r="I2" s="10"/>
      <c r="J2" s="10"/>
      <c r="K2" s="10"/>
      <c r="L2" s="10"/>
      <c r="M2" s="10"/>
      <c r="N2" s="10"/>
      <c r="O2" s="10"/>
      <c r="P2" s="10"/>
      <c r="Q2" s="10"/>
      <c r="R2" s="10"/>
      <c r="S2" s="10"/>
      <c r="T2" s="10"/>
      <c r="U2" s="10"/>
      <c r="V2" s="10"/>
      <c r="W2" s="10"/>
      <c r="X2" s="10"/>
      <c r="Y2" s="10"/>
    </row>
    <row r="3" spans="1:25" x14ac:dyDescent="0.3">
      <c r="A3" s="10"/>
      <c r="B3" s="10"/>
      <c r="C3" s="10"/>
      <c r="D3" s="10"/>
      <c r="E3" s="10"/>
      <c r="F3" s="10"/>
      <c r="G3" s="10"/>
      <c r="H3" s="10"/>
      <c r="I3" s="10"/>
      <c r="J3" s="10"/>
      <c r="K3" s="10"/>
      <c r="L3" s="10"/>
      <c r="M3" s="10"/>
      <c r="N3" s="10"/>
      <c r="O3" s="10"/>
      <c r="P3" s="10"/>
      <c r="Q3" s="10"/>
      <c r="R3" s="10"/>
      <c r="S3" s="10"/>
      <c r="T3" s="10"/>
      <c r="U3" s="10"/>
      <c r="V3" s="10"/>
      <c r="W3" s="10"/>
      <c r="X3" s="10"/>
      <c r="Y3" s="10"/>
    </row>
    <row r="4" spans="1:25" x14ac:dyDescent="0.3">
      <c r="A4" s="10"/>
      <c r="B4" s="10"/>
      <c r="C4" s="10"/>
      <c r="D4" s="10"/>
      <c r="E4" s="10"/>
      <c r="F4" s="10"/>
      <c r="G4" s="10"/>
      <c r="H4" s="10"/>
      <c r="I4" s="10"/>
      <c r="J4" s="10"/>
      <c r="K4" s="10"/>
      <c r="L4" s="10"/>
      <c r="M4" s="10"/>
      <c r="N4" s="10"/>
      <c r="O4" s="10"/>
      <c r="P4" s="10"/>
      <c r="Q4" s="10"/>
      <c r="R4" s="10"/>
      <c r="S4" s="10"/>
      <c r="T4" s="10"/>
      <c r="U4" s="10"/>
      <c r="V4" s="10"/>
      <c r="W4" s="10"/>
      <c r="X4" s="10"/>
      <c r="Y4" s="10"/>
    </row>
    <row r="5" spans="1:25" x14ac:dyDescent="0.3">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3">
      <c r="A6" s="10"/>
      <c r="B6" s="10"/>
      <c r="C6" s="10"/>
      <c r="D6" s="10"/>
      <c r="E6" s="10"/>
      <c r="F6" s="10"/>
      <c r="G6" s="10"/>
      <c r="H6" s="10"/>
      <c r="I6" s="10"/>
      <c r="J6" s="10"/>
      <c r="K6" s="10"/>
      <c r="L6" s="10"/>
      <c r="M6" s="10"/>
      <c r="N6" s="10"/>
      <c r="O6" s="10"/>
      <c r="P6" s="10"/>
      <c r="Q6" s="10"/>
      <c r="R6" s="10"/>
      <c r="S6" s="10"/>
      <c r="T6" s="10"/>
      <c r="U6" s="10"/>
      <c r="V6" s="10"/>
      <c r="W6" s="10"/>
      <c r="X6" s="10"/>
      <c r="Y6" s="10"/>
    </row>
    <row r="7" spans="1:25" x14ac:dyDescent="0.3">
      <c r="A7" s="10"/>
      <c r="B7" s="10"/>
      <c r="C7" s="10"/>
      <c r="D7" s="10"/>
      <c r="E7" s="10"/>
      <c r="F7" s="10"/>
      <c r="G7" s="10"/>
      <c r="H7" s="10"/>
      <c r="I7" s="10"/>
      <c r="J7" s="10"/>
      <c r="K7" s="10"/>
      <c r="L7" s="10"/>
      <c r="M7" s="10"/>
      <c r="N7" s="10"/>
      <c r="O7" s="10"/>
      <c r="P7" s="10"/>
      <c r="Q7" s="10"/>
      <c r="R7" s="10"/>
      <c r="S7" s="10"/>
      <c r="T7" s="10"/>
      <c r="U7" s="10"/>
      <c r="V7" s="10"/>
      <c r="W7" s="10"/>
      <c r="X7" s="10"/>
      <c r="Y7" s="10"/>
    </row>
    <row r="8" spans="1:25" x14ac:dyDescent="0.3">
      <c r="A8" s="10"/>
      <c r="B8" s="10"/>
      <c r="C8" s="10"/>
      <c r="D8" s="10"/>
      <c r="E8" s="10"/>
      <c r="F8" s="10"/>
      <c r="G8" s="10"/>
      <c r="H8" s="10"/>
      <c r="I8" s="10"/>
      <c r="J8" s="10"/>
      <c r="K8" s="10"/>
      <c r="L8" s="10"/>
      <c r="M8" s="10"/>
      <c r="N8" s="10"/>
      <c r="O8" s="10"/>
      <c r="P8" s="10"/>
      <c r="Q8" s="10"/>
      <c r="R8" s="10"/>
      <c r="S8" s="10"/>
      <c r="T8" s="10"/>
      <c r="U8" s="10"/>
      <c r="V8" s="10"/>
      <c r="W8" s="10"/>
      <c r="X8" s="10"/>
      <c r="Y8" s="10"/>
    </row>
    <row r="9" spans="1:25" x14ac:dyDescent="0.3">
      <c r="A9" s="10"/>
      <c r="B9" s="10"/>
      <c r="C9" s="10"/>
      <c r="D9" s="10"/>
      <c r="E9" s="10"/>
      <c r="F9" s="10"/>
      <c r="G9" s="10"/>
      <c r="H9" s="10"/>
      <c r="I9" s="10"/>
      <c r="J9" s="10"/>
      <c r="K9" s="10"/>
      <c r="L9" s="10"/>
      <c r="M9" s="10"/>
      <c r="N9" s="10"/>
      <c r="O9" s="10"/>
      <c r="P9" s="10"/>
      <c r="Q9" s="10"/>
      <c r="R9" s="10"/>
      <c r="S9" s="10"/>
      <c r="T9" s="10"/>
      <c r="U9" s="10"/>
      <c r="V9" s="10"/>
      <c r="W9" s="10"/>
      <c r="X9" s="10"/>
      <c r="Y9" s="10"/>
    </row>
    <row r="10" spans="1:25"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spans="1:25"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spans="1:25"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spans="1:25"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spans="1:25"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spans="1:2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spans="1:2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spans="1:2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spans="1:2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spans="1:2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spans="1:2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f>W23</f>
        <v>2015</v>
      </c>
    </row>
    <row r="23" spans="1:26" ht="15.6" x14ac:dyDescent="0.3">
      <c r="A23" s="10"/>
      <c r="B23" s="10"/>
      <c r="C23" s="10"/>
      <c r="D23" s="10"/>
      <c r="E23" s="10"/>
      <c r="F23" s="10"/>
      <c r="G23" s="10"/>
      <c r="H23" s="10"/>
      <c r="I23" s="10"/>
      <c r="J23" s="10"/>
      <c r="K23" s="10"/>
      <c r="L23" s="10"/>
      <c r="M23" s="10"/>
      <c r="N23" s="10"/>
      <c r="O23" s="10"/>
      <c r="P23" s="10"/>
      <c r="Q23" s="10"/>
      <c r="R23" s="10"/>
      <c r="S23" s="10"/>
      <c r="T23" s="10"/>
      <c r="U23" s="10"/>
      <c r="V23" s="10"/>
      <c r="W23" s="40">
        <v>2015</v>
      </c>
      <c r="X23" s="40"/>
      <c r="Y23" s="10"/>
    </row>
    <row r="24" spans="1:2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spans="1:2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spans="1:2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spans="1:2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spans="1:2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spans="1:2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spans="1:2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spans="1:2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spans="1:25"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spans="1:25"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spans="1:25"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spans="1:25"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spans="1:25"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spans="1:25"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spans="1:25"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spans="1:25"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spans="1:25"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52" spans="14:14" x14ac:dyDescent="0.3">
      <c r="N52" t="s">
        <v>184</v>
      </c>
    </row>
  </sheetData>
  <mergeCells count="1">
    <mergeCell ref="W23:X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076A268-0E81-4A85-8DFD-DD295989825A}">
          <x14:formula1>
            <xm:f>'setup page time analysis'!$H$8:$H$11</xm:f>
          </x14:formula1>
          <xm:sqref>W23:X23</xm:sqref>
        </x14:dataValidation>
      </x14:dataValidation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Props1.xml><?xml version="1.0" encoding="utf-8"?>
<ds:datastoreItem xmlns:ds="http://schemas.openxmlformats.org/officeDocument/2006/customXml" ds:itemID="{855B2B12-61AA-400C-BDBC-8B2C9BDDF136}">
  <ds:schemaRefs/>
</ds:datastoreItem>
</file>

<file path=customXml/itemProps2.xml><?xml version="1.0" encoding="utf-8"?>
<ds:datastoreItem xmlns:ds="http://schemas.openxmlformats.org/officeDocument/2006/customXml" ds:itemID="{5227C3D6-84D1-4D08-A4FB-5A1AE3437115}">
  <ds:schemaRefs/>
</ds:datastoreItem>
</file>

<file path=customXml/itemProps3.xml><?xml version="1.0" encoding="utf-8"?>
<ds:datastoreItem xmlns:ds="http://schemas.openxmlformats.org/officeDocument/2006/customXml" ds:itemID="{16F17A89-BED0-42AC-9C6B-7E6EA47FB86A}">
  <ds:schemaRefs/>
</ds:datastoreItem>
</file>

<file path=customXml/itemProps4.xml><?xml version="1.0" encoding="utf-8"?>
<ds:datastoreItem xmlns:ds="http://schemas.openxmlformats.org/officeDocument/2006/customXml" ds:itemID="{F18A7F14-9F69-4126-81F9-D29F72230CBF}">
  <ds:schemaRefs/>
</ds:datastoreItem>
</file>

<file path=customXml/itemProps5.xml><?xml version="1.0" encoding="utf-8"?>
<ds:datastoreItem xmlns:ds="http://schemas.openxmlformats.org/officeDocument/2006/customXml" ds:itemID="{11BF6379-2AAA-43D0-A6A8-4313A2ED0B6E}">
  <ds:schemaRefs/>
</ds:datastoreItem>
</file>

<file path=customXml/itemProps6.xml><?xml version="1.0" encoding="utf-8"?>
<ds:datastoreItem xmlns:ds="http://schemas.openxmlformats.org/officeDocument/2006/customXml" ds:itemID="{34D7EFB5-EFBF-42E2-A788-2BC88A02848B}">
  <ds:schemaRefs/>
</ds:datastoreItem>
</file>

<file path=customXml/itemProps7.xml><?xml version="1.0" encoding="utf-8"?>
<ds:datastoreItem xmlns:ds="http://schemas.openxmlformats.org/officeDocument/2006/customXml" ds:itemID="{8D29F863-3485-4796-BF45-C68D52A0F118}">
  <ds:schemaRefs/>
</ds:datastoreItem>
</file>

<file path=customXml/itemProps8.xml><?xml version="1.0" encoding="utf-8"?>
<ds:datastoreItem xmlns:ds="http://schemas.openxmlformats.org/officeDocument/2006/customXml" ds:itemID="{5B5B8A18-2F72-48AB-9FF2-6A92451D6B60}">
  <ds:schemaRefs/>
</ds:datastoreItem>
</file>

<file path=customXml/itemProps9.xml><?xml version="1.0" encoding="utf-8"?>
<ds:datastoreItem xmlns:ds="http://schemas.openxmlformats.org/officeDocument/2006/customXml" ds:itemID="{935C4FAF-B6DB-406E-93F8-B58AF8B71559}">
  <ds:schemaRefs/>
</ds:datastoreItem>
</file>

<file path=customXml/itemProps10.xml><?xml version="1.0" encoding="utf-8"?>
<ds:datastoreItem xmlns:ds="http://schemas.openxmlformats.org/officeDocument/2006/customXml" ds:itemID="{4890DB44-FC30-431C-80BA-09CDD89A563A}">
  <ds:schemaRefs/>
</ds:datastoreItem>
</file>

<file path=customXml/itemProps11.xml><?xml version="1.0" encoding="utf-8"?>
<ds:datastoreItem xmlns:ds="http://schemas.openxmlformats.org/officeDocument/2006/customXml" ds:itemID="{55FA0742-8742-47DC-9785-361AC2FD6B8E}">
  <ds:schemaRefs/>
</ds:datastoreItem>
</file>

<file path=customXml/itemProps12.xml><?xml version="1.0" encoding="utf-8"?>
<ds:datastoreItem xmlns:ds="http://schemas.openxmlformats.org/officeDocument/2006/customXml" ds:itemID="{CD5FDC5F-8FF8-411F-9C1E-8590B783427F}">
  <ds:schemaRefs/>
</ds:datastoreItem>
</file>

<file path=customXml/itemProps13.xml><?xml version="1.0" encoding="utf-8"?>
<ds:datastoreItem xmlns:ds="http://schemas.openxmlformats.org/officeDocument/2006/customXml" ds:itemID="{4D5502CB-96D0-44C3-BA0D-54BAD428B590}">
  <ds:schemaRefs/>
</ds:datastoreItem>
</file>

<file path=customXml/itemProps14.xml><?xml version="1.0" encoding="utf-8"?>
<ds:datastoreItem xmlns:ds="http://schemas.openxmlformats.org/officeDocument/2006/customXml" ds:itemID="{CF104DDC-E46E-4B98-881D-701A7449CB2F}">
  <ds:schemaRefs/>
</ds:datastoreItem>
</file>

<file path=customXml/itemProps15.xml><?xml version="1.0" encoding="utf-8"?>
<ds:datastoreItem xmlns:ds="http://schemas.openxmlformats.org/officeDocument/2006/customXml" ds:itemID="{08431179-4D61-4AA0-8F63-2C8760FF7FA1}">
  <ds:schemaRefs/>
</ds:datastoreItem>
</file>

<file path=customXml/itemProps16.xml><?xml version="1.0" encoding="utf-8"?>
<ds:datastoreItem xmlns:ds="http://schemas.openxmlformats.org/officeDocument/2006/customXml" ds:itemID="{BEEBF574-E644-46F0-A6BF-67AE21F43284}">
  <ds:schemaRefs/>
</ds:datastoreItem>
</file>

<file path=customXml/itemProps17.xml><?xml version="1.0" encoding="utf-8"?>
<ds:datastoreItem xmlns:ds="http://schemas.openxmlformats.org/officeDocument/2006/customXml" ds:itemID="{E9717A3A-8F2A-4B6C-8145-98EA346706BB}">
  <ds:schemaRefs/>
</ds:datastoreItem>
</file>

<file path=customXml/itemProps18.xml><?xml version="1.0" encoding="utf-8"?>
<ds:datastoreItem xmlns:ds="http://schemas.openxmlformats.org/officeDocument/2006/customXml" ds:itemID="{88E92458-E5FD-42DD-9CD5-8C0FC83964A5}">
  <ds:schemaRefs/>
</ds:datastoreItem>
</file>

<file path=customXml/itemProps19.xml><?xml version="1.0" encoding="utf-8"?>
<ds:datastoreItem xmlns:ds="http://schemas.openxmlformats.org/officeDocument/2006/customXml" ds:itemID="{E2E779BE-0187-4AB3-8D98-CAFFFF0768CA}">
  <ds:schemaRefs/>
</ds:datastoreItem>
</file>

<file path=customXml/itemProps20.xml><?xml version="1.0" encoding="utf-8"?>
<ds:datastoreItem xmlns:ds="http://schemas.openxmlformats.org/officeDocument/2006/customXml" ds:itemID="{92CB379A-0353-43BB-B15C-747317EFCAC1}">
  <ds:schemaRefs/>
</ds:datastoreItem>
</file>

<file path=customXml/itemProps21.xml><?xml version="1.0" encoding="utf-8"?>
<ds:datastoreItem xmlns:ds="http://schemas.openxmlformats.org/officeDocument/2006/customXml" ds:itemID="{34AE8F07-3494-41AC-A517-020060363C0B}">
  <ds:schemaRefs/>
</ds:datastoreItem>
</file>

<file path=customXml/itemProps22.xml><?xml version="1.0" encoding="utf-8"?>
<ds:datastoreItem xmlns:ds="http://schemas.openxmlformats.org/officeDocument/2006/customXml" ds:itemID="{B968A747-821F-4BBE-9A69-9D27E95E2996}">
  <ds:schemaRefs/>
</ds:datastoreItem>
</file>

<file path=customXml/itemProps23.xml><?xml version="1.0" encoding="utf-8"?>
<ds:datastoreItem xmlns:ds="http://schemas.openxmlformats.org/officeDocument/2006/customXml" ds:itemID="{7BC389DC-CDCF-4515-8A5F-2B3A12B9FB3A}">
  <ds:schemaRefs/>
</ds:datastoreItem>
</file>

<file path=customXml/itemProps24.xml><?xml version="1.0" encoding="utf-8"?>
<ds:datastoreItem xmlns:ds="http://schemas.openxmlformats.org/officeDocument/2006/customXml" ds:itemID="{B9DEBBFF-DEF8-4078-A845-A9B46656276B}">
  <ds:schemaRefs/>
</ds:datastoreItem>
</file>

<file path=customXml/itemProps25.xml><?xml version="1.0" encoding="utf-8"?>
<ds:datastoreItem xmlns:ds="http://schemas.openxmlformats.org/officeDocument/2006/customXml" ds:itemID="{4C55DDB4-D7EA-4619-A64C-B53010C1F0A4}">
  <ds:schemaRefs/>
</ds:datastoreItem>
</file>

<file path=customXml/itemProps26.xml><?xml version="1.0" encoding="utf-8"?>
<ds:datastoreItem xmlns:ds="http://schemas.openxmlformats.org/officeDocument/2006/customXml" ds:itemID="{D5A40A62-A82C-400A-A451-295414B33971}">
  <ds:schemaRefs/>
</ds:datastoreItem>
</file>

<file path=customXml/itemProps27.xml><?xml version="1.0" encoding="utf-8"?>
<ds:datastoreItem xmlns:ds="http://schemas.openxmlformats.org/officeDocument/2006/customXml" ds:itemID="{39906F0A-E927-48B1-9D2F-09DBAEFB28F9}">
  <ds:schemaRefs/>
</ds:datastoreItem>
</file>

<file path=customXml/itemProps28.xml><?xml version="1.0" encoding="utf-8"?>
<ds:datastoreItem xmlns:ds="http://schemas.openxmlformats.org/officeDocument/2006/customXml" ds:itemID="{19553BEF-71D2-4C4F-BE52-E8058CF980CE}">
  <ds:schemaRefs/>
</ds:datastoreItem>
</file>

<file path=customXml/itemProps29.xml><?xml version="1.0" encoding="utf-8"?>
<ds:datastoreItem xmlns:ds="http://schemas.openxmlformats.org/officeDocument/2006/customXml" ds:itemID="{C7D0D78A-F27F-4BCA-98E0-4C484A74EDA3}">
  <ds:schemaRefs/>
</ds:datastoreItem>
</file>

<file path=customXml/itemProps30.xml><?xml version="1.0" encoding="utf-8"?>
<ds:datastoreItem xmlns:ds="http://schemas.openxmlformats.org/officeDocument/2006/customXml" ds:itemID="{A6F44D7A-94A2-45C4-8147-EF8D3DA0DEF7}">
  <ds:schemaRefs/>
</ds:datastoreItem>
</file>

<file path=customXml/itemProps31.xml><?xml version="1.0" encoding="utf-8"?>
<ds:datastoreItem xmlns:ds="http://schemas.openxmlformats.org/officeDocument/2006/customXml" ds:itemID="{F5EB8EA0-2953-4F2B-860C-0DBACEA450A0}">
  <ds:schemaRefs>
    <ds:schemaRef ds:uri="http://schemas.microsoft.com/DataMashup"/>
  </ds:schemaRefs>
</ds:datastoreItem>
</file>

<file path=customXml/itemProps32.xml><?xml version="1.0" encoding="utf-8"?>
<ds:datastoreItem xmlns:ds="http://schemas.openxmlformats.org/officeDocument/2006/customXml" ds:itemID="{26C051C1-7546-46B2-B4AC-C61A57A9F348}">
  <ds:schemaRefs/>
</ds:datastoreItem>
</file>

<file path=customXml/itemProps33.xml><?xml version="1.0" encoding="utf-8"?>
<ds:datastoreItem xmlns:ds="http://schemas.openxmlformats.org/officeDocument/2006/customXml" ds:itemID="{683011F6-F4BC-4AE2-9F63-8CBB1AB0367F}">
  <ds:schemaRefs/>
</ds:datastoreItem>
</file>

<file path=customXml/itemProps34.xml><?xml version="1.0" encoding="utf-8"?>
<ds:datastoreItem xmlns:ds="http://schemas.openxmlformats.org/officeDocument/2006/customXml" ds:itemID="{27C564F7-7477-4BE7-99BA-7C3A6CCC450E}">
  <ds:schemaRefs/>
</ds:datastoreItem>
</file>

<file path=customXml/itemProps35.xml><?xml version="1.0" encoding="utf-8"?>
<ds:datastoreItem xmlns:ds="http://schemas.openxmlformats.org/officeDocument/2006/customXml" ds:itemID="{77A13F68-9926-42D1-BCC5-481B86F79F6A}">
  <ds:schemaRefs/>
</ds:datastoreItem>
</file>

<file path=customXml/itemProps36.xml><?xml version="1.0" encoding="utf-8"?>
<ds:datastoreItem xmlns:ds="http://schemas.openxmlformats.org/officeDocument/2006/customXml" ds:itemID="{1CE7551E-3194-4F12-88B0-32D5A96F015D}">
  <ds:schemaRefs/>
</ds:datastoreItem>
</file>

<file path=customXml/itemProps37.xml><?xml version="1.0" encoding="utf-8"?>
<ds:datastoreItem xmlns:ds="http://schemas.openxmlformats.org/officeDocument/2006/customXml" ds:itemID="{3C676997-BF97-4110-921D-802D60586B40}">
  <ds:schemaRefs/>
</ds:datastoreItem>
</file>

<file path=customXml/itemProps38.xml><?xml version="1.0" encoding="utf-8"?>
<ds:datastoreItem xmlns:ds="http://schemas.openxmlformats.org/officeDocument/2006/customXml" ds:itemID="{8D416EA4-439B-4FAF-8770-E4A8365085F0}">
  <ds:schemaRefs/>
</ds:datastoreItem>
</file>

<file path=customXml/itemProps39.xml><?xml version="1.0" encoding="utf-8"?>
<ds:datastoreItem xmlns:ds="http://schemas.openxmlformats.org/officeDocument/2006/customXml" ds:itemID="{FA84F363-7299-440B-A6F0-77D82D140872}">
  <ds:schemaRefs/>
</ds:datastoreItem>
</file>

<file path=customXml/itemProps40.xml><?xml version="1.0" encoding="utf-8"?>
<ds:datastoreItem xmlns:ds="http://schemas.openxmlformats.org/officeDocument/2006/customXml" ds:itemID="{D5266948-37D5-4B88-BC9F-D53413DE2560}">
  <ds:schemaRefs/>
</ds:datastoreItem>
</file>

<file path=customXml/itemProps41.xml><?xml version="1.0" encoding="utf-8"?>
<ds:datastoreItem xmlns:ds="http://schemas.openxmlformats.org/officeDocument/2006/customXml" ds:itemID="{1F25347D-ED17-44C2-B850-4D24BBA20A22}">
  <ds:schemaRefs/>
</ds:datastoreItem>
</file>

<file path=customXml/itemProps42.xml><?xml version="1.0" encoding="utf-8"?>
<ds:datastoreItem xmlns:ds="http://schemas.openxmlformats.org/officeDocument/2006/customXml" ds:itemID="{E12AD70A-B93D-4442-956C-B6F6B8DB302F}">
  <ds:schemaRefs/>
</ds:datastoreItem>
</file>

<file path=customXml/itemProps43.xml><?xml version="1.0" encoding="utf-8"?>
<ds:datastoreItem xmlns:ds="http://schemas.openxmlformats.org/officeDocument/2006/customXml" ds:itemID="{04F3FEAD-E299-4B1F-954D-1D1CF8BB5201}">
  <ds:schemaRefs/>
</ds:datastoreItem>
</file>

<file path=customXml/itemProps44.xml><?xml version="1.0" encoding="utf-8"?>
<ds:datastoreItem xmlns:ds="http://schemas.openxmlformats.org/officeDocument/2006/customXml" ds:itemID="{3085C3E5-6331-45B2-BFCD-4A20B846517F}">
  <ds:schemaRefs/>
</ds:datastoreItem>
</file>

<file path=customXml/itemProps45.xml><?xml version="1.0" encoding="utf-8"?>
<ds:datastoreItem xmlns:ds="http://schemas.openxmlformats.org/officeDocument/2006/customXml" ds:itemID="{751C9915-0D03-4087-95F7-B765AF61E32D}">
  <ds:schemaRefs/>
</ds:datastoreItem>
</file>

<file path=customXml/itemProps46.xml><?xml version="1.0" encoding="utf-8"?>
<ds:datastoreItem xmlns:ds="http://schemas.openxmlformats.org/officeDocument/2006/customXml" ds:itemID="{33BD050E-EAAE-4155-B1DB-34249F21B9AD}">
  <ds:schemaRefs/>
</ds:datastoreItem>
</file>

<file path=customXml/itemProps47.xml><?xml version="1.0" encoding="utf-8"?>
<ds:datastoreItem xmlns:ds="http://schemas.openxmlformats.org/officeDocument/2006/customXml" ds:itemID="{C362C48B-865F-44CE-AC5E-A42187ADB6BA}">
  <ds:schemaRefs/>
</ds:datastoreItem>
</file>

<file path=customXml/itemProps48.xml><?xml version="1.0" encoding="utf-8"?>
<ds:datastoreItem xmlns:ds="http://schemas.openxmlformats.org/officeDocument/2006/customXml" ds:itemID="{A59B3425-A10B-4BBB-9E8A-CE23D9E8EC24}">
  <ds:schemaRefs/>
</ds:datastoreItem>
</file>

<file path=customXml/itemProps49.xml><?xml version="1.0" encoding="utf-8"?>
<ds:datastoreItem xmlns:ds="http://schemas.openxmlformats.org/officeDocument/2006/customXml" ds:itemID="{12666206-E4A6-44D5-9557-33810DF485E7}">
  <ds:schemaRefs/>
</ds:datastoreItem>
</file>

<file path=customXml/itemProps50.xml><?xml version="1.0" encoding="utf-8"?>
<ds:datastoreItem xmlns:ds="http://schemas.openxmlformats.org/officeDocument/2006/customXml" ds:itemID="{050D0CEA-5800-4326-8C4D-5EC19B9FE281}">
  <ds:schemaRefs/>
</ds:datastoreItem>
</file>

<file path=customXml/itemProps51.xml><?xml version="1.0" encoding="utf-8"?>
<ds:datastoreItem xmlns:ds="http://schemas.openxmlformats.org/officeDocument/2006/customXml" ds:itemID="{A9C4CAF3-B3ED-4D92-B542-2E85A9D07456}">
  <ds:schemaRefs/>
</ds:datastoreItem>
</file>

<file path=customXml/itemProps52.xml><?xml version="1.0" encoding="utf-8"?>
<ds:datastoreItem xmlns:ds="http://schemas.openxmlformats.org/officeDocument/2006/customXml" ds:itemID="{B721754D-EB35-4DFF-B726-A6BC2CF08A44}">
  <ds:schemaRefs/>
</ds:datastoreItem>
</file>

<file path=customXml/itemProps53.xml><?xml version="1.0" encoding="utf-8"?>
<ds:datastoreItem xmlns:ds="http://schemas.openxmlformats.org/officeDocument/2006/customXml" ds:itemID="{AC54D890-6D34-45E7-B0C5-7D8F2CEB2732}">
  <ds:schemaRefs/>
</ds:datastoreItem>
</file>

<file path=customXml/itemProps54.xml><?xml version="1.0" encoding="utf-8"?>
<ds:datastoreItem xmlns:ds="http://schemas.openxmlformats.org/officeDocument/2006/customXml" ds:itemID="{87174211-D5CC-43CD-BC17-23AF64FEBEF9}">
  <ds:schemaRefs/>
</ds:datastoreItem>
</file>

<file path=customXml/itemProps55.xml><?xml version="1.0" encoding="utf-8"?>
<ds:datastoreItem xmlns:ds="http://schemas.openxmlformats.org/officeDocument/2006/customXml" ds:itemID="{0B54376B-623A-4538-80F5-0A0AD3F72D7F}">
  <ds:schemaRefs/>
</ds:datastoreItem>
</file>

<file path=customXml/itemProps56.xml><?xml version="1.0" encoding="utf-8"?>
<ds:datastoreItem xmlns:ds="http://schemas.openxmlformats.org/officeDocument/2006/customXml" ds:itemID="{1B30E91B-3733-4393-B067-636147CA753B}">
  <ds:schemaRefs/>
</ds:datastoreItem>
</file>

<file path=customXml/itemProps57.xml><?xml version="1.0" encoding="utf-8"?>
<ds:datastoreItem xmlns:ds="http://schemas.openxmlformats.org/officeDocument/2006/customXml" ds:itemID="{A1790326-E780-4228-81CB-315694BD0A18}">
  <ds:schemaRefs/>
</ds:datastoreItem>
</file>

<file path=customXml/itemProps58.xml><?xml version="1.0" encoding="utf-8"?>
<ds:datastoreItem xmlns:ds="http://schemas.openxmlformats.org/officeDocument/2006/customXml" ds:itemID="{B465E53C-4420-473C-AF4E-B6C06AAD79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metric</vt:lpstr>
      <vt:lpstr>setup page overview</vt:lpstr>
      <vt:lpstr>overview dashbaord</vt:lpstr>
      <vt:lpstr>setup page time analysis</vt:lpstr>
      <vt:lpstr>time 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Shady Badr</dc:creator>
  <cp:lastModifiedBy>Shady Badr</cp:lastModifiedBy>
  <dcterms:created xsi:type="dcterms:W3CDTF">2026-01-12T19:17:41Z</dcterms:created>
  <dcterms:modified xsi:type="dcterms:W3CDTF">2026-01-20T22:54:09Z</dcterms:modified>
</cp:coreProperties>
</file>