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victoria/Downloads/"/>
    </mc:Choice>
  </mc:AlternateContent>
  <bookViews>
    <workbookView xWindow="0" yWindow="460" windowWidth="28800" windowHeight="17620" tabRatio="500"/>
  </bookViews>
  <sheets>
    <sheet name="Sheet1" sheetId="1" r:id="rId1"/>
    <sheet name="Sheet10" sheetId="2" r:id="rId2"/>
    <sheet name="All service time distribution" sheetId="3" r:id="rId3"/>
    <sheet name="Early1 service time distributio" sheetId="4" r:id="rId4"/>
    <sheet name="Early2 interarrival time distri" sheetId="5" r:id="rId5"/>
    <sheet name="Track Warrant Task - Morning sh" sheetId="6" r:id="rId6"/>
    <sheet name="Late1 interarrival time distrib" sheetId="7" r:id="rId7"/>
    <sheet name="Midday1 interarrival time distr" sheetId="8" r:id="rId8"/>
    <sheet name="Early1 interarrival time distri" sheetId="9" r:id="rId9"/>
    <sheet name="All interarrival time distribut" sheetId="10" r:id="rId10"/>
  </sheet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10" l="1"/>
  <c r="B50" i="10"/>
  <c r="B48" i="10"/>
  <c r="B46" i="10"/>
  <c r="B44" i="10"/>
  <c r="B42" i="10"/>
  <c r="B32" i="10"/>
  <c r="B26" i="10"/>
  <c r="B24" i="10"/>
  <c r="B22" i="10"/>
  <c r="B20" i="10"/>
  <c r="B55" i="9"/>
  <c r="B45" i="9"/>
  <c r="B43" i="9"/>
  <c r="B41" i="9"/>
  <c r="B39" i="9"/>
  <c r="B37" i="9"/>
  <c r="B27" i="9"/>
  <c r="B21" i="9"/>
  <c r="B19" i="9"/>
  <c r="B17" i="9"/>
  <c r="B15" i="9"/>
  <c r="B57" i="8"/>
  <c r="B47" i="8"/>
  <c r="B45" i="8"/>
  <c r="B43" i="8"/>
  <c r="B41" i="8"/>
  <c r="B39" i="8"/>
  <c r="B29" i="8"/>
  <c r="B21" i="8"/>
  <c r="B19" i="8"/>
  <c r="B17" i="8"/>
  <c r="E47" i="7"/>
  <c r="B47" i="7"/>
  <c r="E37" i="7"/>
  <c r="B37" i="7"/>
  <c r="E35" i="7"/>
  <c r="B35" i="7"/>
  <c r="E33" i="7"/>
  <c r="B33" i="7"/>
  <c r="E31" i="7"/>
  <c r="B31" i="7"/>
  <c r="E29" i="7"/>
  <c r="B29" i="7"/>
  <c r="E19" i="7"/>
  <c r="B19" i="7"/>
  <c r="B57" i="5"/>
  <c r="B47" i="5"/>
  <c r="B45" i="5"/>
  <c r="B43" i="5"/>
  <c r="B41" i="5"/>
  <c r="B39" i="5"/>
  <c r="B29" i="5"/>
  <c r="B21" i="5"/>
  <c r="B19" i="5"/>
  <c r="B17" i="5"/>
  <c r="B57" i="4"/>
  <c r="B47" i="4"/>
  <c r="B45" i="4"/>
  <c r="B43" i="4"/>
  <c r="B41" i="4"/>
  <c r="B39" i="4"/>
  <c r="B29" i="4"/>
  <c r="B21" i="4"/>
  <c r="B19" i="4"/>
  <c r="B17" i="4"/>
  <c r="B55" i="3"/>
  <c r="B45" i="3"/>
  <c r="B43" i="3"/>
  <c r="B41" i="3"/>
  <c r="B39" i="3"/>
  <c r="B37" i="3"/>
  <c r="B27" i="3"/>
  <c r="B19" i="3"/>
  <c r="B17" i="3"/>
  <c r="B15" i="3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J206" i="1"/>
  <c r="F206" i="1"/>
  <c r="D206" i="1"/>
  <c r="E206" i="1"/>
  <c r="J205" i="1"/>
  <c r="F205" i="1"/>
  <c r="D205" i="1"/>
  <c r="E205" i="1"/>
  <c r="J204" i="1"/>
  <c r="F204" i="1"/>
  <c r="D204" i="1"/>
  <c r="E204" i="1"/>
  <c r="J203" i="1"/>
  <c r="F203" i="1"/>
  <c r="D203" i="1"/>
  <c r="E203" i="1"/>
  <c r="J202" i="1"/>
  <c r="F202" i="1"/>
  <c r="D202" i="1"/>
  <c r="E202" i="1"/>
  <c r="J201" i="1"/>
  <c r="F201" i="1"/>
  <c r="D201" i="1"/>
  <c r="E201" i="1"/>
  <c r="J200" i="1"/>
  <c r="F200" i="1"/>
  <c r="D200" i="1"/>
  <c r="E200" i="1"/>
  <c r="J199" i="1"/>
  <c r="F199" i="1"/>
  <c r="D199" i="1"/>
  <c r="E199" i="1"/>
  <c r="J198" i="1"/>
  <c r="F198" i="1"/>
  <c r="D198" i="1"/>
  <c r="E198" i="1"/>
  <c r="J197" i="1"/>
  <c r="F197" i="1"/>
  <c r="D197" i="1"/>
  <c r="E197" i="1"/>
  <c r="J196" i="1"/>
  <c r="F196" i="1"/>
  <c r="D196" i="1"/>
  <c r="E196" i="1"/>
  <c r="J195" i="1"/>
  <c r="F195" i="1"/>
  <c r="D195" i="1"/>
  <c r="E195" i="1"/>
  <c r="J194" i="1"/>
  <c r="F194" i="1"/>
  <c r="D194" i="1"/>
  <c r="E194" i="1"/>
  <c r="J193" i="1"/>
  <c r="F193" i="1"/>
  <c r="D193" i="1"/>
  <c r="E193" i="1"/>
  <c r="J192" i="1"/>
  <c r="F192" i="1"/>
  <c r="D192" i="1"/>
  <c r="E192" i="1"/>
  <c r="J191" i="1"/>
  <c r="F191" i="1"/>
  <c r="D191" i="1"/>
  <c r="E191" i="1"/>
  <c r="J190" i="1"/>
  <c r="F190" i="1"/>
  <c r="D190" i="1"/>
  <c r="E190" i="1"/>
  <c r="J189" i="1"/>
  <c r="F189" i="1"/>
  <c r="D189" i="1"/>
  <c r="E189" i="1"/>
  <c r="J188" i="1"/>
  <c r="F188" i="1"/>
  <c r="D188" i="1"/>
  <c r="E188" i="1"/>
  <c r="J187" i="1"/>
  <c r="F187" i="1"/>
  <c r="D187" i="1"/>
  <c r="E187" i="1"/>
  <c r="J186" i="1"/>
  <c r="F186" i="1"/>
  <c r="D186" i="1"/>
  <c r="E186" i="1"/>
  <c r="J185" i="1"/>
  <c r="F185" i="1"/>
  <c r="D185" i="1"/>
  <c r="E185" i="1"/>
  <c r="J184" i="1"/>
  <c r="F184" i="1"/>
  <c r="D184" i="1"/>
  <c r="E184" i="1"/>
  <c r="J183" i="1"/>
  <c r="F183" i="1"/>
  <c r="D183" i="1"/>
  <c r="E183" i="1"/>
  <c r="J182" i="1"/>
  <c r="F182" i="1"/>
  <c r="D182" i="1"/>
  <c r="E182" i="1"/>
  <c r="J181" i="1"/>
  <c r="F181" i="1"/>
  <c r="D181" i="1"/>
  <c r="E181" i="1"/>
  <c r="J180" i="1"/>
  <c r="F180" i="1"/>
  <c r="D180" i="1"/>
  <c r="E180" i="1"/>
  <c r="J179" i="1"/>
  <c r="F179" i="1"/>
  <c r="D179" i="1"/>
  <c r="E179" i="1"/>
  <c r="J178" i="1"/>
  <c r="F178" i="1"/>
  <c r="D178" i="1"/>
  <c r="E178" i="1"/>
  <c r="J177" i="1"/>
  <c r="F177" i="1"/>
  <c r="D177" i="1"/>
  <c r="E177" i="1"/>
  <c r="J176" i="1"/>
  <c r="F176" i="1"/>
  <c r="D176" i="1"/>
  <c r="E176" i="1"/>
  <c r="J175" i="1"/>
  <c r="F175" i="1"/>
  <c r="D175" i="1"/>
  <c r="E175" i="1"/>
  <c r="J174" i="1"/>
  <c r="F174" i="1"/>
  <c r="D174" i="1"/>
  <c r="E174" i="1"/>
  <c r="J173" i="1"/>
  <c r="F173" i="1"/>
  <c r="D173" i="1"/>
  <c r="E173" i="1"/>
  <c r="J172" i="1"/>
  <c r="F172" i="1"/>
  <c r="D172" i="1"/>
  <c r="E172" i="1"/>
  <c r="J171" i="1"/>
  <c r="F171" i="1"/>
  <c r="D171" i="1"/>
  <c r="E171" i="1"/>
  <c r="J170" i="1"/>
  <c r="F170" i="1"/>
  <c r="D170" i="1"/>
  <c r="E170" i="1"/>
  <c r="J169" i="1"/>
  <c r="F169" i="1"/>
  <c r="D169" i="1"/>
  <c r="E169" i="1"/>
  <c r="J168" i="1"/>
  <c r="F168" i="1"/>
  <c r="D168" i="1"/>
  <c r="E168" i="1"/>
  <c r="J167" i="1"/>
  <c r="F167" i="1"/>
  <c r="D167" i="1"/>
  <c r="E167" i="1"/>
  <c r="J166" i="1"/>
  <c r="F166" i="1"/>
  <c r="D166" i="1"/>
  <c r="E166" i="1"/>
  <c r="J165" i="1"/>
  <c r="F165" i="1"/>
  <c r="D165" i="1"/>
  <c r="E165" i="1"/>
  <c r="J164" i="1"/>
  <c r="F164" i="1"/>
  <c r="D164" i="1"/>
  <c r="E164" i="1"/>
  <c r="J163" i="1"/>
  <c r="F163" i="1"/>
  <c r="D163" i="1"/>
  <c r="E163" i="1"/>
  <c r="J162" i="1"/>
  <c r="F162" i="1"/>
  <c r="D162" i="1"/>
  <c r="E162" i="1"/>
  <c r="J161" i="1"/>
  <c r="F161" i="1"/>
  <c r="D161" i="1"/>
  <c r="E161" i="1"/>
  <c r="J160" i="1"/>
  <c r="F160" i="1"/>
  <c r="D160" i="1"/>
  <c r="E160" i="1"/>
  <c r="J159" i="1"/>
  <c r="F159" i="1"/>
  <c r="D159" i="1"/>
  <c r="E159" i="1"/>
  <c r="J158" i="1"/>
  <c r="F158" i="1"/>
  <c r="D158" i="1"/>
  <c r="E158" i="1"/>
  <c r="J157" i="1"/>
  <c r="F157" i="1"/>
  <c r="D157" i="1"/>
  <c r="E157" i="1"/>
  <c r="J156" i="1"/>
  <c r="F156" i="1"/>
  <c r="D156" i="1"/>
  <c r="E156" i="1"/>
  <c r="J155" i="1"/>
  <c r="F155" i="1"/>
  <c r="D155" i="1"/>
  <c r="E155" i="1"/>
  <c r="J154" i="1"/>
  <c r="F154" i="1"/>
  <c r="D154" i="1"/>
  <c r="E154" i="1"/>
  <c r="J153" i="1"/>
  <c r="F153" i="1"/>
  <c r="D153" i="1"/>
  <c r="E153" i="1"/>
  <c r="J152" i="1"/>
  <c r="F152" i="1"/>
  <c r="D152" i="1"/>
  <c r="E152" i="1"/>
  <c r="J151" i="1"/>
  <c r="F151" i="1"/>
  <c r="D151" i="1"/>
  <c r="E151" i="1"/>
  <c r="J150" i="1"/>
  <c r="F150" i="1"/>
  <c r="D150" i="1"/>
  <c r="E150" i="1"/>
  <c r="J149" i="1"/>
  <c r="F149" i="1"/>
  <c r="D149" i="1"/>
  <c r="E149" i="1"/>
  <c r="J148" i="1"/>
  <c r="F148" i="1"/>
  <c r="D148" i="1"/>
  <c r="E148" i="1"/>
  <c r="J147" i="1"/>
  <c r="F147" i="1"/>
  <c r="D147" i="1"/>
  <c r="E147" i="1"/>
  <c r="J146" i="1"/>
  <c r="F146" i="1"/>
  <c r="D146" i="1"/>
  <c r="E146" i="1"/>
  <c r="J145" i="1"/>
  <c r="F145" i="1"/>
  <c r="D145" i="1"/>
  <c r="E145" i="1"/>
  <c r="J144" i="1"/>
  <c r="F144" i="1"/>
  <c r="D144" i="1"/>
  <c r="E144" i="1"/>
  <c r="J143" i="1"/>
  <c r="F143" i="1"/>
  <c r="D143" i="1"/>
  <c r="E143" i="1"/>
  <c r="J142" i="1"/>
  <c r="F142" i="1"/>
  <c r="D142" i="1"/>
  <c r="E142" i="1"/>
  <c r="J141" i="1"/>
  <c r="F141" i="1"/>
  <c r="D141" i="1"/>
  <c r="E141" i="1"/>
  <c r="J140" i="1"/>
  <c r="F140" i="1"/>
  <c r="D140" i="1"/>
  <c r="E140" i="1"/>
  <c r="J139" i="1"/>
  <c r="F139" i="1"/>
  <c r="D139" i="1"/>
  <c r="E139" i="1"/>
  <c r="J138" i="1"/>
  <c r="F138" i="1"/>
  <c r="D138" i="1"/>
  <c r="E138" i="1"/>
  <c r="J137" i="1"/>
  <c r="F137" i="1"/>
  <c r="D137" i="1"/>
  <c r="E137" i="1"/>
  <c r="J136" i="1"/>
  <c r="F136" i="1"/>
  <c r="D136" i="1"/>
  <c r="E136" i="1"/>
  <c r="J135" i="1"/>
  <c r="F135" i="1"/>
  <c r="D135" i="1"/>
  <c r="E135" i="1"/>
  <c r="J134" i="1"/>
  <c r="F134" i="1"/>
  <c r="D134" i="1"/>
  <c r="E134" i="1"/>
  <c r="J133" i="1"/>
  <c r="F133" i="1"/>
  <c r="D133" i="1"/>
  <c r="E133" i="1"/>
  <c r="J132" i="1"/>
  <c r="F132" i="1"/>
  <c r="D132" i="1"/>
  <c r="E132" i="1"/>
  <c r="J131" i="1"/>
  <c r="F131" i="1"/>
  <c r="D131" i="1"/>
  <c r="E131" i="1"/>
  <c r="J130" i="1"/>
  <c r="F130" i="1"/>
  <c r="D130" i="1"/>
  <c r="E130" i="1"/>
  <c r="J129" i="1"/>
  <c r="F129" i="1"/>
  <c r="D129" i="1"/>
  <c r="E129" i="1"/>
  <c r="J128" i="1"/>
  <c r="F128" i="1"/>
  <c r="D128" i="1"/>
  <c r="E128" i="1"/>
  <c r="J127" i="1"/>
  <c r="F127" i="1"/>
  <c r="D127" i="1"/>
  <c r="E127" i="1"/>
  <c r="J126" i="1"/>
  <c r="F126" i="1"/>
  <c r="D126" i="1"/>
  <c r="E126" i="1"/>
  <c r="J125" i="1"/>
  <c r="F125" i="1"/>
  <c r="D125" i="1"/>
  <c r="E125" i="1"/>
  <c r="J124" i="1"/>
  <c r="F124" i="1"/>
  <c r="D124" i="1"/>
  <c r="E124" i="1"/>
  <c r="J123" i="1"/>
  <c r="F123" i="1"/>
  <c r="D123" i="1"/>
  <c r="E123" i="1"/>
  <c r="J122" i="1"/>
  <c r="F122" i="1"/>
  <c r="D122" i="1"/>
  <c r="E122" i="1"/>
  <c r="J121" i="1"/>
  <c r="F121" i="1"/>
  <c r="D121" i="1"/>
  <c r="E121" i="1"/>
  <c r="J120" i="1"/>
  <c r="F120" i="1"/>
  <c r="D120" i="1"/>
  <c r="E120" i="1"/>
  <c r="J119" i="1"/>
  <c r="F119" i="1"/>
  <c r="D119" i="1"/>
  <c r="E119" i="1"/>
  <c r="J118" i="1"/>
  <c r="F118" i="1"/>
  <c r="D118" i="1"/>
  <c r="E118" i="1"/>
  <c r="J117" i="1"/>
  <c r="F117" i="1"/>
  <c r="D117" i="1"/>
  <c r="E117" i="1"/>
  <c r="J116" i="1"/>
  <c r="F116" i="1"/>
  <c r="D116" i="1"/>
  <c r="E116" i="1"/>
  <c r="J115" i="1"/>
  <c r="F115" i="1"/>
  <c r="D115" i="1"/>
  <c r="E115" i="1"/>
  <c r="J114" i="1"/>
  <c r="F114" i="1"/>
  <c r="D114" i="1"/>
  <c r="E114" i="1"/>
  <c r="J113" i="1"/>
  <c r="F113" i="1"/>
  <c r="D113" i="1"/>
  <c r="E113" i="1"/>
  <c r="J112" i="1"/>
  <c r="F112" i="1"/>
  <c r="D112" i="1"/>
  <c r="E112" i="1"/>
  <c r="J111" i="1"/>
  <c r="F111" i="1"/>
  <c r="D111" i="1"/>
  <c r="E111" i="1"/>
  <c r="J110" i="1"/>
  <c r="F110" i="1"/>
  <c r="D110" i="1"/>
  <c r="E110" i="1"/>
  <c r="J109" i="1"/>
  <c r="F109" i="1"/>
  <c r="D109" i="1"/>
  <c r="E109" i="1"/>
  <c r="J108" i="1"/>
  <c r="F108" i="1"/>
  <c r="D108" i="1"/>
  <c r="E108" i="1"/>
  <c r="J107" i="1"/>
  <c r="F107" i="1"/>
  <c r="D107" i="1"/>
  <c r="E107" i="1"/>
  <c r="J106" i="1"/>
  <c r="F106" i="1"/>
  <c r="D106" i="1"/>
  <c r="E106" i="1"/>
  <c r="J105" i="1"/>
  <c r="F105" i="1"/>
  <c r="D105" i="1"/>
  <c r="E105" i="1"/>
  <c r="J104" i="1"/>
  <c r="F104" i="1"/>
  <c r="D104" i="1"/>
  <c r="E104" i="1"/>
  <c r="J103" i="1"/>
  <c r="F103" i="1"/>
  <c r="D103" i="1"/>
  <c r="E103" i="1"/>
  <c r="J102" i="1"/>
  <c r="F102" i="1"/>
  <c r="D102" i="1"/>
  <c r="E102" i="1"/>
  <c r="J101" i="1"/>
  <c r="F101" i="1"/>
  <c r="D101" i="1"/>
  <c r="E101" i="1"/>
  <c r="J100" i="1"/>
  <c r="F100" i="1"/>
  <c r="D100" i="1"/>
  <c r="E100" i="1"/>
  <c r="J99" i="1"/>
  <c r="F99" i="1"/>
  <c r="D99" i="1"/>
  <c r="E99" i="1"/>
  <c r="J98" i="1"/>
  <c r="F98" i="1"/>
  <c r="D98" i="1"/>
  <c r="E98" i="1"/>
  <c r="J97" i="1"/>
  <c r="F97" i="1"/>
  <c r="D97" i="1"/>
  <c r="E97" i="1"/>
  <c r="J96" i="1"/>
  <c r="F96" i="1"/>
  <c r="D96" i="1"/>
  <c r="E96" i="1"/>
  <c r="J95" i="1"/>
  <c r="F95" i="1"/>
  <c r="D95" i="1"/>
  <c r="E95" i="1"/>
  <c r="J94" i="1"/>
  <c r="F94" i="1"/>
  <c r="D94" i="1"/>
  <c r="E94" i="1"/>
  <c r="J93" i="1"/>
  <c r="F93" i="1"/>
  <c r="D93" i="1"/>
  <c r="E93" i="1"/>
  <c r="J92" i="1"/>
  <c r="F92" i="1"/>
  <c r="D92" i="1"/>
  <c r="E92" i="1"/>
  <c r="J91" i="1"/>
  <c r="F91" i="1"/>
  <c r="D91" i="1"/>
  <c r="E91" i="1"/>
  <c r="J90" i="1"/>
  <c r="F90" i="1"/>
  <c r="D90" i="1"/>
  <c r="E90" i="1"/>
  <c r="J89" i="1"/>
  <c r="F89" i="1"/>
  <c r="D89" i="1"/>
  <c r="E89" i="1"/>
  <c r="J88" i="1"/>
  <c r="F88" i="1"/>
  <c r="D88" i="1"/>
  <c r="E88" i="1"/>
  <c r="J87" i="1"/>
  <c r="F87" i="1"/>
  <c r="D87" i="1"/>
  <c r="E87" i="1"/>
  <c r="J86" i="1"/>
  <c r="F86" i="1"/>
  <c r="D86" i="1"/>
  <c r="E86" i="1"/>
  <c r="J85" i="1"/>
  <c r="F85" i="1"/>
  <c r="D85" i="1"/>
  <c r="E85" i="1"/>
  <c r="J84" i="1"/>
  <c r="F84" i="1"/>
  <c r="D84" i="1"/>
  <c r="E84" i="1"/>
  <c r="J83" i="1"/>
  <c r="F83" i="1"/>
  <c r="D83" i="1"/>
  <c r="E83" i="1"/>
  <c r="J82" i="1"/>
  <c r="F82" i="1"/>
  <c r="D82" i="1"/>
  <c r="E82" i="1"/>
  <c r="J81" i="1"/>
  <c r="F81" i="1"/>
  <c r="D81" i="1"/>
  <c r="E81" i="1"/>
  <c r="J80" i="1"/>
  <c r="F80" i="1"/>
  <c r="D80" i="1"/>
  <c r="E80" i="1"/>
  <c r="J79" i="1"/>
  <c r="F79" i="1"/>
  <c r="D79" i="1"/>
  <c r="E79" i="1"/>
  <c r="J78" i="1"/>
  <c r="F78" i="1"/>
  <c r="D78" i="1"/>
  <c r="E78" i="1"/>
  <c r="J77" i="1"/>
  <c r="F77" i="1"/>
  <c r="D77" i="1"/>
  <c r="E77" i="1"/>
  <c r="J76" i="1"/>
  <c r="F76" i="1"/>
  <c r="D76" i="1"/>
  <c r="E76" i="1"/>
  <c r="J75" i="1"/>
  <c r="F75" i="1"/>
  <c r="D75" i="1"/>
  <c r="E75" i="1"/>
  <c r="J74" i="1"/>
  <c r="F74" i="1"/>
  <c r="D74" i="1"/>
  <c r="E74" i="1"/>
  <c r="J73" i="1"/>
  <c r="F73" i="1"/>
  <c r="D73" i="1"/>
  <c r="E73" i="1"/>
  <c r="J72" i="1"/>
  <c r="F72" i="1"/>
  <c r="D72" i="1"/>
  <c r="E72" i="1"/>
  <c r="J71" i="1"/>
  <c r="F71" i="1"/>
  <c r="D71" i="1"/>
  <c r="E71" i="1"/>
  <c r="J70" i="1"/>
  <c r="F70" i="1"/>
  <c r="D70" i="1"/>
  <c r="E70" i="1"/>
  <c r="J69" i="1"/>
  <c r="F69" i="1"/>
  <c r="D69" i="1"/>
  <c r="E69" i="1"/>
  <c r="J68" i="1"/>
  <c r="F68" i="1"/>
  <c r="D68" i="1"/>
  <c r="E68" i="1"/>
  <c r="J67" i="1"/>
  <c r="F67" i="1"/>
  <c r="D67" i="1"/>
  <c r="E67" i="1"/>
  <c r="J66" i="1"/>
  <c r="F66" i="1"/>
  <c r="D66" i="1"/>
  <c r="E66" i="1"/>
  <c r="J65" i="1"/>
  <c r="F65" i="1"/>
  <c r="D65" i="1"/>
  <c r="E65" i="1"/>
  <c r="J64" i="1"/>
  <c r="F64" i="1"/>
  <c r="D64" i="1"/>
  <c r="E64" i="1"/>
  <c r="J63" i="1"/>
  <c r="F63" i="1"/>
  <c r="D63" i="1"/>
  <c r="E63" i="1"/>
  <c r="J62" i="1"/>
  <c r="F62" i="1"/>
  <c r="D62" i="1"/>
  <c r="E62" i="1"/>
  <c r="J61" i="1"/>
  <c r="F61" i="1"/>
  <c r="D61" i="1"/>
  <c r="E61" i="1"/>
  <c r="J60" i="1"/>
  <c r="F60" i="1"/>
  <c r="D60" i="1"/>
  <c r="E60" i="1"/>
  <c r="J59" i="1"/>
  <c r="F59" i="1"/>
  <c r="D59" i="1"/>
  <c r="E59" i="1"/>
  <c r="J58" i="1"/>
  <c r="F58" i="1"/>
  <c r="D58" i="1"/>
  <c r="E58" i="1"/>
  <c r="J57" i="1"/>
  <c r="F57" i="1"/>
  <c r="D57" i="1"/>
  <c r="E57" i="1"/>
  <c r="J56" i="1"/>
  <c r="F56" i="1"/>
  <c r="D56" i="1"/>
  <c r="E56" i="1"/>
  <c r="J55" i="1"/>
  <c r="F55" i="1"/>
  <c r="D55" i="1"/>
  <c r="E55" i="1"/>
  <c r="J54" i="1"/>
  <c r="F54" i="1"/>
  <c r="D54" i="1"/>
  <c r="E54" i="1"/>
  <c r="J53" i="1"/>
  <c r="F53" i="1"/>
  <c r="D53" i="1"/>
  <c r="E53" i="1"/>
  <c r="J52" i="1"/>
  <c r="F52" i="1"/>
  <c r="D52" i="1"/>
  <c r="E52" i="1"/>
  <c r="J51" i="1"/>
  <c r="F51" i="1"/>
  <c r="D51" i="1"/>
  <c r="E51" i="1"/>
  <c r="J50" i="1"/>
  <c r="F50" i="1"/>
  <c r="D50" i="1"/>
  <c r="E50" i="1"/>
  <c r="J49" i="1"/>
  <c r="F49" i="1"/>
  <c r="D49" i="1"/>
  <c r="E49" i="1"/>
  <c r="J48" i="1"/>
  <c r="F48" i="1"/>
  <c r="D48" i="1"/>
  <c r="E48" i="1"/>
  <c r="J47" i="1"/>
  <c r="F47" i="1"/>
  <c r="D47" i="1"/>
  <c r="E47" i="1"/>
  <c r="J46" i="1"/>
  <c r="F46" i="1"/>
  <c r="D46" i="1"/>
  <c r="E46" i="1"/>
  <c r="J45" i="1"/>
  <c r="F45" i="1"/>
  <c r="D45" i="1"/>
  <c r="E45" i="1"/>
  <c r="J44" i="1"/>
  <c r="F44" i="1"/>
  <c r="D44" i="1"/>
  <c r="E44" i="1"/>
  <c r="J43" i="1"/>
  <c r="F43" i="1"/>
  <c r="D43" i="1"/>
  <c r="E43" i="1"/>
  <c r="J42" i="1"/>
  <c r="F42" i="1"/>
  <c r="D42" i="1"/>
  <c r="E42" i="1"/>
  <c r="J41" i="1"/>
  <c r="F41" i="1"/>
  <c r="D41" i="1"/>
  <c r="E41" i="1"/>
  <c r="J40" i="1"/>
  <c r="F40" i="1"/>
  <c r="D40" i="1"/>
  <c r="E40" i="1"/>
  <c r="J39" i="1"/>
  <c r="F39" i="1"/>
  <c r="D39" i="1"/>
  <c r="E39" i="1"/>
  <c r="J38" i="1"/>
  <c r="F38" i="1"/>
  <c r="D38" i="1"/>
  <c r="E38" i="1"/>
  <c r="J37" i="1"/>
  <c r="F37" i="1"/>
  <c r="D37" i="1"/>
  <c r="E37" i="1"/>
  <c r="J36" i="1"/>
  <c r="F36" i="1"/>
  <c r="D36" i="1"/>
  <c r="E36" i="1"/>
  <c r="J35" i="1"/>
  <c r="F35" i="1"/>
  <c r="D35" i="1"/>
  <c r="E35" i="1"/>
  <c r="J34" i="1"/>
  <c r="F34" i="1"/>
  <c r="D34" i="1"/>
  <c r="E34" i="1"/>
  <c r="J33" i="1"/>
  <c r="F33" i="1"/>
  <c r="D33" i="1"/>
  <c r="E33" i="1"/>
  <c r="J32" i="1"/>
  <c r="F32" i="1"/>
  <c r="D32" i="1"/>
  <c r="E32" i="1"/>
  <c r="J31" i="1"/>
  <c r="F31" i="1"/>
  <c r="D31" i="1"/>
  <c r="E31" i="1"/>
  <c r="J30" i="1"/>
  <c r="F30" i="1"/>
  <c r="D30" i="1"/>
  <c r="E30" i="1"/>
  <c r="J29" i="1"/>
  <c r="F29" i="1"/>
  <c r="D29" i="1"/>
  <c r="E29" i="1"/>
  <c r="J28" i="1"/>
  <c r="F28" i="1"/>
  <c r="D28" i="1"/>
  <c r="E28" i="1"/>
  <c r="J27" i="1"/>
  <c r="F27" i="1"/>
  <c r="D27" i="1"/>
  <c r="E27" i="1"/>
  <c r="J26" i="1"/>
  <c r="F26" i="1"/>
  <c r="D26" i="1"/>
  <c r="E26" i="1"/>
  <c r="J25" i="1"/>
  <c r="F25" i="1"/>
  <c r="D25" i="1"/>
  <c r="E25" i="1"/>
  <c r="J24" i="1"/>
  <c r="F24" i="1"/>
  <c r="D24" i="1"/>
  <c r="E24" i="1"/>
  <c r="J23" i="1"/>
  <c r="F23" i="1"/>
  <c r="D23" i="1"/>
  <c r="E23" i="1"/>
  <c r="J22" i="1"/>
  <c r="F22" i="1"/>
  <c r="D22" i="1"/>
  <c r="E22" i="1"/>
  <c r="J21" i="1"/>
  <c r="F21" i="1"/>
  <c r="D21" i="1"/>
  <c r="E21" i="1"/>
  <c r="J20" i="1"/>
  <c r="F20" i="1"/>
  <c r="D20" i="1"/>
  <c r="E20" i="1"/>
  <c r="J19" i="1"/>
  <c r="F19" i="1"/>
  <c r="D19" i="1"/>
  <c r="E19" i="1"/>
  <c r="J18" i="1"/>
  <c r="F18" i="1"/>
  <c r="D18" i="1"/>
  <c r="E18" i="1"/>
  <c r="J17" i="1"/>
  <c r="F17" i="1"/>
  <c r="D17" i="1"/>
  <c r="E17" i="1"/>
  <c r="J16" i="1"/>
  <c r="F16" i="1"/>
  <c r="D16" i="1"/>
  <c r="E16" i="1"/>
  <c r="J15" i="1"/>
  <c r="F15" i="1"/>
  <c r="D15" i="1"/>
  <c r="E15" i="1"/>
  <c r="J14" i="1"/>
  <c r="F14" i="1"/>
  <c r="D14" i="1"/>
  <c r="E14" i="1"/>
  <c r="J13" i="1"/>
  <c r="F13" i="1"/>
  <c r="D13" i="1"/>
  <c r="E13" i="1"/>
  <c r="J12" i="1"/>
  <c r="F12" i="1"/>
  <c r="D12" i="1"/>
  <c r="E12" i="1"/>
  <c r="J11" i="1"/>
  <c r="F11" i="1"/>
  <c r="D11" i="1"/>
  <c r="E11" i="1"/>
  <c r="J10" i="1"/>
  <c r="F10" i="1"/>
  <c r="D10" i="1"/>
  <c r="E10" i="1"/>
  <c r="J9" i="1"/>
  <c r="F9" i="1"/>
  <c r="D9" i="1"/>
  <c r="E9" i="1"/>
  <c r="J8" i="1"/>
  <c r="F8" i="1"/>
  <c r="D8" i="1"/>
  <c r="E8" i="1"/>
  <c r="J7" i="1"/>
  <c r="F7" i="1"/>
  <c r="D7" i="1"/>
  <c r="E7" i="1"/>
  <c r="J6" i="1"/>
  <c r="F6" i="1"/>
  <c r="D6" i="1"/>
  <c r="E6" i="1"/>
  <c r="J5" i="1"/>
  <c r="F5" i="1"/>
  <c r="D5" i="1"/>
  <c r="E5" i="1"/>
  <c r="J4" i="1"/>
  <c r="F4" i="1"/>
  <c r="D4" i="1"/>
  <c r="E4" i="1"/>
  <c r="J3" i="1"/>
  <c r="D3" i="1"/>
</calcChain>
</file>

<file path=xl/sharedStrings.xml><?xml version="1.0" encoding="utf-8"?>
<sst xmlns="http://schemas.openxmlformats.org/spreadsheetml/2006/main" count="309" uniqueCount="64">
  <si>
    <t>Date</t>
  </si>
  <si>
    <t>Time</t>
  </si>
  <si>
    <t>Distribution Summary</t>
  </si>
  <si>
    <t>Time (AS A FRACTION OF A DAY)</t>
  </si>
  <si>
    <t>Time Since Previous Call (AS A FRACTION OF A DAY)</t>
  </si>
  <si>
    <t>Time Since Previous Call (IN MINUTES, DECIMAL FORMAT)</t>
  </si>
  <si>
    <t>Time Since Previous Call (DURATION)</t>
  </si>
  <si>
    <t>Int. No.</t>
  </si>
  <si>
    <t>Duration of call</t>
  </si>
  <si>
    <t>Duration (AS A FRACTION OF A DAY)</t>
  </si>
  <si>
    <t>No. of Data Pts.</t>
  </si>
  <si>
    <t>x</t>
  </si>
  <si>
    <t>Probability Density</t>
  </si>
  <si>
    <t>Cumulative Distribution</t>
  </si>
  <si>
    <t>Duration (IN MINTUES, DECIMAL FORMAT)</t>
  </si>
  <si>
    <t>Data</t>
  </si>
  <si>
    <t>Function</t>
  </si>
  <si>
    <t>Distribution:</t>
  </si>
  <si>
    <t>Exponential</t>
  </si>
  <si>
    <t>Expression:</t>
  </si>
  <si>
    <t>-0.001 + EXPO(2.2)</t>
  </si>
  <si>
    <t>Square Error:</t>
  </si>
  <si>
    <t>Chi Square Test</t>
  </si>
  <si>
    <t>Number of intervals</t>
  </si>
  <si>
    <t>SHEET 1</t>
  </si>
  <si>
    <t>Degrees of freedom</t>
  </si>
  <si>
    <t>Test Statistic</t>
  </si>
  <si>
    <t xml:space="preserve">- </t>
  </si>
  <si>
    <t>-</t>
  </si>
  <si>
    <t>Corresponding p-value</t>
  </si>
  <si>
    <t>&lt; 0.005</t>
  </si>
  <si>
    <t>Kolmogorov-Smirnov Test</t>
  </si>
  <si>
    <t>&lt; 0.01</t>
  </si>
  <si>
    <t>Data Summary</t>
  </si>
  <si>
    <t>Number of Data Points</t>
  </si>
  <si>
    <t>Min Data Value</t>
  </si>
  <si>
    <t>Max Data Value</t>
  </si>
  <si>
    <t>Sample Mean</t>
  </si>
  <si>
    <t>Sample Std Dev</t>
  </si>
  <si>
    <t>Histogram Summary</t>
  </si>
  <si>
    <t>Histogram Range</t>
  </si>
  <si>
    <t>Number of Intervals</t>
  </si>
  <si>
    <t>SHEET 2</t>
  </si>
  <si>
    <t>SHEET 3</t>
  </si>
  <si>
    <t>-0.001 + EXPO(2.49)</t>
  </si>
  <si>
    <t>&gt; 0.15</t>
  </si>
  <si>
    <t>Lognormal</t>
  </si>
  <si>
    <t>LOGN(12.7, 21.3)</t>
  </si>
  <si>
    <t>Arrival Times</t>
  </si>
  <si>
    <t>Service</t>
  </si>
  <si>
    <t>Tria(2.5, 2, 3)</t>
  </si>
  <si>
    <t>SHEET 4</t>
  </si>
  <si>
    <t>LOGN(9.69, 14.1)</t>
  </si>
  <si>
    <t>Beta</t>
  </si>
  <si>
    <t>93 * BETA(0.411, 0.581)</t>
  </si>
  <si>
    <t>LOGN(67.6, 320)</t>
  </si>
  <si>
    <t>LOGN(5.65, 8.63)</t>
  </si>
  <si>
    <t>SHEET 5</t>
  </si>
  <si>
    <t>LOGN(10.2, 19.5)</t>
  </si>
  <si>
    <t>SHEET 6</t>
  </si>
  <si>
    <t>"= 0 to 93"</t>
  </si>
  <si>
    <t>SHEET 7</t>
  </si>
  <si>
    <t>Time Since Previous Call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</si>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</sst>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000"/>
    <numFmt numFmtId="165" formatCode="#,##0.0000"/>
    <numFmt numFmtId="166" formatCode="0.0000"/>
    <numFmt numFmtId="167" formatCode="m/d/yyyy"/>
  </numFmts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0"/>
      <color rgb="FFD9D9D9"/>
      <name val="Arial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3D85C6"/>
        <bgColor rgb="FF3D85C6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164" fontId="1" fillId="2" borderId="0" xfId="0" applyNumberFormat="1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1" fillId="0" borderId="0" xfId="0" applyFont="1" applyAlignment="1"/>
    <xf numFmtId="165" fontId="2" fillId="5" borderId="0" xfId="0" applyNumberFormat="1" applyFont="1" applyFill="1" applyAlignment="1"/>
    <xf numFmtId="0" fontId="2" fillId="6" borderId="0" xfId="0" applyFont="1" applyFill="1" applyAlignment="1"/>
    <xf numFmtId="0" fontId="2" fillId="2" borderId="0" xfId="0" applyFont="1" applyFill="1" applyAlignment="1"/>
    <xf numFmtId="164" fontId="2" fillId="2" borderId="0" xfId="0" applyNumberFormat="1" applyFont="1" applyFill="1" applyAlignment="1"/>
    <xf numFmtId="166" fontId="2" fillId="7" borderId="0" xfId="0" applyNumberFormat="1" applyFont="1" applyFill="1" applyAlignment="1"/>
    <xf numFmtId="167" fontId="2" fillId="8" borderId="0" xfId="0" applyNumberFormat="1" applyFont="1" applyFill="1" applyAlignment="1">
      <alignment horizontal="left"/>
    </xf>
    <xf numFmtId="0" fontId="1" fillId="4" borderId="0" xfId="0" applyFont="1" applyFill="1"/>
    <xf numFmtId="165" fontId="1" fillId="5" borderId="0" xfId="0" applyNumberFormat="1" applyFont="1" applyFill="1"/>
    <xf numFmtId="0" fontId="1" fillId="6" borderId="0" xfId="0" applyFont="1" applyFill="1"/>
    <xf numFmtId="46" fontId="1" fillId="2" borderId="0" xfId="0" applyNumberFormat="1" applyFont="1" applyFill="1"/>
    <xf numFmtId="164" fontId="1" fillId="2" borderId="0" xfId="0" applyNumberFormat="1" applyFont="1" applyFill="1"/>
    <xf numFmtId="166" fontId="1" fillId="7" borderId="0" xfId="0" applyNumberFormat="1" applyFont="1" applyFill="1"/>
    <xf numFmtId="0" fontId="1" fillId="9" borderId="0" xfId="0" applyFont="1" applyFill="1" applyAlignment="1"/>
    <xf numFmtId="21" fontId="1" fillId="4" borderId="0" xfId="0" applyNumberFormat="1" applyFont="1" applyFill="1" applyAlignment="1"/>
    <xf numFmtId="164" fontId="1" fillId="4" borderId="0" xfId="0" applyNumberFormat="1" applyFont="1" applyFill="1" applyAlignment="1"/>
    <xf numFmtId="164" fontId="1" fillId="4" borderId="0" xfId="0" applyNumberFormat="1" applyFont="1" applyFill="1"/>
    <xf numFmtId="165" fontId="1" fillId="5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/>
    <xf numFmtId="21" fontId="1" fillId="2" borderId="0" xfId="0" applyNumberFormat="1" applyFont="1" applyFill="1" applyAlignment="1"/>
    <xf numFmtId="46" fontId="1" fillId="4" borderId="0" xfId="0" applyNumberFormat="1" applyFont="1" applyFill="1"/>
    <xf numFmtId="46" fontId="1" fillId="2" borderId="0" xfId="0" applyNumberFormat="1" applyFont="1" applyFill="1" applyAlignment="1"/>
    <xf numFmtId="0" fontId="3" fillId="6" borderId="0" xfId="0" applyFont="1" applyFill="1" applyAlignment="1">
      <alignment horizontal="left"/>
    </xf>
    <xf numFmtId="0" fontId="4" fillId="2" borderId="0" xfId="0" applyFont="1" applyFill="1" applyAlignment="1"/>
    <xf numFmtId="164" fontId="4" fillId="2" borderId="0" xfId="0" applyNumberFormat="1" applyFont="1" applyFill="1" applyAlignment="1"/>
    <xf numFmtId="46" fontId="1" fillId="4" borderId="0" xfId="0" applyNumberFormat="1" applyFont="1" applyFill="1" applyAlignment="1"/>
    <xf numFmtId="19" fontId="1" fillId="4" borderId="0" xfId="0" applyNumberFormat="1" applyFont="1" applyFill="1" applyAlignment="1"/>
    <xf numFmtId="20" fontId="1" fillId="0" borderId="0" xfId="0" applyNumberFormat="1" applyFont="1" applyAlignment="1"/>
    <xf numFmtId="0" fontId="1" fillId="10" borderId="0" xfId="0" applyFont="1" applyFill="1"/>
    <xf numFmtId="0" fontId="1" fillId="10" borderId="0" xfId="0" applyFont="1" applyFill="1" applyAlignment="1"/>
    <xf numFmtId="0" fontId="5" fillId="6" borderId="0" xfId="0" applyFont="1" applyFill="1" applyAlignment="1"/>
    <xf numFmtId="165" fontId="1" fillId="0" borderId="0" xfId="0" applyNumberFormat="1" applyFont="1"/>
    <xf numFmtId="164" fontId="1" fillId="0" borderId="0" xfId="0" applyNumberFormat="1" applyFont="1"/>
    <xf numFmtId="46" fontId="1" fillId="0" borderId="0" xfId="0" applyNumberFormat="1" applyFont="1"/>
    <xf numFmtId="166" fontId="1" fillId="0" borderId="0" xfId="0" applyNumberFormat="1" applyFont="1"/>
    <xf numFmtId="165" fontId="2" fillId="0" borderId="0" xfId="0" applyNumberFormat="1" applyFont="1" applyAlignment="1"/>
    <xf numFmtId="0" fontId="2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1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16</xdr:row>
      <xdr:rowOff>38100</xdr:rowOff>
    </xdr:from>
    <xdr:to>
      <xdr:col>13</xdr:col>
      <xdr:colOff>19050</xdr:colOff>
      <xdr:row>24</xdr:row>
      <xdr:rowOff>47625</xdr:rowOff>
    </xdr:to>
    <xdr:grpSp>
      <xdr:nvGrpSpPr>
        <xdr:cNvPr id="2" name="Shape 2" title="Drawing"/>
        <xdr:cNvGrpSpPr/>
      </xdr:nvGrpSpPr>
      <xdr:grpSpPr>
        <a:xfrm>
          <a:off x="6134100" y="3086100"/>
          <a:ext cx="8248650" cy="1533525"/>
          <a:chOff x="304800" y="535625"/>
          <a:chExt cx="7086600" cy="1590675"/>
        </a:xfrm>
      </xdr:grpSpPr>
      <xdr:pic>
        <xdr:nvPicPr>
          <xdr:cNvPr id="3" name="Shape 3" descr="service_all.png"/>
          <xdr:cNvPicPr preferRelativeResize="0"/>
        </xdr:nvPicPr>
        <xdr:blipFill rotWithShape="1">
          <a:blip xmlns:r="http://schemas.openxmlformats.org/officeDocument/2006/relationships" r:embed="rId1">
            <a:alphaModFix/>
          </a:blip>
          <a:srcRect l="2082" t="9312" r="1036" b="52029"/>
          <a:stretch/>
        </xdr:blipFill>
        <xdr:spPr>
          <a:xfrm>
            <a:off x="304800" y="535625"/>
            <a:ext cx="7086600" cy="15906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11</xdr:row>
      <xdr:rowOff>28575</xdr:rowOff>
    </xdr:from>
    <xdr:to>
      <xdr:col>10</xdr:col>
      <xdr:colOff>609600</xdr:colOff>
      <xdr:row>19</xdr:row>
      <xdr:rowOff>47625</xdr:rowOff>
    </xdr:to>
    <xdr:grpSp>
      <xdr:nvGrpSpPr>
        <xdr:cNvPr id="2" name="Shape 2" title="Drawing"/>
        <xdr:cNvGrpSpPr/>
      </xdr:nvGrpSpPr>
      <xdr:grpSpPr>
        <a:xfrm>
          <a:off x="3714750" y="2124075"/>
          <a:ext cx="7943850" cy="1543050"/>
          <a:chOff x="323850" y="526100"/>
          <a:chExt cx="6924677" cy="1600201"/>
        </a:xfrm>
      </xdr:grpSpPr>
      <xdr:pic>
        <xdr:nvPicPr>
          <xdr:cNvPr id="4" name="Shape 4" descr="service_early1.png"/>
          <xdr:cNvPicPr preferRelativeResize="0"/>
        </xdr:nvPicPr>
        <xdr:blipFill rotWithShape="1">
          <a:blip xmlns:r="http://schemas.openxmlformats.org/officeDocument/2006/relationships" r:embed="rId1">
            <a:alphaModFix/>
          </a:blip>
          <a:srcRect l="2347" t="9080" r="2991" b="52030"/>
          <a:stretch/>
        </xdr:blipFill>
        <xdr:spPr>
          <a:xfrm>
            <a:off x="323850" y="526100"/>
            <a:ext cx="6924677" cy="1600201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10</xdr:row>
      <xdr:rowOff>152400</xdr:rowOff>
    </xdr:from>
    <xdr:to>
      <xdr:col>10</xdr:col>
      <xdr:colOff>361950</xdr:colOff>
      <xdr:row>21</xdr:row>
      <xdr:rowOff>66675</xdr:rowOff>
    </xdr:to>
    <xdr:grpSp>
      <xdr:nvGrpSpPr>
        <xdr:cNvPr id="2" name="Shape 2" title="Drawing"/>
        <xdr:cNvGrpSpPr/>
      </xdr:nvGrpSpPr>
      <xdr:grpSpPr>
        <a:xfrm>
          <a:off x="419100" y="545150"/>
          <a:ext cx="6924677" cy="2095500"/>
          <a:chOff x="419100" y="545150"/>
          <a:chExt cx="6924677" cy="2095500"/>
        </a:xfrm>
      </xdr:grpSpPr>
      <xdr:pic>
        <xdr:nvPicPr>
          <xdr:cNvPr id="5" name="Shape 5" descr="interarrival_early2.png"/>
          <xdr:cNvPicPr preferRelativeResize="0"/>
        </xdr:nvPicPr>
        <xdr:blipFill rotWithShape="1">
          <a:blip xmlns:r="http://schemas.openxmlformats.org/officeDocument/2006/relationships" r:embed="rId1">
            <a:alphaModFix/>
          </a:blip>
          <a:srcRect l="3644" t="9543" r="1694" b="39529"/>
          <a:stretch/>
        </xdr:blipFill>
        <xdr:spPr>
          <a:xfrm>
            <a:off x="419100" y="545150"/>
            <a:ext cx="6924677" cy="20955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962025</xdr:colOff>
      <xdr:row>14</xdr:row>
      <xdr:rowOff>66675</xdr:rowOff>
    </xdr:from>
    <xdr:to>
      <xdr:col>13</xdr:col>
      <xdr:colOff>228600</xdr:colOff>
      <xdr:row>22</xdr:row>
      <xdr:rowOff>104775</xdr:rowOff>
    </xdr:to>
    <xdr:grpSp>
      <xdr:nvGrpSpPr>
        <xdr:cNvPr id="2" name="Shape 2" title="Drawing"/>
        <xdr:cNvGrpSpPr/>
      </xdr:nvGrpSpPr>
      <xdr:grpSpPr>
        <a:xfrm>
          <a:off x="409575" y="527675"/>
          <a:ext cx="6943723" cy="1619249"/>
          <a:chOff x="409575" y="527675"/>
          <a:chExt cx="6943723" cy="1619249"/>
        </a:xfrm>
      </xdr:grpSpPr>
      <xdr:pic>
        <xdr:nvPicPr>
          <xdr:cNvPr id="6" name="Shape 6" descr="interarrival_late1.png"/>
          <xdr:cNvPicPr preferRelativeResize="0"/>
        </xdr:nvPicPr>
        <xdr:blipFill rotWithShape="1">
          <a:blip xmlns:r="http://schemas.openxmlformats.org/officeDocument/2006/relationships" r:embed="rId1">
            <a:alphaModFix/>
          </a:blip>
          <a:srcRect l="3512" t="9122" r="1566" b="51524"/>
          <a:stretch/>
        </xdr:blipFill>
        <xdr:spPr>
          <a:xfrm>
            <a:off x="409575" y="527675"/>
            <a:ext cx="6943723" cy="1619249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15</xdr:row>
      <xdr:rowOff>152400</xdr:rowOff>
    </xdr:from>
    <xdr:to>
      <xdr:col>12</xdr:col>
      <xdr:colOff>447675</xdr:colOff>
      <xdr:row>24</xdr:row>
      <xdr:rowOff>171450</xdr:rowOff>
    </xdr:to>
    <xdr:grpSp>
      <xdr:nvGrpSpPr>
        <xdr:cNvPr id="2" name="Shape 2" title="Drawing"/>
        <xdr:cNvGrpSpPr/>
      </xdr:nvGrpSpPr>
      <xdr:grpSpPr>
        <a:xfrm>
          <a:off x="5676900" y="3009900"/>
          <a:ext cx="8029575" cy="1733550"/>
          <a:chOff x="352425" y="556250"/>
          <a:chExt cx="7010400" cy="1800225"/>
        </a:xfrm>
      </xdr:grpSpPr>
      <xdr:pic>
        <xdr:nvPicPr>
          <xdr:cNvPr id="7" name="Shape 7" descr="interarrival_midday1.png"/>
          <xdr:cNvPicPr preferRelativeResize="0"/>
        </xdr:nvPicPr>
        <xdr:blipFill rotWithShape="1">
          <a:blip xmlns:r="http://schemas.openxmlformats.org/officeDocument/2006/relationships" r:embed="rId1">
            <a:alphaModFix/>
          </a:blip>
          <a:srcRect l="2731" t="9813" r="1428" b="46436"/>
          <a:stretch/>
        </xdr:blipFill>
        <xdr:spPr>
          <a:xfrm>
            <a:off x="352425" y="556250"/>
            <a:ext cx="7010400" cy="18002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12</xdr:row>
      <xdr:rowOff>85725</xdr:rowOff>
    </xdr:from>
    <xdr:to>
      <xdr:col>13</xdr:col>
      <xdr:colOff>171450</xdr:colOff>
      <xdr:row>20</xdr:row>
      <xdr:rowOff>133350</xdr:rowOff>
    </xdr:to>
    <xdr:grpSp>
      <xdr:nvGrpSpPr>
        <xdr:cNvPr id="2" name="Shape 2" title="Drawing"/>
        <xdr:cNvGrpSpPr/>
      </xdr:nvGrpSpPr>
      <xdr:grpSpPr>
        <a:xfrm>
          <a:off x="295275" y="518150"/>
          <a:ext cx="7048502" cy="1628775"/>
          <a:chOff x="295275" y="518150"/>
          <a:chExt cx="7048502" cy="1628775"/>
        </a:xfrm>
      </xdr:grpSpPr>
      <xdr:pic>
        <xdr:nvPicPr>
          <xdr:cNvPr id="8" name="Shape 8" descr="interarrival_early1.png"/>
          <xdr:cNvPicPr preferRelativeResize="0"/>
        </xdr:nvPicPr>
        <xdr:blipFill rotWithShape="1">
          <a:blip xmlns:r="http://schemas.openxmlformats.org/officeDocument/2006/relationships" r:embed="rId1">
            <a:alphaModFix/>
          </a:blip>
          <a:srcRect l="1956" t="8894" r="1686" b="51523"/>
          <a:stretch/>
        </xdr:blipFill>
        <xdr:spPr>
          <a:xfrm>
            <a:off x="295275" y="518150"/>
            <a:ext cx="7048502" cy="16287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6</xdr:row>
      <xdr:rowOff>123825</xdr:rowOff>
    </xdr:from>
    <xdr:to>
      <xdr:col>6</xdr:col>
      <xdr:colOff>514350</xdr:colOff>
      <xdr:row>17</xdr:row>
      <xdr:rowOff>161925</xdr:rowOff>
    </xdr:to>
    <xdr:grpSp>
      <xdr:nvGrpSpPr>
        <xdr:cNvPr id="2" name="Shape 2" title="Drawing"/>
        <xdr:cNvGrpSpPr/>
      </xdr:nvGrpSpPr>
      <xdr:grpSpPr>
        <a:xfrm>
          <a:off x="1819275" y="651500"/>
          <a:ext cx="3886200" cy="2219324"/>
          <a:chOff x="1819275" y="651500"/>
          <a:chExt cx="3886200" cy="2219324"/>
        </a:xfrm>
      </xdr:grpSpPr>
      <xdr:pic>
        <xdr:nvPicPr>
          <xdr:cNvPr id="9" name="Shape 9" descr="interarrival_all.png"/>
          <xdr:cNvPicPr preferRelativeResize="0"/>
        </xdr:nvPicPr>
        <xdr:blipFill rotWithShape="1">
          <a:blip xmlns:r="http://schemas.openxmlformats.org/officeDocument/2006/relationships" r:embed="rId1">
            <a:alphaModFix/>
          </a:blip>
          <a:srcRect l="22785" t="12130" r="24087" b="33932"/>
          <a:stretch/>
        </xdr:blipFill>
        <xdr:spPr>
          <a:xfrm>
            <a:off x="1819275" y="651500"/>
            <a:ext cx="3886200" cy="2219324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4"/>
  <sheetViews>
    <sheetView tabSelected="1" workbookViewId="0">
      <pane xSplit="2" topLeftCell="C1" activePane="topRight" state="frozen"/>
      <selection pane="topRight" activeCell="G5" sqref="G5"/>
    </sheetView>
  </sheetViews>
  <sheetFormatPr baseColWidth="10" defaultColWidth="14.5" defaultRowHeight="15.75" customHeight="1" x14ac:dyDescent="0.15"/>
  <cols>
    <col min="1" max="1" width="12.6640625" customWidth="1"/>
    <col min="2" max="2" width="9.5" customWidth="1"/>
    <col min="3" max="3" width="33.6640625" customWidth="1"/>
    <col min="4" max="4" width="49.5" customWidth="1"/>
    <col min="5" max="5" width="53.5" customWidth="1"/>
    <col min="6" max="6" width="37.1640625" customWidth="1"/>
    <col min="7" max="7" width="32.6640625" customWidth="1"/>
    <col min="8" max="8" width="17.33203125" customWidth="1"/>
    <col min="9" max="9" width="36" customWidth="1"/>
    <col min="10" max="10" width="39.6640625" customWidth="1"/>
  </cols>
  <sheetData>
    <row r="1" spans="1:10" ht="15.75" customHeight="1" x14ac:dyDescent="0.15">
      <c r="A1" s="2" t="s">
        <v>0</v>
      </c>
      <c r="B1" s="3" t="s">
        <v>1</v>
      </c>
      <c r="C1" s="3" t="s">
        <v>3</v>
      </c>
      <c r="D1" s="3" t="s">
        <v>4</v>
      </c>
      <c r="E1" s="5" t="s">
        <v>5</v>
      </c>
      <c r="F1" s="3" t="s">
        <v>6</v>
      </c>
      <c r="G1" s="6"/>
      <c r="H1" s="7" t="s">
        <v>8</v>
      </c>
      <c r="I1" s="8" t="s">
        <v>9</v>
      </c>
      <c r="J1" s="9" t="s">
        <v>14</v>
      </c>
    </row>
    <row r="2" spans="1:10" ht="15.75" customHeight="1" x14ac:dyDescent="0.15">
      <c r="A2" s="10">
        <v>43175</v>
      </c>
      <c r="B2" s="11"/>
      <c r="C2" s="11"/>
      <c r="D2" s="11"/>
      <c r="E2" s="12"/>
      <c r="F2" s="11"/>
      <c r="G2" s="13"/>
      <c r="H2" s="14"/>
      <c r="I2" s="15"/>
      <c r="J2" s="16"/>
    </row>
    <row r="3" spans="1:10" ht="15.75" customHeight="1" x14ac:dyDescent="0.15">
      <c r="A3" s="17" t="s">
        <v>24</v>
      </c>
      <c r="B3" s="18">
        <v>0.23377314814814815</v>
      </c>
      <c r="C3" s="19">
        <v>0.23377314814814815</v>
      </c>
      <c r="D3" s="20">
        <f t="shared" ref="D3:D143" si="0">C3-C2</f>
        <v>0.23377314814814815</v>
      </c>
      <c r="E3" s="21" t="s">
        <v>27</v>
      </c>
      <c r="F3" s="22" t="s">
        <v>28</v>
      </c>
      <c r="G3" s="23"/>
      <c r="H3" s="24">
        <v>4.8842592592592592E-3</v>
      </c>
      <c r="I3" s="1">
        <v>4.8842592592592592E-3</v>
      </c>
      <c r="J3" s="16">
        <f t="shared" ref="J3:J206" si="1">I3*24*60</f>
        <v>7.0333333333333332</v>
      </c>
    </row>
    <row r="4" spans="1:10" ht="15.75" customHeight="1" x14ac:dyDescent="0.15">
      <c r="B4" s="18">
        <v>0.25244212962962964</v>
      </c>
      <c r="C4" s="19">
        <v>0.25244212962962964</v>
      </c>
      <c r="D4" s="20">
        <f t="shared" si="0"/>
        <v>1.8668981481481495E-2</v>
      </c>
      <c r="E4" s="12">
        <f t="shared" ref="E4:E206" si="2">D4*24*60</f>
        <v>26.883333333333354</v>
      </c>
      <c r="F4" s="25">
        <f t="shared" ref="F4:F206" si="3">C4-C3</f>
        <v>1.8668981481481495E-2</v>
      </c>
      <c r="G4" s="23"/>
      <c r="H4" s="24">
        <v>2.2106481481481482E-3</v>
      </c>
      <c r="I4" s="1">
        <v>2.2106481481481482E-3</v>
      </c>
      <c r="J4" s="16">
        <f t="shared" si="1"/>
        <v>3.1833333333333336</v>
      </c>
    </row>
    <row r="5" spans="1:10" ht="15.75" customHeight="1" x14ac:dyDescent="0.15">
      <c r="B5" s="18">
        <v>0.26815972222222223</v>
      </c>
      <c r="C5" s="19">
        <v>0.26815972222222223</v>
      </c>
      <c r="D5" s="20">
        <f t="shared" si="0"/>
        <v>1.5717592592592589E-2</v>
      </c>
      <c r="E5" s="12">
        <f t="shared" si="2"/>
        <v>22.633333333333326</v>
      </c>
      <c r="F5" s="25">
        <f t="shared" si="3"/>
        <v>1.5717592592592589E-2</v>
      </c>
      <c r="G5" s="23"/>
      <c r="H5" s="24">
        <v>6.018518518518519E-4</v>
      </c>
      <c r="I5" s="1">
        <v>6.018518518518519E-4</v>
      </c>
      <c r="J5" s="16">
        <f t="shared" si="1"/>
        <v>0.8666666666666667</v>
      </c>
    </row>
    <row r="6" spans="1:10" ht="15.75" customHeight="1" x14ac:dyDescent="0.15">
      <c r="B6" s="18">
        <v>0.27083333333333331</v>
      </c>
      <c r="C6" s="19">
        <v>0.27083333333333331</v>
      </c>
      <c r="D6" s="20">
        <f t="shared" si="0"/>
        <v>2.673611111111085E-3</v>
      </c>
      <c r="E6" s="12">
        <f t="shared" si="2"/>
        <v>3.8499999999999623</v>
      </c>
      <c r="F6" s="25">
        <f t="shared" si="3"/>
        <v>2.673611111111085E-3</v>
      </c>
      <c r="G6" s="23"/>
      <c r="H6" s="24">
        <v>4.0509259259259258E-4</v>
      </c>
      <c r="I6" s="1">
        <v>4.0509259259259258E-4</v>
      </c>
      <c r="J6" s="16">
        <f t="shared" si="1"/>
        <v>0.58333333333333337</v>
      </c>
    </row>
    <row r="7" spans="1:10" ht="15.75" customHeight="1" x14ac:dyDescent="0.15">
      <c r="B7" s="18">
        <v>0.27339120370370368</v>
      </c>
      <c r="C7" s="19">
        <v>0.27339120370370368</v>
      </c>
      <c r="D7" s="20">
        <f t="shared" si="0"/>
        <v>2.5578703703703631E-3</v>
      </c>
      <c r="E7" s="12">
        <f t="shared" si="2"/>
        <v>3.6833333333333229</v>
      </c>
      <c r="F7" s="25">
        <f t="shared" si="3"/>
        <v>2.5578703703703631E-3</v>
      </c>
      <c r="G7" s="23"/>
      <c r="H7" s="24">
        <v>8.7962962962962962E-4</v>
      </c>
      <c r="I7" s="1">
        <v>8.7962962962962962E-4</v>
      </c>
      <c r="J7" s="16">
        <f t="shared" si="1"/>
        <v>1.2666666666666666</v>
      </c>
    </row>
    <row r="8" spans="1:10" ht="15.75" customHeight="1" x14ac:dyDescent="0.15">
      <c r="B8" s="18">
        <v>0.28766203703703702</v>
      </c>
      <c r="C8" s="19">
        <v>0.28766203703703702</v>
      </c>
      <c r="D8" s="20">
        <f t="shared" si="0"/>
        <v>1.4270833333333344E-2</v>
      </c>
      <c r="E8" s="12">
        <f t="shared" si="2"/>
        <v>20.550000000000015</v>
      </c>
      <c r="F8" s="25">
        <f t="shared" si="3"/>
        <v>1.4270833333333344E-2</v>
      </c>
      <c r="G8" s="23"/>
      <c r="H8" s="24">
        <v>7.5231481481481482E-4</v>
      </c>
      <c r="I8" s="1">
        <v>7.5231481481481482E-4</v>
      </c>
      <c r="J8" s="16">
        <f t="shared" si="1"/>
        <v>1.0833333333333333</v>
      </c>
    </row>
    <row r="9" spans="1:10" ht="15.75" customHeight="1" x14ac:dyDescent="0.15">
      <c r="B9" s="18">
        <v>0.29006944444444444</v>
      </c>
      <c r="C9" s="19">
        <v>0.29006944444444444</v>
      </c>
      <c r="D9" s="20">
        <f t="shared" si="0"/>
        <v>2.4074074074074137E-3</v>
      </c>
      <c r="E9" s="12">
        <f t="shared" si="2"/>
        <v>3.4666666666666757</v>
      </c>
      <c r="F9" s="25">
        <f t="shared" si="3"/>
        <v>2.4074074074074137E-3</v>
      </c>
      <c r="G9" s="23"/>
      <c r="H9" s="26">
        <v>3.4722222222222224E-4</v>
      </c>
      <c r="I9" s="1">
        <v>3.4722222222222224E-4</v>
      </c>
      <c r="J9" s="16">
        <f t="shared" si="1"/>
        <v>0.5</v>
      </c>
    </row>
    <row r="10" spans="1:10" ht="15.75" customHeight="1" x14ac:dyDescent="0.15">
      <c r="B10" s="18">
        <v>0.29072916666666665</v>
      </c>
      <c r="C10" s="19">
        <v>0.29072916666666665</v>
      </c>
      <c r="D10" s="20">
        <f t="shared" si="0"/>
        <v>6.5972222222221433E-4</v>
      </c>
      <c r="E10" s="12">
        <f t="shared" si="2"/>
        <v>0.94999999999998863</v>
      </c>
      <c r="F10" s="25">
        <f t="shared" si="3"/>
        <v>6.5972222222221433E-4</v>
      </c>
      <c r="G10" s="23"/>
      <c r="H10" s="26">
        <v>9.3749999999999997E-4</v>
      </c>
      <c r="I10" s="1">
        <v>9.3749999999999997E-4</v>
      </c>
      <c r="J10" s="16">
        <f t="shared" si="1"/>
        <v>1.3499999999999999</v>
      </c>
    </row>
    <row r="11" spans="1:10" ht="15.75" customHeight="1" x14ac:dyDescent="0.15">
      <c r="B11" s="18">
        <v>0.29391203703703705</v>
      </c>
      <c r="C11" s="19">
        <v>0.29391203703703705</v>
      </c>
      <c r="D11" s="20">
        <f t="shared" si="0"/>
        <v>3.1828703703704053E-3</v>
      </c>
      <c r="E11" s="12">
        <f t="shared" si="2"/>
        <v>4.5833333333333837</v>
      </c>
      <c r="F11" s="25">
        <f t="shared" si="3"/>
        <v>3.1828703703704053E-3</v>
      </c>
      <c r="G11" s="23"/>
      <c r="H11" s="26">
        <v>6.5972222222222224E-4</v>
      </c>
      <c r="I11" s="1">
        <v>6.5972222222222224E-4</v>
      </c>
      <c r="J11" s="16">
        <f t="shared" si="1"/>
        <v>0.95000000000000007</v>
      </c>
    </row>
    <row r="12" spans="1:10" ht="15.75" customHeight="1" x14ac:dyDescent="0.15">
      <c r="B12" s="18">
        <v>0.29464120370370372</v>
      </c>
      <c r="C12" s="19">
        <v>0.29464120370370372</v>
      </c>
      <c r="D12" s="20">
        <f t="shared" si="0"/>
        <v>7.2916666666666963E-4</v>
      </c>
      <c r="E12" s="12">
        <f t="shared" si="2"/>
        <v>1.0500000000000043</v>
      </c>
      <c r="F12" s="25">
        <f t="shared" si="3"/>
        <v>7.2916666666666963E-4</v>
      </c>
      <c r="G12" s="23"/>
      <c r="H12" s="26">
        <v>4.0509259259259258E-4</v>
      </c>
      <c r="I12" s="1">
        <v>4.0509259259259258E-4</v>
      </c>
      <c r="J12" s="16">
        <f t="shared" si="1"/>
        <v>0.58333333333333337</v>
      </c>
    </row>
    <row r="13" spans="1:10" ht="15.75" customHeight="1" x14ac:dyDescent="0.15">
      <c r="B13" s="18">
        <v>0.29532407407407407</v>
      </c>
      <c r="C13" s="19">
        <v>0.29532407407407407</v>
      </c>
      <c r="D13" s="20">
        <f t="shared" si="0"/>
        <v>6.8287037037034759E-4</v>
      </c>
      <c r="E13" s="12">
        <f t="shared" si="2"/>
        <v>0.98333333333330053</v>
      </c>
      <c r="F13" s="25">
        <f t="shared" si="3"/>
        <v>6.8287037037034759E-4</v>
      </c>
      <c r="G13" s="23"/>
      <c r="H13" s="26">
        <v>4.0509259259259258E-4</v>
      </c>
      <c r="I13" s="1">
        <v>4.0509259259259258E-4</v>
      </c>
      <c r="J13" s="16">
        <f t="shared" si="1"/>
        <v>0.58333333333333337</v>
      </c>
    </row>
    <row r="14" spans="1:10" ht="15.75" customHeight="1" x14ac:dyDescent="0.15">
      <c r="B14" s="18">
        <v>0.29651620370370368</v>
      </c>
      <c r="C14" s="19">
        <v>0.29651620370370368</v>
      </c>
      <c r="D14" s="20">
        <f t="shared" si="0"/>
        <v>1.1921296296296124E-3</v>
      </c>
      <c r="E14" s="12">
        <f t="shared" si="2"/>
        <v>1.7166666666666419</v>
      </c>
      <c r="F14" s="25">
        <f t="shared" si="3"/>
        <v>1.1921296296296124E-3</v>
      </c>
      <c r="G14" s="23"/>
      <c r="H14" s="26">
        <v>2.7546296296296294E-3</v>
      </c>
      <c r="I14" s="1">
        <v>2.7546296296296294E-3</v>
      </c>
      <c r="J14" s="16">
        <f t="shared" si="1"/>
        <v>3.9666666666666663</v>
      </c>
    </row>
    <row r="15" spans="1:10" ht="15.75" customHeight="1" x14ac:dyDescent="0.15">
      <c r="B15" s="18">
        <v>0.29930555555555555</v>
      </c>
      <c r="C15" s="19">
        <v>0.29930555555555555</v>
      </c>
      <c r="D15" s="20">
        <f t="shared" si="0"/>
        <v>2.7893518518518623E-3</v>
      </c>
      <c r="E15" s="12">
        <f t="shared" si="2"/>
        <v>4.0166666666666817</v>
      </c>
      <c r="F15" s="25">
        <f t="shared" si="3"/>
        <v>2.7893518518518623E-3</v>
      </c>
      <c r="G15" s="23"/>
      <c r="H15" s="26">
        <v>6.2500000000000001E-4</v>
      </c>
      <c r="I15" s="1">
        <v>6.2500000000000001E-4</v>
      </c>
      <c r="J15" s="16">
        <f t="shared" si="1"/>
        <v>0.89999999999999991</v>
      </c>
    </row>
    <row r="16" spans="1:10" ht="15.75" customHeight="1" x14ac:dyDescent="0.15">
      <c r="B16" s="18">
        <v>0.30092592592592593</v>
      </c>
      <c r="C16" s="19">
        <v>0.30092592592592593</v>
      </c>
      <c r="D16" s="20">
        <f t="shared" si="0"/>
        <v>1.6203703703703831E-3</v>
      </c>
      <c r="E16" s="12">
        <f t="shared" si="2"/>
        <v>2.3333333333333517</v>
      </c>
      <c r="F16" s="25">
        <f t="shared" si="3"/>
        <v>1.6203703703703831E-3</v>
      </c>
      <c r="G16" s="23"/>
      <c r="H16" s="26">
        <v>1.9791666666666668E-3</v>
      </c>
      <c r="I16" s="1">
        <v>1.9791666666666668E-3</v>
      </c>
      <c r="J16" s="16">
        <f t="shared" si="1"/>
        <v>2.85</v>
      </c>
    </row>
    <row r="17" spans="1:10" ht="15.75" customHeight="1" x14ac:dyDescent="0.15">
      <c r="B17" s="18">
        <v>0.30290509259259257</v>
      </c>
      <c r="C17" s="19">
        <v>0.30290509259259257</v>
      </c>
      <c r="D17" s="20">
        <f t="shared" si="0"/>
        <v>1.979166666666643E-3</v>
      </c>
      <c r="E17" s="12">
        <f t="shared" si="2"/>
        <v>2.8499999999999659</v>
      </c>
      <c r="F17" s="25">
        <f t="shared" si="3"/>
        <v>1.979166666666643E-3</v>
      </c>
      <c r="G17" s="23"/>
      <c r="H17" s="26">
        <v>8.6805555555555551E-4</v>
      </c>
      <c r="I17" s="1">
        <v>8.6805555555555551E-4</v>
      </c>
      <c r="J17" s="16">
        <f t="shared" si="1"/>
        <v>1.25</v>
      </c>
    </row>
    <row r="18" spans="1:10" ht="15.75" customHeight="1" x14ac:dyDescent="0.15">
      <c r="B18" s="18">
        <v>0.30380787037037038</v>
      </c>
      <c r="C18" s="19">
        <v>0.30380787037037038</v>
      </c>
      <c r="D18" s="20">
        <f t="shared" si="0"/>
        <v>9.0277777777780788E-4</v>
      </c>
      <c r="E18" s="12">
        <f t="shared" si="2"/>
        <v>1.3000000000000433</v>
      </c>
      <c r="F18" s="25">
        <f t="shared" si="3"/>
        <v>9.0277777777780788E-4</v>
      </c>
      <c r="G18" s="23"/>
      <c r="H18" s="26">
        <v>1.5972222222222223E-3</v>
      </c>
      <c r="I18" s="1">
        <v>1.5972222222222223E-3</v>
      </c>
      <c r="J18" s="16">
        <f t="shared" si="1"/>
        <v>2.3000000000000003</v>
      </c>
    </row>
    <row r="19" spans="1:10" ht="15.75" customHeight="1" x14ac:dyDescent="0.15">
      <c r="B19" s="18">
        <v>0.3054398148148148</v>
      </c>
      <c r="C19" s="19">
        <v>0.3054398148148148</v>
      </c>
      <c r="D19" s="20">
        <f t="shared" si="0"/>
        <v>1.631944444444422E-3</v>
      </c>
      <c r="E19" s="12">
        <f t="shared" si="2"/>
        <v>2.3499999999999677</v>
      </c>
      <c r="F19" s="25">
        <f t="shared" si="3"/>
        <v>1.631944444444422E-3</v>
      </c>
      <c r="G19" s="23"/>
      <c r="H19" s="26">
        <v>1.7476851851851852E-3</v>
      </c>
      <c r="I19" s="1">
        <v>1.7476851851851852E-3</v>
      </c>
      <c r="J19" s="16">
        <f t="shared" si="1"/>
        <v>2.5166666666666666</v>
      </c>
    </row>
    <row r="20" spans="1:10" ht="15.75" customHeight="1" x14ac:dyDescent="0.15">
      <c r="B20" s="18">
        <v>0.30722222222222223</v>
      </c>
      <c r="C20" s="19">
        <v>0.30722222222222223</v>
      </c>
      <c r="D20" s="20">
        <f t="shared" si="0"/>
        <v>1.782407407407427E-3</v>
      </c>
      <c r="E20" s="12">
        <f t="shared" si="2"/>
        <v>2.5666666666666949</v>
      </c>
      <c r="F20" s="25">
        <f t="shared" si="3"/>
        <v>1.782407407407427E-3</v>
      </c>
      <c r="G20" s="23"/>
      <c r="H20" s="26">
        <v>2.0023148148148148E-3</v>
      </c>
      <c r="I20" s="1">
        <v>2.0023148148148148E-3</v>
      </c>
      <c r="J20" s="16">
        <f t="shared" si="1"/>
        <v>2.8833333333333337</v>
      </c>
    </row>
    <row r="21" spans="1:10" ht="15.75" customHeight="1" x14ac:dyDescent="0.15">
      <c r="B21" s="18">
        <v>0.31528935185185186</v>
      </c>
      <c r="C21" s="19">
        <v>0.31528935185185186</v>
      </c>
      <c r="D21" s="20">
        <f t="shared" si="0"/>
        <v>8.0671296296296324E-3</v>
      </c>
      <c r="E21" s="12">
        <f t="shared" si="2"/>
        <v>11.616666666666671</v>
      </c>
      <c r="F21" s="25">
        <f t="shared" si="3"/>
        <v>8.0671296296296324E-3</v>
      </c>
      <c r="G21" s="23"/>
      <c r="H21" s="26">
        <v>2.1643518518518518E-3</v>
      </c>
      <c r="I21" s="1">
        <v>2.1643518518518518E-3</v>
      </c>
      <c r="J21" s="16">
        <f t="shared" si="1"/>
        <v>3.1166666666666667</v>
      </c>
    </row>
    <row r="22" spans="1:10" ht="15.75" customHeight="1" x14ac:dyDescent="0.15">
      <c r="B22" s="18">
        <v>0.31745370370370368</v>
      </c>
      <c r="C22" s="19">
        <v>0.31745370370370368</v>
      </c>
      <c r="D22" s="20">
        <f t="shared" si="0"/>
        <v>2.1643518518518201E-3</v>
      </c>
      <c r="E22" s="12">
        <f t="shared" si="2"/>
        <v>3.116666666666621</v>
      </c>
      <c r="F22" s="25">
        <f t="shared" si="3"/>
        <v>2.1643518518518201E-3</v>
      </c>
      <c r="G22" s="23"/>
      <c r="H22" s="26">
        <v>2.7777777777777779E-3</v>
      </c>
      <c r="I22" s="1">
        <v>2.7777777777777779E-3</v>
      </c>
      <c r="J22" s="16">
        <f t="shared" si="1"/>
        <v>4</v>
      </c>
    </row>
    <row r="23" spans="1:10" ht="15.75" customHeight="1" x14ac:dyDescent="0.15">
      <c r="B23" s="18">
        <v>0.32026620370370368</v>
      </c>
      <c r="C23" s="19">
        <v>0.32026620370370368</v>
      </c>
      <c r="D23" s="20">
        <f t="shared" si="0"/>
        <v>2.8124999999999956E-3</v>
      </c>
      <c r="E23" s="12">
        <f t="shared" si="2"/>
        <v>4.0499999999999936</v>
      </c>
      <c r="F23" s="25">
        <f t="shared" si="3"/>
        <v>2.8124999999999956E-3</v>
      </c>
      <c r="G23" s="23"/>
      <c r="H23" s="26">
        <v>1.1226851851851851E-3</v>
      </c>
      <c r="I23" s="1">
        <v>1.1226851851851851E-3</v>
      </c>
      <c r="J23" s="16">
        <f t="shared" si="1"/>
        <v>1.6166666666666667</v>
      </c>
    </row>
    <row r="24" spans="1:10" ht="15.75" customHeight="1" x14ac:dyDescent="0.15">
      <c r="B24" s="18">
        <v>0.32850694444444445</v>
      </c>
      <c r="C24" s="19">
        <v>0.32850694444444445</v>
      </c>
      <c r="D24" s="20">
        <f t="shared" si="0"/>
        <v>8.2407407407407707E-3</v>
      </c>
      <c r="E24" s="12">
        <f t="shared" si="2"/>
        <v>11.86666666666671</v>
      </c>
      <c r="F24" s="25">
        <f t="shared" si="3"/>
        <v>8.2407407407407707E-3</v>
      </c>
      <c r="G24" s="23"/>
      <c r="H24" s="26">
        <v>4.6296296296296298E-4</v>
      </c>
      <c r="I24" s="1">
        <v>4.6296296296296298E-4</v>
      </c>
      <c r="J24" s="16">
        <f t="shared" si="1"/>
        <v>0.66666666666666674</v>
      </c>
    </row>
    <row r="25" spans="1:10" ht="15.75" customHeight="1" x14ac:dyDescent="0.15">
      <c r="B25" s="18">
        <v>0.33387731481481481</v>
      </c>
      <c r="C25" s="19">
        <v>0.33387731481481481</v>
      </c>
      <c r="D25" s="20">
        <f t="shared" si="0"/>
        <v>5.3703703703703587E-3</v>
      </c>
      <c r="E25" s="12">
        <f t="shared" si="2"/>
        <v>7.7333333333333165</v>
      </c>
      <c r="F25" s="25">
        <f t="shared" si="3"/>
        <v>5.3703703703703587E-3</v>
      </c>
      <c r="G25" s="23"/>
      <c r="H25" s="26">
        <v>3.2986111111111111E-3</v>
      </c>
      <c r="I25" s="1">
        <v>3.2986111111111111E-3</v>
      </c>
      <c r="J25" s="16">
        <f t="shared" si="1"/>
        <v>4.75</v>
      </c>
    </row>
    <row r="26" spans="1:10" ht="15.75" customHeight="1" x14ac:dyDescent="0.15">
      <c r="B26" s="18">
        <v>0.33717592592592593</v>
      </c>
      <c r="C26" s="19">
        <v>0.33717592592592593</v>
      </c>
      <c r="D26" s="20">
        <f t="shared" si="0"/>
        <v>3.2986111111111271E-3</v>
      </c>
      <c r="E26" s="12">
        <f t="shared" si="2"/>
        <v>4.7500000000000231</v>
      </c>
      <c r="F26" s="25">
        <f t="shared" si="3"/>
        <v>3.2986111111111271E-3</v>
      </c>
      <c r="G26" s="23"/>
      <c r="H26" s="26">
        <v>6.2500000000000001E-4</v>
      </c>
      <c r="I26" s="1">
        <v>6.2500000000000001E-4</v>
      </c>
      <c r="J26" s="16">
        <f t="shared" si="1"/>
        <v>0.89999999999999991</v>
      </c>
    </row>
    <row r="27" spans="1:10" ht="15.75" customHeight="1" x14ac:dyDescent="0.15">
      <c r="B27" s="18">
        <v>0.33780092592592592</v>
      </c>
      <c r="C27" s="19">
        <v>0.33780092592592592</v>
      </c>
      <c r="D27" s="20">
        <f t="shared" si="0"/>
        <v>6.2499999999998668E-4</v>
      </c>
      <c r="E27" s="12">
        <f t="shared" si="2"/>
        <v>0.89999999999998082</v>
      </c>
      <c r="F27" s="25">
        <f t="shared" si="3"/>
        <v>6.2499999999998668E-4</v>
      </c>
      <c r="G27" s="23"/>
      <c r="H27" s="26">
        <v>1.724537037037037E-3</v>
      </c>
      <c r="I27" s="1">
        <v>1.724537037037037E-3</v>
      </c>
      <c r="J27" s="16">
        <f t="shared" si="1"/>
        <v>2.4833333333333334</v>
      </c>
    </row>
    <row r="28" spans="1:10" ht="15.75" customHeight="1" x14ac:dyDescent="0.15">
      <c r="B28" s="18">
        <v>0.34493055555555557</v>
      </c>
      <c r="C28" s="19">
        <v>0.34493055555555557</v>
      </c>
      <c r="D28" s="20">
        <f t="shared" si="0"/>
        <v>7.1296296296296524E-3</v>
      </c>
      <c r="E28" s="12">
        <f t="shared" si="2"/>
        <v>10.266666666666699</v>
      </c>
      <c r="F28" s="25">
        <f t="shared" si="3"/>
        <v>7.1296296296296524E-3</v>
      </c>
      <c r="G28" s="23"/>
      <c r="H28" s="26">
        <v>2.0138888888888888E-3</v>
      </c>
      <c r="I28" s="1">
        <v>2.0138888888888888E-3</v>
      </c>
      <c r="J28" s="16">
        <f t="shared" si="1"/>
        <v>2.9</v>
      </c>
    </row>
    <row r="29" spans="1:10" ht="15.75" customHeight="1" x14ac:dyDescent="0.15">
      <c r="B29" s="18">
        <v>0.3470138888888889</v>
      </c>
      <c r="C29" s="19">
        <v>0.3470138888888889</v>
      </c>
      <c r="D29" s="20">
        <f t="shared" si="0"/>
        <v>2.0833333333333259E-3</v>
      </c>
      <c r="E29" s="12">
        <f t="shared" si="2"/>
        <v>2.9999999999999893</v>
      </c>
      <c r="F29" s="25">
        <f t="shared" si="3"/>
        <v>2.0833333333333259E-3</v>
      </c>
      <c r="G29" s="23"/>
      <c r="H29" s="24">
        <v>1.9097222222222222E-3</v>
      </c>
      <c r="I29" s="1">
        <v>1.9097222222222222E-3</v>
      </c>
      <c r="J29" s="16">
        <f t="shared" si="1"/>
        <v>2.75</v>
      </c>
    </row>
    <row r="30" spans="1:10" ht="15.75" customHeight="1" x14ac:dyDescent="0.15">
      <c r="A30" s="4"/>
      <c r="B30" s="18">
        <v>0.3492824074074074</v>
      </c>
      <c r="C30" s="19">
        <v>0.3492824074074074</v>
      </c>
      <c r="D30" s="20">
        <f t="shared" si="0"/>
        <v>2.2685185185185031E-3</v>
      </c>
      <c r="E30" s="12">
        <f t="shared" si="2"/>
        <v>3.2666666666666444</v>
      </c>
      <c r="F30" s="25">
        <f t="shared" si="3"/>
        <v>2.2685185185185031E-3</v>
      </c>
      <c r="G30" s="23"/>
      <c r="H30" s="24">
        <v>2.8472222222222223E-3</v>
      </c>
      <c r="I30" s="1">
        <v>2.8472222222222223E-3</v>
      </c>
      <c r="J30" s="16">
        <f t="shared" si="1"/>
        <v>4.0999999999999996</v>
      </c>
    </row>
    <row r="31" spans="1:10" ht="15.75" customHeight="1" x14ac:dyDescent="0.15">
      <c r="B31" s="18">
        <v>0.35315972222222225</v>
      </c>
      <c r="C31" s="19">
        <v>0.35315972222222225</v>
      </c>
      <c r="D31" s="20">
        <f t="shared" si="0"/>
        <v>3.8773148148148473E-3</v>
      </c>
      <c r="E31" s="12">
        <f t="shared" si="2"/>
        <v>5.5833333333333801</v>
      </c>
      <c r="F31" s="25">
        <f t="shared" si="3"/>
        <v>3.8773148148148473E-3</v>
      </c>
      <c r="G31" s="23"/>
      <c r="H31" s="26">
        <v>8.7962962962962962E-4</v>
      </c>
      <c r="I31" s="1">
        <v>8.7962962962962962E-4</v>
      </c>
      <c r="J31" s="16">
        <f t="shared" si="1"/>
        <v>1.2666666666666666</v>
      </c>
    </row>
    <row r="32" spans="1:10" ht="15.75" customHeight="1" x14ac:dyDescent="0.15">
      <c r="B32" s="18">
        <v>0.35905092592592591</v>
      </c>
      <c r="C32" s="19">
        <v>0.35905092592592591</v>
      </c>
      <c r="D32" s="20">
        <f t="shared" si="0"/>
        <v>5.8912037037036624E-3</v>
      </c>
      <c r="E32" s="12">
        <f t="shared" si="2"/>
        <v>8.4833333333332739</v>
      </c>
      <c r="F32" s="25">
        <f t="shared" si="3"/>
        <v>5.8912037037036624E-3</v>
      </c>
      <c r="G32" s="23"/>
      <c r="H32" s="26">
        <v>2.8472222222222223E-3</v>
      </c>
      <c r="I32" s="1">
        <v>2.8472222222222223E-3</v>
      </c>
      <c r="J32" s="16">
        <f t="shared" si="1"/>
        <v>4.0999999999999996</v>
      </c>
    </row>
    <row r="33" spans="1:10" ht="15.75" customHeight="1" x14ac:dyDescent="0.15">
      <c r="B33" s="18">
        <v>0.35998842592592595</v>
      </c>
      <c r="C33" s="19">
        <v>0.35998842592592595</v>
      </c>
      <c r="D33" s="20">
        <f t="shared" si="0"/>
        <v>9.3750000000003553E-4</v>
      </c>
      <c r="E33" s="12">
        <f t="shared" si="2"/>
        <v>1.3500000000000512</v>
      </c>
      <c r="F33" s="25">
        <f t="shared" si="3"/>
        <v>9.3750000000003553E-4</v>
      </c>
      <c r="G33" s="23"/>
      <c r="H33" s="26">
        <v>4.3518518518518515E-3</v>
      </c>
      <c r="I33" s="1">
        <v>4.3518518518518515E-3</v>
      </c>
      <c r="J33" s="16">
        <f t="shared" si="1"/>
        <v>6.2666666666666666</v>
      </c>
    </row>
    <row r="34" spans="1:10" ht="15.75" customHeight="1" x14ac:dyDescent="0.15">
      <c r="B34" s="18">
        <v>0.36436342592592591</v>
      </c>
      <c r="C34" s="19">
        <v>0.36436342592592591</v>
      </c>
      <c r="D34" s="20">
        <f t="shared" si="0"/>
        <v>4.3749999999999623E-3</v>
      </c>
      <c r="E34" s="12">
        <f t="shared" si="2"/>
        <v>6.2999999999999456</v>
      </c>
      <c r="F34" s="25">
        <f t="shared" si="3"/>
        <v>4.3749999999999623E-3</v>
      </c>
      <c r="G34" s="23"/>
      <c r="H34" s="26">
        <v>8.4490740740740739E-4</v>
      </c>
      <c r="I34" s="1">
        <v>8.4490740740740739E-4</v>
      </c>
      <c r="J34" s="16">
        <f t="shared" si="1"/>
        <v>1.2166666666666666</v>
      </c>
    </row>
    <row r="35" spans="1:10" ht="15.75" customHeight="1" x14ac:dyDescent="0.15">
      <c r="A35" s="17" t="s">
        <v>42</v>
      </c>
      <c r="B35" s="18">
        <v>0.36524305555555553</v>
      </c>
      <c r="C35" s="19">
        <v>0.36524305555555553</v>
      </c>
      <c r="D35" s="20">
        <f t="shared" si="0"/>
        <v>8.796296296296191E-4</v>
      </c>
      <c r="E35" s="12">
        <f t="shared" si="2"/>
        <v>1.2666666666666515</v>
      </c>
      <c r="F35" s="25">
        <f t="shared" si="3"/>
        <v>8.796296296296191E-4</v>
      </c>
      <c r="G35" s="23"/>
      <c r="H35" s="26">
        <v>4.2361111111111115E-3</v>
      </c>
      <c r="I35" s="1">
        <v>4.2361111111111115E-3</v>
      </c>
      <c r="J35" s="16">
        <f t="shared" si="1"/>
        <v>6.1000000000000014</v>
      </c>
    </row>
    <row r="36" spans="1:10" ht="15.75" customHeight="1" x14ac:dyDescent="0.15">
      <c r="B36" s="18">
        <v>0.36549768518518516</v>
      </c>
      <c r="C36" s="19">
        <v>0.36549768518518516</v>
      </c>
      <c r="D36" s="20">
        <f t="shared" si="0"/>
        <v>2.5462962962963243E-4</v>
      </c>
      <c r="E36" s="12">
        <f t="shared" si="2"/>
        <v>0.36666666666667069</v>
      </c>
      <c r="F36" s="25">
        <f t="shared" si="3"/>
        <v>2.5462962962963243E-4</v>
      </c>
      <c r="G36" s="23"/>
      <c r="H36" s="26">
        <v>6.2500000000000001E-4</v>
      </c>
      <c r="I36" s="1">
        <v>6.2500000000000001E-4</v>
      </c>
      <c r="J36" s="16">
        <f t="shared" si="1"/>
        <v>0.89999999999999991</v>
      </c>
    </row>
    <row r="37" spans="1:10" ht="15.75" customHeight="1" x14ac:dyDescent="0.15">
      <c r="B37" s="18">
        <v>0.36650462962962965</v>
      </c>
      <c r="C37" s="19">
        <v>0.36650462962962965</v>
      </c>
      <c r="D37" s="20">
        <f t="shared" si="0"/>
        <v>1.0069444444444908E-3</v>
      </c>
      <c r="E37" s="12">
        <f t="shared" si="2"/>
        <v>1.4500000000000668</v>
      </c>
      <c r="F37" s="25">
        <f t="shared" si="3"/>
        <v>1.0069444444444908E-3</v>
      </c>
      <c r="G37" s="23"/>
      <c r="H37" s="26">
        <v>5.9027777777777778E-4</v>
      </c>
      <c r="I37" s="1">
        <v>5.9027777777777778E-4</v>
      </c>
      <c r="J37" s="16">
        <f t="shared" si="1"/>
        <v>0.85000000000000009</v>
      </c>
    </row>
    <row r="38" spans="1:10" ht="15.75" customHeight="1" x14ac:dyDescent="0.15">
      <c r="B38" s="18">
        <v>0.36953703703703705</v>
      </c>
      <c r="C38" s="19">
        <v>0.36953703703703705</v>
      </c>
      <c r="D38" s="20">
        <f t="shared" si="0"/>
        <v>3.0324074074074003E-3</v>
      </c>
      <c r="E38" s="12">
        <f t="shared" si="2"/>
        <v>4.3666666666666565</v>
      </c>
      <c r="F38" s="25">
        <f t="shared" si="3"/>
        <v>3.0324074074074003E-3</v>
      </c>
      <c r="G38" s="23"/>
      <c r="H38" s="26">
        <v>2.8472222222222223E-3</v>
      </c>
      <c r="I38" s="1">
        <v>2.8472222222222223E-3</v>
      </c>
      <c r="J38" s="16">
        <f t="shared" si="1"/>
        <v>4.0999999999999996</v>
      </c>
    </row>
    <row r="39" spans="1:10" ht="15.75" customHeight="1" x14ac:dyDescent="0.15">
      <c r="B39" s="18">
        <v>0.37451388888888887</v>
      </c>
      <c r="C39" s="19">
        <v>0.37451388888888887</v>
      </c>
      <c r="D39" s="20">
        <f t="shared" si="0"/>
        <v>4.9768518518518157E-3</v>
      </c>
      <c r="E39" s="12">
        <f t="shared" si="2"/>
        <v>7.1666666666666146</v>
      </c>
      <c r="F39" s="25">
        <f t="shared" si="3"/>
        <v>4.9768518518518157E-3</v>
      </c>
      <c r="G39" s="23"/>
      <c r="H39" s="26">
        <v>6.5972222222222224E-4</v>
      </c>
      <c r="I39" s="1">
        <v>6.5972222222222224E-4</v>
      </c>
      <c r="J39" s="16">
        <f t="shared" si="1"/>
        <v>0.95000000000000007</v>
      </c>
    </row>
    <row r="40" spans="1:10" ht="15.75" customHeight="1" x14ac:dyDescent="0.15">
      <c r="B40" s="18">
        <v>0.37520833333333331</v>
      </c>
      <c r="C40" s="19">
        <v>0.37520833333333331</v>
      </c>
      <c r="D40" s="20">
        <f t="shared" si="0"/>
        <v>6.9444444444444198E-4</v>
      </c>
      <c r="E40" s="12">
        <f t="shared" si="2"/>
        <v>0.99999999999999645</v>
      </c>
      <c r="F40" s="25">
        <f t="shared" si="3"/>
        <v>6.9444444444444198E-4</v>
      </c>
      <c r="G40" s="23"/>
      <c r="H40" s="26">
        <v>1.4699074074074074E-3</v>
      </c>
      <c r="I40" s="1">
        <v>1.4699074074074074E-3</v>
      </c>
      <c r="J40" s="16">
        <f t="shared" si="1"/>
        <v>2.1166666666666667</v>
      </c>
    </row>
    <row r="41" spans="1:10" ht="15.75" customHeight="1" x14ac:dyDescent="0.15">
      <c r="B41" s="18">
        <v>0.37667824074074074</v>
      </c>
      <c r="C41" s="19">
        <v>0.37667824074074074</v>
      </c>
      <c r="D41" s="20">
        <f t="shared" si="0"/>
        <v>1.4699074074074336E-3</v>
      </c>
      <c r="E41" s="12">
        <f t="shared" si="2"/>
        <v>2.1166666666667044</v>
      </c>
      <c r="F41" s="25">
        <f t="shared" si="3"/>
        <v>1.4699074074074336E-3</v>
      </c>
      <c r="G41" s="23"/>
      <c r="H41" s="26">
        <v>4.1319444444444442E-3</v>
      </c>
      <c r="I41" s="1">
        <v>4.1319444444444442E-3</v>
      </c>
      <c r="J41" s="16">
        <f t="shared" si="1"/>
        <v>5.9499999999999993</v>
      </c>
    </row>
    <row r="42" spans="1:10" ht="15.75" customHeight="1" x14ac:dyDescent="0.15">
      <c r="B42" s="18">
        <v>0.3808449074074074</v>
      </c>
      <c r="C42" s="19">
        <v>0.3808449074074074</v>
      </c>
      <c r="D42" s="20">
        <f t="shared" si="0"/>
        <v>4.1666666666666519E-3</v>
      </c>
      <c r="E42" s="12">
        <f t="shared" si="2"/>
        <v>5.9999999999999787</v>
      </c>
      <c r="F42" s="25">
        <f t="shared" si="3"/>
        <v>4.1666666666666519E-3</v>
      </c>
      <c r="G42" s="23"/>
      <c r="H42" s="26">
        <v>2.638888888888889E-3</v>
      </c>
      <c r="I42" s="1">
        <v>2.638888888888889E-3</v>
      </c>
      <c r="J42" s="16">
        <f t="shared" si="1"/>
        <v>3.8000000000000003</v>
      </c>
    </row>
    <row r="43" spans="1:10" ht="15.75" customHeight="1" x14ac:dyDescent="0.15">
      <c r="B43" s="18">
        <v>0.38350694444444444</v>
      </c>
      <c r="C43" s="19">
        <v>0.38350694444444444</v>
      </c>
      <c r="D43" s="20">
        <f t="shared" si="0"/>
        <v>2.6620370370370461E-3</v>
      </c>
      <c r="E43" s="12">
        <f t="shared" si="2"/>
        <v>3.8333333333333464</v>
      </c>
      <c r="F43" s="25">
        <f t="shared" si="3"/>
        <v>2.6620370370370461E-3</v>
      </c>
      <c r="G43" s="23"/>
      <c r="H43" s="26">
        <v>2.2569444444444442E-3</v>
      </c>
      <c r="I43" s="1">
        <v>2.2569444444444442E-3</v>
      </c>
      <c r="J43" s="16">
        <f t="shared" si="1"/>
        <v>3.2499999999999996</v>
      </c>
    </row>
    <row r="44" spans="1:10" ht="15.75" customHeight="1" x14ac:dyDescent="0.15">
      <c r="B44" s="18">
        <v>0.38576388888888891</v>
      </c>
      <c r="C44" s="19">
        <v>0.38576388888888891</v>
      </c>
      <c r="D44" s="20">
        <f t="shared" si="0"/>
        <v>2.2569444444444642E-3</v>
      </c>
      <c r="E44" s="12">
        <f t="shared" si="2"/>
        <v>3.2500000000000284</v>
      </c>
      <c r="F44" s="25">
        <f t="shared" si="3"/>
        <v>2.2569444444444642E-3</v>
      </c>
      <c r="G44" s="23"/>
      <c r="H44" s="26">
        <v>5.6712962962962967E-4</v>
      </c>
      <c r="I44" s="1">
        <v>5.6712962962962967E-4</v>
      </c>
      <c r="J44" s="16">
        <f t="shared" si="1"/>
        <v>0.81666666666666676</v>
      </c>
    </row>
    <row r="45" spans="1:10" ht="15.75" customHeight="1" x14ac:dyDescent="0.15">
      <c r="B45" s="18">
        <v>0.38636574074074076</v>
      </c>
      <c r="C45" s="19">
        <v>0.38636574074074076</v>
      </c>
      <c r="D45" s="20">
        <f t="shared" si="0"/>
        <v>6.0185185185185341E-4</v>
      </c>
      <c r="E45" s="12">
        <f t="shared" si="2"/>
        <v>0.86666666666666892</v>
      </c>
      <c r="F45" s="25">
        <f t="shared" si="3"/>
        <v>6.0185185185185341E-4</v>
      </c>
      <c r="G45" s="23"/>
      <c r="H45" s="26">
        <v>2.7199074074074074E-3</v>
      </c>
      <c r="I45" s="1">
        <v>2.7199074074074074E-3</v>
      </c>
      <c r="J45" s="16">
        <f t="shared" si="1"/>
        <v>3.916666666666667</v>
      </c>
    </row>
    <row r="46" spans="1:10" ht="15.75" customHeight="1" x14ac:dyDescent="0.15">
      <c r="B46" s="18">
        <v>0.38912037037037039</v>
      </c>
      <c r="C46" s="19">
        <v>0.38912037037037039</v>
      </c>
      <c r="D46" s="20">
        <f t="shared" si="0"/>
        <v>2.7546296296296346E-3</v>
      </c>
      <c r="E46" s="12">
        <f t="shared" si="2"/>
        <v>3.9666666666666739</v>
      </c>
      <c r="F46" s="25">
        <f t="shared" si="3"/>
        <v>2.7546296296296346E-3</v>
      </c>
      <c r="G46" s="23"/>
      <c r="H46" s="26">
        <v>1.9444444444444444E-3</v>
      </c>
      <c r="I46" s="1">
        <v>1.9444444444444444E-3</v>
      </c>
      <c r="J46" s="16">
        <f t="shared" si="1"/>
        <v>2.8</v>
      </c>
    </row>
    <row r="47" spans="1:10" ht="15.75" customHeight="1" x14ac:dyDescent="0.15">
      <c r="B47" s="18">
        <v>0.39109953703703704</v>
      </c>
      <c r="C47" s="19">
        <v>0.39109953703703704</v>
      </c>
      <c r="D47" s="20">
        <f t="shared" si="0"/>
        <v>1.979166666666643E-3</v>
      </c>
      <c r="E47" s="12">
        <f t="shared" si="2"/>
        <v>2.8499999999999659</v>
      </c>
      <c r="F47" s="25">
        <f t="shared" si="3"/>
        <v>1.979166666666643E-3</v>
      </c>
      <c r="G47" s="23"/>
      <c r="H47" s="26">
        <v>1.6898148148148148E-3</v>
      </c>
      <c r="I47" s="1">
        <v>1.6898148148148148E-3</v>
      </c>
      <c r="J47" s="16">
        <f t="shared" si="1"/>
        <v>2.4333333333333331</v>
      </c>
    </row>
    <row r="48" spans="1:10" ht="15.75" customHeight="1" x14ac:dyDescent="0.15">
      <c r="B48" s="18">
        <v>0.39295138888888886</v>
      </c>
      <c r="C48" s="19">
        <v>0.39295138888888886</v>
      </c>
      <c r="D48" s="20">
        <f t="shared" si="0"/>
        <v>1.8518518518518268E-3</v>
      </c>
      <c r="E48" s="12">
        <f t="shared" si="2"/>
        <v>2.6666666666666305</v>
      </c>
      <c r="F48" s="25">
        <f t="shared" si="3"/>
        <v>1.8518518518518268E-3</v>
      </c>
      <c r="G48" s="23"/>
      <c r="H48" s="26">
        <v>2.3726851851851851E-3</v>
      </c>
      <c r="I48" s="1">
        <v>2.3726851851851851E-3</v>
      </c>
      <c r="J48" s="16">
        <f t="shared" si="1"/>
        <v>3.4166666666666665</v>
      </c>
    </row>
    <row r="49" spans="2:10" ht="15.75" customHeight="1" x14ac:dyDescent="0.15">
      <c r="B49" s="18">
        <v>0.39535879629629628</v>
      </c>
      <c r="C49" s="19">
        <v>0.39535879629629628</v>
      </c>
      <c r="D49" s="20">
        <f t="shared" si="0"/>
        <v>2.4074074074074137E-3</v>
      </c>
      <c r="E49" s="12">
        <f t="shared" si="2"/>
        <v>3.4666666666666757</v>
      </c>
      <c r="F49" s="25">
        <f t="shared" si="3"/>
        <v>2.4074074074074137E-3</v>
      </c>
      <c r="G49" s="23"/>
      <c r="H49" s="26">
        <v>4.1666666666666666E-3</v>
      </c>
      <c r="I49" s="1">
        <v>4.1666666666666666E-3</v>
      </c>
      <c r="J49" s="16">
        <f t="shared" si="1"/>
        <v>6</v>
      </c>
    </row>
    <row r="50" spans="2:10" ht="15.75" customHeight="1" x14ac:dyDescent="0.15">
      <c r="B50" s="18">
        <v>0.39952546296296299</v>
      </c>
      <c r="C50" s="19">
        <v>0.39952546296296299</v>
      </c>
      <c r="D50" s="20">
        <f t="shared" si="0"/>
        <v>4.1666666666667074E-3</v>
      </c>
      <c r="E50" s="12">
        <f t="shared" si="2"/>
        <v>6.0000000000000586</v>
      </c>
      <c r="F50" s="25">
        <f t="shared" si="3"/>
        <v>4.1666666666667074E-3</v>
      </c>
      <c r="G50" s="23"/>
      <c r="H50" s="26">
        <v>2.2222222222222222E-3</v>
      </c>
      <c r="I50" s="1">
        <v>2.2222222222222222E-3</v>
      </c>
      <c r="J50" s="16">
        <f t="shared" si="1"/>
        <v>3.1999999999999997</v>
      </c>
    </row>
    <row r="51" spans="2:10" ht="15.75" customHeight="1" x14ac:dyDescent="0.15">
      <c r="B51" s="18">
        <v>0.40178240740740739</v>
      </c>
      <c r="C51" s="19">
        <v>0.40178240740740739</v>
      </c>
      <c r="D51" s="20">
        <f t="shared" si="0"/>
        <v>2.2569444444444087E-3</v>
      </c>
      <c r="E51" s="12">
        <f t="shared" si="2"/>
        <v>3.2499999999999485</v>
      </c>
      <c r="F51" s="25">
        <f t="shared" si="3"/>
        <v>2.2569444444444087E-3</v>
      </c>
      <c r="G51" s="27"/>
      <c r="H51" s="26">
        <v>3.7037037037037035E-4</v>
      </c>
      <c r="I51" s="1">
        <v>3.7037037037037035E-4</v>
      </c>
      <c r="J51" s="16">
        <f t="shared" si="1"/>
        <v>0.53333333333333333</v>
      </c>
    </row>
    <row r="52" spans="2:10" ht="13" x14ac:dyDescent="0.15">
      <c r="B52" s="18">
        <v>0.40187499999999998</v>
      </c>
      <c r="C52" s="19">
        <v>0.40187499999999998</v>
      </c>
      <c r="D52" s="20">
        <f t="shared" si="0"/>
        <v>9.2592592592588563E-5</v>
      </c>
      <c r="E52" s="12">
        <f t="shared" si="2"/>
        <v>0.13333333333332753</v>
      </c>
      <c r="F52" s="25">
        <f t="shared" si="3"/>
        <v>9.2592592592588563E-5</v>
      </c>
      <c r="G52" s="23"/>
      <c r="H52" s="26">
        <v>2.3842592592592591E-3</v>
      </c>
      <c r="I52" s="1">
        <v>2.3842592592592591E-3</v>
      </c>
      <c r="J52" s="16">
        <f t="shared" si="1"/>
        <v>3.4333333333333331</v>
      </c>
    </row>
    <row r="53" spans="2:10" ht="13" x14ac:dyDescent="0.15">
      <c r="B53" s="18">
        <v>0.40429398148148149</v>
      </c>
      <c r="C53" s="19">
        <v>0.40429398148148149</v>
      </c>
      <c r="D53" s="20">
        <f t="shared" si="0"/>
        <v>2.418981481481508E-3</v>
      </c>
      <c r="E53" s="12">
        <f t="shared" si="2"/>
        <v>3.4833333333333716</v>
      </c>
      <c r="F53" s="25">
        <f t="shared" si="3"/>
        <v>2.418981481481508E-3</v>
      </c>
      <c r="G53" s="23"/>
      <c r="H53" s="26">
        <v>2.476851851851852E-3</v>
      </c>
      <c r="I53" s="1">
        <v>2.476851851851852E-3</v>
      </c>
      <c r="J53" s="16">
        <f t="shared" si="1"/>
        <v>3.5666666666666673</v>
      </c>
    </row>
    <row r="54" spans="2:10" ht="13" x14ac:dyDescent="0.15">
      <c r="B54" s="18">
        <v>0.40680555555555553</v>
      </c>
      <c r="C54" s="19">
        <v>0.40680555555555553</v>
      </c>
      <c r="D54" s="20">
        <f t="shared" si="0"/>
        <v>2.5115740740740411E-3</v>
      </c>
      <c r="E54" s="12">
        <f t="shared" si="2"/>
        <v>3.6166666666666192</v>
      </c>
      <c r="F54" s="25">
        <f t="shared" si="3"/>
        <v>2.5115740740740411E-3</v>
      </c>
      <c r="G54" s="23"/>
      <c r="H54" s="26">
        <v>1.4699074074074074E-3</v>
      </c>
      <c r="I54" s="1">
        <v>1.4699074074074074E-3</v>
      </c>
      <c r="J54" s="16">
        <f t="shared" si="1"/>
        <v>2.1166666666666667</v>
      </c>
    </row>
    <row r="55" spans="2:10" ht="13" x14ac:dyDescent="0.15">
      <c r="B55" s="18">
        <v>0.40831018518518519</v>
      </c>
      <c r="C55" s="19">
        <v>0.40831018518518519</v>
      </c>
      <c r="D55" s="20">
        <f t="shared" si="0"/>
        <v>1.5046296296296613E-3</v>
      </c>
      <c r="E55" s="12">
        <f t="shared" si="2"/>
        <v>2.1666666666667123</v>
      </c>
      <c r="F55" s="25">
        <f t="shared" si="3"/>
        <v>1.5046296296296613E-3</v>
      </c>
      <c r="G55" s="23"/>
      <c r="H55" s="26">
        <v>1.7013888888888888E-3</v>
      </c>
      <c r="I55" s="1">
        <v>1.7013888888888888E-3</v>
      </c>
      <c r="J55" s="16">
        <f t="shared" si="1"/>
        <v>2.4500000000000002</v>
      </c>
    </row>
    <row r="56" spans="2:10" ht="13" x14ac:dyDescent="0.15">
      <c r="B56" s="18">
        <v>0.41005787037037039</v>
      </c>
      <c r="C56" s="19">
        <v>0.41005787037037039</v>
      </c>
      <c r="D56" s="20">
        <f t="shared" si="0"/>
        <v>1.7476851851851993E-3</v>
      </c>
      <c r="E56" s="12">
        <f t="shared" si="2"/>
        <v>2.516666666666687</v>
      </c>
      <c r="F56" s="25">
        <f t="shared" si="3"/>
        <v>1.7476851851851993E-3</v>
      </c>
      <c r="G56" s="23"/>
      <c r="H56" s="26">
        <v>2.1296296296296298E-3</v>
      </c>
      <c r="I56" s="1">
        <v>2.1296296296296298E-3</v>
      </c>
      <c r="J56" s="16">
        <f t="shared" si="1"/>
        <v>3.0666666666666669</v>
      </c>
    </row>
    <row r="57" spans="2:10" ht="13" x14ac:dyDescent="0.15">
      <c r="B57" s="18">
        <v>0.41275462962962961</v>
      </c>
      <c r="C57" s="19">
        <v>0.41275462962962961</v>
      </c>
      <c r="D57" s="20">
        <f t="shared" si="0"/>
        <v>2.6967592592592182E-3</v>
      </c>
      <c r="E57" s="12">
        <f t="shared" si="2"/>
        <v>3.8833333333332742</v>
      </c>
      <c r="F57" s="25">
        <f t="shared" si="3"/>
        <v>2.6967592592592182E-3</v>
      </c>
      <c r="G57" s="23"/>
      <c r="H57" s="28"/>
      <c r="I57" s="29"/>
      <c r="J57" s="16">
        <f t="shared" si="1"/>
        <v>0</v>
      </c>
    </row>
    <row r="58" spans="2:10" ht="13" x14ac:dyDescent="0.15">
      <c r="B58" s="18">
        <v>0.41359953703703706</v>
      </c>
      <c r="C58" s="19">
        <v>0.41359953703703706</v>
      </c>
      <c r="D58" s="20">
        <f t="shared" si="0"/>
        <v>8.4490740740744696E-4</v>
      </c>
      <c r="E58" s="12">
        <f t="shared" si="2"/>
        <v>1.2166666666667236</v>
      </c>
      <c r="F58" s="25">
        <f t="shared" si="3"/>
        <v>8.4490740740744696E-4</v>
      </c>
      <c r="G58" s="23"/>
      <c r="H58" s="26">
        <v>8.611111111111111E-3</v>
      </c>
      <c r="I58" s="1">
        <v>8.611111111111111E-3</v>
      </c>
      <c r="J58" s="16">
        <f t="shared" si="1"/>
        <v>12.4</v>
      </c>
    </row>
    <row r="59" spans="2:10" ht="13" x14ac:dyDescent="0.15">
      <c r="B59" s="18">
        <v>0.42223379629629632</v>
      </c>
      <c r="C59" s="19">
        <v>0.42223379629629632</v>
      </c>
      <c r="D59" s="20">
        <f t="shared" si="0"/>
        <v>8.6342592592592582E-3</v>
      </c>
      <c r="E59" s="12">
        <f t="shared" si="2"/>
        <v>12.433333333333332</v>
      </c>
      <c r="F59" s="25">
        <f t="shared" si="3"/>
        <v>8.6342592592592582E-3</v>
      </c>
      <c r="G59" s="23"/>
      <c r="H59" s="26">
        <v>3.2407407407407406E-4</v>
      </c>
      <c r="I59" s="1">
        <v>3.2407407407407406E-4</v>
      </c>
      <c r="J59" s="16">
        <f t="shared" si="1"/>
        <v>0.46666666666666667</v>
      </c>
    </row>
    <row r="60" spans="2:10" ht="13" x14ac:dyDescent="0.15">
      <c r="B60" s="18">
        <v>0.42258101851851854</v>
      </c>
      <c r="C60" s="19">
        <v>0.42258101851851854</v>
      </c>
      <c r="D60" s="20">
        <f t="shared" si="0"/>
        <v>3.4722222222222099E-4</v>
      </c>
      <c r="E60" s="12">
        <f t="shared" si="2"/>
        <v>0.49999999999999822</v>
      </c>
      <c r="F60" s="25">
        <f t="shared" si="3"/>
        <v>3.4722222222222099E-4</v>
      </c>
      <c r="G60" s="23"/>
      <c r="H60" s="24">
        <v>1.9097222222222222E-3</v>
      </c>
      <c r="I60" s="1">
        <v>1.9097222222222222E-3</v>
      </c>
      <c r="J60" s="16">
        <f t="shared" si="1"/>
        <v>2.75</v>
      </c>
    </row>
    <row r="61" spans="2:10" ht="13" x14ac:dyDescent="0.15">
      <c r="B61" s="30">
        <v>0.4304398148148148</v>
      </c>
      <c r="C61" s="19">
        <v>0.4304398148148148</v>
      </c>
      <c r="D61" s="20">
        <f t="shared" si="0"/>
        <v>7.8587962962962665E-3</v>
      </c>
      <c r="E61" s="12">
        <f t="shared" si="2"/>
        <v>11.316666666666624</v>
      </c>
      <c r="F61" s="25">
        <f t="shared" si="3"/>
        <v>7.8587962962962665E-3</v>
      </c>
      <c r="G61" s="23"/>
      <c r="H61" s="26">
        <v>2.5000000000000001E-3</v>
      </c>
      <c r="I61" s="1">
        <v>2.5000000000000001E-3</v>
      </c>
      <c r="J61" s="16">
        <f t="shared" si="1"/>
        <v>3.5999999999999996</v>
      </c>
    </row>
    <row r="62" spans="2:10" ht="13" x14ac:dyDescent="0.15">
      <c r="B62" s="18">
        <v>0.43497685185185186</v>
      </c>
      <c r="C62" s="19">
        <v>0.43497685185185186</v>
      </c>
      <c r="D62" s="20">
        <f t="shared" si="0"/>
        <v>4.5370370370370616E-3</v>
      </c>
      <c r="E62" s="12">
        <f t="shared" si="2"/>
        <v>6.5333333333333687</v>
      </c>
      <c r="F62" s="25">
        <f t="shared" si="3"/>
        <v>4.5370370370370616E-3</v>
      </c>
      <c r="G62" s="23"/>
      <c r="H62" s="26">
        <v>2.2569444444444442E-3</v>
      </c>
      <c r="I62" s="1">
        <v>2.2569444444444442E-3</v>
      </c>
      <c r="J62" s="16">
        <f t="shared" si="1"/>
        <v>3.2499999999999996</v>
      </c>
    </row>
    <row r="63" spans="2:10" ht="13" x14ac:dyDescent="0.15">
      <c r="B63" s="18">
        <v>0.45413194444444444</v>
      </c>
      <c r="C63" s="19">
        <v>0.45413194444444444</v>
      </c>
      <c r="D63" s="20">
        <f t="shared" si="0"/>
        <v>1.9155092592592571E-2</v>
      </c>
      <c r="E63" s="12">
        <f t="shared" si="2"/>
        <v>27.5833333333333</v>
      </c>
      <c r="F63" s="25">
        <f t="shared" si="3"/>
        <v>1.9155092592592571E-2</v>
      </c>
      <c r="G63" s="23"/>
      <c r="H63" s="26">
        <v>2.199074074074074E-4</v>
      </c>
      <c r="I63" s="1">
        <v>2.199074074074074E-4</v>
      </c>
      <c r="J63" s="16">
        <f t="shared" si="1"/>
        <v>0.31666666666666665</v>
      </c>
    </row>
    <row r="64" spans="2:10" ht="13" x14ac:dyDescent="0.15">
      <c r="B64" s="18">
        <v>0.45438657407407407</v>
      </c>
      <c r="C64" s="19">
        <v>0.45438657407407407</v>
      </c>
      <c r="D64" s="20">
        <f t="shared" si="0"/>
        <v>2.5462962962963243E-4</v>
      </c>
      <c r="E64" s="12">
        <f t="shared" si="2"/>
        <v>0.36666666666667069</v>
      </c>
      <c r="F64" s="25">
        <f t="shared" si="3"/>
        <v>2.5462962962963243E-4</v>
      </c>
      <c r="G64" s="23"/>
      <c r="H64" s="26">
        <v>9.0277777777777774E-4</v>
      </c>
      <c r="I64" s="1">
        <v>9.0277777777777774E-4</v>
      </c>
      <c r="J64" s="16">
        <f t="shared" si="1"/>
        <v>1.3</v>
      </c>
    </row>
    <row r="65" spans="1:10" ht="13" x14ac:dyDescent="0.15">
      <c r="B65" s="18">
        <v>0.4556365740740741</v>
      </c>
      <c r="C65" s="19">
        <v>0.4556365740740741</v>
      </c>
      <c r="D65" s="20">
        <f t="shared" si="0"/>
        <v>1.2500000000000289E-3</v>
      </c>
      <c r="E65" s="12">
        <f t="shared" si="2"/>
        <v>1.8000000000000416</v>
      </c>
      <c r="F65" s="25">
        <f t="shared" si="3"/>
        <v>1.2500000000000289E-3</v>
      </c>
      <c r="G65" s="23"/>
      <c r="H65" s="26">
        <v>2.6041666666666665E-3</v>
      </c>
      <c r="I65" s="1">
        <v>2.6041666666666665E-3</v>
      </c>
      <c r="J65" s="16">
        <f t="shared" si="1"/>
        <v>3.75</v>
      </c>
    </row>
    <row r="66" spans="1:10" ht="13" x14ac:dyDescent="0.15">
      <c r="B66" s="18">
        <v>0.45976851851851852</v>
      </c>
      <c r="C66" s="19">
        <v>0.45976851851851852</v>
      </c>
      <c r="D66" s="20">
        <f t="shared" si="0"/>
        <v>4.1319444444444242E-3</v>
      </c>
      <c r="E66" s="12">
        <f t="shared" si="2"/>
        <v>5.9499999999999709</v>
      </c>
      <c r="F66" s="25">
        <f t="shared" si="3"/>
        <v>4.1319444444444242E-3</v>
      </c>
      <c r="G66" s="23"/>
      <c r="H66" s="26">
        <v>9.4907407407407408E-4</v>
      </c>
      <c r="I66" s="1">
        <v>9.4907407407407408E-4</v>
      </c>
      <c r="J66" s="16">
        <f t="shared" si="1"/>
        <v>1.3666666666666667</v>
      </c>
    </row>
    <row r="67" spans="1:10" ht="13" x14ac:dyDescent="0.15">
      <c r="A67" s="17" t="s">
        <v>43</v>
      </c>
      <c r="B67" s="18">
        <v>0.46027777777777779</v>
      </c>
      <c r="C67" s="19">
        <v>0.46027777777777779</v>
      </c>
      <c r="D67" s="20">
        <f t="shared" si="0"/>
        <v>5.0925925925926485E-4</v>
      </c>
      <c r="E67" s="12">
        <f t="shared" si="2"/>
        <v>0.73333333333334139</v>
      </c>
      <c r="F67" s="25">
        <f t="shared" si="3"/>
        <v>5.0925925925926485E-4</v>
      </c>
      <c r="G67" s="23"/>
      <c r="H67" s="26">
        <v>2.3148148148148147E-5</v>
      </c>
      <c r="I67" s="1">
        <v>2.3148148148148147E-5</v>
      </c>
      <c r="J67" s="16">
        <f t="shared" si="1"/>
        <v>3.3333333333333333E-2</v>
      </c>
    </row>
    <row r="68" spans="1:10" ht="13" x14ac:dyDescent="0.15">
      <c r="B68" s="18">
        <v>0.46398148148148149</v>
      </c>
      <c r="C68" s="19">
        <v>0.46398148148148149</v>
      </c>
      <c r="D68" s="20">
        <f t="shared" si="0"/>
        <v>3.703703703703709E-3</v>
      </c>
      <c r="E68" s="12">
        <f t="shared" si="2"/>
        <v>5.333333333333341</v>
      </c>
      <c r="F68" s="25">
        <f t="shared" si="3"/>
        <v>3.703703703703709E-3</v>
      </c>
      <c r="G68" s="23"/>
      <c r="H68" s="26">
        <v>3.5995370370370369E-3</v>
      </c>
      <c r="I68" s="1">
        <v>3.5995370370370369E-3</v>
      </c>
      <c r="J68" s="16">
        <f t="shared" si="1"/>
        <v>5.1833333333333336</v>
      </c>
    </row>
    <row r="69" spans="1:10" ht="13" x14ac:dyDescent="0.15">
      <c r="B69" s="18">
        <v>0.47165509259259258</v>
      </c>
      <c r="C69" s="19">
        <v>0.47165509259259258</v>
      </c>
      <c r="D69" s="20">
        <f t="shared" si="0"/>
        <v>7.6736111111110894E-3</v>
      </c>
      <c r="E69" s="12">
        <f t="shared" si="2"/>
        <v>11.049999999999969</v>
      </c>
      <c r="F69" s="25">
        <f t="shared" si="3"/>
        <v>7.6736111111110894E-3</v>
      </c>
      <c r="G69" s="23"/>
      <c r="H69" s="26">
        <v>2.662037037037037E-3</v>
      </c>
      <c r="I69" s="1">
        <v>2.662037037037037E-3</v>
      </c>
      <c r="J69" s="16">
        <f t="shared" si="1"/>
        <v>3.833333333333333</v>
      </c>
    </row>
    <row r="70" spans="1:10" ht="13" x14ac:dyDescent="0.15">
      <c r="B70" s="18">
        <v>0.48504629629629631</v>
      </c>
      <c r="C70" s="19">
        <v>0.48504629629629631</v>
      </c>
      <c r="D70" s="20">
        <f t="shared" si="0"/>
        <v>1.3391203703703725E-2</v>
      </c>
      <c r="E70" s="12">
        <f t="shared" si="2"/>
        <v>19.283333333333363</v>
      </c>
      <c r="F70" s="25">
        <f t="shared" si="3"/>
        <v>1.3391203703703725E-2</v>
      </c>
      <c r="G70" s="23"/>
      <c r="H70" s="26">
        <v>3.2986111111111111E-3</v>
      </c>
      <c r="I70" s="1">
        <v>3.2986111111111111E-3</v>
      </c>
      <c r="J70" s="16">
        <f t="shared" si="1"/>
        <v>4.75</v>
      </c>
    </row>
    <row r="71" spans="1:10" ht="13" x14ac:dyDescent="0.15">
      <c r="B71" s="18">
        <v>0.49432870370370369</v>
      </c>
      <c r="C71" s="19">
        <v>0.49432870370370369</v>
      </c>
      <c r="D71" s="20">
        <f t="shared" si="0"/>
        <v>9.2824074074073781E-3</v>
      </c>
      <c r="E71" s="12">
        <f t="shared" si="2"/>
        <v>13.366666666666625</v>
      </c>
      <c r="F71" s="25">
        <f t="shared" si="3"/>
        <v>9.2824074074073781E-3</v>
      </c>
      <c r="G71" s="23"/>
      <c r="H71" s="26">
        <v>1.3078703703703703E-3</v>
      </c>
      <c r="I71" s="1">
        <v>1.3078703703703703E-3</v>
      </c>
      <c r="J71" s="16">
        <f t="shared" si="1"/>
        <v>1.8833333333333329</v>
      </c>
    </row>
    <row r="72" spans="1:10" ht="13" x14ac:dyDescent="0.15">
      <c r="B72" s="18">
        <v>0.49576388888888889</v>
      </c>
      <c r="C72" s="19">
        <v>0.49576388888888889</v>
      </c>
      <c r="D72" s="20">
        <f t="shared" si="0"/>
        <v>1.435185185185206E-3</v>
      </c>
      <c r="E72" s="12">
        <f t="shared" si="2"/>
        <v>2.0666666666666966</v>
      </c>
      <c r="F72" s="25">
        <f t="shared" si="3"/>
        <v>1.435185185185206E-3</v>
      </c>
      <c r="G72" s="23"/>
      <c r="H72" s="26">
        <v>7.5231481481481482E-4</v>
      </c>
      <c r="I72" s="1">
        <v>7.5231481481481482E-4</v>
      </c>
      <c r="J72" s="16">
        <f t="shared" si="1"/>
        <v>1.0833333333333333</v>
      </c>
    </row>
    <row r="73" spans="1:10" ht="13" x14ac:dyDescent="0.15">
      <c r="B73" s="18">
        <v>0.49807870370370372</v>
      </c>
      <c r="C73" s="19">
        <v>0.49807870370370372</v>
      </c>
      <c r="D73" s="20">
        <f t="shared" si="0"/>
        <v>2.3148148148148251E-3</v>
      </c>
      <c r="E73" s="12">
        <f t="shared" si="2"/>
        <v>3.3333333333333481</v>
      </c>
      <c r="F73" s="25">
        <f t="shared" si="3"/>
        <v>2.3148148148148251E-3</v>
      </c>
      <c r="G73" s="23"/>
      <c r="H73" s="26">
        <v>4.4791666666666669E-3</v>
      </c>
      <c r="I73" s="1">
        <v>4.4791666666666669E-3</v>
      </c>
      <c r="J73" s="16">
        <f t="shared" si="1"/>
        <v>6.4500000000000011</v>
      </c>
    </row>
    <row r="74" spans="1:10" ht="13" x14ac:dyDescent="0.15">
      <c r="B74" s="18">
        <v>0.49980324074074073</v>
      </c>
      <c r="C74" s="19">
        <v>0.49980324074074073</v>
      </c>
      <c r="D74" s="20">
        <f t="shared" si="0"/>
        <v>1.7245370370370106E-3</v>
      </c>
      <c r="E74" s="12">
        <f t="shared" si="2"/>
        <v>2.4833333333332952</v>
      </c>
      <c r="F74" s="25">
        <f t="shared" si="3"/>
        <v>1.7245370370370106E-3</v>
      </c>
      <c r="G74" s="23"/>
      <c r="H74" s="26">
        <v>1.5740740740740741E-3</v>
      </c>
      <c r="I74" s="1">
        <v>1.5740740740740741E-3</v>
      </c>
      <c r="J74" s="16">
        <f t="shared" si="1"/>
        <v>2.2666666666666666</v>
      </c>
    </row>
    <row r="75" spans="1:10" ht="13" x14ac:dyDescent="0.15">
      <c r="B75" s="31">
        <v>0.50871527777777781</v>
      </c>
      <c r="C75" s="19">
        <v>0.50871527777777781</v>
      </c>
      <c r="D75" s="20">
        <f t="shared" si="0"/>
        <v>8.9120370370370794E-3</v>
      </c>
      <c r="E75" s="12">
        <f t="shared" si="2"/>
        <v>12.833333333333394</v>
      </c>
      <c r="F75" s="25">
        <f t="shared" si="3"/>
        <v>8.9120370370370794E-3</v>
      </c>
      <c r="G75" s="23"/>
      <c r="H75" s="26">
        <v>2.8935185185185184E-4</v>
      </c>
      <c r="I75" s="1">
        <v>2.8935185185185184E-4</v>
      </c>
      <c r="J75" s="16">
        <f t="shared" si="1"/>
        <v>0.41666666666666663</v>
      </c>
    </row>
    <row r="76" spans="1:10" ht="13" x14ac:dyDescent="0.15">
      <c r="B76" s="18">
        <v>0.52217592592592588</v>
      </c>
      <c r="C76" s="19">
        <v>0.52217592592592588</v>
      </c>
      <c r="D76" s="20">
        <f t="shared" si="0"/>
        <v>1.3460648148148069E-2</v>
      </c>
      <c r="E76" s="12">
        <f t="shared" si="2"/>
        <v>19.383333333333219</v>
      </c>
      <c r="F76" s="25">
        <f t="shared" si="3"/>
        <v>1.3460648148148069E-2</v>
      </c>
      <c r="G76" s="23"/>
      <c r="H76" s="26">
        <v>8.4490740740740739E-4</v>
      </c>
      <c r="I76" s="1">
        <v>8.4490740740740739E-4</v>
      </c>
      <c r="J76" s="16">
        <f t="shared" si="1"/>
        <v>1.2166666666666666</v>
      </c>
    </row>
    <row r="77" spans="1:10" ht="13" x14ac:dyDescent="0.15">
      <c r="B77" s="18">
        <v>0.52305555555555561</v>
      </c>
      <c r="C77" s="19">
        <v>0.52305555555555561</v>
      </c>
      <c r="D77" s="20">
        <f t="shared" si="0"/>
        <v>8.7962962962973013E-4</v>
      </c>
      <c r="E77" s="12">
        <f t="shared" si="2"/>
        <v>1.2666666666668114</v>
      </c>
      <c r="F77" s="25">
        <f t="shared" si="3"/>
        <v>8.7962962962973013E-4</v>
      </c>
      <c r="G77" s="23"/>
      <c r="H77" s="26">
        <v>5.5555555555555556E-4</v>
      </c>
      <c r="I77" s="1">
        <v>5.5555555555555556E-4</v>
      </c>
      <c r="J77" s="16">
        <f t="shared" si="1"/>
        <v>0.79999999999999993</v>
      </c>
    </row>
    <row r="78" spans="1:10" ht="13" x14ac:dyDescent="0.15">
      <c r="B78" s="18">
        <v>0.52377314814814813</v>
      </c>
      <c r="C78" s="19">
        <v>0.52377314814814813</v>
      </c>
      <c r="D78" s="20">
        <f t="shared" si="0"/>
        <v>7.1759259259251973E-4</v>
      </c>
      <c r="E78" s="12">
        <f t="shared" si="2"/>
        <v>1.0333333333332284</v>
      </c>
      <c r="F78" s="25">
        <f t="shared" si="3"/>
        <v>7.1759259259251973E-4</v>
      </c>
      <c r="G78" s="23"/>
      <c r="H78" s="26">
        <v>7.1759259259259259E-4</v>
      </c>
      <c r="I78" s="1">
        <v>7.1759259259259259E-4</v>
      </c>
      <c r="J78" s="16">
        <f t="shared" si="1"/>
        <v>1.0333333333333332</v>
      </c>
    </row>
    <row r="79" spans="1:10" ht="13" x14ac:dyDescent="0.15">
      <c r="B79" s="18">
        <v>0.52456018518518521</v>
      </c>
      <c r="C79" s="19">
        <v>0.52456018518518521</v>
      </c>
      <c r="D79" s="20">
        <f t="shared" si="0"/>
        <v>7.8703703703708605E-4</v>
      </c>
      <c r="E79" s="12">
        <f t="shared" si="2"/>
        <v>1.1333333333334039</v>
      </c>
      <c r="F79" s="25">
        <f t="shared" si="3"/>
        <v>7.8703703703708605E-4</v>
      </c>
      <c r="G79" s="23"/>
      <c r="H79" s="26">
        <v>9.9537037037037042E-4</v>
      </c>
      <c r="I79" s="1">
        <v>9.9537037037037042E-4</v>
      </c>
      <c r="J79" s="16">
        <f t="shared" si="1"/>
        <v>1.4333333333333333</v>
      </c>
    </row>
    <row r="80" spans="1:10" ht="13" x14ac:dyDescent="0.15">
      <c r="B80" s="18">
        <v>0.52555555555555555</v>
      </c>
      <c r="C80" s="19">
        <v>0.52555555555555555</v>
      </c>
      <c r="D80" s="20">
        <f t="shared" si="0"/>
        <v>9.9537037037034093E-4</v>
      </c>
      <c r="E80" s="12">
        <f t="shared" si="2"/>
        <v>1.4333333333332909</v>
      </c>
      <c r="F80" s="25">
        <f t="shared" si="3"/>
        <v>9.9537037037034093E-4</v>
      </c>
      <c r="G80" s="23"/>
      <c r="H80" s="26">
        <v>2.5462962962962961E-4</v>
      </c>
      <c r="I80" s="1">
        <v>2.5462962962962961E-4</v>
      </c>
      <c r="J80" s="16">
        <f t="shared" si="1"/>
        <v>0.36666666666666664</v>
      </c>
    </row>
    <row r="81" spans="2:10" ht="13" x14ac:dyDescent="0.15">
      <c r="B81" s="18">
        <v>0.52597222222222217</v>
      </c>
      <c r="C81" s="19">
        <v>0.52597222222222217</v>
      </c>
      <c r="D81" s="20">
        <f t="shared" si="0"/>
        <v>4.1666666666662078E-4</v>
      </c>
      <c r="E81" s="12">
        <f t="shared" si="2"/>
        <v>0.59999999999993392</v>
      </c>
      <c r="F81" s="25">
        <f t="shared" si="3"/>
        <v>4.1666666666662078E-4</v>
      </c>
      <c r="G81" s="23"/>
      <c r="H81" s="26">
        <v>2.638888888888889E-3</v>
      </c>
      <c r="I81" s="1">
        <v>2.638888888888889E-3</v>
      </c>
      <c r="J81" s="16">
        <f t="shared" si="1"/>
        <v>3.8000000000000003</v>
      </c>
    </row>
    <row r="82" spans="2:10" ht="13" x14ac:dyDescent="0.15">
      <c r="B82" s="18">
        <v>0.52910879629629626</v>
      </c>
      <c r="C82" s="19">
        <v>0.52910879629629626</v>
      </c>
      <c r="D82" s="20">
        <f t="shared" si="0"/>
        <v>3.1365740740740833E-3</v>
      </c>
      <c r="E82" s="12">
        <f t="shared" si="2"/>
        <v>4.5166666666666799</v>
      </c>
      <c r="F82" s="25">
        <f t="shared" si="3"/>
        <v>3.1365740740740833E-3</v>
      </c>
      <c r="G82" s="23"/>
      <c r="H82" s="26">
        <v>1.6203703703703703E-4</v>
      </c>
      <c r="I82" s="1">
        <v>1.6203703703703703E-4</v>
      </c>
      <c r="J82" s="16">
        <f t="shared" si="1"/>
        <v>0.23333333333333334</v>
      </c>
    </row>
    <row r="83" spans="2:10" ht="13" x14ac:dyDescent="0.15">
      <c r="B83" s="18">
        <v>0.53013888888888894</v>
      </c>
      <c r="C83" s="19">
        <v>0.53013888888888894</v>
      </c>
      <c r="D83" s="20">
        <f t="shared" si="0"/>
        <v>1.0300925925926796E-3</v>
      </c>
      <c r="E83" s="12">
        <f t="shared" si="2"/>
        <v>1.4833333333334586</v>
      </c>
      <c r="F83" s="25">
        <f t="shared" si="3"/>
        <v>1.0300925925926796E-3</v>
      </c>
      <c r="G83" s="23"/>
      <c r="H83" s="26">
        <v>3.4722222222222222E-5</v>
      </c>
      <c r="I83" s="1">
        <v>3.4722222222222222E-5</v>
      </c>
      <c r="J83" s="16">
        <f t="shared" si="1"/>
        <v>4.9999999999999996E-2</v>
      </c>
    </row>
    <row r="84" spans="2:10" ht="13" x14ac:dyDescent="0.15">
      <c r="B84" s="18">
        <v>0.5306481481481482</v>
      </c>
      <c r="C84" s="19">
        <v>0.5306481481481482</v>
      </c>
      <c r="D84" s="20">
        <f t="shared" si="0"/>
        <v>5.0925925925926485E-4</v>
      </c>
      <c r="E84" s="12">
        <f t="shared" si="2"/>
        <v>0.73333333333334139</v>
      </c>
      <c r="F84" s="25">
        <f t="shared" si="3"/>
        <v>5.0925925925926485E-4</v>
      </c>
      <c r="G84" s="23"/>
      <c r="H84" s="26">
        <v>1.8518518518518518E-4</v>
      </c>
      <c r="I84" s="1">
        <v>1.8518518518518518E-4</v>
      </c>
      <c r="J84" s="16">
        <f t="shared" si="1"/>
        <v>0.26666666666666666</v>
      </c>
    </row>
    <row r="85" spans="2:10" ht="13" x14ac:dyDescent="0.15">
      <c r="B85" s="18">
        <v>0.53086805555555561</v>
      </c>
      <c r="C85" s="19">
        <v>0.53086805555555561</v>
      </c>
      <c r="D85" s="20">
        <f t="shared" si="0"/>
        <v>2.1990740740740478E-4</v>
      </c>
      <c r="E85" s="12">
        <f t="shared" si="2"/>
        <v>0.31666666666666288</v>
      </c>
      <c r="F85" s="25">
        <f t="shared" si="3"/>
        <v>2.1990740740740478E-4</v>
      </c>
      <c r="G85" s="23"/>
      <c r="H85" s="26">
        <v>3.4375E-3</v>
      </c>
      <c r="I85" s="1">
        <v>3.4375E-3</v>
      </c>
      <c r="J85" s="16">
        <f t="shared" si="1"/>
        <v>4.95</v>
      </c>
    </row>
    <row r="86" spans="2:10" ht="13" x14ac:dyDescent="0.15">
      <c r="B86" s="18">
        <v>0.53434027777777782</v>
      </c>
      <c r="C86" s="19">
        <v>0.53434027777777782</v>
      </c>
      <c r="D86" s="20">
        <f t="shared" si="0"/>
        <v>3.4722222222222099E-3</v>
      </c>
      <c r="E86" s="12">
        <f t="shared" si="2"/>
        <v>4.9999999999999822</v>
      </c>
      <c r="F86" s="25">
        <f t="shared" si="3"/>
        <v>3.4722222222222099E-3</v>
      </c>
      <c r="G86" s="23"/>
      <c r="H86" s="26">
        <v>2.5694444444444445E-3</v>
      </c>
      <c r="I86" s="1">
        <v>2.5694444444444445E-3</v>
      </c>
      <c r="J86" s="16">
        <f t="shared" si="1"/>
        <v>3.7</v>
      </c>
    </row>
    <row r="87" spans="2:10" ht="13" x14ac:dyDescent="0.15">
      <c r="B87" s="18">
        <v>0.54907407407407405</v>
      </c>
      <c r="C87" s="19">
        <v>0.54907407407407405</v>
      </c>
      <c r="D87" s="20">
        <f t="shared" si="0"/>
        <v>1.4733796296296231E-2</v>
      </c>
      <c r="E87" s="12">
        <f t="shared" si="2"/>
        <v>21.216666666666573</v>
      </c>
      <c r="F87" s="25">
        <f t="shared" si="3"/>
        <v>1.4733796296296231E-2</v>
      </c>
      <c r="G87" s="23"/>
      <c r="H87" s="26">
        <v>1.6319444444444445E-3</v>
      </c>
      <c r="I87" s="1">
        <v>1.6319444444444445E-3</v>
      </c>
      <c r="J87" s="16">
        <f t="shared" si="1"/>
        <v>2.35</v>
      </c>
    </row>
    <row r="88" spans="2:10" ht="13" x14ac:dyDescent="0.15">
      <c r="B88" s="18">
        <v>0.55077546296296298</v>
      </c>
      <c r="C88" s="19">
        <v>0.55077546296296298</v>
      </c>
      <c r="D88" s="20">
        <f t="shared" si="0"/>
        <v>1.7013888888889328E-3</v>
      </c>
      <c r="E88" s="12">
        <f t="shared" si="2"/>
        <v>2.4500000000000632</v>
      </c>
      <c r="F88" s="25">
        <f t="shared" si="3"/>
        <v>1.7013888888889328E-3</v>
      </c>
      <c r="G88" s="23"/>
      <c r="H88" s="26">
        <v>1.0879629629629629E-3</v>
      </c>
      <c r="I88" s="1">
        <v>1.0879629629629629E-3</v>
      </c>
      <c r="J88" s="16">
        <f t="shared" si="1"/>
        <v>1.5666666666666667</v>
      </c>
    </row>
    <row r="89" spans="2:10" ht="13" x14ac:dyDescent="0.15">
      <c r="B89" s="18">
        <v>0.55189814814814819</v>
      </c>
      <c r="C89" s="19">
        <v>0.55189814814814819</v>
      </c>
      <c r="D89" s="20">
        <f t="shared" si="0"/>
        <v>1.1226851851852127E-3</v>
      </c>
      <c r="E89" s="12">
        <f t="shared" si="2"/>
        <v>1.6166666666667062</v>
      </c>
      <c r="F89" s="25">
        <f t="shared" si="3"/>
        <v>1.1226851851852127E-3</v>
      </c>
      <c r="G89" s="23"/>
      <c r="H89" s="26">
        <v>9.1435185185185185E-4</v>
      </c>
      <c r="I89" s="1">
        <v>9.1435185185185185E-4</v>
      </c>
      <c r="J89" s="16">
        <f t="shared" si="1"/>
        <v>1.3166666666666667</v>
      </c>
    </row>
    <row r="90" spans="2:10" ht="13" x14ac:dyDescent="0.15">
      <c r="B90" s="18">
        <v>0.55355324074074075</v>
      </c>
      <c r="C90" s="19">
        <v>0.55355324074074075</v>
      </c>
      <c r="D90" s="20">
        <f t="shared" si="0"/>
        <v>1.6550925925925553E-3</v>
      </c>
      <c r="E90" s="12">
        <f t="shared" si="2"/>
        <v>2.3833333333332796</v>
      </c>
      <c r="F90" s="25">
        <f t="shared" si="3"/>
        <v>1.6550925925925553E-3</v>
      </c>
      <c r="G90" s="23"/>
      <c r="H90" s="26">
        <v>2.3495370370370371E-3</v>
      </c>
      <c r="I90" s="1">
        <v>2.3495370370370371E-3</v>
      </c>
      <c r="J90" s="16">
        <f t="shared" si="1"/>
        <v>3.3833333333333333</v>
      </c>
    </row>
    <row r="91" spans="2:10" ht="13" x14ac:dyDescent="0.15">
      <c r="B91" s="18">
        <v>0.55709490740740741</v>
      </c>
      <c r="C91" s="19">
        <v>0.55709490740740741</v>
      </c>
      <c r="D91" s="20">
        <f t="shared" si="0"/>
        <v>3.5416666666666652E-3</v>
      </c>
      <c r="E91" s="12">
        <f t="shared" si="2"/>
        <v>5.0999999999999979</v>
      </c>
      <c r="F91" s="25">
        <f t="shared" si="3"/>
        <v>3.5416666666666652E-3</v>
      </c>
      <c r="G91" s="23"/>
      <c r="H91" s="26">
        <v>6.5972222222222224E-4</v>
      </c>
      <c r="I91" s="1">
        <v>6.5972222222222224E-4</v>
      </c>
      <c r="J91" s="16">
        <f t="shared" si="1"/>
        <v>0.95000000000000007</v>
      </c>
    </row>
    <row r="92" spans="2:10" ht="13" x14ac:dyDescent="0.15">
      <c r="B92" s="18">
        <v>0.5619791666666667</v>
      </c>
      <c r="C92" s="19">
        <v>0.5619791666666667</v>
      </c>
      <c r="D92" s="20">
        <f t="shared" si="0"/>
        <v>4.8842592592592826E-3</v>
      </c>
      <c r="E92" s="12">
        <f t="shared" si="2"/>
        <v>7.033333333333367</v>
      </c>
      <c r="F92" s="25">
        <f t="shared" si="3"/>
        <v>4.8842592592592826E-3</v>
      </c>
      <c r="G92" s="23"/>
      <c r="H92" s="26">
        <v>2.7546296296296294E-3</v>
      </c>
      <c r="I92" s="1">
        <v>2.7546296296296294E-3</v>
      </c>
      <c r="J92" s="16">
        <f t="shared" si="1"/>
        <v>3.9666666666666663</v>
      </c>
    </row>
    <row r="93" spans="2:10" ht="13" x14ac:dyDescent="0.15">
      <c r="B93" s="18">
        <v>0.56576388888888884</v>
      </c>
      <c r="C93" s="19">
        <v>0.56576388888888884</v>
      </c>
      <c r="D93" s="20">
        <f t="shared" si="0"/>
        <v>3.7847222222221477E-3</v>
      </c>
      <c r="E93" s="12">
        <f t="shared" si="2"/>
        <v>5.4499999999998927</v>
      </c>
      <c r="F93" s="25">
        <f t="shared" si="3"/>
        <v>3.7847222222221477E-3</v>
      </c>
      <c r="G93" s="23"/>
      <c r="H93" s="26">
        <v>4.1435185185185186E-3</v>
      </c>
      <c r="I93" s="1">
        <v>4.1435185185185186E-3</v>
      </c>
      <c r="J93" s="16">
        <f t="shared" si="1"/>
        <v>5.9666666666666668</v>
      </c>
    </row>
    <row r="94" spans="2:10" ht="13" x14ac:dyDescent="0.15">
      <c r="B94" s="18">
        <v>0.58005787037037038</v>
      </c>
      <c r="C94" s="19">
        <v>0.58005787037037038</v>
      </c>
      <c r="D94" s="20">
        <f t="shared" si="0"/>
        <v>1.4293981481481532E-2</v>
      </c>
      <c r="E94" s="12">
        <f t="shared" si="2"/>
        <v>20.583333333333407</v>
      </c>
      <c r="F94" s="25">
        <f t="shared" si="3"/>
        <v>1.4293981481481532E-2</v>
      </c>
      <c r="G94" s="23"/>
      <c r="H94" s="26">
        <v>1.8518518518518518E-4</v>
      </c>
      <c r="I94" s="1">
        <v>1.8518518518518518E-4</v>
      </c>
      <c r="J94" s="16">
        <f t="shared" si="1"/>
        <v>0.26666666666666666</v>
      </c>
    </row>
    <row r="95" spans="2:10" ht="13" x14ac:dyDescent="0.15">
      <c r="B95" s="18">
        <v>0.58027777777777778</v>
      </c>
      <c r="C95" s="19">
        <v>0.58027777777777778</v>
      </c>
      <c r="D95" s="20">
        <f t="shared" si="0"/>
        <v>2.1990740740740478E-4</v>
      </c>
      <c r="E95" s="12">
        <f t="shared" si="2"/>
        <v>0.31666666666666288</v>
      </c>
      <c r="F95" s="25">
        <f t="shared" si="3"/>
        <v>2.1990740740740478E-4</v>
      </c>
      <c r="G95" s="23"/>
      <c r="H95" s="26">
        <v>8.4490740740740739E-4</v>
      </c>
      <c r="I95" s="1">
        <v>8.4490740740740739E-4</v>
      </c>
      <c r="J95" s="16">
        <f t="shared" si="1"/>
        <v>1.2166666666666666</v>
      </c>
    </row>
    <row r="96" spans="2:10" ht="13" x14ac:dyDescent="0.15">
      <c r="B96" s="18">
        <v>0.58114583333333336</v>
      </c>
      <c r="C96" s="19">
        <v>0.58114583333333336</v>
      </c>
      <c r="D96" s="20">
        <f t="shared" si="0"/>
        <v>8.6805555555558023E-4</v>
      </c>
      <c r="E96" s="12">
        <f t="shared" si="2"/>
        <v>1.2500000000000355</v>
      </c>
      <c r="F96" s="25">
        <f t="shared" si="3"/>
        <v>8.6805555555558023E-4</v>
      </c>
      <c r="G96" s="23"/>
      <c r="H96" s="26">
        <v>2.5694444444444445E-3</v>
      </c>
      <c r="I96" s="1">
        <v>2.5694444444444445E-3</v>
      </c>
      <c r="J96" s="16">
        <f t="shared" si="1"/>
        <v>3.7</v>
      </c>
    </row>
    <row r="97" spans="1:10" ht="13" x14ac:dyDescent="0.15">
      <c r="B97" s="18">
        <v>0.58817129629629628</v>
      </c>
      <c r="C97" s="19">
        <v>0.58817129629629628</v>
      </c>
      <c r="D97" s="20">
        <f t="shared" si="0"/>
        <v>7.0254629629629139E-3</v>
      </c>
      <c r="E97" s="12">
        <f t="shared" si="2"/>
        <v>10.116666666666596</v>
      </c>
      <c r="F97" s="25">
        <f t="shared" si="3"/>
        <v>7.0254629629629139E-3</v>
      </c>
      <c r="G97" s="23"/>
      <c r="H97" s="26">
        <v>1.3425925925925925E-3</v>
      </c>
      <c r="I97" s="1">
        <v>1.3425925925925925E-3</v>
      </c>
      <c r="J97" s="16">
        <f t="shared" si="1"/>
        <v>1.9333333333333333</v>
      </c>
    </row>
    <row r="98" spans="1:10" ht="13" x14ac:dyDescent="0.15">
      <c r="B98" s="18">
        <v>0.59155092592592595</v>
      </c>
      <c r="C98" s="19">
        <v>0.59155092592592595</v>
      </c>
      <c r="D98" s="20">
        <f t="shared" si="0"/>
        <v>3.3796296296296768E-3</v>
      </c>
      <c r="E98" s="12">
        <f t="shared" si="2"/>
        <v>4.8666666666667346</v>
      </c>
      <c r="F98" s="25">
        <f t="shared" si="3"/>
        <v>3.3796296296296768E-3</v>
      </c>
      <c r="G98" s="23"/>
      <c r="H98" s="26">
        <v>4.3981481481481484E-3</v>
      </c>
      <c r="I98" s="1">
        <v>4.3981481481481484E-3</v>
      </c>
      <c r="J98" s="16">
        <f t="shared" si="1"/>
        <v>6.3333333333333339</v>
      </c>
    </row>
    <row r="99" spans="1:10" ht="13" x14ac:dyDescent="0.15">
      <c r="A99" s="17" t="s">
        <v>51</v>
      </c>
      <c r="B99" s="18">
        <v>0.59649305555555554</v>
      </c>
      <c r="C99" s="19">
        <v>0.59649305555555554</v>
      </c>
      <c r="D99" s="20">
        <f t="shared" si="0"/>
        <v>4.942129629629588E-3</v>
      </c>
      <c r="E99" s="12">
        <f t="shared" si="2"/>
        <v>7.1166666666666067</v>
      </c>
      <c r="F99" s="25">
        <f t="shared" si="3"/>
        <v>4.942129629629588E-3</v>
      </c>
      <c r="G99" s="23"/>
      <c r="H99" s="26">
        <v>7.5231481481481482E-4</v>
      </c>
      <c r="I99" s="1">
        <v>7.5231481481481482E-4</v>
      </c>
      <c r="J99" s="16">
        <f t="shared" si="1"/>
        <v>1.0833333333333333</v>
      </c>
    </row>
    <row r="100" spans="1:10" ht="13" x14ac:dyDescent="0.15">
      <c r="B100" s="18">
        <v>0.59924768518518523</v>
      </c>
      <c r="C100" s="19">
        <v>0.59924768518518523</v>
      </c>
      <c r="D100" s="20">
        <f t="shared" si="0"/>
        <v>2.7546296296296902E-3</v>
      </c>
      <c r="E100" s="12">
        <f t="shared" si="2"/>
        <v>3.9666666666667538</v>
      </c>
      <c r="F100" s="25">
        <f t="shared" si="3"/>
        <v>2.7546296296296902E-3</v>
      </c>
      <c r="G100" s="23"/>
      <c r="H100" s="26">
        <v>7.291666666666667E-4</v>
      </c>
      <c r="I100" s="1">
        <v>7.291666666666667E-4</v>
      </c>
      <c r="J100" s="16">
        <f t="shared" si="1"/>
        <v>1.05</v>
      </c>
    </row>
    <row r="101" spans="1:10" ht="13" x14ac:dyDescent="0.15">
      <c r="B101" s="18">
        <v>0.61037037037037034</v>
      </c>
      <c r="C101" s="19">
        <v>0.61037037037037034</v>
      </c>
      <c r="D101" s="20">
        <f t="shared" si="0"/>
        <v>1.1122685185185111E-2</v>
      </c>
      <c r="E101" s="12">
        <f t="shared" si="2"/>
        <v>16.016666666666559</v>
      </c>
      <c r="F101" s="25">
        <f t="shared" si="3"/>
        <v>1.1122685185185111E-2</v>
      </c>
      <c r="G101" s="23"/>
      <c r="H101" s="26">
        <v>1.261574074074074E-3</v>
      </c>
      <c r="I101" s="1">
        <v>1.261574074074074E-3</v>
      </c>
      <c r="J101" s="16">
        <f t="shared" si="1"/>
        <v>1.8166666666666667</v>
      </c>
    </row>
    <row r="102" spans="1:10" ht="13" x14ac:dyDescent="0.15">
      <c r="B102" s="18">
        <v>0.61275462962962968</v>
      </c>
      <c r="C102" s="19">
        <v>0.61275462962962968</v>
      </c>
      <c r="D102" s="20">
        <f t="shared" si="0"/>
        <v>2.3842592592593359E-3</v>
      </c>
      <c r="E102" s="12">
        <f t="shared" si="2"/>
        <v>3.4333333333334437</v>
      </c>
      <c r="F102" s="25">
        <f t="shared" si="3"/>
        <v>2.3842592592593359E-3</v>
      </c>
      <c r="G102" s="23"/>
      <c r="H102" s="26">
        <v>4.8495370370370368E-3</v>
      </c>
      <c r="I102" s="1">
        <v>4.8495370370370368E-3</v>
      </c>
      <c r="J102" s="16">
        <f t="shared" si="1"/>
        <v>6.9833333333333325</v>
      </c>
    </row>
    <row r="103" spans="1:10" ht="13" x14ac:dyDescent="0.15">
      <c r="B103" s="18">
        <v>0.61763888888888885</v>
      </c>
      <c r="C103" s="19">
        <v>0.61763888888888885</v>
      </c>
      <c r="D103" s="20">
        <f t="shared" si="0"/>
        <v>4.8842592592591716E-3</v>
      </c>
      <c r="E103" s="12">
        <f t="shared" si="2"/>
        <v>7.0333333333332071</v>
      </c>
      <c r="F103" s="25">
        <f t="shared" si="3"/>
        <v>4.8842592592591716E-3</v>
      </c>
      <c r="G103" s="23"/>
      <c r="H103" s="26">
        <v>3.1597222222222222E-3</v>
      </c>
      <c r="I103" s="1">
        <v>3.1597222222222222E-3</v>
      </c>
      <c r="J103" s="16">
        <f t="shared" si="1"/>
        <v>4.55</v>
      </c>
    </row>
    <row r="104" spans="1:10" ht="13" x14ac:dyDescent="0.15">
      <c r="B104" s="18">
        <v>0.62427083333333333</v>
      </c>
      <c r="C104" s="19">
        <v>0.62427083333333333</v>
      </c>
      <c r="D104" s="20">
        <f t="shared" si="0"/>
        <v>6.6319444444444819E-3</v>
      </c>
      <c r="E104" s="12">
        <f t="shared" si="2"/>
        <v>9.550000000000054</v>
      </c>
      <c r="F104" s="25">
        <f t="shared" si="3"/>
        <v>6.6319444444444819E-3</v>
      </c>
      <c r="G104" s="23"/>
      <c r="H104" s="26">
        <v>5.6712962962962967E-4</v>
      </c>
      <c r="I104" s="1">
        <v>5.6712962962962967E-4</v>
      </c>
      <c r="J104" s="16">
        <f t="shared" si="1"/>
        <v>0.81666666666666676</v>
      </c>
    </row>
    <row r="105" spans="1:10" ht="13" x14ac:dyDescent="0.15">
      <c r="B105" s="18">
        <v>0.62768518518518523</v>
      </c>
      <c r="C105" s="19">
        <v>0.62768518518518523</v>
      </c>
      <c r="D105" s="20">
        <f t="shared" si="0"/>
        <v>3.4143518518519045E-3</v>
      </c>
      <c r="E105" s="12">
        <f t="shared" si="2"/>
        <v>4.9166666666667425</v>
      </c>
      <c r="F105" s="25">
        <f t="shared" si="3"/>
        <v>3.4143518518519045E-3</v>
      </c>
      <c r="G105" s="23"/>
      <c r="H105" s="26">
        <v>6.2500000000000001E-4</v>
      </c>
      <c r="I105" s="1">
        <v>6.2500000000000001E-4</v>
      </c>
      <c r="J105" s="16">
        <f t="shared" si="1"/>
        <v>0.89999999999999991</v>
      </c>
    </row>
    <row r="106" spans="1:10" ht="13" x14ac:dyDescent="0.15">
      <c r="B106" s="18">
        <v>0.63354166666666667</v>
      </c>
      <c r="C106" s="19">
        <v>0.63354166666666667</v>
      </c>
      <c r="D106" s="20">
        <f t="shared" si="0"/>
        <v>5.8564814814814348E-3</v>
      </c>
      <c r="E106" s="12">
        <f t="shared" si="2"/>
        <v>8.4333333333332661</v>
      </c>
      <c r="F106" s="25">
        <f t="shared" si="3"/>
        <v>5.8564814814814348E-3</v>
      </c>
      <c r="G106" s="23"/>
      <c r="H106" s="26">
        <v>1.7476851851851852E-3</v>
      </c>
      <c r="I106" s="1">
        <v>1.7476851851851852E-3</v>
      </c>
      <c r="J106" s="16">
        <f t="shared" si="1"/>
        <v>2.5166666666666666</v>
      </c>
    </row>
    <row r="107" spans="1:10" ht="13" x14ac:dyDescent="0.15">
      <c r="B107" s="18">
        <v>0.6355439814814815</v>
      </c>
      <c r="C107" s="19">
        <v>0.6355439814814815</v>
      </c>
      <c r="D107" s="20">
        <f t="shared" si="0"/>
        <v>2.0023148148148318E-3</v>
      </c>
      <c r="E107" s="12">
        <f t="shared" si="2"/>
        <v>2.8833333333333577</v>
      </c>
      <c r="F107" s="25">
        <f t="shared" si="3"/>
        <v>2.0023148148148318E-3</v>
      </c>
      <c r="G107" s="23"/>
      <c r="H107" s="26">
        <v>3.4722222222222222E-5</v>
      </c>
      <c r="I107" s="1">
        <v>3.4722222222222222E-5</v>
      </c>
      <c r="J107" s="16">
        <f t="shared" si="1"/>
        <v>4.9999999999999996E-2</v>
      </c>
    </row>
    <row r="108" spans="1:10" ht="13" x14ac:dyDescent="0.15">
      <c r="B108" s="18">
        <v>0.63604166666666662</v>
      </c>
      <c r="C108" s="19">
        <v>0.63604166666666662</v>
      </c>
      <c r="D108" s="20">
        <f t="shared" si="0"/>
        <v>4.9768518518511495E-4</v>
      </c>
      <c r="E108" s="12">
        <f t="shared" si="2"/>
        <v>0.71666666666656553</v>
      </c>
      <c r="F108" s="25">
        <f t="shared" si="3"/>
        <v>4.9768518518511495E-4</v>
      </c>
      <c r="G108" s="23"/>
      <c r="H108" s="26">
        <v>4.0509259259259258E-4</v>
      </c>
      <c r="I108" s="1">
        <v>4.0509259259259258E-4</v>
      </c>
      <c r="J108" s="16">
        <f t="shared" si="1"/>
        <v>0.58333333333333337</v>
      </c>
    </row>
    <row r="109" spans="1:10" ht="13" x14ac:dyDescent="0.15">
      <c r="B109" s="18">
        <v>0.63763888888888887</v>
      </c>
      <c r="C109" s="19">
        <v>0.63763888888888887</v>
      </c>
      <c r="D109" s="20">
        <f t="shared" si="0"/>
        <v>1.5972222222222499E-3</v>
      </c>
      <c r="E109" s="12">
        <f t="shared" si="2"/>
        <v>2.3000000000000398</v>
      </c>
      <c r="F109" s="25">
        <f t="shared" si="3"/>
        <v>1.5972222222222499E-3</v>
      </c>
      <c r="G109" s="23"/>
      <c r="H109" s="26">
        <v>1.6666666666666668E-3</v>
      </c>
      <c r="I109" s="1">
        <v>1.6666666666666668E-3</v>
      </c>
      <c r="J109" s="16">
        <f t="shared" si="1"/>
        <v>2.4</v>
      </c>
    </row>
    <row r="110" spans="1:10" ht="13" x14ac:dyDescent="0.15">
      <c r="B110" s="18">
        <v>0.64228009259259256</v>
      </c>
      <c r="C110" s="19">
        <v>0.64228009259259256</v>
      </c>
      <c r="D110" s="20">
        <f t="shared" si="0"/>
        <v>4.6412037037036891E-3</v>
      </c>
      <c r="E110" s="12">
        <f t="shared" si="2"/>
        <v>6.6833333333333123</v>
      </c>
      <c r="F110" s="25">
        <f t="shared" si="3"/>
        <v>4.6412037037036891E-3</v>
      </c>
      <c r="G110" s="23"/>
      <c r="H110" s="26">
        <v>7.1759259259259259E-4</v>
      </c>
      <c r="I110" s="1">
        <v>7.1759259259259259E-4</v>
      </c>
      <c r="J110" s="16">
        <f t="shared" si="1"/>
        <v>1.0333333333333332</v>
      </c>
    </row>
    <row r="111" spans="1:10" ht="13" x14ac:dyDescent="0.15">
      <c r="B111" s="18">
        <v>0.64355324074074072</v>
      </c>
      <c r="C111" s="19">
        <v>0.64355324074074072</v>
      </c>
      <c r="D111" s="20">
        <f t="shared" si="0"/>
        <v>1.2731481481481621E-3</v>
      </c>
      <c r="E111" s="12">
        <f t="shared" si="2"/>
        <v>1.8333333333333535</v>
      </c>
      <c r="F111" s="25">
        <f t="shared" si="3"/>
        <v>1.2731481481481621E-3</v>
      </c>
      <c r="G111" s="23"/>
      <c r="H111" s="26">
        <v>1.0416666666666667E-4</v>
      </c>
      <c r="I111" s="1">
        <v>1.0416666666666667E-4</v>
      </c>
      <c r="J111" s="16">
        <f t="shared" si="1"/>
        <v>0.15</v>
      </c>
    </row>
    <row r="112" spans="1:10" ht="13" x14ac:dyDescent="0.15">
      <c r="B112" s="18">
        <v>0.64375000000000004</v>
      </c>
      <c r="C112" s="19">
        <v>0.64375000000000004</v>
      </c>
      <c r="D112" s="20">
        <f t="shared" si="0"/>
        <v>1.9675925925932702E-4</v>
      </c>
      <c r="E112" s="12">
        <f t="shared" si="2"/>
        <v>0.28333333333343091</v>
      </c>
      <c r="F112" s="25">
        <f t="shared" si="3"/>
        <v>1.9675925925932702E-4</v>
      </c>
      <c r="G112" s="23"/>
      <c r="H112" s="26">
        <v>8.1018518518518516E-4</v>
      </c>
      <c r="I112" s="1">
        <v>8.1018518518518516E-4</v>
      </c>
      <c r="J112" s="16">
        <f t="shared" si="1"/>
        <v>1.1666666666666667</v>
      </c>
    </row>
    <row r="113" spans="2:10" ht="13" x14ac:dyDescent="0.15">
      <c r="B113" s="18">
        <v>0.64459490740740744</v>
      </c>
      <c r="C113" s="19">
        <v>0.64459490740740744</v>
      </c>
      <c r="D113" s="20">
        <f t="shared" si="0"/>
        <v>8.4490740740739145E-4</v>
      </c>
      <c r="E113" s="12">
        <f t="shared" si="2"/>
        <v>1.2166666666666437</v>
      </c>
      <c r="F113" s="25">
        <f t="shared" si="3"/>
        <v>8.4490740740739145E-4</v>
      </c>
      <c r="G113" s="23"/>
      <c r="H113" s="26">
        <v>1.2152777777777778E-3</v>
      </c>
      <c r="I113" s="1">
        <v>1.2152777777777778E-3</v>
      </c>
      <c r="J113" s="16">
        <f t="shared" si="1"/>
        <v>1.75</v>
      </c>
    </row>
    <row r="114" spans="2:10" ht="13" x14ac:dyDescent="0.15">
      <c r="B114" s="18">
        <v>0.65289351851851851</v>
      </c>
      <c r="C114" s="19">
        <v>0.65289351851851851</v>
      </c>
      <c r="D114" s="20">
        <f t="shared" si="0"/>
        <v>8.2986111111110761E-3</v>
      </c>
      <c r="E114" s="12">
        <f t="shared" si="2"/>
        <v>11.94999999999995</v>
      </c>
      <c r="F114" s="25">
        <f t="shared" si="3"/>
        <v>8.2986111111110761E-3</v>
      </c>
      <c r="G114" s="23"/>
      <c r="H114" s="26">
        <v>2.5347222222222221E-3</v>
      </c>
      <c r="I114" s="1">
        <v>2.5347222222222221E-3</v>
      </c>
      <c r="J114" s="16">
        <f t="shared" si="1"/>
        <v>3.65</v>
      </c>
    </row>
    <row r="115" spans="2:10" ht="13" x14ac:dyDescent="0.15">
      <c r="B115" s="18">
        <v>0.65568287037037032</v>
      </c>
      <c r="C115" s="19">
        <v>0.65568287037037032</v>
      </c>
      <c r="D115" s="20">
        <f t="shared" si="0"/>
        <v>2.7893518518518068E-3</v>
      </c>
      <c r="E115" s="12">
        <f t="shared" si="2"/>
        <v>4.0166666666666018</v>
      </c>
      <c r="F115" s="25">
        <f t="shared" si="3"/>
        <v>2.7893518518518068E-3</v>
      </c>
      <c r="G115" s="23"/>
      <c r="H115" s="26">
        <v>4.3981481481481481E-4</v>
      </c>
      <c r="I115" s="1">
        <v>4.3981481481481481E-4</v>
      </c>
      <c r="J115" s="16">
        <f t="shared" si="1"/>
        <v>0.6333333333333333</v>
      </c>
    </row>
    <row r="116" spans="2:10" ht="13" x14ac:dyDescent="0.15">
      <c r="B116" s="18">
        <v>0.65628472222222223</v>
      </c>
      <c r="C116" s="19">
        <v>0.65628472222222223</v>
      </c>
      <c r="D116" s="20">
        <f t="shared" si="0"/>
        <v>6.0185185185190893E-4</v>
      </c>
      <c r="E116" s="12">
        <f t="shared" si="2"/>
        <v>0.86666666666674885</v>
      </c>
      <c r="F116" s="25">
        <f t="shared" si="3"/>
        <v>6.0185185185190893E-4</v>
      </c>
      <c r="G116" s="23"/>
      <c r="H116" s="26">
        <v>6.8287037037037036E-4</v>
      </c>
      <c r="I116" s="1">
        <v>6.8287037037037036E-4</v>
      </c>
      <c r="J116" s="16">
        <f t="shared" si="1"/>
        <v>0.98333333333333339</v>
      </c>
    </row>
    <row r="117" spans="2:10" ht="13" x14ac:dyDescent="0.15">
      <c r="B117" s="18">
        <v>0.65990740740740739</v>
      </c>
      <c r="C117" s="19">
        <v>0.65990740740740739</v>
      </c>
      <c r="D117" s="20">
        <f t="shared" si="0"/>
        <v>3.6226851851851594E-3</v>
      </c>
      <c r="E117" s="12">
        <f t="shared" si="2"/>
        <v>5.2166666666666295</v>
      </c>
      <c r="F117" s="25">
        <f t="shared" si="3"/>
        <v>3.6226851851851594E-3</v>
      </c>
      <c r="G117" s="23"/>
      <c r="H117" s="26">
        <v>1.25E-3</v>
      </c>
      <c r="I117" s="1">
        <v>1.25E-3</v>
      </c>
      <c r="J117" s="16">
        <f t="shared" si="1"/>
        <v>1.7999999999999998</v>
      </c>
    </row>
    <row r="118" spans="2:10" ht="13" x14ac:dyDescent="0.15">
      <c r="B118" s="18">
        <v>0.66128472222222223</v>
      </c>
      <c r="C118" s="19">
        <v>0.66128472222222223</v>
      </c>
      <c r="D118" s="20">
        <f t="shared" si="0"/>
        <v>1.3773148148148451E-3</v>
      </c>
      <c r="E118" s="12">
        <f t="shared" si="2"/>
        <v>1.9833333333333769</v>
      </c>
      <c r="F118" s="25">
        <f t="shared" si="3"/>
        <v>1.3773148148148451E-3</v>
      </c>
      <c r="G118" s="23"/>
      <c r="H118" s="26">
        <v>7.8703703703703705E-4</v>
      </c>
      <c r="I118" s="1">
        <v>7.8703703703703705E-4</v>
      </c>
      <c r="J118" s="16">
        <f t="shared" si="1"/>
        <v>1.1333333333333333</v>
      </c>
    </row>
    <row r="119" spans="2:10" ht="13" x14ac:dyDescent="0.15">
      <c r="B119" s="18">
        <v>0.66263888888888889</v>
      </c>
      <c r="C119" s="19">
        <v>0.66263888888888889</v>
      </c>
      <c r="D119" s="20">
        <f t="shared" si="0"/>
        <v>1.3541666666666563E-3</v>
      </c>
      <c r="E119" s="12">
        <f t="shared" si="2"/>
        <v>1.9499999999999851</v>
      </c>
      <c r="F119" s="25">
        <f t="shared" si="3"/>
        <v>1.3541666666666563E-3</v>
      </c>
      <c r="G119" s="23"/>
      <c r="H119" s="26">
        <v>1.1226851851851851E-3</v>
      </c>
      <c r="I119" s="1">
        <v>1.1226851851851851E-3</v>
      </c>
      <c r="J119" s="16">
        <f t="shared" si="1"/>
        <v>1.6166666666666667</v>
      </c>
    </row>
    <row r="120" spans="2:10" ht="13" x14ac:dyDescent="0.15">
      <c r="B120" s="18">
        <v>0.66379629629629633</v>
      </c>
      <c r="C120" s="19">
        <v>0.66379629629629633</v>
      </c>
      <c r="D120" s="20">
        <f t="shared" si="0"/>
        <v>1.1574074074074403E-3</v>
      </c>
      <c r="E120" s="12">
        <f t="shared" si="2"/>
        <v>1.666666666666714</v>
      </c>
      <c r="F120" s="25">
        <f t="shared" si="3"/>
        <v>1.1574074074074403E-3</v>
      </c>
      <c r="G120" s="23"/>
      <c r="H120" s="26">
        <v>2.1296296296296298E-3</v>
      </c>
      <c r="I120" s="1">
        <v>2.1296296296296298E-3</v>
      </c>
      <c r="J120" s="16">
        <f t="shared" si="1"/>
        <v>3.0666666666666669</v>
      </c>
    </row>
    <row r="121" spans="2:10" ht="13" x14ac:dyDescent="0.15">
      <c r="B121" s="18">
        <v>0.66596064814814815</v>
      </c>
      <c r="C121" s="19">
        <v>0.66596064814814815</v>
      </c>
      <c r="D121" s="20">
        <f t="shared" si="0"/>
        <v>2.1643518518518201E-3</v>
      </c>
      <c r="E121" s="12">
        <f t="shared" si="2"/>
        <v>3.116666666666621</v>
      </c>
      <c r="F121" s="25">
        <f t="shared" si="3"/>
        <v>2.1643518518518201E-3</v>
      </c>
      <c r="G121" s="23"/>
      <c r="H121" s="26">
        <v>3.7037037037037035E-4</v>
      </c>
      <c r="I121" s="1">
        <v>3.7037037037037035E-4</v>
      </c>
      <c r="J121" s="16">
        <f t="shared" si="1"/>
        <v>0.53333333333333333</v>
      </c>
    </row>
    <row r="122" spans="2:10" ht="13" x14ac:dyDescent="0.15">
      <c r="B122" s="18">
        <v>0.67055555555555557</v>
      </c>
      <c r="C122" s="19">
        <v>0.67055555555555557</v>
      </c>
      <c r="D122" s="20">
        <f t="shared" si="0"/>
        <v>4.5949074074074225E-3</v>
      </c>
      <c r="E122" s="12">
        <f t="shared" si="2"/>
        <v>6.6166666666666885</v>
      </c>
      <c r="F122" s="25">
        <f t="shared" si="3"/>
        <v>4.5949074074074225E-3</v>
      </c>
      <c r="G122" s="23"/>
      <c r="H122" s="26">
        <v>4.3981481481481481E-4</v>
      </c>
      <c r="I122" s="1">
        <v>4.3981481481481481E-4</v>
      </c>
      <c r="J122" s="16">
        <f t="shared" si="1"/>
        <v>0.6333333333333333</v>
      </c>
    </row>
    <row r="123" spans="2:10" ht="13" x14ac:dyDescent="0.15">
      <c r="B123" s="18">
        <v>0.68906250000000002</v>
      </c>
      <c r="C123" s="19">
        <v>0.68906250000000002</v>
      </c>
      <c r="D123" s="20">
        <f t="shared" si="0"/>
        <v>1.8506944444444451E-2</v>
      </c>
      <c r="E123" s="12">
        <f t="shared" si="2"/>
        <v>26.650000000000009</v>
      </c>
      <c r="F123" s="25">
        <f t="shared" si="3"/>
        <v>1.8506944444444451E-2</v>
      </c>
      <c r="G123" s="23"/>
      <c r="H123" s="26">
        <v>8.2175925925925927E-4</v>
      </c>
      <c r="I123" s="1">
        <v>8.2175925925925927E-4</v>
      </c>
      <c r="J123" s="16">
        <f t="shared" si="1"/>
        <v>1.1833333333333336</v>
      </c>
    </row>
    <row r="124" spans="2:10" ht="13" x14ac:dyDescent="0.15">
      <c r="B124" s="18">
        <v>0.69530092592592596</v>
      </c>
      <c r="C124" s="19">
        <v>0.69530092592592596</v>
      </c>
      <c r="D124" s="20">
        <f t="shared" si="0"/>
        <v>6.2384259259259389E-3</v>
      </c>
      <c r="E124" s="12">
        <f t="shared" si="2"/>
        <v>8.983333333333352</v>
      </c>
      <c r="F124" s="25">
        <f t="shared" si="3"/>
        <v>6.2384259259259389E-3</v>
      </c>
      <c r="G124" s="23"/>
      <c r="H124" s="26">
        <v>7.5231481481481482E-4</v>
      </c>
      <c r="I124" s="1">
        <v>7.5231481481481482E-4</v>
      </c>
      <c r="J124" s="16">
        <f t="shared" si="1"/>
        <v>1.0833333333333333</v>
      </c>
    </row>
    <row r="125" spans="2:10" ht="13" x14ac:dyDescent="0.15">
      <c r="B125" s="18">
        <v>0.70412037037037034</v>
      </c>
      <c r="C125" s="19">
        <v>0.70412037037037034</v>
      </c>
      <c r="D125" s="20">
        <f t="shared" si="0"/>
        <v>8.8194444444443798E-3</v>
      </c>
      <c r="E125" s="12">
        <f t="shared" si="2"/>
        <v>12.699999999999907</v>
      </c>
      <c r="F125" s="25">
        <f t="shared" si="3"/>
        <v>8.8194444444443798E-3</v>
      </c>
      <c r="G125" s="23"/>
      <c r="H125" s="26">
        <v>5.6712962962962967E-4</v>
      </c>
      <c r="I125" s="1">
        <v>5.6712962962962967E-4</v>
      </c>
      <c r="J125" s="16">
        <f t="shared" si="1"/>
        <v>0.81666666666666676</v>
      </c>
    </row>
    <row r="126" spans="2:10" ht="13" x14ac:dyDescent="0.15">
      <c r="B126" s="18">
        <v>0.7072222222222222</v>
      </c>
      <c r="C126" s="19">
        <v>0.7072222222222222</v>
      </c>
      <c r="D126" s="20">
        <f t="shared" si="0"/>
        <v>3.1018518518518556E-3</v>
      </c>
      <c r="E126" s="12">
        <f t="shared" si="2"/>
        <v>4.4666666666666721</v>
      </c>
      <c r="F126" s="25">
        <f t="shared" si="3"/>
        <v>3.1018518518518556E-3</v>
      </c>
      <c r="G126" s="23"/>
      <c r="H126" s="26">
        <v>3.5069444444444445E-3</v>
      </c>
      <c r="I126" s="1">
        <v>3.5069444444444445E-3</v>
      </c>
      <c r="J126" s="16">
        <f t="shared" si="1"/>
        <v>5.05</v>
      </c>
    </row>
    <row r="127" spans="2:10" ht="13" x14ac:dyDescent="0.15">
      <c r="B127" s="30">
        <v>0.71510416666666665</v>
      </c>
      <c r="C127" s="19">
        <v>0.71510416666666665</v>
      </c>
      <c r="D127" s="20">
        <f t="shared" si="0"/>
        <v>7.8819444444444553E-3</v>
      </c>
      <c r="E127" s="12">
        <f t="shared" si="2"/>
        <v>11.350000000000016</v>
      </c>
      <c r="F127" s="25">
        <f t="shared" si="3"/>
        <v>7.8819444444444553E-3</v>
      </c>
      <c r="G127" s="23"/>
      <c r="H127" s="26">
        <v>6.5972222222222224E-4</v>
      </c>
      <c r="I127" s="1">
        <v>6.5972222222222224E-4</v>
      </c>
      <c r="J127" s="16">
        <f t="shared" si="1"/>
        <v>0.95000000000000007</v>
      </c>
    </row>
    <row r="128" spans="2:10" ht="13" x14ac:dyDescent="0.15">
      <c r="B128" s="18">
        <v>0.7182291666666667</v>
      </c>
      <c r="C128" s="19">
        <v>0.7182291666666667</v>
      </c>
      <c r="D128" s="20">
        <f t="shared" si="0"/>
        <v>3.1250000000000444E-3</v>
      </c>
      <c r="E128" s="12">
        <f t="shared" si="2"/>
        <v>4.5000000000000639</v>
      </c>
      <c r="F128" s="25">
        <f t="shared" si="3"/>
        <v>3.1250000000000444E-3</v>
      </c>
      <c r="G128" s="23"/>
      <c r="H128" s="26">
        <v>9.1435185185185185E-4</v>
      </c>
      <c r="I128" s="1">
        <v>9.1435185185185185E-4</v>
      </c>
      <c r="J128" s="16">
        <f t="shared" si="1"/>
        <v>1.3166666666666667</v>
      </c>
    </row>
    <row r="129" spans="1:10" ht="13" x14ac:dyDescent="0.15">
      <c r="B129" s="18">
        <v>0.72133101851851855</v>
      </c>
      <c r="C129" s="19">
        <v>0.72133101851851855</v>
      </c>
      <c r="D129" s="20">
        <f t="shared" si="0"/>
        <v>3.1018518518518556E-3</v>
      </c>
      <c r="E129" s="12">
        <f t="shared" si="2"/>
        <v>4.4666666666666721</v>
      </c>
      <c r="F129" s="25">
        <f t="shared" si="3"/>
        <v>3.1018518518518556E-3</v>
      </c>
      <c r="G129" s="23"/>
      <c r="H129" s="26">
        <v>9.0277777777777774E-4</v>
      </c>
      <c r="I129" s="1">
        <v>9.0277777777777774E-4</v>
      </c>
      <c r="J129" s="16">
        <f t="shared" si="1"/>
        <v>1.3</v>
      </c>
    </row>
    <row r="130" spans="1:10" ht="13" x14ac:dyDescent="0.15">
      <c r="B130" s="18">
        <v>0.72361111111111109</v>
      </c>
      <c r="C130" s="19">
        <v>0.72361111111111109</v>
      </c>
      <c r="D130" s="20">
        <f t="shared" si="0"/>
        <v>2.2800925925925419E-3</v>
      </c>
      <c r="E130" s="12">
        <f t="shared" si="2"/>
        <v>3.2833333333332604</v>
      </c>
      <c r="F130" s="25">
        <f t="shared" si="3"/>
        <v>2.2800925925925419E-3</v>
      </c>
      <c r="G130" s="23"/>
      <c r="H130" s="26">
        <v>1.2268518518518518E-3</v>
      </c>
      <c r="I130" s="1">
        <v>1.2268518518518518E-3</v>
      </c>
      <c r="J130" s="16">
        <f t="shared" si="1"/>
        <v>1.7666666666666666</v>
      </c>
    </row>
    <row r="131" spans="1:10" ht="13" x14ac:dyDescent="0.15">
      <c r="A131" s="17" t="s">
        <v>57</v>
      </c>
      <c r="B131" s="18">
        <v>0.72486111111111107</v>
      </c>
      <c r="C131" s="19">
        <v>0.72486111111111107</v>
      </c>
      <c r="D131" s="20">
        <f t="shared" si="0"/>
        <v>1.2499999999999734E-3</v>
      </c>
      <c r="E131" s="12">
        <f t="shared" si="2"/>
        <v>1.7999999999999616</v>
      </c>
      <c r="F131" s="25">
        <f t="shared" si="3"/>
        <v>1.2499999999999734E-3</v>
      </c>
      <c r="G131" s="23"/>
      <c r="H131" s="26">
        <v>1.7939814814814815E-3</v>
      </c>
      <c r="I131" s="1">
        <v>1.7939814814814815E-3</v>
      </c>
      <c r="J131" s="16">
        <f t="shared" si="1"/>
        <v>2.5833333333333335</v>
      </c>
    </row>
    <row r="132" spans="1:10" ht="13" x14ac:dyDescent="0.15">
      <c r="B132" s="18">
        <v>0.72671296296296295</v>
      </c>
      <c r="C132" s="19">
        <v>0.72671296296296295</v>
      </c>
      <c r="D132" s="20">
        <f t="shared" si="0"/>
        <v>1.8518518518518823E-3</v>
      </c>
      <c r="E132" s="12">
        <f t="shared" si="2"/>
        <v>2.6666666666667105</v>
      </c>
      <c r="F132" s="25">
        <f t="shared" si="3"/>
        <v>1.8518518518518823E-3</v>
      </c>
      <c r="G132" s="23"/>
      <c r="H132" s="26">
        <v>1.3773148148148147E-3</v>
      </c>
      <c r="I132" s="1">
        <v>1.3773148148148147E-3</v>
      </c>
      <c r="J132" s="16">
        <f t="shared" si="1"/>
        <v>1.9833333333333332</v>
      </c>
    </row>
    <row r="133" spans="1:10" ht="13" x14ac:dyDescent="0.15">
      <c r="B133" s="18">
        <v>0.75188657407407411</v>
      </c>
      <c r="C133" s="19">
        <v>0.75188657407407411</v>
      </c>
      <c r="D133" s="20">
        <f t="shared" si="0"/>
        <v>2.517361111111116E-2</v>
      </c>
      <c r="E133" s="12">
        <f t="shared" si="2"/>
        <v>36.250000000000071</v>
      </c>
      <c r="F133" s="25">
        <f t="shared" si="3"/>
        <v>2.517361111111116E-2</v>
      </c>
      <c r="G133" s="23"/>
      <c r="H133" s="26">
        <v>2.4074074074074076E-3</v>
      </c>
      <c r="I133" s="1">
        <v>2.4074074074074076E-3</v>
      </c>
      <c r="J133" s="16">
        <f t="shared" si="1"/>
        <v>3.4666666666666668</v>
      </c>
    </row>
    <row r="134" spans="1:10" ht="13" x14ac:dyDescent="0.15">
      <c r="B134" s="18">
        <v>0.75920138888888888</v>
      </c>
      <c r="C134" s="19">
        <v>0.75920138888888888</v>
      </c>
      <c r="D134" s="20">
        <f t="shared" si="0"/>
        <v>7.314814814814774E-3</v>
      </c>
      <c r="E134" s="12">
        <f t="shared" si="2"/>
        <v>10.533333333333275</v>
      </c>
      <c r="F134" s="25">
        <f t="shared" si="3"/>
        <v>7.314814814814774E-3</v>
      </c>
      <c r="G134" s="23"/>
      <c r="H134" s="26">
        <v>8.7962962962962962E-4</v>
      </c>
      <c r="I134" s="1">
        <v>8.7962962962962962E-4</v>
      </c>
      <c r="J134" s="16">
        <f t="shared" si="1"/>
        <v>1.2666666666666666</v>
      </c>
    </row>
    <row r="135" spans="1:10" ht="13" x14ac:dyDescent="0.15">
      <c r="B135" s="18">
        <v>0.78839120370370375</v>
      </c>
      <c r="C135" s="19">
        <v>0.78839120370370375</v>
      </c>
      <c r="D135" s="20">
        <f t="shared" si="0"/>
        <v>2.9189814814814863E-2</v>
      </c>
      <c r="E135" s="12">
        <f t="shared" si="2"/>
        <v>42.033333333333402</v>
      </c>
      <c r="F135" s="25">
        <f t="shared" si="3"/>
        <v>2.9189814814814863E-2</v>
      </c>
      <c r="G135" s="23"/>
      <c r="H135" s="26">
        <v>1.1921296296296296E-3</v>
      </c>
      <c r="I135" s="1">
        <v>1.1921296296296296E-3</v>
      </c>
      <c r="J135" s="16">
        <f t="shared" si="1"/>
        <v>1.7166666666666666</v>
      </c>
    </row>
    <row r="136" spans="1:10" ht="13" x14ac:dyDescent="0.15">
      <c r="B136" s="18">
        <v>0.80181712962962959</v>
      </c>
      <c r="C136" s="19">
        <v>0.80181712962962959</v>
      </c>
      <c r="D136" s="20">
        <f t="shared" si="0"/>
        <v>1.3425925925925841E-2</v>
      </c>
      <c r="E136" s="12">
        <f t="shared" si="2"/>
        <v>19.333333333333211</v>
      </c>
      <c r="F136" s="25">
        <f t="shared" si="3"/>
        <v>1.3425925925925841E-2</v>
      </c>
      <c r="G136" s="23"/>
      <c r="H136" s="26">
        <v>1.5625000000000001E-3</v>
      </c>
      <c r="I136" s="1">
        <v>1.5625000000000001E-3</v>
      </c>
      <c r="J136" s="16">
        <f t="shared" si="1"/>
        <v>2.2500000000000004</v>
      </c>
    </row>
    <row r="137" spans="1:10" ht="13" x14ac:dyDescent="0.15">
      <c r="B137" s="18">
        <v>0.81568287037037035</v>
      </c>
      <c r="C137" s="19">
        <v>0.81568287037037035</v>
      </c>
      <c r="D137" s="20">
        <f t="shared" si="0"/>
        <v>1.3865740740740762E-2</v>
      </c>
      <c r="E137" s="12">
        <f t="shared" si="2"/>
        <v>19.966666666666697</v>
      </c>
      <c r="F137" s="25">
        <f t="shared" si="3"/>
        <v>1.3865740740740762E-2</v>
      </c>
      <c r="G137" s="23"/>
      <c r="H137" s="26">
        <v>9.7222222222222219E-4</v>
      </c>
      <c r="I137" s="1">
        <v>9.7222222222222219E-4</v>
      </c>
      <c r="J137" s="16">
        <f t="shared" si="1"/>
        <v>1.4</v>
      </c>
    </row>
    <row r="138" spans="1:10" ht="13" x14ac:dyDescent="0.15">
      <c r="B138" s="18">
        <v>0.82049768518518518</v>
      </c>
      <c r="C138" s="19">
        <v>0.82049768518518518</v>
      </c>
      <c r="D138" s="20">
        <f t="shared" si="0"/>
        <v>4.8148148148148273E-3</v>
      </c>
      <c r="E138" s="12">
        <f t="shared" si="2"/>
        <v>6.9333333333333513</v>
      </c>
      <c r="F138" s="25">
        <f t="shared" si="3"/>
        <v>4.8148148148148273E-3</v>
      </c>
      <c r="G138" s="23"/>
      <c r="H138" s="26">
        <v>3.0439814814814813E-3</v>
      </c>
      <c r="I138" s="1">
        <v>3.0439814814814813E-3</v>
      </c>
      <c r="J138" s="16">
        <f t="shared" si="1"/>
        <v>4.3833333333333329</v>
      </c>
    </row>
    <row r="139" spans="1:10" ht="13" x14ac:dyDescent="0.15">
      <c r="B139" s="18">
        <v>0.83111111111111113</v>
      </c>
      <c r="C139" s="19">
        <v>0.83111111111111113</v>
      </c>
      <c r="D139" s="20">
        <f t="shared" si="0"/>
        <v>1.0613425925925957E-2</v>
      </c>
      <c r="E139" s="12">
        <f t="shared" si="2"/>
        <v>15.283333333333378</v>
      </c>
      <c r="F139" s="25">
        <f t="shared" si="3"/>
        <v>1.0613425925925957E-2</v>
      </c>
      <c r="G139" s="23"/>
      <c r="H139" s="26">
        <v>5.0115740740740737E-3</v>
      </c>
      <c r="I139" s="1">
        <v>5.0115740740740737E-3</v>
      </c>
      <c r="J139" s="16">
        <f t="shared" si="1"/>
        <v>7.2166666666666659</v>
      </c>
    </row>
    <row r="140" spans="1:10" ht="13" x14ac:dyDescent="0.15">
      <c r="B140" s="18">
        <v>0.84059027777777773</v>
      </c>
      <c r="C140" s="19">
        <v>0.84059027777777773</v>
      </c>
      <c r="D140" s="20">
        <f t="shared" si="0"/>
        <v>9.4791666666665941E-3</v>
      </c>
      <c r="E140" s="12">
        <f t="shared" si="2"/>
        <v>13.649999999999896</v>
      </c>
      <c r="F140" s="25">
        <f t="shared" si="3"/>
        <v>9.4791666666665941E-3</v>
      </c>
      <c r="G140" s="23"/>
      <c r="H140" s="26">
        <v>4.7453703703703704E-4</v>
      </c>
      <c r="I140" s="1">
        <v>4.7453703703703704E-4</v>
      </c>
      <c r="J140" s="16">
        <f t="shared" si="1"/>
        <v>0.68333333333333335</v>
      </c>
    </row>
    <row r="141" spans="1:10" ht="13" x14ac:dyDescent="0.15">
      <c r="B141" s="18">
        <v>0.86553240740740744</v>
      </c>
      <c r="C141" s="19">
        <v>0.86553240740740744</v>
      </c>
      <c r="D141" s="20">
        <f t="shared" si="0"/>
        <v>2.4942129629629717E-2</v>
      </c>
      <c r="E141" s="12">
        <f t="shared" si="2"/>
        <v>35.916666666666792</v>
      </c>
      <c r="F141" s="25">
        <f t="shared" si="3"/>
        <v>2.4942129629629717E-2</v>
      </c>
      <c r="G141" s="23"/>
      <c r="H141" s="26">
        <v>2.2800925925925927E-3</v>
      </c>
      <c r="I141" s="1">
        <v>2.2800925925925927E-3</v>
      </c>
      <c r="J141" s="16">
        <f t="shared" si="1"/>
        <v>3.2833333333333337</v>
      </c>
    </row>
    <row r="142" spans="1:10" ht="13" x14ac:dyDescent="0.15">
      <c r="B142" s="18">
        <v>0.92976851851851849</v>
      </c>
      <c r="C142" s="19">
        <v>0.92976851851851849</v>
      </c>
      <c r="D142" s="20">
        <f t="shared" si="0"/>
        <v>6.4236111111111049E-2</v>
      </c>
      <c r="E142" s="12">
        <f t="shared" si="2"/>
        <v>92.499999999999915</v>
      </c>
      <c r="F142" s="25">
        <f t="shared" si="3"/>
        <v>6.4236111111111049E-2</v>
      </c>
      <c r="G142" s="23"/>
      <c r="H142" s="26">
        <v>1.4351851851851852E-3</v>
      </c>
      <c r="I142" s="1">
        <v>1.4351851851851852E-3</v>
      </c>
      <c r="J142" s="16">
        <f t="shared" si="1"/>
        <v>2.0666666666666664</v>
      </c>
    </row>
    <row r="143" spans="1:10" ht="13" x14ac:dyDescent="0.15">
      <c r="B143" s="18">
        <v>0.97143518518518523</v>
      </c>
      <c r="C143" s="19">
        <v>0.97143518518518523</v>
      </c>
      <c r="D143" s="20">
        <f t="shared" si="0"/>
        <v>4.1666666666666741E-2</v>
      </c>
      <c r="E143" s="12">
        <f t="shared" si="2"/>
        <v>60.000000000000107</v>
      </c>
      <c r="F143" s="25">
        <f t="shared" si="3"/>
        <v>4.1666666666666741E-2</v>
      </c>
      <c r="G143" s="35"/>
      <c r="H143" s="26">
        <v>1.5046296296296297E-4</v>
      </c>
      <c r="I143" s="1">
        <v>1.5046296296296297E-4</v>
      </c>
      <c r="J143" s="16">
        <f t="shared" si="1"/>
        <v>0.21666666666666667</v>
      </c>
    </row>
    <row r="144" spans="1:10" ht="13" x14ac:dyDescent="0.15">
      <c r="A144" s="10">
        <v>43176</v>
      </c>
      <c r="B144" s="18">
        <v>1.5034722222222222E-2</v>
      </c>
      <c r="C144" s="19">
        <v>1.5034722222222222E-2</v>
      </c>
      <c r="D144" s="20">
        <f>C144-0 +(1-C143)</f>
        <v>4.3599537037036985E-2</v>
      </c>
      <c r="E144" s="12">
        <f t="shared" si="2"/>
        <v>62.78333333333326</v>
      </c>
      <c r="F144" s="25">
        <f t="shared" si="3"/>
        <v>-0.95640046296296299</v>
      </c>
      <c r="G144" s="35"/>
      <c r="H144" s="26">
        <v>2.3148148148148149E-4</v>
      </c>
      <c r="I144" s="1">
        <v>2.3148148148148149E-4</v>
      </c>
      <c r="J144" s="16">
        <f t="shared" si="1"/>
        <v>0.33333333333333337</v>
      </c>
    </row>
    <row r="145" spans="2:10" ht="13" x14ac:dyDescent="0.15">
      <c r="B145" s="18">
        <v>5.5925925925925928E-2</v>
      </c>
      <c r="C145" s="19">
        <v>5.5925925925925928E-2</v>
      </c>
      <c r="D145" s="20">
        <f t="shared" ref="D145:D206" si="4">C145-C144</f>
        <v>4.0891203703703707E-2</v>
      </c>
      <c r="E145" s="12">
        <f t="shared" si="2"/>
        <v>58.88333333333334</v>
      </c>
      <c r="F145" s="25">
        <f t="shared" si="3"/>
        <v>4.0891203703703707E-2</v>
      </c>
      <c r="G145" s="35"/>
      <c r="H145" s="26">
        <v>1.5393518518518519E-3</v>
      </c>
      <c r="I145" s="1">
        <v>1.5393518518518519E-3</v>
      </c>
      <c r="J145" s="16">
        <f t="shared" si="1"/>
        <v>2.2166666666666668</v>
      </c>
    </row>
    <row r="146" spans="2:10" ht="13" x14ac:dyDescent="0.15">
      <c r="B146" s="18">
        <v>6.3182870370370375E-2</v>
      </c>
      <c r="C146" s="19">
        <v>6.3182870370370375E-2</v>
      </c>
      <c r="D146" s="20">
        <f t="shared" si="4"/>
        <v>7.2569444444444478E-3</v>
      </c>
      <c r="E146" s="12">
        <f t="shared" si="2"/>
        <v>10.450000000000005</v>
      </c>
      <c r="F146" s="25">
        <f t="shared" si="3"/>
        <v>7.2569444444444478E-3</v>
      </c>
      <c r="G146" s="23"/>
      <c r="H146" s="26">
        <v>3.4722222222222222E-5</v>
      </c>
      <c r="I146" s="1">
        <v>3.4722222222222222E-5</v>
      </c>
      <c r="J146" s="16">
        <f t="shared" si="1"/>
        <v>4.9999999999999996E-2</v>
      </c>
    </row>
    <row r="147" spans="2:10" ht="13" x14ac:dyDescent="0.15">
      <c r="B147" s="18">
        <v>6.3437499999999994E-2</v>
      </c>
      <c r="C147" s="19">
        <v>6.3437499999999994E-2</v>
      </c>
      <c r="D147" s="20">
        <f t="shared" si="4"/>
        <v>2.5462962962961855E-4</v>
      </c>
      <c r="E147" s="12">
        <f t="shared" si="2"/>
        <v>0.36666666666665071</v>
      </c>
      <c r="F147" s="25">
        <f t="shared" si="3"/>
        <v>2.5462962962961855E-4</v>
      </c>
      <c r="G147" s="23"/>
      <c r="H147" s="24">
        <v>9.0277777777777774E-4</v>
      </c>
      <c r="I147" s="1">
        <v>9.0277777777777774E-4</v>
      </c>
      <c r="J147" s="16">
        <f t="shared" si="1"/>
        <v>1.3</v>
      </c>
    </row>
    <row r="148" spans="2:10" ht="13" x14ac:dyDescent="0.15">
      <c r="B148" s="18">
        <v>7.4548611111111107E-2</v>
      </c>
      <c r="C148" s="19">
        <v>7.4548611111111107E-2</v>
      </c>
      <c r="D148" s="20">
        <f t="shared" si="4"/>
        <v>1.1111111111111113E-2</v>
      </c>
      <c r="E148" s="12">
        <f t="shared" si="2"/>
        <v>16.000000000000004</v>
      </c>
      <c r="F148" s="25">
        <f t="shared" si="3"/>
        <v>1.1111111111111113E-2</v>
      </c>
      <c r="G148" s="35"/>
      <c r="H148" s="26">
        <v>8.6805555555555551E-4</v>
      </c>
      <c r="I148" s="1">
        <v>8.6805555555555551E-4</v>
      </c>
      <c r="J148" s="16">
        <f t="shared" si="1"/>
        <v>1.25</v>
      </c>
    </row>
    <row r="149" spans="2:10" ht="13" x14ac:dyDescent="0.15">
      <c r="B149" s="18">
        <v>7.5416666666666674E-2</v>
      </c>
      <c r="C149" s="19">
        <v>7.5416666666666674E-2</v>
      </c>
      <c r="D149" s="20">
        <f t="shared" si="4"/>
        <v>8.6805555555556635E-4</v>
      </c>
      <c r="E149" s="12">
        <f t="shared" si="2"/>
        <v>1.2500000000000155</v>
      </c>
      <c r="F149" s="25">
        <f t="shared" si="3"/>
        <v>8.6805555555556635E-4</v>
      </c>
      <c r="G149" s="23"/>
      <c r="H149" s="26">
        <v>2.0023148148148148E-3</v>
      </c>
      <c r="I149" s="1">
        <v>2.0023148148148148E-3</v>
      </c>
      <c r="J149" s="16">
        <f t="shared" si="1"/>
        <v>2.8833333333333337</v>
      </c>
    </row>
    <row r="150" spans="2:10" ht="13" x14ac:dyDescent="0.15">
      <c r="B150" s="18">
        <v>8.0428240740740745E-2</v>
      </c>
      <c r="C150" s="19">
        <v>8.0428240740740745E-2</v>
      </c>
      <c r="D150" s="20">
        <f t="shared" si="4"/>
        <v>5.0115740740740711E-3</v>
      </c>
      <c r="E150" s="12">
        <f t="shared" si="2"/>
        <v>7.2166666666666623</v>
      </c>
      <c r="F150" s="25">
        <f t="shared" si="3"/>
        <v>5.0115740740740711E-3</v>
      </c>
      <c r="G150" s="23"/>
      <c r="H150" s="26">
        <v>1.3425925925925925E-3</v>
      </c>
      <c r="I150" s="1">
        <v>1.3425925925925925E-3</v>
      </c>
      <c r="J150" s="16">
        <f t="shared" si="1"/>
        <v>1.9333333333333333</v>
      </c>
    </row>
    <row r="151" spans="2:10" ht="13" x14ac:dyDescent="0.15">
      <c r="B151" s="18">
        <v>0.14314814814814814</v>
      </c>
      <c r="C151" s="19">
        <v>0.14314814814814814</v>
      </c>
      <c r="D151" s="20">
        <f t="shared" si="4"/>
        <v>6.2719907407407391E-2</v>
      </c>
      <c r="E151" s="12">
        <f t="shared" si="2"/>
        <v>90.316666666666634</v>
      </c>
      <c r="F151" s="25">
        <f t="shared" si="3"/>
        <v>6.2719907407407391E-2</v>
      </c>
      <c r="G151" s="23"/>
      <c r="H151" s="26">
        <v>1.8518518518518519E-3</v>
      </c>
      <c r="I151" s="1">
        <v>1.8518518518518519E-3</v>
      </c>
      <c r="J151" s="16">
        <f t="shared" si="1"/>
        <v>2.666666666666667</v>
      </c>
    </row>
    <row r="152" spans="2:10" ht="13" x14ac:dyDescent="0.15">
      <c r="B152" s="18">
        <v>0.16501157407407407</v>
      </c>
      <c r="C152" s="19">
        <v>0.16501157407407407</v>
      </c>
      <c r="D152" s="20">
        <f t="shared" si="4"/>
        <v>2.1863425925925939E-2</v>
      </c>
      <c r="E152" s="12">
        <f t="shared" si="2"/>
        <v>31.483333333333352</v>
      </c>
      <c r="F152" s="25">
        <f t="shared" si="3"/>
        <v>2.1863425925925939E-2</v>
      </c>
      <c r="G152" s="23"/>
      <c r="H152" s="26">
        <v>5.6712962962962967E-4</v>
      </c>
      <c r="I152" s="1">
        <v>5.6712962962962967E-4</v>
      </c>
      <c r="J152" s="16">
        <f t="shared" si="1"/>
        <v>0.81666666666666676</v>
      </c>
    </row>
    <row r="153" spans="2:10" ht="13" x14ac:dyDescent="0.15">
      <c r="B153" s="18">
        <v>0.16769675925925925</v>
      </c>
      <c r="C153" s="19">
        <v>0.16769675925925925</v>
      </c>
      <c r="D153" s="20">
        <f t="shared" si="4"/>
        <v>2.6851851851851793E-3</v>
      </c>
      <c r="E153" s="12">
        <f t="shared" si="2"/>
        <v>3.8666666666666583</v>
      </c>
      <c r="F153" s="25">
        <f t="shared" si="3"/>
        <v>2.6851851851851793E-3</v>
      </c>
      <c r="G153" s="23"/>
      <c r="H153" s="26">
        <v>5.3240740740740744E-4</v>
      </c>
      <c r="I153" s="1">
        <v>5.3240740740740744E-4</v>
      </c>
      <c r="J153" s="16">
        <f t="shared" si="1"/>
        <v>0.76666666666666672</v>
      </c>
    </row>
    <row r="154" spans="2:10" ht="13" x14ac:dyDescent="0.15">
      <c r="B154" s="18">
        <v>0.21722222222222223</v>
      </c>
      <c r="C154" s="19">
        <v>0.21722222222222223</v>
      </c>
      <c r="D154" s="20">
        <f t="shared" si="4"/>
        <v>4.9525462962962979E-2</v>
      </c>
      <c r="E154" s="12">
        <f t="shared" si="2"/>
        <v>71.316666666666691</v>
      </c>
      <c r="F154" s="25">
        <f t="shared" si="3"/>
        <v>4.9525462962962979E-2</v>
      </c>
      <c r="G154" s="23"/>
      <c r="H154" s="26">
        <v>7.8703703703703705E-4</v>
      </c>
      <c r="I154" s="1">
        <v>7.8703703703703705E-4</v>
      </c>
      <c r="J154" s="16">
        <f t="shared" si="1"/>
        <v>1.1333333333333333</v>
      </c>
    </row>
    <row r="155" spans="2:10" ht="13" x14ac:dyDescent="0.15">
      <c r="B155" s="18">
        <v>0.21804398148148149</v>
      </c>
      <c r="C155" s="19">
        <v>0.21804398148148149</v>
      </c>
      <c r="D155" s="20">
        <f t="shared" si="4"/>
        <v>8.2175925925925819E-4</v>
      </c>
      <c r="E155" s="12">
        <f t="shared" si="2"/>
        <v>1.1833333333333318</v>
      </c>
      <c r="F155" s="25">
        <f t="shared" si="3"/>
        <v>8.2175925925925819E-4</v>
      </c>
      <c r="G155" s="23"/>
      <c r="H155" s="26">
        <v>7.1759259259259259E-4</v>
      </c>
      <c r="I155" s="1">
        <v>7.1759259259259259E-4</v>
      </c>
      <c r="J155" s="16">
        <f t="shared" si="1"/>
        <v>1.0333333333333332</v>
      </c>
    </row>
    <row r="156" spans="2:10" ht="13" x14ac:dyDescent="0.15">
      <c r="B156" s="18">
        <v>0.25423611111111111</v>
      </c>
      <c r="C156" s="19">
        <v>0.25423611111111111</v>
      </c>
      <c r="D156" s="20">
        <f t="shared" si="4"/>
        <v>3.6192129629629616E-2</v>
      </c>
      <c r="E156" s="12">
        <f t="shared" si="2"/>
        <v>52.116666666666646</v>
      </c>
      <c r="F156" s="25">
        <f t="shared" si="3"/>
        <v>3.6192129629629616E-2</v>
      </c>
      <c r="G156" s="23"/>
      <c r="H156" s="26">
        <v>6.8287037037037036E-4</v>
      </c>
      <c r="I156" s="1">
        <v>6.8287037037037036E-4</v>
      </c>
      <c r="J156" s="16">
        <f t="shared" si="1"/>
        <v>0.98333333333333339</v>
      </c>
    </row>
    <row r="157" spans="2:10" ht="13" x14ac:dyDescent="0.15">
      <c r="B157" s="18">
        <v>0.25839120370370372</v>
      </c>
      <c r="C157" s="19">
        <v>0.25839120370370372</v>
      </c>
      <c r="D157" s="20">
        <f t="shared" si="4"/>
        <v>4.155092592592613E-3</v>
      </c>
      <c r="E157" s="12">
        <f t="shared" si="2"/>
        <v>5.9833333333333627</v>
      </c>
      <c r="F157" s="25">
        <f t="shared" si="3"/>
        <v>4.155092592592613E-3</v>
      </c>
      <c r="G157" s="23"/>
      <c r="H157" s="26">
        <v>4.31712962962963E-3</v>
      </c>
      <c r="I157" s="1">
        <v>4.31712962962963E-3</v>
      </c>
      <c r="J157" s="16">
        <f t="shared" si="1"/>
        <v>6.2166666666666677</v>
      </c>
    </row>
    <row r="158" spans="2:10" ht="13" x14ac:dyDescent="0.15">
      <c r="B158" s="18">
        <v>0.26417824074074076</v>
      </c>
      <c r="C158" s="19">
        <v>0.26417824074074076</v>
      </c>
      <c r="D158" s="20">
        <f t="shared" si="4"/>
        <v>5.787037037037035E-3</v>
      </c>
      <c r="E158" s="12">
        <f t="shared" si="2"/>
        <v>8.3333333333333304</v>
      </c>
      <c r="F158" s="25">
        <f t="shared" si="3"/>
        <v>5.787037037037035E-3</v>
      </c>
      <c r="G158" s="23"/>
      <c r="H158" s="26">
        <v>1.9675925925925924E-3</v>
      </c>
      <c r="I158" s="1">
        <v>1.9675925925925924E-3</v>
      </c>
      <c r="J158" s="16">
        <f t="shared" si="1"/>
        <v>2.833333333333333</v>
      </c>
    </row>
    <row r="159" spans="2:10" ht="13" x14ac:dyDescent="0.15">
      <c r="B159" s="18">
        <v>0.26671296296296299</v>
      </c>
      <c r="C159" s="19">
        <v>0.26671296296296299</v>
      </c>
      <c r="D159" s="20">
        <f t="shared" si="4"/>
        <v>2.5347222222222299E-3</v>
      </c>
      <c r="E159" s="12">
        <f t="shared" si="2"/>
        <v>3.650000000000011</v>
      </c>
      <c r="F159" s="25">
        <f t="shared" si="3"/>
        <v>2.5347222222222299E-3</v>
      </c>
      <c r="G159" s="23"/>
      <c r="H159" s="26">
        <v>3.4722222222222224E-4</v>
      </c>
      <c r="I159" s="1">
        <v>3.4722222222222224E-4</v>
      </c>
      <c r="J159" s="16">
        <f t="shared" si="1"/>
        <v>0.5</v>
      </c>
    </row>
    <row r="160" spans="2:10" ht="13" x14ac:dyDescent="0.15">
      <c r="B160" s="18">
        <v>0.26850694444444445</v>
      </c>
      <c r="C160" s="19">
        <v>0.26850694444444445</v>
      </c>
      <c r="D160" s="20">
        <f t="shared" si="4"/>
        <v>1.7939814814814659E-3</v>
      </c>
      <c r="E160" s="12">
        <f t="shared" si="2"/>
        <v>2.5833333333333108</v>
      </c>
      <c r="F160" s="25">
        <f t="shared" si="3"/>
        <v>1.7939814814814659E-3</v>
      </c>
      <c r="G160" s="23"/>
      <c r="H160" s="26">
        <v>8.4490740740740739E-4</v>
      </c>
      <c r="I160" s="1">
        <v>8.4490740740740739E-4</v>
      </c>
      <c r="J160" s="16">
        <f t="shared" si="1"/>
        <v>1.2166666666666666</v>
      </c>
    </row>
    <row r="161" spans="1:10" ht="13" x14ac:dyDescent="0.15">
      <c r="B161" s="18">
        <v>0.26978009259259261</v>
      </c>
      <c r="C161" s="19">
        <v>0.26978009259259261</v>
      </c>
      <c r="D161" s="20">
        <f t="shared" si="4"/>
        <v>1.2731481481481621E-3</v>
      </c>
      <c r="E161" s="12">
        <f t="shared" si="2"/>
        <v>1.8333333333333535</v>
      </c>
      <c r="F161" s="25">
        <f t="shared" si="3"/>
        <v>1.2731481481481621E-3</v>
      </c>
      <c r="G161" s="23"/>
      <c r="H161" s="26">
        <v>1.5046296296296296E-3</v>
      </c>
      <c r="I161" s="1">
        <v>1.5046296296296296E-3</v>
      </c>
      <c r="J161" s="16">
        <f t="shared" si="1"/>
        <v>2.1666666666666665</v>
      </c>
    </row>
    <row r="162" spans="1:10" ht="13" x14ac:dyDescent="0.15">
      <c r="B162" s="18">
        <v>0.2732175925925926</v>
      </c>
      <c r="C162" s="19">
        <v>0.2732175925925926</v>
      </c>
      <c r="D162" s="20">
        <f t="shared" si="4"/>
        <v>3.4374999999999822E-3</v>
      </c>
      <c r="E162" s="12">
        <f t="shared" si="2"/>
        <v>4.9499999999999744</v>
      </c>
      <c r="F162" s="25">
        <f t="shared" si="3"/>
        <v>3.4374999999999822E-3</v>
      </c>
      <c r="G162" s="23"/>
      <c r="H162" s="26">
        <v>3.2523148148148147E-3</v>
      </c>
      <c r="I162" s="1">
        <v>3.2523148148148147E-3</v>
      </c>
      <c r="J162" s="16">
        <f t="shared" si="1"/>
        <v>4.6833333333333327</v>
      </c>
    </row>
    <row r="163" spans="1:10" ht="13" x14ac:dyDescent="0.15">
      <c r="B163" s="18">
        <v>0.27940972222222221</v>
      </c>
      <c r="C163" s="19">
        <v>0.27940972222222221</v>
      </c>
      <c r="D163" s="20">
        <f t="shared" si="4"/>
        <v>6.1921296296296169E-3</v>
      </c>
      <c r="E163" s="12">
        <f t="shared" si="2"/>
        <v>8.9166666666666483</v>
      </c>
      <c r="F163" s="25">
        <f t="shared" si="3"/>
        <v>6.1921296296296169E-3</v>
      </c>
      <c r="G163" s="23"/>
      <c r="H163" s="24">
        <v>1.0648148148148149E-3</v>
      </c>
      <c r="I163" s="1">
        <v>1.0648148148148149E-3</v>
      </c>
      <c r="J163" s="16">
        <f t="shared" si="1"/>
        <v>1.5333333333333334</v>
      </c>
    </row>
    <row r="164" spans="1:10" ht="13" x14ac:dyDescent="0.15">
      <c r="A164" s="17" t="s">
        <v>59</v>
      </c>
      <c r="B164" s="18">
        <v>0.29142361111111109</v>
      </c>
      <c r="C164" s="19">
        <v>0.29142361111111109</v>
      </c>
      <c r="D164" s="20">
        <f t="shared" si="4"/>
        <v>1.201388888888888E-2</v>
      </c>
      <c r="E164" s="12">
        <f t="shared" si="2"/>
        <v>17.299999999999986</v>
      </c>
      <c r="F164" s="25">
        <f t="shared" si="3"/>
        <v>1.201388888888888E-2</v>
      </c>
      <c r="G164" s="23"/>
      <c r="H164" s="24">
        <v>2.1990740740740742E-3</v>
      </c>
      <c r="I164" s="1">
        <v>2.1990740740740742E-3</v>
      </c>
      <c r="J164" s="16">
        <f t="shared" si="1"/>
        <v>3.166666666666667</v>
      </c>
    </row>
    <row r="165" spans="1:10" ht="13" x14ac:dyDescent="0.15">
      <c r="B165" s="18">
        <v>0.29368055555555556</v>
      </c>
      <c r="C165" s="19">
        <v>0.29368055555555556</v>
      </c>
      <c r="D165" s="20">
        <f t="shared" si="4"/>
        <v>2.2569444444444642E-3</v>
      </c>
      <c r="E165" s="12">
        <f t="shared" si="2"/>
        <v>3.2500000000000284</v>
      </c>
      <c r="F165" s="25">
        <f t="shared" si="3"/>
        <v>2.2569444444444642E-3</v>
      </c>
      <c r="G165" s="23"/>
      <c r="H165" s="24">
        <v>5.6712962962962967E-4</v>
      </c>
      <c r="I165" s="1">
        <v>5.6712962962962967E-4</v>
      </c>
      <c r="J165" s="16">
        <f t="shared" si="1"/>
        <v>0.81666666666666676</v>
      </c>
    </row>
    <row r="166" spans="1:10" ht="13" x14ac:dyDescent="0.15">
      <c r="B166" s="18">
        <v>0.29462962962962963</v>
      </c>
      <c r="C166" s="19">
        <v>0.29462962962962963</v>
      </c>
      <c r="D166" s="20">
        <f t="shared" si="4"/>
        <v>9.490740740740744E-4</v>
      </c>
      <c r="E166" s="12">
        <f t="shared" si="2"/>
        <v>1.3666666666666671</v>
      </c>
      <c r="F166" s="25">
        <f t="shared" si="3"/>
        <v>9.490740740740744E-4</v>
      </c>
      <c r="G166" s="23"/>
      <c r="H166" s="26">
        <v>6.8287037037037036E-4</v>
      </c>
      <c r="I166" s="1">
        <v>6.8287037037037036E-4</v>
      </c>
      <c r="J166" s="16">
        <f t="shared" si="1"/>
        <v>0.98333333333333339</v>
      </c>
    </row>
    <row r="167" spans="1:10" ht="13" x14ac:dyDescent="0.15">
      <c r="B167" s="18">
        <v>0.29538194444444443</v>
      </c>
      <c r="C167" s="19">
        <v>0.29538194444444443</v>
      </c>
      <c r="D167" s="20">
        <f t="shared" si="4"/>
        <v>7.5231481481480289E-4</v>
      </c>
      <c r="E167" s="12">
        <f t="shared" si="2"/>
        <v>1.0833333333333162</v>
      </c>
      <c r="F167" s="25">
        <f t="shared" si="3"/>
        <v>7.5231481481480289E-4</v>
      </c>
      <c r="G167" s="23"/>
      <c r="H167" s="26">
        <v>4.0509259259259258E-4</v>
      </c>
      <c r="I167" s="1">
        <v>4.0509259259259258E-4</v>
      </c>
      <c r="J167" s="16">
        <f t="shared" si="1"/>
        <v>0.58333333333333337</v>
      </c>
    </row>
    <row r="168" spans="1:10" ht="13" x14ac:dyDescent="0.15">
      <c r="B168" s="18">
        <v>0.29603009259259261</v>
      </c>
      <c r="C168" s="19">
        <v>0.29603009259259261</v>
      </c>
      <c r="D168" s="20">
        <f t="shared" si="4"/>
        <v>6.4814814814817545E-4</v>
      </c>
      <c r="E168" s="12">
        <f t="shared" si="2"/>
        <v>0.93333333333337265</v>
      </c>
      <c r="F168" s="25">
        <f t="shared" si="3"/>
        <v>6.4814814814817545E-4</v>
      </c>
      <c r="G168" s="23"/>
      <c r="H168" s="26">
        <v>2.199074074074074E-4</v>
      </c>
      <c r="I168" s="1">
        <v>2.199074074074074E-4</v>
      </c>
      <c r="J168" s="16">
        <f t="shared" si="1"/>
        <v>0.31666666666666665</v>
      </c>
    </row>
    <row r="169" spans="1:10" ht="13" x14ac:dyDescent="0.15">
      <c r="B169" s="18">
        <v>0.30605324074074075</v>
      </c>
      <c r="C169" s="19">
        <v>0.30605324074074075</v>
      </c>
      <c r="D169" s="20">
        <f t="shared" si="4"/>
        <v>1.0023148148148142E-2</v>
      </c>
      <c r="E169" s="12">
        <f t="shared" si="2"/>
        <v>14.433333333333325</v>
      </c>
      <c r="F169" s="25">
        <f t="shared" si="3"/>
        <v>1.0023148148148142E-2</v>
      </c>
      <c r="G169" s="23"/>
      <c r="H169" s="24">
        <v>1.6203703703703703E-3</v>
      </c>
      <c r="I169" s="1">
        <v>1.6203703703703703E-3</v>
      </c>
      <c r="J169" s="16">
        <f t="shared" si="1"/>
        <v>2.3333333333333335</v>
      </c>
    </row>
    <row r="170" spans="1:10" ht="13" x14ac:dyDescent="0.15">
      <c r="B170" s="18">
        <v>0.30930555555555556</v>
      </c>
      <c r="C170" s="19">
        <v>0.30930555555555556</v>
      </c>
      <c r="D170" s="20">
        <f t="shared" si="4"/>
        <v>3.2523148148148051E-3</v>
      </c>
      <c r="E170" s="12">
        <f t="shared" si="2"/>
        <v>4.6833333333333194</v>
      </c>
      <c r="F170" s="25">
        <f t="shared" si="3"/>
        <v>3.2523148148148051E-3</v>
      </c>
      <c r="G170" s="23"/>
      <c r="H170" s="26">
        <v>7.1759259259259259E-4</v>
      </c>
      <c r="I170" s="1">
        <v>7.1759259259259259E-4</v>
      </c>
      <c r="J170" s="16">
        <f t="shared" si="1"/>
        <v>1.0333333333333332</v>
      </c>
    </row>
    <row r="171" spans="1:10" ht="13" x14ac:dyDescent="0.15">
      <c r="B171" s="18">
        <v>0.31331018518518516</v>
      </c>
      <c r="C171" s="19">
        <v>0.31331018518518516</v>
      </c>
      <c r="D171" s="20">
        <f t="shared" si="4"/>
        <v>4.004629629629608E-3</v>
      </c>
      <c r="E171" s="12">
        <f t="shared" si="2"/>
        <v>5.7666666666666355</v>
      </c>
      <c r="F171" s="25">
        <f t="shared" si="3"/>
        <v>4.004629629629608E-3</v>
      </c>
      <c r="G171" s="23"/>
      <c r="H171" s="26">
        <v>4.2824074074074075E-4</v>
      </c>
      <c r="I171" s="1">
        <v>4.2824074074074075E-4</v>
      </c>
      <c r="J171" s="16">
        <f t="shared" si="1"/>
        <v>0.6166666666666667</v>
      </c>
    </row>
    <row r="172" spans="1:10" ht="13" x14ac:dyDescent="0.15">
      <c r="B172" s="18">
        <v>0.33273148148148146</v>
      </c>
      <c r="C172" s="19">
        <v>0.33273148148148146</v>
      </c>
      <c r="D172" s="20">
        <f t="shared" si="4"/>
        <v>1.9421296296296298E-2</v>
      </c>
      <c r="E172" s="12">
        <f t="shared" si="2"/>
        <v>27.966666666666669</v>
      </c>
      <c r="F172" s="25">
        <f t="shared" si="3"/>
        <v>1.9421296296296298E-2</v>
      </c>
      <c r="G172" s="23"/>
      <c r="H172" s="26">
        <v>2.7199074074074074E-3</v>
      </c>
      <c r="I172" s="1">
        <v>2.7199074074074074E-3</v>
      </c>
      <c r="J172" s="16">
        <f t="shared" si="1"/>
        <v>3.916666666666667</v>
      </c>
    </row>
    <row r="173" spans="1:10" ht="13" x14ac:dyDescent="0.15">
      <c r="B173" s="18">
        <v>0.33555555555555555</v>
      </c>
      <c r="C173" s="19">
        <v>0.33555555555555555</v>
      </c>
      <c r="D173" s="20">
        <f t="shared" si="4"/>
        <v>2.8240740740740899E-3</v>
      </c>
      <c r="E173" s="12">
        <f t="shared" si="2"/>
        <v>4.0666666666666895</v>
      </c>
      <c r="F173" s="25">
        <f t="shared" si="3"/>
        <v>2.8240740740740899E-3</v>
      </c>
      <c r="G173" s="23"/>
      <c r="H173" s="26">
        <v>5.5555555555555556E-4</v>
      </c>
      <c r="I173" s="1">
        <v>5.5555555555555556E-4</v>
      </c>
      <c r="J173" s="16">
        <f t="shared" si="1"/>
        <v>0.79999999999999993</v>
      </c>
    </row>
    <row r="174" spans="1:10" ht="13" x14ac:dyDescent="0.15">
      <c r="B174" s="18">
        <v>0.33651620370370372</v>
      </c>
      <c r="C174" s="19">
        <v>0.33651620370370372</v>
      </c>
      <c r="D174" s="20">
        <f t="shared" si="4"/>
        <v>9.6064814814816879E-4</v>
      </c>
      <c r="E174" s="12">
        <f t="shared" si="2"/>
        <v>1.3833333333333631</v>
      </c>
      <c r="F174" s="25">
        <f t="shared" si="3"/>
        <v>9.6064814814816879E-4</v>
      </c>
      <c r="G174" s="23"/>
      <c r="H174" s="26">
        <v>3.4722222222222222E-5</v>
      </c>
      <c r="I174" s="1">
        <v>3.4722222222222222E-5</v>
      </c>
      <c r="J174" s="16">
        <f t="shared" si="1"/>
        <v>4.9999999999999996E-2</v>
      </c>
    </row>
    <row r="175" spans="1:10" ht="13" x14ac:dyDescent="0.15">
      <c r="B175" s="18">
        <v>0.34346064814814814</v>
      </c>
      <c r="C175" s="19">
        <v>0.34346064814814814</v>
      </c>
      <c r="D175" s="20">
        <f t="shared" si="4"/>
        <v>6.9444444444444198E-3</v>
      </c>
      <c r="E175" s="12">
        <f t="shared" si="2"/>
        <v>9.9999999999999645</v>
      </c>
      <c r="F175" s="25">
        <f t="shared" si="3"/>
        <v>6.9444444444444198E-3</v>
      </c>
      <c r="G175" s="23"/>
      <c r="H175" s="26">
        <v>5.0925925925925921E-4</v>
      </c>
      <c r="I175" s="1">
        <v>5.0925925925925921E-4</v>
      </c>
      <c r="J175" s="16">
        <f t="shared" si="1"/>
        <v>0.73333333333333328</v>
      </c>
    </row>
    <row r="176" spans="1:10" ht="13" x14ac:dyDescent="0.15">
      <c r="B176" s="18">
        <v>0.34406249999999999</v>
      </c>
      <c r="C176" s="19">
        <v>0.34406249999999999</v>
      </c>
      <c r="D176" s="20">
        <f t="shared" si="4"/>
        <v>6.0185185185185341E-4</v>
      </c>
      <c r="E176" s="12">
        <f t="shared" si="2"/>
        <v>0.86666666666666892</v>
      </c>
      <c r="F176" s="25">
        <f t="shared" si="3"/>
        <v>6.0185185185185341E-4</v>
      </c>
      <c r="G176" s="23"/>
      <c r="H176" s="26">
        <v>2.4421296296296296E-3</v>
      </c>
      <c r="I176" s="1">
        <v>2.4421296296296296E-3</v>
      </c>
      <c r="J176" s="16">
        <f t="shared" si="1"/>
        <v>3.5166666666666666</v>
      </c>
    </row>
    <row r="177" spans="1:10" ht="13" x14ac:dyDescent="0.15">
      <c r="B177" s="18">
        <v>0.35023148148148148</v>
      </c>
      <c r="C177" s="19">
        <v>0.35023148148148148</v>
      </c>
      <c r="D177" s="20">
        <f t="shared" si="4"/>
        <v>6.1689814814814836E-3</v>
      </c>
      <c r="E177" s="12">
        <f t="shared" si="2"/>
        <v>8.8833333333333364</v>
      </c>
      <c r="F177" s="25">
        <f t="shared" si="3"/>
        <v>6.1689814814814836E-3</v>
      </c>
      <c r="G177" s="23"/>
      <c r="H177" s="26">
        <v>1.9328703703703704E-3</v>
      </c>
      <c r="I177" s="1">
        <v>1.9328703703703704E-3</v>
      </c>
      <c r="J177" s="16">
        <f t="shared" si="1"/>
        <v>2.7833333333333332</v>
      </c>
    </row>
    <row r="178" spans="1:10" ht="13" x14ac:dyDescent="0.15">
      <c r="B178" s="18">
        <v>0.36387731481481483</v>
      </c>
      <c r="C178" s="19">
        <v>0.36387731481481483</v>
      </c>
      <c r="D178" s="20">
        <f t="shared" si="4"/>
        <v>1.3645833333333357E-2</v>
      </c>
      <c r="E178" s="12">
        <f t="shared" si="2"/>
        <v>19.650000000000034</v>
      </c>
      <c r="F178" s="25">
        <f t="shared" si="3"/>
        <v>1.3645833333333357E-2</v>
      </c>
      <c r="G178" s="23"/>
      <c r="H178" s="26">
        <v>1.7824074074074075E-3</v>
      </c>
      <c r="I178" s="1">
        <v>1.7824074074074075E-3</v>
      </c>
      <c r="J178" s="16">
        <f t="shared" si="1"/>
        <v>2.5666666666666664</v>
      </c>
    </row>
    <row r="179" spans="1:10" ht="13" x14ac:dyDescent="0.15">
      <c r="B179" s="18">
        <v>0.36689814814814814</v>
      </c>
      <c r="C179" s="19">
        <v>0.36689814814814814</v>
      </c>
      <c r="D179" s="20">
        <f t="shared" si="4"/>
        <v>3.0208333333333059E-3</v>
      </c>
      <c r="E179" s="12">
        <f t="shared" si="2"/>
        <v>4.3499999999999606</v>
      </c>
      <c r="F179" s="25">
        <f t="shared" si="3"/>
        <v>3.0208333333333059E-3</v>
      </c>
      <c r="G179" s="23"/>
      <c r="H179" s="26">
        <v>2.5694444444444445E-3</v>
      </c>
      <c r="I179" s="1">
        <v>2.5694444444444445E-3</v>
      </c>
      <c r="J179" s="16">
        <f t="shared" si="1"/>
        <v>3.7</v>
      </c>
    </row>
    <row r="180" spans="1:10" ht="13" x14ac:dyDescent="0.15">
      <c r="B180" s="18">
        <v>0.38704861111111111</v>
      </c>
      <c r="C180" s="19">
        <v>0.38704861111111111</v>
      </c>
      <c r="D180" s="20">
        <f t="shared" si="4"/>
        <v>2.0150462962962967E-2</v>
      </c>
      <c r="E180" s="12">
        <f t="shared" si="2"/>
        <v>29.016666666666673</v>
      </c>
      <c r="F180" s="25">
        <f t="shared" si="3"/>
        <v>2.0150462962962967E-2</v>
      </c>
      <c r="G180" s="23"/>
      <c r="H180" s="26">
        <v>4.9768518518518521E-4</v>
      </c>
      <c r="I180" s="1">
        <v>4.9768518518518521E-4</v>
      </c>
      <c r="J180" s="16">
        <f t="shared" si="1"/>
        <v>0.71666666666666667</v>
      </c>
    </row>
    <row r="181" spans="1:10" ht="13" x14ac:dyDescent="0.15">
      <c r="B181" s="18">
        <v>0.40005787037037038</v>
      </c>
      <c r="C181" s="19">
        <v>0.40005787037037038</v>
      </c>
      <c r="D181" s="20">
        <f t="shared" si="4"/>
        <v>1.3009259259259276E-2</v>
      </c>
      <c r="E181" s="12">
        <f t="shared" si="2"/>
        <v>18.733333333333356</v>
      </c>
      <c r="F181" s="25">
        <f t="shared" si="3"/>
        <v>1.3009259259259276E-2</v>
      </c>
      <c r="G181" s="23"/>
      <c r="H181" s="26">
        <v>2.2453703703703702E-3</v>
      </c>
      <c r="I181" s="1">
        <v>2.2453703703703702E-3</v>
      </c>
      <c r="J181" s="16">
        <f t="shared" si="1"/>
        <v>3.2333333333333334</v>
      </c>
    </row>
    <row r="182" spans="1:10" ht="13" x14ac:dyDescent="0.15">
      <c r="B182" s="18">
        <v>0.40277777777777779</v>
      </c>
      <c r="C182" s="19">
        <v>0.40277777777777779</v>
      </c>
      <c r="D182" s="20">
        <f t="shared" si="4"/>
        <v>2.719907407407407E-3</v>
      </c>
      <c r="E182" s="12">
        <f t="shared" si="2"/>
        <v>3.9166666666666661</v>
      </c>
      <c r="F182" s="25">
        <f t="shared" si="3"/>
        <v>2.719907407407407E-3</v>
      </c>
      <c r="G182" s="23"/>
      <c r="H182" s="26">
        <v>1.6203703703703703E-3</v>
      </c>
      <c r="I182" s="1">
        <v>1.6203703703703703E-3</v>
      </c>
      <c r="J182" s="16">
        <f t="shared" si="1"/>
        <v>2.3333333333333335</v>
      </c>
    </row>
    <row r="183" spans="1:10" ht="13" x14ac:dyDescent="0.15">
      <c r="B183" s="18">
        <v>0.40446759259259257</v>
      </c>
      <c r="C183" s="19">
        <v>0.40446759259259257</v>
      </c>
      <c r="D183" s="20">
        <f t="shared" si="4"/>
        <v>1.6898148148147829E-3</v>
      </c>
      <c r="E183" s="12">
        <f t="shared" si="2"/>
        <v>2.4333333333332874</v>
      </c>
      <c r="F183" s="25">
        <f t="shared" si="3"/>
        <v>1.6898148148147829E-3</v>
      </c>
      <c r="G183" s="23"/>
      <c r="H183" s="26">
        <v>2.1527777777777778E-3</v>
      </c>
      <c r="I183" s="1">
        <v>2.1527777777777778E-3</v>
      </c>
      <c r="J183" s="16">
        <f t="shared" si="1"/>
        <v>3.1</v>
      </c>
    </row>
    <row r="184" spans="1:10" ht="13" x14ac:dyDescent="0.15">
      <c r="B184" s="18">
        <v>0.42116898148148146</v>
      </c>
      <c r="C184" s="19">
        <v>0.42116898148148146</v>
      </c>
      <c r="D184" s="20">
        <f t="shared" si="4"/>
        <v>1.6701388888888891E-2</v>
      </c>
      <c r="E184" s="12">
        <f t="shared" si="2"/>
        <v>24.050000000000004</v>
      </c>
      <c r="F184" s="25">
        <f t="shared" si="3"/>
        <v>1.6701388888888891E-2</v>
      </c>
      <c r="G184" s="23"/>
      <c r="H184" s="26">
        <v>2.4652777777777776E-3</v>
      </c>
      <c r="I184" s="1">
        <v>2.4652777777777776E-3</v>
      </c>
      <c r="J184" s="16">
        <f t="shared" si="1"/>
        <v>3.5499999999999994</v>
      </c>
    </row>
    <row r="185" spans="1:10" ht="13" x14ac:dyDescent="0.15">
      <c r="B185" s="18">
        <v>0.4293865740740741</v>
      </c>
      <c r="C185" s="19">
        <v>0.4293865740740741</v>
      </c>
      <c r="D185" s="20">
        <f t="shared" si="4"/>
        <v>8.2175925925926374E-3</v>
      </c>
      <c r="E185" s="12">
        <f t="shared" si="2"/>
        <v>11.833333333333398</v>
      </c>
      <c r="F185" s="25">
        <f t="shared" si="3"/>
        <v>8.2175925925926374E-3</v>
      </c>
      <c r="G185" s="23"/>
      <c r="H185" s="26">
        <v>7.1759259259259259E-4</v>
      </c>
      <c r="I185" s="1">
        <v>7.1759259259259259E-4</v>
      </c>
      <c r="J185" s="16">
        <f t="shared" si="1"/>
        <v>1.0333333333333332</v>
      </c>
    </row>
    <row r="186" spans="1:10" ht="13" x14ac:dyDescent="0.15">
      <c r="B186" s="18">
        <v>0.43166666666666664</v>
      </c>
      <c r="C186" s="19">
        <v>0.43166666666666664</v>
      </c>
      <c r="D186" s="20">
        <f t="shared" si="4"/>
        <v>2.2800925925925419E-3</v>
      </c>
      <c r="E186" s="12">
        <f t="shared" si="2"/>
        <v>3.2833333333332604</v>
      </c>
      <c r="F186" s="25">
        <f t="shared" si="3"/>
        <v>2.2800925925925419E-3</v>
      </c>
      <c r="G186" s="23"/>
      <c r="H186" s="26">
        <v>6.018518518518519E-4</v>
      </c>
      <c r="I186" s="1">
        <v>6.018518518518519E-4</v>
      </c>
      <c r="J186" s="16">
        <f t="shared" si="1"/>
        <v>0.8666666666666667</v>
      </c>
    </row>
    <row r="187" spans="1:10" ht="13" x14ac:dyDescent="0.15">
      <c r="B187" s="18">
        <v>0.46611111111111109</v>
      </c>
      <c r="C187" s="19">
        <v>0.46611111111111109</v>
      </c>
      <c r="D187" s="20">
        <f t="shared" si="4"/>
        <v>3.4444444444444444E-2</v>
      </c>
      <c r="E187" s="12">
        <f t="shared" si="2"/>
        <v>49.6</v>
      </c>
      <c r="F187" s="25">
        <f t="shared" si="3"/>
        <v>3.4444444444444444E-2</v>
      </c>
      <c r="G187" s="23"/>
      <c r="H187" s="26">
        <v>5.5555555555555556E-4</v>
      </c>
      <c r="I187" s="1">
        <v>5.5555555555555556E-4</v>
      </c>
      <c r="J187" s="16">
        <f t="shared" si="1"/>
        <v>0.79999999999999993</v>
      </c>
    </row>
    <row r="188" spans="1:10" ht="13" x14ac:dyDescent="0.15">
      <c r="B188" s="18">
        <v>0.50208333333333333</v>
      </c>
      <c r="C188" s="19">
        <v>0.50208333333333333</v>
      </c>
      <c r="D188" s="20">
        <f t="shared" si="4"/>
        <v>3.5972222222222239E-2</v>
      </c>
      <c r="E188" s="12">
        <f t="shared" si="2"/>
        <v>51.800000000000026</v>
      </c>
      <c r="F188" s="25">
        <f t="shared" si="3"/>
        <v>3.5972222222222239E-2</v>
      </c>
      <c r="G188" s="23"/>
      <c r="H188" s="26">
        <v>9.7222222222222219E-4</v>
      </c>
      <c r="I188" s="1">
        <v>9.7222222222222219E-4</v>
      </c>
      <c r="J188" s="16">
        <f t="shared" si="1"/>
        <v>1.4</v>
      </c>
    </row>
    <row r="189" spans="1:10" ht="13" x14ac:dyDescent="0.15">
      <c r="A189" s="17" t="s">
        <v>61</v>
      </c>
      <c r="B189" s="18">
        <v>0.50358796296296293</v>
      </c>
      <c r="C189" s="19">
        <v>0.50358796296296293</v>
      </c>
      <c r="D189" s="20">
        <f t="shared" si="4"/>
        <v>1.5046296296296058E-3</v>
      </c>
      <c r="E189" s="12">
        <f t="shared" si="2"/>
        <v>2.1666666666666323</v>
      </c>
      <c r="F189" s="25">
        <f t="shared" si="3"/>
        <v>1.5046296296296058E-3</v>
      </c>
      <c r="G189" s="23"/>
      <c r="H189" s="26">
        <v>6.5972222222222224E-4</v>
      </c>
      <c r="I189" s="1">
        <v>6.5972222222222224E-4</v>
      </c>
      <c r="J189" s="16">
        <f t="shared" si="1"/>
        <v>0.95000000000000007</v>
      </c>
    </row>
    <row r="190" spans="1:10" ht="13" x14ac:dyDescent="0.15">
      <c r="B190" s="18">
        <v>0.50434027777777779</v>
      </c>
      <c r="C190" s="19">
        <v>0.50434027777777779</v>
      </c>
      <c r="D190" s="20">
        <f t="shared" si="4"/>
        <v>7.523148148148584E-4</v>
      </c>
      <c r="E190" s="12">
        <f t="shared" si="2"/>
        <v>1.0833333333333961</v>
      </c>
      <c r="F190" s="25">
        <f t="shared" si="3"/>
        <v>7.523148148148584E-4</v>
      </c>
      <c r="G190" s="23"/>
      <c r="H190" s="26">
        <v>2.0023148148148148E-3</v>
      </c>
      <c r="I190" s="1">
        <v>2.0023148148148148E-3</v>
      </c>
      <c r="J190" s="16">
        <f t="shared" si="1"/>
        <v>2.8833333333333337</v>
      </c>
    </row>
    <row r="191" spans="1:10" ht="13" x14ac:dyDescent="0.15">
      <c r="B191" s="18">
        <v>0.51396990740740744</v>
      </c>
      <c r="C191" s="19">
        <v>0.51396990740740744</v>
      </c>
      <c r="D191" s="20">
        <f t="shared" si="4"/>
        <v>9.6296296296296546E-3</v>
      </c>
      <c r="E191" s="12">
        <f t="shared" si="2"/>
        <v>13.866666666666703</v>
      </c>
      <c r="F191" s="25">
        <f t="shared" si="3"/>
        <v>9.6296296296296546E-3</v>
      </c>
      <c r="G191" s="23"/>
      <c r="H191" s="26">
        <v>1.1342592592592593E-3</v>
      </c>
      <c r="I191" s="1">
        <v>1.1342592592592593E-3</v>
      </c>
      <c r="J191" s="16">
        <f t="shared" si="1"/>
        <v>1.6333333333333335</v>
      </c>
    </row>
    <row r="192" spans="1:10" ht="13" x14ac:dyDescent="0.15">
      <c r="B192" s="18">
        <v>0.52523148148148147</v>
      </c>
      <c r="C192" s="19">
        <v>0.52523148148148147</v>
      </c>
      <c r="D192" s="20">
        <f t="shared" si="4"/>
        <v>1.1261574074074021E-2</v>
      </c>
      <c r="E192" s="12">
        <f t="shared" si="2"/>
        <v>16.21666666666659</v>
      </c>
      <c r="F192" s="25">
        <f t="shared" si="3"/>
        <v>1.1261574074074021E-2</v>
      </c>
      <c r="G192" s="23"/>
      <c r="H192" s="26">
        <v>4.0509259259259258E-4</v>
      </c>
      <c r="I192" s="1">
        <v>4.0509259259259258E-4</v>
      </c>
      <c r="J192" s="16">
        <f t="shared" si="1"/>
        <v>0.58333333333333337</v>
      </c>
    </row>
    <row r="193" spans="2:10" ht="13" x14ac:dyDescent="0.15">
      <c r="B193" s="18">
        <v>0.53872685185185187</v>
      </c>
      <c r="C193" s="19">
        <v>0.53872685185185187</v>
      </c>
      <c r="D193" s="20">
        <f t="shared" si="4"/>
        <v>1.3495370370370408E-2</v>
      </c>
      <c r="E193" s="12">
        <f t="shared" si="2"/>
        <v>19.433333333333387</v>
      </c>
      <c r="F193" s="25">
        <f t="shared" si="3"/>
        <v>1.3495370370370408E-2</v>
      </c>
      <c r="G193" s="23"/>
      <c r="H193" s="26">
        <v>7.7546296296296293E-4</v>
      </c>
      <c r="I193" s="1">
        <v>7.7546296296296293E-4</v>
      </c>
      <c r="J193" s="16">
        <f t="shared" si="1"/>
        <v>1.1166666666666665</v>
      </c>
    </row>
    <row r="194" spans="2:10" ht="13" x14ac:dyDescent="0.15">
      <c r="B194" s="18">
        <v>0.54413194444444446</v>
      </c>
      <c r="C194" s="19">
        <v>0.54413194444444446</v>
      </c>
      <c r="D194" s="20">
        <f t="shared" si="4"/>
        <v>5.4050925925925863E-3</v>
      </c>
      <c r="E194" s="12">
        <f t="shared" si="2"/>
        <v>7.7833333333333243</v>
      </c>
      <c r="F194" s="25">
        <f t="shared" si="3"/>
        <v>5.4050925925925863E-3</v>
      </c>
      <c r="G194" s="23"/>
      <c r="H194" s="26">
        <v>2.0601851851851853E-3</v>
      </c>
      <c r="I194" s="1">
        <v>2.0601851851851853E-3</v>
      </c>
      <c r="J194" s="16">
        <f t="shared" si="1"/>
        <v>2.9666666666666668</v>
      </c>
    </row>
    <row r="195" spans="2:10" ht="13" x14ac:dyDescent="0.15">
      <c r="B195" s="18">
        <v>0.59274305555555551</v>
      </c>
      <c r="C195" s="19">
        <v>0.59274305555555551</v>
      </c>
      <c r="D195" s="20">
        <f t="shared" si="4"/>
        <v>4.8611111111111049E-2</v>
      </c>
      <c r="E195" s="12">
        <f t="shared" si="2"/>
        <v>69.999999999999915</v>
      </c>
      <c r="F195" s="25">
        <f t="shared" si="3"/>
        <v>4.8611111111111049E-2</v>
      </c>
      <c r="G195" s="23"/>
      <c r="H195" s="26">
        <v>7.8703703703703705E-4</v>
      </c>
      <c r="I195" s="1">
        <v>7.8703703703703705E-4</v>
      </c>
      <c r="J195" s="16">
        <f t="shared" si="1"/>
        <v>1.1333333333333333</v>
      </c>
    </row>
    <row r="196" spans="2:10" ht="13" x14ac:dyDescent="0.15">
      <c r="B196" s="18">
        <v>0.59490740740740744</v>
      </c>
      <c r="C196" s="19">
        <v>0.59490740740740744</v>
      </c>
      <c r="D196" s="20">
        <f t="shared" si="4"/>
        <v>2.1643518518519311E-3</v>
      </c>
      <c r="E196" s="12">
        <f t="shared" si="2"/>
        <v>3.1166666666667808</v>
      </c>
      <c r="F196" s="25">
        <f t="shared" si="3"/>
        <v>2.1643518518519311E-3</v>
      </c>
      <c r="G196" s="23"/>
      <c r="H196" s="26">
        <v>1.8402777777777777E-3</v>
      </c>
      <c r="I196" s="1">
        <v>1.8402777777777777E-3</v>
      </c>
      <c r="J196" s="16">
        <f t="shared" si="1"/>
        <v>2.65</v>
      </c>
    </row>
    <row r="197" spans="2:10" ht="13" x14ac:dyDescent="0.15">
      <c r="B197" s="18">
        <v>0.59715277777777775</v>
      </c>
      <c r="C197" s="19">
        <v>0.59715277777777775</v>
      </c>
      <c r="D197" s="20">
        <f t="shared" si="4"/>
        <v>2.2453703703703143E-3</v>
      </c>
      <c r="E197" s="12">
        <f t="shared" si="2"/>
        <v>3.2333333333332526</v>
      </c>
      <c r="F197" s="25">
        <f t="shared" si="3"/>
        <v>2.2453703703703143E-3</v>
      </c>
      <c r="G197" s="23"/>
      <c r="H197" s="26">
        <v>4.3981481481481481E-4</v>
      </c>
      <c r="I197" s="1">
        <v>4.3981481481481481E-4</v>
      </c>
      <c r="J197" s="16">
        <f t="shared" si="1"/>
        <v>0.6333333333333333</v>
      </c>
    </row>
    <row r="198" spans="2:10" ht="13" x14ac:dyDescent="0.15">
      <c r="B198" s="18">
        <v>0.60350694444444442</v>
      </c>
      <c r="C198" s="19">
        <v>0.60350694444444442</v>
      </c>
      <c r="D198" s="20">
        <f t="shared" si="4"/>
        <v>6.3541666666666607E-3</v>
      </c>
      <c r="E198" s="12">
        <f t="shared" si="2"/>
        <v>9.1499999999999915</v>
      </c>
      <c r="F198" s="25">
        <f t="shared" si="3"/>
        <v>6.3541666666666607E-3</v>
      </c>
      <c r="G198" s="23"/>
      <c r="H198" s="26">
        <v>3.3564814814814812E-4</v>
      </c>
      <c r="I198" s="1">
        <v>3.3564814814814812E-4</v>
      </c>
      <c r="J198" s="16">
        <f t="shared" si="1"/>
        <v>0.48333333333333334</v>
      </c>
    </row>
    <row r="199" spans="2:10" ht="13" x14ac:dyDescent="0.15">
      <c r="B199" s="18">
        <v>0.61952546296296296</v>
      </c>
      <c r="C199" s="19">
        <v>0.61952546296296296</v>
      </c>
      <c r="D199" s="20">
        <f t="shared" si="4"/>
        <v>1.6018518518518543E-2</v>
      </c>
      <c r="E199" s="12">
        <f t="shared" si="2"/>
        <v>23.066666666666702</v>
      </c>
      <c r="F199" s="25">
        <f t="shared" si="3"/>
        <v>1.6018518518518543E-2</v>
      </c>
      <c r="G199" s="23"/>
      <c r="H199" s="26">
        <v>3.6342592592592594E-3</v>
      </c>
      <c r="I199" s="1">
        <v>3.6342592592592594E-3</v>
      </c>
      <c r="J199" s="16">
        <f t="shared" si="1"/>
        <v>5.2333333333333334</v>
      </c>
    </row>
    <row r="200" spans="2:10" ht="13" x14ac:dyDescent="0.15">
      <c r="B200" s="18">
        <v>0.62600694444444449</v>
      </c>
      <c r="C200" s="19">
        <v>0.62600694444444449</v>
      </c>
      <c r="D200" s="20">
        <f t="shared" si="4"/>
        <v>6.4814814814815325E-3</v>
      </c>
      <c r="E200" s="12">
        <f t="shared" si="2"/>
        <v>9.3333333333334068</v>
      </c>
      <c r="F200" s="25">
        <f t="shared" si="3"/>
        <v>6.4814814814815325E-3</v>
      </c>
      <c r="G200" s="23"/>
      <c r="H200" s="26">
        <v>7.1759259259259259E-4</v>
      </c>
      <c r="I200" s="1">
        <v>7.1759259259259259E-4</v>
      </c>
      <c r="J200" s="16">
        <f t="shared" si="1"/>
        <v>1.0333333333333332</v>
      </c>
    </row>
    <row r="201" spans="2:10" ht="13" x14ac:dyDescent="0.15">
      <c r="B201" s="18">
        <v>0.62797453703703698</v>
      </c>
      <c r="C201" s="19">
        <v>0.62797453703703698</v>
      </c>
      <c r="D201" s="20">
        <f t="shared" si="4"/>
        <v>1.9675925925924931E-3</v>
      </c>
      <c r="E201" s="12">
        <f t="shared" si="2"/>
        <v>2.83333333333319</v>
      </c>
      <c r="F201" s="25">
        <f t="shared" si="3"/>
        <v>1.9675925925924931E-3</v>
      </c>
      <c r="G201" s="23"/>
      <c r="H201" s="26">
        <v>2.0370370370370369E-3</v>
      </c>
      <c r="I201" s="1">
        <v>2.0370370370370369E-3</v>
      </c>
      <c r="J201" s="16">
        <f t="shared" si="1"/>
        <v>2.9333333333333331</v>
      </c>
    </row>
    <row r="202" spans="2:10" ht="13" x14ac:dyDescent="0.15">
      <c r="B202" s="18">
        <v>0.64083333333333337</v>
      </c>
      <c r="C202" s="19">
        <v>0.64083333333333337</v>
      </c>
      <c r="D202" s="20">
        <f t="shared" si="4"/>
        <v>1.2858796296296382E-2</v>
      </c>
      <c r="E202" s="12">
        <f t="shared" si="2"/>
        <v>18.51666666666679</v>
      </c>
      <c r="F202" s="25">
        <f t="shared" si="3"/>
        <v>1.2858796296296382E-2</v>
      </c>
      <c r="G202" s="23"/>
      <c r="H202" s="26">
        <v>8.6805555555555551E-4</v>
      </c>
      <c r="I202" s="1">
        <v>8.6805555555555551E-4</v>
      </c>
      <c r="J202" s="16">
        <f t="shared" si="1"/>
        <v>1.25</v>
      </c>
    </row>
    <row r="203" spans="2:10" ht="13" x14ac:dyDescent="0.15">
      <c r="B203" s="18">
        <v>0.6450231481481481</v>
      </c>
      <c r="C203" s="19">
        <v>0.6450231481481481</v>
      </c>
      <c r="D203" s="20">
        <f t="shared" si="4"/>
        <v>4.1898148148147296E-3</v>
      </c>
      <c r="E203" s="12">
        <f t="shared" si="2"/>
        <v>6.0333333333332106</v>
      </c>
      <c r="F203" s="25">
        <f t="shared" si="3"/>
        <v>4.1898148148147296E-3</v>
      </c>
      <c r="G203" s="23"/>
      <c r="H203" s="26">
        <v>3.4722222222222222E-5</v>
      </c>
      <c r="I203" s="1">
        <v>3.4722222222222222E-5</v>
      </c>
      <c r="J203" s="16">
        <f t="shared" si="1"/>
        <v>4.9999999999999996E-2</v>
      </c>
    </row>
    <row r="204" spans="2:10" ht="13" x14ac:dyDescent="0.15">
      <c r="B204" s="18">
        <v>0.64726851851851852</v>
      </c>
      <c r="C204" s="19">
        <v>0.64726851851851852</v>
      </c>
      <c r="D204" s="20">
        <f t="shared" si="4"/>
        <v>2.2453703703704253E-3</v>
      </c>
      <c r="E204" s="12">
        <f t="shared" si="2"/>
        <v>3.2333333333334124</v>
      </c>
      <c r="F204" s="25">
        <f t="shared" si="3"/>
        <v>2.2453703703704253E-3</v>
      </c>
      <c r="G204" s="23"/>
      <c r="H204" s="26">
        <v>2.1296296296296298E-3</v>
      </c>
      <c r="I204" s="1">
        <v>2.1296296296296298E-3</v>
      </c>
      <c r="J204" s="16">
        <f t="shared" si="1"/>
        <v>3.0666666666666669</v>
      </c>
    </row>
    <row r="205" spans="2:10" ht="13" x14ac:dyDescent="0.15">
      <c r="B205" s="18">
        <v>0.65209490740740739</v>
      </c>
      <c r="C205" s="19">
        <v>0.65209490740740739</v>
      </c>
      <c r="D205" s="20">
        <f t="shared" si="4"/>
        <v>4.8263888888888662E-3</v>
      </c>
      <c r="E205" s="12">
        <f t="shared" si="2"/>
        <v>6.9499999999999673</v>
      </c>
      <c r="F205" s="25">
        <f t="shared" si="3"/>
        <v>4.8263888888888662E-3</v>
      </c>
      <c r="G205" s="23"/>
      <c r="H205" s="26">
        <v>7.5231481481481482E-4</v>
      </c>
      <c r="I205" s="1">
        <v>7.5231481481481482E-4</v>
      </c>
      <c r="J205" s="16">
        <f t="shared" si="1"/>
        <v>1.0833333333333333</v>
      </c>
    </row>
    <row r="206" spans="2:10" ht="13" x14ac:dyDescent="0.15">
      <c r="B206" s="18">
        <v>0.65649305555555559</v>
      </c>
      <c r="C206" s="19">
        <v>0.65649305555555559</v>
      </c>
      <c r="D206" s="20">
        <f t="shared" si="4"/>
        <v>4.3981481481482065E-3</v>
      </c>
      <c r="E206" s="12">
        <f t="shared" si="2"/>
        <v>6.3333333333334174</v>
      </c>
      <c r="F206" s="25">
        <f t="shared" si="3"/>
        <v>4.3981481481482065E-3</v>
      </c>
      <c r="G206" s="23"/>
      <c r="H206" s="26">
        <v>2.9050925925925928E-3</v>
      </c>
      <c r="I206" s="1">
        <v>2.9050925925925928E-3</v>
      </c>
      <c r="J206" s="16">
        <f t="shared" si="1"/>
        <v>4.1833333333333336</v>
      </c>
    </row>
    <row r="207" spans="2:10" ht="13" x14ac:dyDescent="0.15">
      <c r="E207" s="36"/>
      <c r="F207" s="37"/>
      <c r="H207" s="38"/>
      <c r="I207" s="37"/>
      <c r="J207" s="39"/>
    </row>
    <row r="208" spans="2:10" ht="13" x14ac:dyDescent="0.15">
      <c r="E208" s="36"/>
      <c r="F208" s="37"/>
      <c r="H208" s="38"/>
      <c r="I208" s="37"/>
      <c r="J208" s="39"/>
    </row>
    <row r="209" spans="5:10" ht="13" x14ac:dyDescent="0.15">
      <c r="E209" s="36"/>
      <c r="F209" s="37"/>
      <c r="H209" s="38"/>
      <c r="I209" s="37"/>
      <c r="J209" s="39"/>
    </row>
    <row r="210" spans="5:10" ht="13" x14ac:dyDescent="0.15">
      <c r="E210" s="36"/>
      <c r="F210" s="37"/>
      <c r="H210" s="38"/>
      <c r="I210" s="37"/>
      <c r="J210" s="39"/>
    </row>
    <row r="211" spans="5:10" ht="13" x14ac:dyDescent="0.15">
      <c r="E211" s="40"/>
      <c r="F211" s="41"/>
      <c r="H211" s="38"/>
      <c r="I211" s="37"/>
      <c r="J211" s="39"/>
    </row>
    <row r="212" spans="5:10" ht="13" x14ac:dyDescent="0.15">
      <c r="E212" s="36"/>
      <c r="H212" s="38"/>
      <c r="I212" s="37"/>
      <c r="J212" s="39"/>
    </row>
    <row r="213" spans="5:10" ht="13" x14ac:dyDescent="0.15">
      <c r="E213" s="36"/>
      <c r="F213" s="37"/>
      <c r="H213" s="38"/>
      <c r="I213" s="37"/>
      <c r="J213" s="39"/>
    </row>
    <row r="214" spans="5:10" ht="13" x14ac:dyDescent="0.15">
      <c r="E214" s="36"/>
      <c r="F214" s="37"/>
      <c r="H214" s="38"/>
      <c r="I214" s="37"/>
      <c r="J214" s="39"/>
    </row>
    <row r="215" spans="5:10" ht="13" x14ac:dyDescent="0.15">
      <c r="E215" s="36"/>
      <c r="F215" s="37"/>
      <c r="H215" s="38"/>
      <c r="I215" s="37"/>
      <c r="J215" s="39"/>
    </row>
    <row r="216" spans="5:10" ht="13" x14ac:dyDescent="0.15">
      <c r="E216" s="36"/>
      <c r="F216" s="37"/>
      <c r="H216" s="38"/>
      <c r="I216" s="37"/>
      <c r="J216" s="39"/>
    </row>
    <row r="217" spans="5:10" ht="13" x14ac:dyDescent="0.15">
      <c r="E217" s="36"/>
      <c r="F217" s="37"/>
      <c r="H217" s="38"/>
      <c r="I217" s="37"/>
      <c r="J217" s="39"/>
    </row>
    <row r="218" spans="5:10" ht="13" x14ac:dyDescent="0.15">
      <c r="E218" s="36"/>
      <c r="F218" s="37"/>
      <c r="H218" s="38"/>
      <c r="I218" s="37"/>
      <c r="J218" s="39"/>
    </row>
    <row r="219" spans="5:10" ht="13" x14ac:dyDescent="0.15">
      <c r="E219" s="36"/>
      <c r="F219" s="37"/>
      <c r="H219" s="38"/>
      <c r="I219" s="37"/>
      <c r="J219" s="39"/>
    </row>
    <row r="220" spans="5:10" ht="13" x14ac:dyDescent="0.15">
      <c r="E220" s="36"/>
      <c r="F220" s="37"/>
      <c r="H220" s="38"/>
      <c r="I220" s="37"/>
      <c r="J220" s="39"/>
    </row>
    <row r="221" spans="5:10" ht="13" x14ac:dyDescent="0.15">
      <c r="E221" s="36"/>
      <c r="F221" s="37"/>
      <c r="H221" s="38"/>
      <c r="I221" s="37"/>
      <c r="J221" s="39"/>
    </row>
    <row r="222" spans="5:10" ht="13" x14ac:dyDescent="0.15">
      <c r="E222" s="36"/>
      <c r="F222" s="37"/>
      <c r="H222" s="38"/>
      <c r="I222" s="37"/>
      <c r="J222" s="39"/>
    </row>
    <row r="223" spans="5:10" ht="13" x14ac:dyDescent="0.15">
      <c r="E223" s="36"/>
      <c r="F223" s="37">
        <f t="shared" ref="F223:F245" si="5">D223-D222</f>
        <v>0</v>
      </c>
      <c r="H223" s="38"/>
      <c r="I223" s="37"/>
      <c r="J223" s="39"/>
    </row>
    <row r="224" spans="5:10" ht="13" x14ac:dyDescent="0.15">
      <c r="E224" s="36"/>
      <c r="F224" s="37">
        <f t="shared" si="5"/>
        <v>0</v>
      </c>
      <c r="H224" s="38"/>
      <c r="I224" s="37"/>
      <c r="J224" s="39"/>
    </row>
    <row r="225" spans="5:10" ht="13" x14ac:dyDescent="0.15">
      <c r="E225" s="36"/>
      <c r="F225" s="37">
        <f t="shared" si="5"/>
        <v>0</v>
      </c>
      <c r="H225" s="38"/>
      <c r="I225" s="37"/>
      <c r="J225" s="39"/>
    </row>
    <row r="226" spans="5:10" ht="13" x14ac:dyDescent="0.15">
      <c r="E226" s="36"/>
      <c r="F226" s="37">
        <f t="shared" si="5"/>
        <v>0</v>
      </c>
      <c r="H226" s="38"/>
      <c r="I226" s="37"/>
      <c r="J226" s="39"/>
    </row>
    <row r="227" spans="5:10" ht="13" x14ac:dyDescent="0.15">
      <c r="E227" s="36"/>
      <c r="F227" s="37">
        <f t="shared" si="5"/>
        <v>0</v>
      </c>
      <c r="H227" s="38"/>
      <c r="I227" s="37"/>
      <c r="J227" s="39"/>
    </row>
    <row r="228" spans="5:10" ht="13" x14ac:dyDescent="0.15">
      <c r="E228" s="36"/>
      <c r="F228" s="37">
        <f t="shared" si="5"/>
        <v>0</v>
      </c>
      <c r="H228" s="38"/>
      <c r="I228" s="37"/>
      <c r="J228" s="39"/>
    </row>
    <row r="229" spans="5:10" ht="13" x14ac:dyDescent="0.15">
      <c r="E229" s="36"/>
      <c r="F229" s="37">
        <f t="shared" si="5"/>
        <v>0</v>
      </c>
      <c r="H229" s="38"/>
      <c r="I229" s="37"/>
      <c r="J229" s="39"/>
    </row>
    <row r="230" spans="5:10" ht="13" x14ac:dyDescent="0.15">
      <c r="E230" s="36"/>
      <c r="F230" s="37">
        <f t="shared" si="5"/>
        <v>0</v>
      </c>
      <c r="H230" s="38"/>
      <c r="I230" s="37"/>
      <c r="J230" s="39"/>
    </row>
    <row r="231" spans="5:10" ht="13" x14ac:dyDescent="0.15">
      <c r="E231" s="36"/>
      <c r="F231" s="37">
        <f t="shared" si="5"/>
        <v>0</v>
      </c>
      <c r="H231" s="38"/>
      <c r="I231" s="37"/>
      <c r="J231" s="39"/>
    </row>
    <row r="232" spans="5:10" ht="13" x14ac:dyDescent="0.15">
      <c r="E232" s="36"/>
      <c r="F232" s="37">
        <f t="shared" si="5"/>
        <v>0</v>
      </c>
      <c r="H232" s="38"/>
      <c r="I232" s="37"/>
      <c r="J232" s="39"/>
    </row>
    <row r="233" spans="5:10" ht="13" x14ac:dyDescent="0.15">
      <c r="E233" s="36"/>
      <c r="F233" s="37">
        <f t="shared" si="5"/>
        <v>0</v>
      </c>
      <c r="H233" s="38"/>
      <c r="I233" s="37"/>
      <c r="J233" s="39"/>
    </row>
    <row r="234" spans="5:10" ht="13" x14ac:dyDescent="0.15">
      <c r="E234" s="36"/>
      <c r="F234" s="37">
        <f t="shared" si="5"/>
        <v>0</v>
      </c>
      <c r="H234" s="38"/>
      <c r="I234" s="37"/>
      <c r="J234" s="39"/>
    </row>
    <row r="235" spans="5:10" ht="13" x14ac:dyDescent="0.15">
      <c r="E235" s="36"/>
      <c r="F235" s="37">
        <f t="shared" si="5"/>
        <v>0</v>
      </c>
      <c r="H235" s="38"/>
      <c r="I235" s="37"/>
      <c r="J235" s="39"/>
    </row>
    <row r="236" spans="5:10" ht="13" x14ac:dyDescent="0.15">
      <c r="E236" s="36"/>
      <c r="F236" s="37">
        <f t="shared" si="5"/>
        <v>0</v>
      </c>
      <c r="H236" s="38"/>
      <c r="I236" s="37"/>
      <c r="J236" s="39"/>
    </row>
    <row r="237" spans="5:10" ht="13" x14ac:dyDescent="0.15">
      <c r="E237" s="36"/>
      <c r="F237" s="37">
        <f t="shared" si="5"/>
        <v>0</v>
      </c>
      <c r="H237" s="38"/>
      <c r="I237" s="37"/>
      <c r="J237" s="39"/>
    </row>
    <row r="238" spans="5:10" ht="13" x14ac:dyDescent="0.15">
      <c r="E238" s="36"/>
      <c r="F238" s="37">
        <f t="shared" si="5"/>
        <v>0</v>
      </c>
      <c r="H238" s="38"/>
      <c r="I238" s="37"/>
      <c r="J238" s="39"/>
    </row>
    <row r="239" spans="5:10" ht="13" x14ac:dyDescent="0.15">
      <c r="E239" s="36"/>
      <c r="F239" s="37">
        <f t="shared" si="5"/>
        <v>0</v>
      </c>
      <c r="H239" s="38"/>
      <c r="I239" s="37"/>
      <c r="J239" s="39"/>
    </row>
    <row r="240" spans="5:10" ht="13" x14ac:dyDescent="0.15">
      <c r="E240" s="36"/>
      <c r="F240" s="37">
        <f t="shared" si="5"/>
        <v>0</v>
      </c>
      <c r="H240" s="38"/>
      <c r="I240" s="37"/>
      <c r="J240" s="39"/>
    </row>
    <row r="241" spans="5:10" ht="13" x14ac:dyDescent="0.15">
      <c r="E241" s="36"/>
      <c r="F241" s="37">
        <f t="shared" si="5"/>
        <v>0</v>
      </c>
      <c r="H241" s="38"/>
      <c r="I241" s="37"/>
      <c r="J241" s="39"/>
    </row>
    <row r="242" spans="5:10" ht="13" x14ac:dyDescent="0.15">
      <c r="E242" s="36"/>
      <c r="F242" s="37">
        <f t="shared" si="5"/>
        <v>0</v>
      </c>
      <c r="H242" s="38"/>
      <c r="I242" s="37"/>
      <c r="J242" s="39"/>
    </row>
    <row r="243" spans="5:10" ht="13" x14ac:dyDescent="0.15">
      <c r="E243" s="36"/>
      <c r="F243" s="37">
        <f t="shared" si="5"/>
        <v>0</v>
      </c>
      <c r="H243" s="38"/>
      <c r="I243" s="37"/>
      <c r="J243" s="39"/>
    </row>
    <row r="244" spans="5:10" ht="13" x14ac:dyDescent="0.15">
      <c r="E244" s="36"/>
      <c r="F244" s="37">
        <f t="shared" si="5"/>
        <v>0</v>
      </c>
      <c r="H244" s="38"/>
      <c r="I244" s="37"/>
      <c r="J244" s="39"/>
    </row>
    <row r="245" spans="5:10" ht="13" x14ac:dyDescent="0.15">
      <c r="E245" s="36"/>
      <c r="F245" s="37">
        <f t="shared" si="5"/>
        <v>0</v>
      </c>
      <c r="H245" s="38"/>
      <c r="I245" s="37"/>
      <c r="J245" s="39"/>
    </row>
    <row r="246" spans="5:10" ht="13" x14ac:dyDescent="0.15">
      <c r="E246" s="40"/>
      <c r="F246" s="41" t="s">
        <v>62</v>
      </c>
      <c r="H246" s="38"/>
      <c r="I246" s="37"/>
      <c r="J246" s="39"/>
    </row>
    <row r="247" spans="5:10" ht="13" x14ac:dyDescent="0.15">
      <c r="E247" s="36"/>
      <c r="H247" s="38"/>
      <c r="I247" s="37"/>
      <c r="J247" s="39"/>
    </row>
    <row r="248" spans="5:10" ht="13" x14ac:dyDescent="0.15">
      <c r="E248" s="36"/>
      <c r="F248" s="37">
        <f t="shared" ref="F248:F280" si="6">D248-D247</f>
        <v>0</v>
      </c>
      <c r="H248" s="38"/>
      <c r="I248" s="37"/>
      <c r="J248" s="39"/>
    </row>
    <row r="249" spans="5:10" ht="13" x14ac:dyDescent="0.15">
      <c r="E249" s="36"/>
      <c r="F249" s="37">
        <f t="shared" si="6"/>
        <v>0</v>
      </c>
      <c r="H249" s="38"/>
      <c r="I249" s="37"/>
      <c r="J249" s="39"/>
    </row>
    <row r="250" spans="5:10" ht="13" x14ac:dyDescent="0.15">
      <c r="E250" s="36"/>
      <c r="F250" s="37">
        <f t="shared" si="6"/>
        <v>0</v>
      </c>
      <c r="H250" s="38"/>
      <c r="I250" s="37"/>
      <c r="J250" s="39"/>
    </row>
    <row r="251" spans="5:10" ht="13" x14ac:dyDescent="0.15">
      <c r="E251" s="36"/>
      <c r="F251" s="37">
        <f t="shared" si="6"/>
        <v>0</v>
      </c>
      <c r="H251" s="38"/>
      <c r="I251" s="37"/>
      <c r="J251" s="39"/>
    </row>
    <row r="252" spans="5:10" ht="13" x14ac:dyDescent="0.15">
      <c r="E252" s="36"/>
      <c r="F252" s="37">
        <f t="shared" si="6"/>
        <v>0</v>
      </c>
      <c r="H252" s="38"/>
      <c r="I252" s="37"/>
      <c r="J252" s="39"/>
    </row>
    <row r="253" spans="5:10" ht="13" x14ac:dyDescent="0.15">
      <c r="E253" s="36"/>
      <c r="F253" s="37">
        <f t="shared" si="6"/>
        <v>0</v>
      </c>
      <c r="H253" s="38"/>
      <c r="I253" s="37"/>
      <c r="J253" s="39"/>
    </row>
    <row r="254" spans="5:10" ht="13" x14ac:dyDescent="0.15">
      <c r="E254" s="36"/>
      <c r="F254" s="37">
        <f t="shared" si="6"/>
        <v>0</v>
      </c>
      <c r="H254" s="38"/>
      <c r="I254" s="37"/>
      <c r="J254" s="39"/>
    </row>
    <row r="255" spans="5:10" ht="13" x14ac:dyDescent="0.15">
      <c r="E255" s="36"/>
      <c r="F255" s="37">
        <f t="shared" si="6"/>
        <v>0</v>
      </c>
      <c r="H255" s="38"/>
      <c r="I255" s="37"/>
      <c r="J255" s="39"/>
    </row>
    <row r="256" spans="5:10" ht="13" x14ac:dyDescent="0.15">
      <c r="E256" s="36"/>
      <c r="F256" s="37">
        <f t="shared" si="6"/>
        <v>0</v>
      </c>
      <c r="H256" s="38"/>
      <c r="I256" s="37"/>
      <c r="J256" s="39"/>
    </row>
    <row r="257" spans="5:10" ht="13" x14ac:dyDescent="0.15">
      <c r="E257" s="36"/>
      <c r="F257" s="37">
        <f t="shared" si="6"/>
        <v>0</v>
      </c>
      <c r="H257" s="38"/>
      <c r="I257" s="37"/>
      <c r="J257" s="39"/>
    </row>
    <row r="258" spans="5:10" ht="13" x14ac:dyDescent="0.15">
      <c r="E258" s="36"/>
      <c r="F258" s="37">
        <f t="shared" si="6"/>
        <v>0</v>
      </c>
      <c r="H258" s="38"/>
      <c r="I258" s="37"/>
      <c r="J258" s="39"/>
    </row>
    <row r="259" spans="5:10" ht="13" x14ac:dyDescent="0.15">
      <c r="E259" s="36"/>
      <c r="F259" s="37">
        <f t="shared" si="6"/>
        <v>0</v>
      </c>
      <c r="H259" s="38"/>
      <c r="I259" s="37"/>
      <c r="J259" s="39"/>
    </row>
    <row r="260" spans="5:10" ht="13" x14ac:dyDescent="0.15">
      <c r="E260" s="36"/>
      <c r="F260" s="37">
        <f t="shared" si="6"/>
        <v>0</v>
      </c>
      <c r="H260" s="38"/>
      <c r="I260" s="37"/>
      <c r="J260" s="39"/>
    </row>
    <row r="261" spans="5:10" ht="13" x14ac:dyDescent="0.15">
      <c r="E261" s="36"/>
      <c r="F261" s="37">
        <f t="shared" si="6"/>
        <v>0</v>
      </c>
      <c r="H261" s="38"/>
      <c r="I261" s="37"/>
      <c r="J261" s="39"/>
    </row>
    <row r="262" spans="5:10" ht="13" x14ac:dyDescent="0.15">
      <c r="E262" s="36"/>
      <c r="F262" s="37">
        <f t="shared" si="6"/>
        <v>0</v>
      </c>
      <c r="H262" s="38"/>
      <c r="I262" s="37"/>
      <c r="J262" s="39"/>
    </row>
    <row r="263" spans="5:10" ht="13" x14ac:dyDescent="0.15">
      <c r="E263" s="36"/>
      <c r="F263" s="37">
        <f t="shared" si="6"/>
        <v>0</v>
      </c>
      <c r="H263" s="38"/>
      <c r="I263" s="37"/>
      <c r="J263" s="39"/>
    </row>
    <row r="264" spans="5:10" ht="13" x14ac:dyDescent="0.15">
      <c r="E264" s="36"/>
      <c r="F264" s="37">
        <f t="shared" si="6"/>
        <v>0</v>
      </c>
      <c r="H264" s="38"/>
      <c r="I264" s="37"/>
      <c r="J264" s="39"/>
    </row>
    <row r="265" spans="5:10" ht="13" x14ac:dyDescent="0.15">
      <c r="E265" s="36"/>
      <c r="F265" s="37">
        <f t="shared" si="6"/>
        <v>0</v>
      </c>
      <c r="H265" s="38"/>
      <c r="I265" s="37"/>
      <c r="J265" s="39"/>
    </row>
    <row r="266" spans="5:10" ht="13" x14ac:dyDescent="0.15">
      <c r="E266" s="36"/>
      <c r="F266" s="37">
        <f t="shared" si="6"/>
        <v>0</v>
      </c>
      <c r="H266" s="38"/>
      <c r="I266" s="37"/>
      <c r="J266" s="39"/>
    </row>
    <row r="267" spans="5:10" ht="13" x14ac:dyDescent="0.15">
      <c r="E267" s="36"/>
      <c r="F267" s="37">
        <f t="shared" si="6"/>
        <v>0</v>
      </c>
      <c r="H267" s="38"/>
      <c r="I267" s="37"/>
      <c r="J267" s="39"/>
    </row>
    <row r="268" spans="5:10" ht="13" x14ac:dyDescent="0.15">
      <c r="E268" s="36"/>
      <c r="F268" s="37">
        <f t="shared" si="6"/>
        <v>0</v>
      </c>
      <c r="H268" s="38"/>
      <c r="I268" s="37"/>
      <c r="J268" s="39"/>
    </row>
    <row r="269" spans="5:10" ht="13" x14ac:dyDescent="0.15">
      <c r="E269" s="36"/>
      <c r="F269" s="37">
        <f t="shared" si="6"/>
        <v>0</v>
      </c>
      <c r="H269" s="38"/>
      <c r="I269" s="37"/>
      <c r="J269" s="39"/>
    </row>
    <row r="270" spans="5:10" ht="13" x14ac:dyDescent="0.15">
      <c r="E270" s="36"/>
      <c r="F270" s="37">
        <f t="shared" si="6"/>
        <v>0</v>
      </c>
      <c r="H270" s="38"/>
      <c r="I270" s="37"/>
      <c r="J270" s="39"/>
    </row>
    <row r="271" spans="5:10" ht="13" x14ac:dyDescent="0.15">
      <c r="E271" s="36"/>
      <c r="F271" s="37">
        <f t="shared" si="6"/>
        <v>0</v>
      </c>
      <c r="H271" s="38"/>
      <c r="I271" s="37"/>
      <c r="J271" s="39"/>
    </row>
    <row r="272" spans="5:10" ht="13" x14ac:dyDescent="0.15">
      <c r="E272" s="36"/>
      <c r="F272" s="37">
        <f t="shared" si="6"/>
        <v>0</v>
      </c>
      <c r="H272" s="38"/>
      <c r="I272" s="37"/>
      <c r="J272" s="39"/>
    </row>
    <row r="273" spans="5:10" ht="13" x14ac:dyDescent="0.15">
      <c r="E273" s="36"/>
      <c r="F273" s="37">
        <f t="shared" si="6"/>
        <v>0</v>
      </c>
      <c r="H273" s="38"/>
      <c r="I273" s="37"/>
      <c r="J273" s="39"/>
    </row>
    <row r="274" spans="5:10" ht="13" x14ac:dyDescent="0.15">
      <c r="E274" s="36"/>
      <c r="F274" s="37">
        <f t="shared" si="6"/>
        <v>0</v>
      </c>
      <c r="H274" s="38"/>
      <c r="I274" s="37"/>
      <c r="J274" s="39"/>
    </row>
    <row r="275" spans="5:10" ht="13" x14ac:dyDescent="0.15">
      <c r="E275" s="36"/>
      <c r="F275" s="37">
        <f t="shared" si="6"/>
        <v>0</v>
      </c>
      <c r="H275" s="38"/>
      <c r="I275" s="37"/>
      <c r="J275" s="39"/>
    </row>
    <row r="276" spans="5:10" ht="13" x14ac:dyDescent="0.15">
      <c r="E276" s="36"/>
      <c r="F276" s="37">
        <f t="shared" si="6"/>
        <v>0</v>
      </c>
      <c r="H276" s="38"/>
      <c r="I276" s="37"/>
      <c r="J276" s="39"/>
    </row>
    <row r="277" spans="5:10" ht="13" x14ac:dyDescent="0.15">
      <c r="E277" s="36"/>
      <c r="F277" s="37">
        <f t="shared" si="6"/>
        <v>0</v>
      </c>
      <c r="H277" s="38"/>
      <c r="I277" s="37"/>
      <c r="J277" s="39"/>
    </row>
    <row r="278" spans="5:10" ht="13" x14ac:dyDescent="0.15">
      <c r="E278" s="36"/>
      <c r="F278" s="37">
        <f t="shared" si="6"/>
        <v>0</v>
      </c>
      <c r="H278" s="38"/>
      <c r="I278" s="37"/>
      <c r="J278" s="39"/>
    </row>
    <row r="279" spans="5:10" ht="13" x14ac:dyDescent="0.15">
      <c r="E279" s="36"/>
      <c r="F279" s="37">
        <f t="shared" si="6"/>
        <v>0</v>
      </c>
      <c r="H279" s="38"/>
      <c r="I279" s="37"/>
      <c r="J279" s="39"/>
    </row>
    <row r="280" spans="5:10" ht="13" x14ac:dyDescent="0.15">
      <c r="E280" s="36"/>
      <c r="F280" s="37">
        <f t="shared" si="6"/>
        <v>0</v>
      </c>
      <c r="H280" s="38"/>
      <c r="I280" s="37"/>
      <c r="J280" s="39"/>
    </row>
    <row r="281" spans="5:10" ht="13" x14ac:dyDescent="0.15">
      <c r="E281" s="40"/>
      <c r="F281" s="41" t="s">
        <v>62</v>
      </c>
      <c r="H281" s="38"/>
      <c r="I281" s="37"/>
      <c r="J281" s="39"/>
    </row>
    <row r="282" spans="5:10" ht="13" x14ac:dyDescent="0.15">
      <c r="E282" s="36"/>
      <c r="H282" s="38"/>
      <c r="I282" s="37"/>
      <c r="J282" s="39"/>
    </row>
    <row r="283" spans="5:10" ht="13" x14ac:dyDescent="0.15">
      <c r="E283" s="36"/>
      <c r="F283" s="37">
        <f t="shared" ref="F283:F315" si="7">D283-D282</f>
        <v>0</v>
      </c>
      <c r="H283" s="38"/>
      <c r="I283" s="37"/>
      <c r="J283" s="39"/>
    </row>
    <row r="284" spans="5:10" ht="13" x14ac:dyDescent="0.15">
      <c r="E284" s="36"/>
      <c r="F284" s="37">
        <f t="shared" si="7"/>
        <v>0</v>
      </c>
      <c r="H284" s="38"/>
      <c r="I284" s="37"/>
      <c r="J284" s="39"/>
    </row>
    <row r="285" spans="5:10" ht="13" x14ac:dyDescent="0.15">
      <c r="E285" s="36"/>
      <c r="F285" s="37">
        <f t="shared" si="7"/>
        <v>0</v>
      </c>
      <c r="H285" s="38"/>
      <c r="I285" s="37"/>
      <c r="J285" s="39"/>
    </row>
    <row r="286" spans="5:10" ht="13" x14ac:dyDescent="0.15">
      <c r="E286" s="36"/>
      <c r="F286" s="37">
        <f t="shared" si="7"/>
        <v>0</v>
      </c>
      <c r="H286" s="38"/>
      <c r="I286" s="37"/>
      <c r="J286" s="39"/>
    </row>
    <row r="287" spans="5:10" ht="13" x14ac:dyDescent="0.15">
      <c r="E287" s="36"/>
      <c r="F287" s="37">
        <f t="shared" si="7"/>
        <v>0</v>
      </c>
      <c r="H287" s="38"/>
      <c r="I287" s="37"/>
      <c r="J287" s="39"/>
    </row>
    <row r="288" spans="5:10" ht="13" x14ac:dyDescent="0.15">
      <c r="E288" s="36"/>
      <c r="F288" s="37">
        <f t="shared" si="7"/>
        <v>0</v>
      </c>
      <c r="H288" s="38"/>
      <c r="I288" s="37"/>
      <c r="J288" s="39"/>
    </row>
    <row r="289" spans="5:10" ht="13" x14ac:dyDescent="0.15">
      <c r="E289" s="36"/>
      <c r="F289" s="37">
        <f t="shared" si="7"/>
        <v>0</v>
      </c>
      <c r="H289" s="38"/>
      <c r="I289" s="37"/>
      <c r="J289" s="39"/>
    </row>
    <row r="290" spans="5:10" ht="13" x14ac:dyDescent="0.15">
      <c r="E290" s="36"/>
      <c r="F290" s="37">
        <f t="shared" si="7"/>
        <v>0</v>
      </c>
      <c r="H290" s="38"/>
      <c r="I290" s="37"/>
      <c r="J290" s="39"/>
    </row>
    <row r="291" spans="5:10" ht="13" x14ac:dyDescent="0.15">
      <c r="E291" s="36"/>
      <c r="F291" s="37">
        <f t="shared" si="7"/>
        <v>0</v>
      </c>
      <c r="H291" s="38"/>
      <c r="I291" s="37"/>
      <c r="J291" s="39"/>
    </row>
    <row r="292" spans="5:10" ht="13" x14ac:dyDescent="0.15">
      <c r="E292" s="36"/>
      <c r="F292" s="37">
        <f t="shared" si="7"/>
        <v>0</v>
      </c>
      <c r="H292" s="38"/>
      <c r="I292" s="37"/>
      <c r="J292" s="39"/>
    </row>
    <row r="293" spans="5:10" ht="13" x14ac:dyDescent="0.15">
      <c r="E293" s="36"/>
      <c r="F293" s="37">
        <f t="shared" si="7"/>
        <v>0</v>
      </c>
      <c r="H293" s="38"/>
      <c r="I293" s="37"/>
      <c r="J293" s="39"/>
    </row>
    <row r="294" spans="5:10" ht="13" x14ac:dyDescent="0.15">
      <c r="E294" s="36"/>
      <c r="F294" s="37">
        <f t="shared" si="7"/>
        <v>0</v>
      </c>
      <c r="H294" s="38"/>
      <c r="I294" s="37"/>
      <c r="J294" s="39"/>
    </row>
    <row r="295" spans="5:10" ht="13" x14ac:dyDescent="0.15">
      <c r="E295" s="36"/>
      <c r="F295" s="37">
        <f t="shared" si="7"/>
        <v>0</v>
      </c>
      <c r="H295" s="38"/>
      <c r="I295" s="37"/>
      <c r="J295" s="39"/>
    </row>
    <row r="296" spans="5:10" ht="13" x14ac:dyDescent="0.15">
      <c r="E296" s="36"/>
      <c r="F296" s="37">
        <f t="shared" si="7"/>
        <v>0</v>
      </c>
      <c r="H296" s="38"/>
      <c r="I296" s="37"/>
      <c r="J296" s="39"/>
    </row>
    <row r="297" spans="5:10" ht="13" x14ac:dyDescent="0.15">
      <c r="E297" s="36"/>
      <c r="F297" s="37">
        <f t="shared" si="7"/>
        <v>0</v>
      </c>
      <c r="H297" s="38"/>
      <c r="I297" s="37"/>
      <c r="J297" s="39"/>
    </row>
    <row r="298" spans="5:10" ht="13" x14ac:dyDescent="0.15">
      <c r="E298" s="36"/>
      <c r="F298" s="37">
        <f t="shared" si="7"/>
        <v>0</v>
      </c>
      <c r="H298" s="38"/>
      <c r="I298" s="37"/>
      <c r="J298" s="39"/>
    </row>
    <row r="299" spans="5:10" ht="13" x14ac:dyDescent="0.15">
      <c r="E299" s="36"/>
      <c r="F299" s="37">
        <f t="shared" si="7"/>
        <v>0</v>
      </c>
      <c r="H299" s="38"/>
      <c r="I299" s="37"/>
      <c r="J299" s="39"/>
    </row>
    <row r="300" spans="5:10" ht="13" x14ac:dyDescent="0.15">
      <c r="E300" s="36"/>
      <c r="F300" s="37">
        <f t="shared" si="7"/>
        <v>0</v>
      </c>
      <c r="H300" s="38"/>
      <c r="I300" s="37"/>
      <c r="J300" s="39"/>
    </row>
    <row r="301" spans="5:10" ht="13" x14ac:dyDescent="0.15">
      <c r="E301" s="36"/>
      <c r="F301" s="37">
        <f t="shared" si="7"/>
        <v>0</v>
      </c>
      <c r="H301" s="38"/>
      <c r="I301" s="37"/>
      <c r="J301" s="39"/>
    </row>
    <row r="302" spans="5:10" ht="13" x14ac:dyDescent="0.15">
      <c r="E302" s="36"/>
      <c r="F302" s="37">
        <f t="shared" si="7"/>
        <v>0</v>
      </c>
      <c r="H302" s="38"/>
      <c r="I302" s="37"/>
      <c r="J302" s="39"/>
    </row>
    <row r="303" spans="5:10" ht="13" x14ac:dyDescent="0.15">
      <c r="E303" s="36"/>
      <c r="F303" s="37">
        <f t="shared" si="7"/>
        <v>0</v>
      </c>
      <c r="H303" s="38"/>
      <c r="I303" s="37"/>
      <c r="J303" s="39"/>
    </row>
    <row r="304" spans="5:10" ht="13" x14ac:dyDescent="0.15">
      <c r="E304" s="36"/>
      <c r="F304" s="37">
        <f t="shared" si="7"/>
        <v>0</v>
      </c>
      <c r="H304" s="38"/>
      <c r="I304" s="37"/>
      <c r="J304" s="39"/>
    </row>
    <row r="305" spans="5:10" ht="13" x14ac:dyDescent="0.15">
      <c r="E305" s="36"/>
      <c r="F305" s="37">
        <f t="shared" si="7"/>
        <v>0</v>
      </c>
      <c r="H305" s="38"/>
      <c r="I305" s="37"/>
      <c r="J305" s="39"/>
    </row>
    <row r="306" spans="5:10" ht="13" x14ac:dyDescent="0.15">
      <c r="E306" s="36"/>
      <c r="F306" s="37">
        <f t="shared" si="7"/>
        <v>0</v>
      </c>
      <c r="H306" s="38"/>
      <c r="I306" s="37"/>
      <c r="J306" s="39"/>
    </row>
    <row r="307" spans="5:10" ht="13" x14ac:dyDescent="0.15">
      <c r="E307" s="36"/>
      <c r="F307" s="37">
        <f t="shared" si="7"/>
        <v>0</v>
      </c>
      <c r="H307" s="38"/>
      <c r="I307" s="37"/>
      <c r="J307" s="39"/>
    </row>
    <row r="308" spans="5:10" ht="13" x14ac:dyDescent="0.15">
      <c r="E308" s="36"/>
      <c r="F308" s="37">
        <f t="shared" si="7"/>
        <v>0</v>
      </c>
      <c r="H308" s="38"/>
      <c r="I308" s="37"/>
      <c r="J308" s="39"/>
    </row>
    <row r="309" spans="5:10" ht="13" x14ac:dyDescent="0.15">
      <c r="E309" s="36"/>
      <c r="F309" s="37">
        <f t="shared" si="7"/>
        <v>0</v>
      </c>
      <c r="H309" s="38"/>
      <c r="I309" s="37"/>
      <c r="J309" s="39"/>
    </row>
    <row r="310" spans="5:10" ht="13" x14ac:dyDescent="0.15">
      <c r="E310" s="36"/>
      <c r="F310" s="37">
        <f t="shared" si="7"/>
        <v>0</v>
      </c>
      <c r="H310" s="38"/>
      <c r="I310" s="37"/>
      <c r="J310" s="39"/>
    </row>
    <row r="311" spans="5:10" ht="13" x14ac:dyDescent="0.15">
      <c r="E311" s="36"/>
      <c r="F311" s="37">
        <f t="shared" si="7"/>
        <v>0</v>
      </c>
      <c r="H311" s="38"/>
      <c r="I311" s="37"/>
      <c r="J311" s="39"/>
    </row>
    <row r="312" spans="5:10" ht="13" x14ac:dyDescent="0.15">
      <c r="E312" s="36"/>
      <c r="F312" s="37">
        <f t="shared" si="7"/>
        <v>0</v>
      </c>
      <c r="H312" s="38"/>
      <c r="I312" s="37"/>
      <c r="J312" s="39"/>
    </row>
    <row r="313" spans="5:10" ht="13" x14ac:dyDescent="0.15">
      <c r="E313" s="36"/>
      <c r="F313" s="37">
        <f t="shared" si="7"/>
        <v>0</v>
      </c>
      <c r="H313" s="38"/>
      <c r="I313" s="37"/>
      <c r="J313" s="39"/>
    </row>
    <row r="314" spans="5:10" ht="13" x14ac:dyDescent="0.15">
      <c r="E314" s="36"/>
      <c r="F314" s="37">
        <f t="shared" si="7"/>
        <v>0</v>
      </c>
      <c r="H314" s="38"/>
      <c r="I314" s="37"/>
      <c r="J314" s="39"/>
    </row>
    <row r="315" spans="5:10" ht="13" x14ac:dyDescent="0.15">
      <c r="E315" s="36"/>
      <c r="F315" s="37">
        <f t="shared" si="7"/>
        <v>0</v>
      </c>
      <c r="H315" s="38"/>
      <c r="I315" s="37"/>
      <c r="J315" s="39"/>
    </row>
    <row r="316" spans="5:10" ht="13" x14ac:dyDescent="0.15">
      <c r="E316" s="40"/>
      <c r="F316" s="41" t="s">
        <v>62</v>
      </c>
      <c r="H316" s="38"/>
      <c r="I316" s="37"/>
      <c r="J316" s="39"/>
    </row>
    <row r="317" spans="5:10" ht="13" x14ac:dyDescent="0.15">
      <c r="E317" s="36"/>
      <c r="H317" s="38"/>
      <c r="I317" s="37"/>
      <c r="J317" s="39"/>
    </row>
    <row r="318" spans="5:10" ht="13" x14ac:dyDescent="0.15">
      <c r="E318" s="36"/>
      <c r="F318" s="37">
        <f t="shared" ref="F318:F350" si="8">D318-D317</f>
        <v>0</v>
      </c>
      <c r="H318" s="38"/>
      <c r="I318" s="37"/>
      <c r="J318" s="39"/>
    </row>
    <row r="319" spans="5:10" ht="13" x14ac:dyDescent="0.15">
      <c r="E319" s="36"/>
      <c r="F319" s="37">
        <f t="shared" si="8"/>
        <v>0</v>
      </c>
      <c r="H319" s="38"/>
      <c r="I319" s="37"/>
      <c r="J319" s="39"/>
    </row>
    <row r="320" spans="5:10" ht="13" x14ac:dyDescent="0.15">
      <c r="E320" s="36"/>
      <c r="F320" s="37">
        <f t="shared" si="8"/>
        <v>0</v>
      </c>
      <c r="H320" s="38"/>
      <c r="I320" s="37"/>
      <c r="J320" s="39"/>
    </row>
    <row r="321" spans="5:10" ht="13" x14ac:dyDescent="0.15">
      <c r="E321" s="36"/>
      <c r="F321" s="37">
        <f t="shared" si="8"/>
        <v>0</v>
      </c>
      <c r="H321" s="38"/>
      <c r="I321" s="37"/>
      <c r="J321" s="39"/>
    </row>
    <row r="322" spans="5:10" ht="13" x14ac:dyDescent="0.15">
      <c r="E322" s="36"/>
      <c r="F322" s="37">
        <f t="shared" si="8"/>
        <v>0</v>
      </c>
      <c r="H322" s="38"/>
      <c r="I322" s="37"/>
      <c r="J322" s="39"/>
    </row>
    <row r="323" spans="5:10" ht="13" x14ac:dyDescent="0.15">
      <c r="E323" s="36"/>
      <c r="F323" s="37">
        <f t="shared" si="8"/>
        <v>0</v>
      </c>
      <c r="H323" s="38"/>
      <c r="I323" s="37"/>
      <c r="J323" s="39"/>
    </row>
    <row r="324" spans="5:10" ht="13" x14ac:dyDescent="0.15">
      <c r="E324" s="36"/>
      <c r="F324" s="37">
        <f t="shared" si="8"/>
        <v>0</v>
      </c>
      <c r="H324" s="38"/>
      <c r="I324" s="37"/>
      <c r="J324" s="39"/>
    </row>
    <row r="325" spans="5:10" ht="13" x14ac:dyDescent="0.15">
      <c r="E325" s="36"/>
      <c r="F325" s="37">
        <f t="shared" si="8"/>
        <v>0</v>
      </c>
      <c r="H325" s="38"/>
      <c r="I325" s="37"/>
      <c r="J325" s="39"/>
    </row>
    <row r="326" spans="5:10" ht="13" x14ac:dyDescent="0.15">
      <c r="E326" s="36"/>
      <c r="F326" s="37">
        <f t="shared" si="8"/>
        <v>0</v>
      </c>
      <c r="H326" s="38"/>
      <c r="I326" s="37"/>
      <c r="J326" s="39"/>
    </row>
    <row r="327" spans="5:10" ht="13" x14ac:dyDescent="0.15">
      <c r="E327" s="36"/>
      <c r="F327" s="37">
        <f t="shared" si="8"/>
        <v>0</v>
      </c>
      <c r="H327" s="38"/>
      <c r="I327" s="37"/>
      <c r="J327" s="39"/>
    </row>
    <row r="328" spans="5:10" ht="13" x14ac:dyDescent="0.15">
      <c r="E328" s="36"/>
      <c r="F328" s="37">
        <f t="shared" si="8"/>
        <v>0</v>
      </c>
      <c r="H328" s="38"/>
      <c r="I328" s="37"/>
      <c r="J328" s="39"/>
    </row>
    <row r="329" spans="5:10" ht="13" x14ac:dyDescent="0.15">
      <c r="E329" s="36"/>
      <c r="F329" s="37">
        <f t="shared" si="8"/>
        <v>0</v>
      </c>
      <c r="H329" s="38"/>
      <c r="I329" s="37"/>
      <c r="J329" s="39"/>
    </row>
    <row r="330" spans="5:10" ht="13" x14ac:dyDescent="0.15">
      <c r="E330" s="36"/>
      <c r="F330" s="37">
        <f t="shared" si="8"/>
        <v>0</v>
      </c>
      <c r="H330" s="38"/>
      <c r="I330" s="37"/>
      <c r="J330" s="39"/>
    </row>
    <row r="331" spans="5:10" ht="13" x14ac:dyDescent="0.15">
      <c r="E331" s="36"/>
      <c r="F331" s="37">
        <f t="shared" si="8"/>
        <v>0</v>
      </c>
      <c r="H331" s="38"/>
      <c r="I331" s="37"/>
      <c r="J331" s="39"/>
    </row>
    <row r="332" spans="5:10" ht="13" x14ac:dyDescent="0.15">
      <c r="E332" s="36"/>
      <c r="F332" s="37">
        <f t="shared" si="8"/>
        <v>0</v>
      </c>
      <c r="H332" s="38"/>
      <c r="I332" s="37"/>
      <c r="J332" s="39"/>
    </row>
    <row r="333" spans="5:10" ht="13" x14ac:dyDescent="0.15">
      <c r="E333" s="36"/>
      <c r="F333" s="37">
        <f t="shared" si="8"/>
        <v>0</v>
      </c>
      <c r="H333" s="38"/>
      <c r="I333" s="37"/>
      <c r="J333" s="39"/>
    </row>
    <row r="334" spans="5:10" ht="13" x14ac:dyDescent="0.15">
      <c r="E334" s="36"/>
      <c r="F334" s="37">
        <f t="shared" si="8"/>
        <v>0</v>
      </c>
      <c r="H334" s="38"/>
      <c r="I334" s="37"/>
      <c r="J334" s="39"/>
    </row>
    <row r="335" spans="5:10" ht="13" x14ac:dyDescent="0.15">
      <c r="E335" s="36"/>
      <c r="F335" s="37">
        <f t="shared" si="8"/>
        <v>0</v>
      </c>
      <c r="H335" s="38"/>
      <c r="I335" s="37"/>
      <c r="J335" s="39"/>
    </row>
    <row r="336" spans="5:10" ht="13" x14ac:dyDescent="0.15">
      <c r="E336" s="36"/>
      <c r="F336" s="37">
        <f t="shared" si="8"/>
        <v>0</v>
      </c>
      <c r="H336" s="38"/>
      <c r="I336" s="37"/>
      <c r="J336" s="39"/>
    </row>
    <row r="337" spans="5:10" ht="13" x14ac:dyDescent="0.15">
      <c r="E337" s="36"/>
      <c r="F337" s="37">
        <f t="shared" si="8"/>
        <v>0</v>
      </c>
      <c r="H337" s="38"/>
      <c r="I337" s="37"/>
      <c r="J337" s="39"/>
    </row>
    <row r="338" spans="5:10" ht="13" x14ac:dyDescent="0.15">
      <c r="E338" s="36"/>
      <c r="F338" s="37">
        <f t="shared" si="8"/>
        <v>0</v>
      </c>
      <c r="H338" s="38"/>
      <c r="I338" s="37"/>
      <c r="J338" s="39"/>
    </row>
    <row r="339" spans="5:10" ht="13" x14ac:dyDescent="0.15">
      <c r="E339" s="36"/>
      <c r="F339" s="37">
        <f t="shared" si="8"/>
        <v>0</v>
      </c>
      <c r="H339" s="38"/>
      <c r="I339" s="37"/>
      <c r="J339" s="39"/>
    </row>
    <row r="340" spans="5:10" ht="13" x14ac:dyDescent="0.15">
      <c r="E340" s="36"/>
      <c r="F340" s="37">
        <f t="shared" si="8"/>
        <v>0</v>
      </c>
      <c r="H340" s="38"/>
      <c r="I340" s="37"/>
      <c r="J340" s="39"/>
    </row>
    <row r="341" spans="5:10" ht="13" x14ac:dyDescent="0.15">
      <c r="E341" s="36"/>
      <c r="F341" s="37">
        <f t="shared" si="8"/>
        <v>0</v>
      </c>
      <c r="H341" s="38"/>
      <c r="I341" s="37"/>
      <c r="J341" s="39"/>
    </row>
    <row r="342" spans="5:10" ht="13" x14ac:dyDescent="0.15">
      <c r="E342" s="36"/>
      <c r="F342" s="37">
        <f t="shared" si="8"/>
        <v>0</v>
      </c>
      <c r="H342" s="38"/>
      <c r="I342" s="37"/>
      <c r="J342" s="39"/>
    </row>
    <row r="343" spans="5:10" ht="13" x14ac:dyDescent="0.15">
      <c r="E343" s="36"/>
      <c r="F343" s="37">
        <f t="shared" si="8"/>
        <v>0</v>
      </c>
      <c r="H343" s="38"/>
      <c r="I343" s="37"/>
      <c r="J343" s="39"/>
    </row>
    <row r="344" spans="5:10" ht="13" x14ac:dyDescent="0.15">
      <c r="E344" s="36"/>
      <c r="F344" s="37">
        <f t="shared" si="8"/>
        <v>0</v>
      </c>
      <c r="H344" s="38"/>
      <c r="I344" s="37"/>
      <c r="J344" s="39"/>
    </row>
    <row r="345" spans="5:10" ht="13" x14ac:dyDescent="0.15">
      <c r="E345" s="36"/>
      <c r="F345" s="37">
        <f t="shared" si="8"/>
        <v>0</v>
      </c>
      <c r="H345" s="38"/>
      <c r="I345" s="37"/>
      <c r="J345" s="39"/>
    </row>
    <row r="346" spans="5:10" ht="13" x14ac:dyDescent="0.15">
      <c r="E346" s="36"/>
      <c r="F346" s="37">
        <f t="shared" si="8"/>
        <v>0</v>
      </c>
      <c r="H346" s="38"/>
      <c r="I346" s="37"/>
      <c r="J346" s="39"/>
    </row>
    <row r="347" spans="5:10" ht="13" x14ac:dyDescent="0.15">
      <c r="E347" s="36"/>
      <c r="F347" s="37">
        <f t="shared" si="8"/>
        <v>0</v>
      </c>
      <c r="H347" s="38"/>
      <c r="I347" s="37"/>
      <c r="J347" s="39"/>
    </row>
    <row r="348" spans="5:10" ht="13" x14ac:dyDescent="0.15">
      <c r="E348" s="36"/>
      <c r="F348" s="37">
        <f t="shared" si="8"/>
        <v>0</v>
      </c>
      <c r="H348" s="38"/>
      <c r="I348" s="37"/>
      <c r="J348" s="39"/>
    </row>
    <row r="349" spans="5:10" ht="13" x14ac:dyDescent="0.15">
      <c r="E349" s="36"/>
      <c r="F349" s="37">
        <f t="shared" si="8"/>
        <v>0</v>
      </c>
      <c r="H349" s="38"/>
      <c r="I349" s="37"/>
      <c r="J349" s="39"/>
    </row>
    <row r="350" spans="5:10" ht="13" x14ac:dyDescent="0.15">
      <c r="E350" s="36"/>
      <c r="F350" s="37">
        <f t="shared" si="8"/>
        <v>0</v>
      </c>
      <c r="H350" s="38"/>
      <c r="I350" s="37"/>
      <c r="J350" s="39"/>
    </row>
    <row r="351" spans="5:10" ht="13" x14ac:dyDescent="0.15">
      <c r="E351" s="40"/>
      <c r="F351" s="41" t="s">
        <v>62</v>
      </c>
      <c r="H351" s="38"/>
      <c r="I351" s="37"/>
      <c r="J351" s="39"/>
    </row>
    <row r="352" spans="5:10" ht="13" x14ac:dyDescent="0.15">
      <c r="E352" s="36"/>
      <c r="H352" s="38"/>
      <c r="I352" s="37"/>
      <c r="J352" s="39"/>
    </row>
    <row r="353" spans="5:10" ht="13" x14ac:dyDescent="0.15">
      <c r="E353" s="36"/>
      <c r="F353" s="37">
        <f t="shared" ref="F353:F385" si="9">D353-D352</f>
        <v>0</v>
      </c>
      <c r="H353" s="38"/>
      <c r="I353" s="37"/>
      <c r="J353" s="39"/>
    </row>
    <row r="354" spans="5:10" ht="13" x14ac:dyDescent="0.15">
      <c r="E354" s="36"/>
      <c r="F354" s="37">
        <f t="shared" si="9"/>
        <v>0</v>
      </c>
      <c r="H354" s="38"/>
      <c r="I354" s="37"/>
      <c r="J354" s="39"/>
    </row>
    <row r="355" spans="5:10" ht="13" x14ac:dyDescent="0.15">
      <c r="E355" s="36"/>
      <c r="F355" s="37">
        <f t="shared" si="9"/>
        <v>0</v>
      </c>
      <c r="H355" s="38"/>
      <c r="I355" s="37"/>
      <c r="J355" s="39"/>
    </row>
    <row r="356" spans="5:10" ht="13" x14ac:dyDescent="0.15">
      <c r="E356" s="36"/>
      <c r="F356" s="37">
        <f t="shared" si="9"/>
        <v>0</v>
      </c>
      <c r="H356" s="38"/>
      <c r="I356" s="37"/>
      <c r="J356" s="39"/>
    </row>
    <row r="357" spans="5:10" ht="13" x14ac:dyDescent="0.15">
      <c r="E357" s="36"/>
      <c r="F357" s="37">
        <f t="shared" si="9"/>
        <v>0</v>
      </c>
      <c r="H357" s="38"/>
      <c r="I357" s="37"/>
      <c r="J357" s="39"/>
    </row>
    <row r="358" spans="5:10" ht="13" x14ac:dyDescent="0.15">
      <c r="E358" s="36"/>
      <c r="F358" s="37">
        <f t="shared" si="9"/>
        <v>0</v>
      </c>
      <c r="H358" s="38"/>
      <c r="I358" s="37"/>
      <c r="J358" s="39"/>
    </row>
    <row r="359" spans="5:10" ht="13" x14ac:dyDescent="0.15">
      <c r="E359" s="36"/>
      <c r="F359" s="37">
        <f t="shared" si="9"/>
        <v>0</v>
      </c>
      <c r="H359" s="38"/>
      <c r="I359" s="37"/>
      <c r="J359" s="39"/>
    </row>
    <row r="360" spans="5:10" ht="13" x14ac:dyDescent="0.15">
      <c r="E360" s="36"/>
      <c r="F360" s="37">
        <f t="shared" si="9"/>
        <v>0</v>
      </c>
      <c r="H360" s="38"/>
      <c r="I360" s="37"/>
      <c r="J360" s="39"/>
    </row>
    <row r="361" spans="5:10" ht="13" x14ac:dyDescent="0.15">
      <c r="E361" s="36"/>
      <c r="F361" s="37">
        <f t="shared" si="9"/>
        <v>0</v>
      </c>
      <c r="H361" s="38"/>
      <c r="I361" s="37"/>
      <c r="J361" s="39"/>
    </row>
    <row r="362" spans="5:10" ht="13" x14ac:dyDescent="0.15">
      <c r="E362" s="36"/>
      <c r="F362" s="37">
        <f t="shared" si="9"/>
        <v>0</v>
      </c>
      <c r="H362" s="38"/>
      <c r="I362" s="37"/>
      <c r="J362" s="39"/>
    </row>
    <row r="363" spans="5:10" ht="13" x14ac:dyDescent="0.15">
      <c r="E363" s="36"/>
      <c r="F363" s="37">
        <f t="shared" si="9"/>
        <v>0</v>
      </c>
      <c r="H363" s="38"/>
      <c r="I363" s="37"/>
      <c r="J363" s="39"/>
    </row>
    <row r="364" spans="5:10" ht="13" x14ac:dyDescent="0.15">
      <c r="E364" s="36"/>
      <c r="F364" s="37">
        <f t="shared" si="9"/>
        <v>0</v>
      </c>
      <c r="H364" s="38"/>
      <c r="I364" s="37"/>
      <c r="J364" s="39"/>
    </row>
    <row r="365" spans="5:10" ht="13" x14ac:dyDescent="0.15">
      <c r="E365" s="36"/>
      <c r="F365" s="37">
        <f t="shared" si="9"/>
        <v>0</v>
      </c>
      <c r="H365" s="38"/>
      <c r="I365" s="37"/>
      <c r="J365" s="39"/>
    </row>
    <row r="366" spans="5:10" ht="13" x14ac:dyDescent="0.15">
      <c r="E366" s="36"/>
      <c r="F366" s="37">
        <f t="shared" si="9"/>
        <v>0</v>
      </c>
      <c r="H366" s="38"/>
      <c r="I366" s="37"/>
      <c r="J366" s="39"/>
    </row>
    <row r="367" spans="5:10" ht="13" x14ac:dyDescent="0.15">
      <c r="E367" s="36"/>
      <c r="F367" s="37">
        <f t="shared" si="9"/>
        <v>0</v>
      </c>
      <c r="H367" s="38"/>
      <c r="I367" s="37"/>
      <c r="J367" s="39"/>
    </row>
    <row r="368" spans="5:10" ht="13" x14ac:dyDescent="0.15">
      <c r="E368" s="36"/>
      <c r="F368" s="37">
        <f t="shared" si="9"/>
        <v>0</v>
      </c>
      <c r="H368" s="38"/>
      <c r="I368" s="37"/>
      <c r="J368" s="39"/>
    </row>
    <row r="369" spans="5:10" ht="13" x14ac:dyDescent="0.15">
      <c r="E369" s="36"/>
      <c r="F369" s="37">
        <f t="shared" si="9"/>
        <v>0</v>
      </c>
      <c r="H369" s="38"/>
      <c r="I369" s="37"/>
      <c r="J369" s="39"/>
    </row>
    <row r="370" spans="5:10" ht="13" x14ac:dyDescent="0.15">
      <c r="E370" s="36"/>
      <c r="F370" s="37">
        <f t="shared" si="9"/>
        <v>0</v>
      </c>
      <c r="H370" s="38"/>
      <c r="I370" s="37"/>
      <c r="J370" s="39"/>
    </row>
    <row r="371" spans="5:10" ht="13" x14ac:dyDescent="0.15">
      <c r="E371" s="36"/>
      <c r="F371" s="37">
        <f t="shared" si="9"/>
        <v>0</v>
      </c>
      <c r="H371" s="38"/>
      <c r="I371" s="37"/>
      <c r="J371" s="39"/>
    </row>
    <row r="372" spans="5:10" ht="13" x14ac:dyDescent="0.15">
      <c r="E372" s="36"/>
      <c r="F372" s="37">
        <f t="shared" si="9"/>
        <v>0</v>
      </c>
      <c r="H372" s="38"/>
      <c r="I372" s="37"/>
      <c r="J372" s="39"/>
    </row>
    <row r="373" spans="5:10" ht="13" x14ac:dyDescent="0.15">
      <c r="E373" s="36"/>
      <c r="F373" s="37">
        <f t="shared" si="9"/>
        <v>0</v>
      </c>
      <c r="H373" s="38"/>
      <c r="I373" s="37"/>
      <c r="J373" s="39"/>
    </row>
    <row r="374" spans="5:10" ht="13" x14ac:dyDescent="0.15">
      <c r="E374" s="36"/>
      <c r="F374" s="37">
        <f t="shared" si="9"/>
        <v>0</v>
      </c>
      <c r="H374" s="38"/>
      <c r="I374" s="37"/>
      <c r="J374" s="39"/>
    </row>
    <row r="375" spans="5:10" ht="13" x14ac:dyDescent="0.15">
      <c r="E375" s="36"/>
      <c r="F375" s="37">
        <f t="shared" si="9"/>
        <v>0</v>
      </c>
      <c r="H375" s="38"/>
      <c r="I375" s="37"/>
      <c r="J375" s="39"/>
    </row>
    <row r="376" spans="5:10" ht="13" x14ac:dyDescent="0.15">
      <c r="E376" s="36"/>
      <c r="F376" s="37">
        <f t="shared" si="9"/>
        <v>0</v>
      </c>
      <c r="H376" s="38"/>
      <c r="I376" s="37"/>
      <c r="J376" s="39"/>
    </row>
    <row r="377" spans="5:10" ht="13" x14ac:dyDescent="0.15">
      <c r="E377" s="36"/>
      <c r="F377" s="37">
        <f t="shared" si="9"/>
        <v>0</v>
      </c>
      <c r="H377" s="38"/>
      <c r="I377" s="37"/>
      <c r="J377" s="39"/>
    </row>
    <row r="378" spans="5:10" ht="13" x14ac:dyDescent="0.15">
      <c r="E378" s="36"/>
      <c r="F378" s="37">
        <f t="shared" si="9"/>
        <v>0</v>
      </c>
      <c r="H378" s="38"/>
      <c r="I378" s="37"/>
      <c r="J378" s="39"/>
    </row>
    <row r="379" spans="5:10" ht="13" x14ac:dyDescent="0.15">
      <c r="E379" s="36"/>
      <c r="F379" s="37">
        <f t="shared" si="9"/>
        <v>0</v>
      </c>
      <c r="H379" s="38"/>
      <c r="I379" s="37"/>
      <c r="J379" s="39"/>
    </row>
    <row r="380" spans="5:10" ht="13" x14ac:dyDescent="0.15">
      <c r="E380" s="36"/>
      <c r="F380" s="37">
        <f t="shared" si="9"/>
        <v>0</v>
      </c>
      <c r="H380" s="38"/>
      <c r="I380" s="37"/>
      <c r="J380" s="39"/>
    </row>
    <row r="381" spans="5:10" ht="13" x14ac:dyDescent="0.15">
      <c r="E381" s="36"/>
      <c r="F381" s="37">
        <f t="shared" si="9"/>
        <v>0</v>
      </c>
      <c r="H381" s="38"/>
      <c r="I381" s="37"/>
      <c r="J381" s="39"/>
    </row>
    <row r="382" spans="5:10" ht="13" x14ac:dyDescent="0.15">
      <c r="E382" s="36"/>
      <c r="F382" s="37">
        <f t="shared" si="9"/>
        <v>0</v>
      </c>
      <c r="H382" s="38"/>
      <c r="I382" s="37"/>
      <c r="J382" s="39"/>
    </row>
    <row r="383" spans="5:10" ht="13" x14ac:dyDescent="0.15">
      <c r="E383" s="36"/>
      <c r="F383" s="37">
        <f t="shared" si="9"/>
        <v>0</v>
      </c>
      <c r="H383" s="38"/>
      <c r="I383" s="37"/>
      <c r="J383" s="39"/>
    </row>
    <row r="384" spans="5:10" ht="13" x14ac:dyDescent="0.15">
      <c r="E384" s="36"/>
      <c r="F384" s="37">
        <f t="shared" si="9"/>
        <v>0</v>
      </c>
      <c r="H384" s="38"/>
      <c r="I384" s="37"/>
      <c r="J384" s="39"/>
    </row>
    <row r="385" spans="5:10" ht="13" x14ac:dyDescent="0.15">
      <c r="E385" s="36"/>
      <c r="F385" s="37">
        <f t="shared" si="9"/>
        <v>0</v>
      </c>
      <c r="H385" s="38"/>
      <c r="I385" s="37"/>
      <c r="J385" s="39"/>
    </row>
    <row r="386" spans="5:10" ht="13" x14ac:dyDescent="0.15">
      <c r="E386" s="40"/>
      <c r="F386" s="41" t="s">
        <v>62</v>
      </c>
      <c r="H386" s="38"/>
      <c r="I386" s="37"/>
      <c r="J386" s="39"/>
    </row>
    <row r="387" spans="5:10" ht="13" x14ac:dyDescent="0.15">
      <c r="E387" s="36"/>
      <c r="H387" s="38"/>
      <c r="I387" s="37"/>
      <c r="J387" s="39"/>
    </row>
    <row r="388" spans="5:10" ht="13" x14ac:dyDescent="0.15">
      <c r="E388" s="36"/>
      <c r="F388" s="37">
        <f t="shared" ref="F388:F420" si="10">D388-D387</f>
        <v>0</v>
      </c>
      <c r="H388" s="38"/>
      <c r="I388" s="37"/>
      <c r="J388" s="39"/>
    </row>
    <row r="389" spans="5:10" ht="13" x14ac:dyDescent="0.15">
      <c r="E389" s="36"/>
      <c r="F389" s="37">
        <f t="shared" si="10"/>
        <v>0</v>
      </c>
      <c r="H389" s="38"/>
      <c r="I389" s="37"/>
      <c r="J389" s="39"/>
    </row>
    <row r="390" spans="5:10" ht="13" x14ac:dyDescent="0.15">
      <c r="E390" s="36"/>
      <c r="F390" s="37">
        <f t="shared" si="10"/>
        <v>0</v>
      </c>
      <c r="H390" s="38"/>
      <c r="I390" s="37"/>
      <c r="J390" s="39"/>
    </row>
    <row r="391" spans="5:10" ht="13" x14ac:dyDescent="0.15">
      <c r="E391" s="36"/>
      <c r="F391" s="37">
        <f t="shared" si="10"/>
        <v>0</v>
      </c>
      <c r="H391" s="38"/>
      <c r="I391" s="37"/>
      <c r="J391" s="39"/>
    </row>
    <row r="392" spans="5:10" ht="13" x14ac:dyDescent="0.15">
      <c r="E392" s="36"/>
      <c r="F392" s="37">
        <f t="shared" si="10"/>
        <v>0</v>
      </c>
      <c r="H392" s="38"/>
      <c r="I392" s="37"/>
      <c r="J392" s="39"/>
    </row>
    <row r="393" spans="5:10" ht="13" x14ac:dyDescent="0.15">
      <c r="E393" s="36"/>
      <c r="F393" s="37">
        <f t="shared" si="10"/>
        <v>0</v>
      </c>
      <c r="H393" s="38"/>
      <c r="I393" s="37"/>
      <c r="J393" s="39"/>
    </row>
    <row r="394" spans="5:10" ht="13" x14ac:dyDescent="0.15">
      <c r="E394" s="36"/>
      <c r="F394" s="37">
        <f t="shared" si="10"/>
        <v>0</v>
      </c>
      <c r="H394" s="38"/>
      <c r="I394" s="37"/>
      <c r="J394" s="39"/>
    </row>
    <row r="395" spans="5:10" ht="13" x14ac:dyDescent="0.15">
      <c r="E395" s="36"/>
      <c r="F395" s="37">
        <f t="shared" si="10"/>
        <v>0</v>
      </c>
      <c r="H395" s="38"/>
      <c r="I395" s="37"/>
      <c r="J395" s="39"/>
    </row>
    <row r="396" spans="5:10" ht="13" x14ac:dyDescent="0.15">
      <c r="E396" s="36"/>
      <c r="F396" s="37">
        <f t="shared" si="10"/>
        <v>0</v>
      </c>
      <c r="H396" s="38"/>
      <c r="I396" s="37"/>
      <c r="J396" s="39"/>
    </row>
    <row r="397" spans="5:10" ht="13" x14ac:dyDescent="0.15">
      <c r="E397" s="36"/>
      <c r="F397" s="37">
        <f t="shared" si="10"/>
        <v>0</v>
      </c>
      <c r="H397" s="38"/>
      <c r="I397" s="37"/>
      <c r="J397" s="39"/>
    </row>
    <row r="398" spans="5:10" ht="13" x14ac:dyDescent="0.15">
      <c r="E398" s="36"/>
      <c r="F398" s="37">
        <f t="shared" si="10"/>
        <v>0</v>
      </c>
      <c r="H398" s="38"/>
      <c r="I398" s="37"/>
      <c r="J398" s="39"/>
    </row>
    <row r="399" spans="5:10" ht="13" x14ac:dyDescent="0.15">
      <c r="E399" s="36"/>
      <c r="F399" s="37">
        <f t="shared" si="10"/>
        <v>0</v>
      </c>
      <c r="H399" s="38"/>
      <c r="I399" s="37"/>
      <c r="J399" s="39"/>
    </row>
    <row r="400" spans="5:10" ht="13" x14ac:dyDescent="0.15">
      <c r="E400" s="36"/>
      <c r="F400" s="37">
        <f t="shared" si="10"/>
        <v>0</v>
      </c>
      <c r="H400" s="38"/>
      <c r="I400" s="37"/>
      <c r="J400" s="39"/>
    </row>
    <row r="401" spans="5:10" ht="13" x14ac:dyDescent="0.15">
      <c r="E401" s="36"/>
      <c r="F401" s="37">
        <f t="shared" si="10"/>
        <v>0</v>
      </c>
      <c r="H401" s="38"/>
      <c r="I401" s="37"/>
      <c r="J401" s="39"/>
    </row>
    <row r="402" spans="5:10" ht="13" x14ac:dyDescent="0.15">
      <c r="E402" s="36"/>
      <c r="F402" s="37">
        <f t="shared" si="10"/>
        <v>0</v>
      </c>
      <c r="H402" s="38"/>
      <c r="I402" s="37"/>
      <c r="J402" s="39"/>
    </row>
    <row r="403" spans="5:10" ht="13" x14ac:dyDescent="0.15">
      <c r="E403" s="36"/>
      <c r="F403" s="37">
        <f t="shared" si="10"/>
        <v>0</v>
      </c>
      <c r="H403" s="38"/>
      <c r="I403" s="37"/>
      <c r="J403" s="39"/>
    </row>
    <row r="404" spans="5:10" ht="13" x14ac:dyDescent="0.15">
      <c r="E404" s="36"/>
      <c r="F404" s="37">
        <f t="shared" si="10"/>
        <v>0</v>
      </c>
      <c r="H404" s="38"/>
      <c r="I404" s="37"/>
      <c r="J404" s="39"/>
    </row>
    <row r="405" spans="5:10" ht="13" x14ac:dyDescent="0.15">
      <c r="E405" s="36"/>
      <c r="F405" s="37">
        <f t="shared" si="10"/>
        <v>0</v>
      </c>
      <c r="H405" s="38"/>
      <c r="I405" s="37"/>
      <c r="J405" s="39"/>
    </row>
    <row r="406" spans="5:10" ht="13" x14ac:dyDescent="0.15">
      <c r="E406" s="36"/>
      <c r="F406" s="37">
        <f t="shared" si="10"/>
        <v>0</v>
      </c>
      <c r="H406" s="38"/>
      <c r="I406" s="37"/>
      <c r="J406" s="39"/>
    </row>
    <row r="407" spans="5:10" ht="13" x14ac:dyDescent="0.15">
      <c r="E407" s="36"/>
      <c r="F407" s="37">
        <f t="shared" si="10"/>
        <v>0</v>
      </c>
      <c r="H407" s="38"/>
      <c r="I407" s="37"/>
      <c r="J407" s="39"/>
    </row>
    <row r="408" spans="5:10" ht="13" x14ac:dyDescent="0.15">
      <c r="E408" s="36"/>
      <c r="F408" s="37">
        <f t="shared" si="10"/>
        <v>0</v>
      </c>
      <c r="H408" s="38"/>
      <c r="I408" s="37"/>
      <c r="J408" s="39"/>
    </row>
    <row r="409" spans="5:10" ht="13" x14ac:dyDescent="0.15">
      <c r="E409" s="36"/>
      <c r="F409" s="37">
        <f t="shared" si="10"/>
        <v>0</v>
      </c>
      <c r="H409" s="38"/>
      <c r="I409" s="37"/>
      <c r="J409" s="39"/>
    </row>
    <row r="410" spans="5:10" ht="13" x14ac:dyDescent="0.15">
      <c r="E410" s="36"/>
      <c r="F410" s="37">
        <f t="shared" si="10"/>
        <v>0</v>
      </c>
      <c r="H410" s="38"/>
      <c r="I410" s="37"/>
      <c r="J410" s="39"/>
    </row>
    <row r="411" spans="5:10" ht="13" x14ac:dyDescent="0.15">
      <c r="E411" s="36"/>
      <c r="F411" s="37">
        <f t="shared" si="10"/>
        <v>0</v>
      </c>
      <c r="H411" s="38"/>
      <c r="I411" s="37"/>
      <c r="J411" s="39"/>
    </row>
    <row r="412" spans="5:10" ht="13" x14ac:dyDescent="0.15">
      <c r="E412" s="36"/>
      <c r="F412" s="37">
        <f t="shared" si="10"/>
        <v>0</v>
      </c>
      <c r="H412" s="38"/>
      <c r="I412" s="37"/>
      <c r="J412" s="39"/>
    </row>
    <row r="413" spans="5:10" ht="13" x14ac:dyDescent="0.15">
      <c r="E413" s="36"/>
      <c r="F413" s="37">
        <f t="shared" si="10"/>
        <v>0</v>
      </c>
      <c r="H413" s="38"/>
      <c r="I413" s="37"/>
      <c r="J413" s="39"/>
    </row>
    <row r="414" spans="5:10" ht="13" x14ac:dyDescent="0.15">
      <c r="E414" s="36"/>
      <c r="F414" s="37">
        <f t="shared" si="10"/>
        <v>0</v>
      </c>
      <c r="H414" s="38"/>
      <c r="I414" s="37"/>
      <c r="J414" s="39"/>
    </row>
    <row r="415" spans="5:10" ht="13" x14ac:dyDescent="0.15">
      <c r="E415" s="36"/>
      <c r="F415" s="37">
        <f t="shared" si="10"/>
        <v>0</v>
      </c>
      <c r="H415" s="38"/>
      <c r="I415" s="37"/>
      <c r="J415" s="39"/>
    </row>
    <row r="416" spans="5:10" ht="13" x14ac:dyDescent="0.15">
      <c r="E416" s="36"/>
      <c r="F416" s="37">
        <f t="shared" si="10"/>
        <v>0</v>
      </c>
      <c r="H416" s="38"/>
      <c r="I416" s="37"/>
      <c r="J416" s="39"/>
    </row>
    <row r="417" spans="5:10" ht="13" x14ac:dyDescent="0.15">
      <c r="E417" s="36"/>
      <c r="F417" s="37">
        <f t="shared" si="10"/>
        <v>0</v>
      </c>
      <c r="H417" s="38"/>
      <c r="I417" s="37"/>
      <c r="J417" s="39"/>
    </row>
    <row r="418" spans="5:10" ht="13" x14ac:dyDescent="0.15">
      <c r="E418" s="36"/>
      <c r="F418" s="37">
        <f t="shared" si="10"/>
        <v>0</v>
      </c>
      <c r="H418" s="38"/>
      <c r="I418" s="37"/>
      <c r="J418" s="39"/>
    </row>
    <row r="419" spans="5:10" ht="13" x14ac:dyDescent="0.15">
      <c r="E419" s="36"/>
      <c r="F419" s="37">
        <f t="shared" si="10"/>
        <v>0</v>
      </c>
      <c r="H419" s="38"/>
      <c r="I419" s="37"/>
      <c r="J419" s="39"/>
    </row>
    <row r="420" spans="5:10" ht="13" x14ac:dyDescent="0.15">
      <c r="E420" s="36"/>
      <c r="F420" s="37">
        <f t="shared" si="10"/>
        <v>0</v>
      </c>
      <c r="H420" s="38"/>
      <c r="I420" s="37"/>
      <c r="J420" s="39"/>
    </row>
    <row r="421" spans="5:10" ht="13" x14ac:dyDescent="0.15">
      <c r="E421" s="40"/>
      <c r="F421" s="41" t="s">
        <v>62</v>
      </c>
      <c r="H421" s="38"/>
      <c r="I421" s="37"/>
      <c r="J421" s="39"/>
    </row>
    <row r="422" spans="5:10" ht="13" x14ac:dyDescent="0.15">
      <c r="E422" s="36"/>
      <c r="H422" s="38"/>
      <c r="I422" s="37"/>
      <c r="J422" s="39"/>
    </row>
    <row r="423" spans="5:10" ht="13" x14ac:dyDescent="0.15">
      <c r="E423" s="36"/>
      <c r="F423" s="37">
        <f t="shared" ref="F423:F455" si="11">D423-D422</f>
        <v>0</v>
      </c>
      <c r="H423" s="38"/>
      <c r="I423" s="37"/>
      <c r="J423" s="39"/>
    </row>
    <row r="424" spans="5:10" ht="13" x14ac:dyDescent="0.15">
      <c r="E424" s="36"/>
      <c r="F424" s="37">
        <f t="shared" si="11"/>
        <v>0</v>
      </c>
      <c r="H424" s="38"/>
      <c r="I424" s="37"/>
      <c r="J424" s="39"/>
    </row>
    <row r="425" spans="5:10" ht="13" x14ac:dyDescent="0.15">
      <c r="E425" s="36"/>
      <c r="F425" s="37">
        <f t="shared" si="11"/>
        <v>0</v>
      </c>
      <c r="H425" s="38"/>
      <c r="I425" s="37"/>
      <c r="J425" s="39"/>
    </row>
    <row r="426" spans="5:10" ht="13" x14ac:dyDescent="0.15">
      <c r="E426" s="36"/>
      <c r="F426" s="37">
        <f t="shared" si="11"/>
        <v>0</v>
      </c>
      <c r="H426" s="38"/>
      <c r="I426" s="37"/>
      <c r="J426" s="39"/>
    </row>
    <row r="427" spans="5:10" ht="13" x14ac:dyDescent="0.15">
      <c r="E427" s="36"/>
      <c r="F427" s="37">
        <f t="shared" si="11"/>
        <v>0</v>
      </c>
      <c r="H427" s="38"/>
      <c r="I427" s="37"/>
      <c r="J427" s="39"/>
    </row>
    <row r="428" spans="5:10" ht="13" x14ac:dyDescent="0.15">
      <c r="E428" s="36"/>
      <c r="F428" s="37">
        <f t="shared" si="11"/>
        <v>0</v>
      </c>
      <c r="H428" s="38"/>
      <c r="I428" s="37"/>
      <c r="J428" s="39"/>
    </row>
    <row r="429" spans="5:10" ht="13" x14ac:dyDescent="0.15">
      <c r="E429" s="36"/>
      <c r="F429" s="37">
        <f t="shared" si="11"/>
        <v>0</v>
      </c>
      <c r="H429" s="38"/>
      <c r="I429" s="37"/>
      <c r="J429" s="39"/>
    </row>
    <row r="430" spans="5:10" ht="13" x14ac:dyDescent="0.15">
      <c r="E430" s="36"/>
      <c r="F430" s="37">
        <f t="shared" si="11"/>
        <v>0</v>
      </c>
      <c r="H430" s="38"/>
      <c r="I430" s="37"/>
      <c r="J430" s="39"/>
    </row>
    <row r="431" spans="5:10" ht="13" x14ac:dyDescent="0.15">
      <c r="E431" s="36"/>
      <c r="F431" s="37">
        <f t="shared" si="11"/>
        <v>0</v>
      </c>
      <c r="H431" s="38"/>
      <c r="I431" s="37"/>
      <c r="J431" s="39"/>
    </row>
    <row r="432" spans="5:10" ht="13" x14ac:dyDescent="0.15">
      <c r="E432" s="36"/>
      <c r="F432" s="37">
        <f t="shared" si="11"/>
        <v>0</v>
      </c>
      <c r="H432" s="38"/>
      <c r="I432" s="37"/>
      <c r="J432" s="39"/>
    </row>
    <row r="433" spans="5:10" ht="13" x14ac:dyDescent="0.15">
      <c r="E433" s="36"/>
      <c r="F433" s="37">
        <f t="shared" si="11"/>
        <v>0</v>
      </c>
      <c r="H433" s="38"/>
      <c r="I433" s="37"/>
      <c r="J433" s="39"/>
    </row>
    <row r="434" spans="5:10" ht="13" x14ac:dyDescent="0.15">
      <c r="E434" s="36"/>
      <c r="F434" s="37">
        <f t="shared" si="11"/>
        <v>0</v>
      </c>
      <c r="H434" s="38"/>
      <c r="I434" s="37"/>
      <c r="J434" s="39"/>
    </row>
    <row r="435" spans="5:10" ht="13" x14ac:dyDescent="0.15">
      <c r="E435" s="36"/>
      <c r="F435" s="37">
        <f t="shared" si="11"/>
        <v>0</v>
      </c>
      <c r="H435" s="38"/>
      <c r="I435" s="37"/>
      <c r="J435" s="39"/>
    </row>
    <row r="436" spans="5:10" ht="13" x14ac:dyDescent="0.15">
      <c r="E436" s="36"/>
      <c r="F436" s="37">
        <f t="shared" si="11"/>
        <v>0</v>
      </c>
      <c r="H436" s="38"/>
      <c r="I436" s="37"/>
      <c r="J436" s="39"/>
    </row>
    <row r="437" spans="5:10" ht="13" x14ac:dyDescent="0.15">
      <c r="E437" s="36"/>
      <c r="F437" s="37">
        <f t="shared" si="11"/>
        <v>0</v>
      </c>
      <c r="H437" s="38"/>
      <c r="I437" s="37"/>
      <c r="J437" s="39"/>
    </row>
    <row r="438" spans="5:10" ht="13" x14ac:dyDescent="0.15">
      <c r="E438" s="36"/>
      <c r="F438" s="37">
        <f t="shared" si="11"/>
        <v>0</v>
      </c>
      <c r="H438" s="38"/>
      <c r="I438" s="37"/>
      <c r="J438" s="39"/>
    </row>
    <row r="439" spans="5:10" ht="13" x14ac:dyDescent="0.15">
      <c r="E439" s="36"/>
      <c r="F439" s="37">
        <f t="shared" si="11"/>
        <v>0</v>
      </c>
      <c r="H439" s="38"/>
      <c r="I439" s="37"/>
      <c r="J439" s="39"/>
    </row>
    <row r="440" spans="5:10" ht="13" x14ac:dyDescent="0.15">
      <c r="E440" s="36"/>
      <c r="F440" s="37">
        <f t="shared" si="11"/>
        <v>0</v>
      </c>
      <c r="H440" s="38"/>
      <c r="I440" s="37"/>
      <c r="J440" s="39"/>
    </row>
    <row r="441" spans="5:10" ht="13" x14ac:dyDescent="0.15">
      <c r="E441" s="36"/>
      <c r="F441" s="37">
        <f t="shared" si="11"/>
        <v>0</v>
      </c>
      <c r="H441" s="38"/>
      <c r="I441" s="37"/>
      <c r="J441" s="39"/>
    </row>
    <row r="442" spans="5:10" ht="13" x14ac:dyDescent="0.15">
      <c r="E442" s="36"/>
      <c r="F442" s="37">
        <f t="shared" si="11"/>
        <v>0</v>
      </c>
      <c r="H442" s="38"/>
      <c r="I442" s="37"/>
      <c r="J442" s="39"/>
    </row>
    <row r="443" spans="5:10" ht="13" x14ac:dyDescent="0.15">
      <c r="E443" s="36"/>
      <c r="F443" s="37">
        <f t="shared" si="11"/>
        <v>0</v>
      </c>
      <c r="H443" s="38"/>
      <c r="I443" s="37"/>
      <c r="J443" s="39"/>
    </row>
    <row r="444" spans="5:10" ht="13" x14ac:dyDescent="0.15">
      <c r="E444" s="36"/>
      <c r="F444" s="37">
        <f t="shared" si="11"/>
        <v>0</v>
      </c>
      <c r="H444" s="38"/>
      <c r="I444" s="37"/>
      <c r="J444" s="39"/>
    </row>
    <row r="445" spans="5:10" ht="13" x14ac:dyDescent="0.15">
      <c r="E445" s="36"/>
      <c r="F445" s="37">
        <f t="shared" si="11"/>
        <v>0</v>
      </c>
      <c r="H445" s="38"/>
      <c r="I445" s="37"/>
      <c r="J445" s="39"/>
    </row>
    <row r="446" spans="5:10" ht="13" x14ac:dyDescent="0.15">
      <c r="E446" s="36"/>
      <c r="F446" s="37">
        <f t="shared" si="11"/>
        <v>0</v>
      </c>
      <c r="H446" s="38"/>
      <c r="I446" s="37"/>
      <c r="J446" s="39"/>
    </row>
    <row r="447" spans="5:10" ht="13" x14ac:dyDescent="0.15">
      <c r="E447" s="36"/>
      <c r="F447" s="37">
        <f t="shared" si="11"/>
        <v>0</v>
      </c>
      <c r="H447" s="38"/>
      <c r="I447" s="37"/>
      <c r="J447" s="39"/>
    </row>
    <row r="448" spans="5:10" ht="13" x14ac:dyDescent="0.15">
      <c r="E448" s="36"/>
      <c r="F448" s="37">
        <f t="shared" si="11"/>
        <v>0</v>
      </c>
      <c r="H448" s="38"/>
      <c r="I448" s="37"/>
      <c r="J448" s="39"/>
    </row>
    <row r="449" spans="5:10" ht="13" x14ac:dyDescent="0.15">
      <c r="E449" s="36"/>
      <c r="F449" s="37">
        <f t="shared" si="11"/>
        <v>0</v>
      </c>
      <c r="H449" s="38"/>
      <c r="I449" s="37"/>
      <c r="J449" s="39"/>
    </row>
    <row r="450" spans="5:10" ht="13" x14ac:dyDescent="0.15">
      <c r="E450" s="36"/>
      <c r="F450" s="37">
        <f t="shared" si="11"/>
        <v>0</v>
      </c>
      <c r="H450" s="38"/>
      <c r="I450" s="37"/>
      <c r="J450" s="39"/>
    </row>
    <row r="451" spans="5:10" ht="13" x14ac:dyDescent="0.15">
      <c r="E451" s="36"/>
      <c r="F451" s="37">
        <f t="shared" si="11"/>
        <v>0</v>
      </c>
      <c r="H451" s="38"/>
      <c r="I451" s="37"/>
      <c r="J451" s="39"/>
    </row>
    <row r="452" spans="5:10" ht="13" x14ac:dyDescent="0.15">
      <c r="E452" s="36"/>
      <c r="F452" s="37">
        <f t="shared" si="11"/>
        <v>0</v>
      </c>
      <c r="H452" s="38"/>
      <c r="I452" s="37"/>
      <c r="J452" s="39"/>
    </row>
    <row r="453" spans="5:10" ht="13" x14ac:dyDescent="0.15">
      <c r="E453" s="36"/>
      <c r="F453" s="37">
        <f t="shared" si="11"/>
        <v>0</v>
      </c>
      <c r="H453" s="38"/>
      <c r="I453" s="37"/>
      <c r="J453" s="39"/>
    </row>
    <row r="454" spans="5:10" ht="13" x14ac:dyDescent="0.15">
      <c r="E454" s="36"/>
      <c r="F454" s="37">
        <f t="shared" si="11"/>
        <v>0</v>
      </c>
      <c r="H454" s="38"/>
      <c r="I454" s="37"/>
      <c r="J454" s="39"/>
    </row>
    <row r="455" spans="5:10" ht="13" x14ac:dyDescent="0.15">
      <c r="E455" s="36"/>
      <c r="F455" s="37">
        <f t="shared" si="11"/>
        <v>0</v>
      </c>
      <c r="H455" s="38"/>
      <c r="I455" s="37"/>
      <c r="J455" s="39"/>
    </row>
    <row r="456" spans="5:10" ht="13" x14ac:dyDescent="0.15">
      <c r="E456" s="40"/>
      <c r="F456" s="41" t="s">
        <v>62</v>
      </c>
      <c r="H456" s="38"/>
      <c r="I456" s="37"/>
      <c r="J456" s="39"/>
    </row>
    <row r="457" spans="5:10" ht="13" x14ac:dyDescent="0.15">
      <c r="E457" s="36"/>
      <c r="H457" s="38"/>
      <c r="I457" s="37"/>
      <c r="J457" s="39"/>
    </row>
    <row r="458" spans="5:10" ht="13" x14ac:dyDescent="0.15">
      <c r="E458" s="36"/>
      <c r="F458" s="37">
        <f t="shared" ref="F458:F490" si="12">D458-D457</f>
        <v>0</v>
      </c>
      <c r="H458" s="38"/>
      <c r="I458" s="37"/>
      <c r="J458" s="39"/>
    </row>
    <row r="459" spans="5:10" ht="13" x14ac:dyDescent="0.15">
      <c r="E459" s="36"/>
      <c r="F459" s="37">
        <f t="shared" si="12"/>
        <v>0</v>
      </c>
      <c r="H459" s="38"/>
      <c r="I459" s="37"/>
      <c r="J459" s="39"/>
    </row>
    <row r="460" spans="5:10" ht="13" x14ac:dyDescent="0.15">
      <c r="E460" s="36"/>
      <c r="F460" s="37">
        <f t="shared" si="12"/>
        <v>0</v>
      </c>
      <c r="H460" s="38"/>
      <c r="I460" s="37"/>
      <c r="J460" s="39"/>
    </row>
    <row r="461" spans="5:10" ht="13" x14ac:dyDescent="0.15">
      <c r="E461" s="36"/>
      <c r="F461" s="37">
        <f t="shared" si="12"/>
        <v>0</v>
      </c>
      <c r="H461" s="38"/>
      <c r="I461" s="37"/>
      <c r="J461" s="39"/>
    </row>
    <row r="462" spans="5:10" ht="13" x14ac:dyDescent="0.15">
      <c r="E462" s="36"/>
      <c r="F462" s="37">
        <f t="shared" si="12"/>
        <v>0</v>
      </c>
      <c r="H462" s="38"/>
      <c r="I462" s="37"/>
      <c r="J462" s="39"/>
    </row>
    <row r="463" spans="5:10" ht="13" x14ac:dyDescent="0.15">
      <c r="E463" s="36"/>
      <c r="F463" s="37">
        <f t="shared" si="12"/>
        <v>0</v>
      </c>
      <c r="H463" s="38"/>
      <c r="I463" s="37"/>
      <c r="J463" s="39"/>
    </row>
    <row r="464" spans="5:10" ht="13" x14ac:dyDescent="0.15">
      <c r="E464" s="36"/>
      <c r="F464" s="37">
        <f t="shared" si="12"/>
        <v>0</v>
      </c>
      <c r="H464" s="38"/>
      <c r="I464" s="37"/>
      <c r="J464" s="39"/>
    </row>
    <row r="465" spans="5:10" ht="13" x14ac:dyDescent="0.15">
      <c r="E465" s="36"/>
      <c r="F465" s="37">
        <f t="shared" si="12"/>
        <v>0</v>
      </c>
      <c r="H465" s="38"/>
      <c r="I465" s="37"/>
      <c r="J465" s="39"/>
    </row>
    <row r="466" spans="5:10" ht="13" x14ac:dyDescent="0.15">
      <c r="E466" s="36"/>
      <c r="F466" s="37">
        <f t="shared" si="12"/>
        <v>0</v>
      </c>
      <c r="H466" s="38"/>
      <c r="I466" s="37"/>
      <c r="J466" s="39"/>
    </row>
    <row r="467" spans="5:10" ht="13" x14ac:dyDescent="0.15">
      <c r="E467" s="36"/>
      <c r="F467" s="37">
        <f t="shared" si="12"/>
        <v>0</v>
      </c>
      <c r="H467" s="38"/>
      <c r="I467" s="37"/>
      <c r="J467" s="39"/>
    </row>
    <row r="468" spans="5:10" ht="13" x14ac:dyDescent="0.15">
      <c r="E468" s="36"/>
      <c r="F468" s="37">
        <f t="shared" si="12"/>
        <v>0</v>
      </c>
      <c r="H468" s="38"/>
      <c r="I468" s="37"/>
      <c r="J468" s="39"/>
    </row>
    <row r="469" spans="5:10" ht="13" x14ac:dyDescent="0.15">
      <c r="E469" s="36"/>
      <c r="F469" s="37">
        <f t="shared" si="12"/>
        <v>0</v>
      </c>
      <c r="H469" s="38"/>
      <c r="I469" s="37"/>
      <c r="J469" s="39"/>
    </row>
    <row r="470" spans="5:10" ht="13" x14ac:dyDescent="0.15">
      <c r="E470" s="36"/>
      <c r="F470" s="37">
        <f t="shared" si="12"/>
        <v>0</v>
      </c>
      <c r="H470" s="38"/>
      <c r="I470" s="37"/>
      <c r="J470" s="39"/>
    </row>
    <row r="471" spans="5:10" ht="13" x14ac:dyDescent="0.15">
      <c r="E471" s="36"/>
      <c r="F471" s="37">
        <f t="shared" si="12"/>
        <v>0</v>
      </c>
      <c r="H471" s="38"/>
      <c r="I471" s="37"/>
      <c r="J471" s="39"/>
    </row>
    <row r="472" spans="5:10" ht="13" x14ac:dyDescent="0.15">
      <c r="E472" s="36"/>
      <c r="F472" s="37">
        <f t="shared" si="12"/>
        <v>0</v>
      </c>
      <c r="H472" s="38"/>
      <c r="I472" s="37"/>
      <c r="J472" s="39"/>
    </row>
    <row r="473" spans="5:10" ht="13" x14ac:dyDescent="0.15">
      <c r="E473" s="36"/>
      <c r="F473" s="37">
        <f t="shared" si="12"/>
        <v>0</v>
      </c>
      <c r="H473" s="38"/>
      <c r="I473" s="37"/>
      <c r="J473" s="39"/>
    </row>
    <row r="474" spans="5:10" ht="13" x14ac:dyDescent="0.15">
      <c r="E474" s="36"/>
      <c r="F474" s="37">
        <f t="shared" si="12"/>
        <v>0</v>
      </c>
      <c r="H474" s="38"/>
      <c r="I474" s="37"/>
      <c r="J474" s="39"/>
    </row>
    <row r="475" spans="5:10" ht="13" x14ac:dyDescent="0.15">
      <c r="E475" s="36"/>
      <c r="F475" s="37">
        <f t="shared" si="12"/>
        <v>0</v>
      </c>
      <c r="H475" s="38"/>
      <c r="I475" s="37"/>
      <c r="J475" s="39"/>
    </row>
    <row r="476" spans="5:10" ht="13" x14ac:dyDescent="0.15">
      <c r="E476" s="36"/>
      <c r="F476" s="37">
        <f t="shared" si="12"/>
        <v>0</v>
      </c>
      <c r="H476" s="38"/>
      <c r="I476" s="37"/>
      <c r="J476" s="39"/>
    </row>
    <row r="477" spans="5:10" ht="13" x14ac:dyDescent="0.15">
      <c r="E477" s="36"/>
      <c r="F477" s="37">
        <f t="shared" si="12"/>
        <v>0</v>
      </c>
      <c r="H477" s="38"/>
      <c r="I477" s="37"/>
      <c r="J477" s="39"/>
    </row>
    <row r="478" spans="5:10" ht="13" x14ac:dyDescent="0.15">
      <c r="E478" s="36"/>
      <c r="F478" s="37">
        <f t="shared" si="12"/>
        <v>0</v>
      </c>
      <c r="H478" s="38"/>
      <c r="I478" s="37"/>
      <c r="J478" s="39"/>
    </row>
    <row r="479" spans="5:10" ht="13" x14ac:dyDescent="0.15">
      <c r="E479" s="36"/>
      <c r="F479" s="37">
        <f t="shared" si="12"/>
        <v>0</v>
      </c>
      <c r="H479" s="38"/>
      <c r="I479" s="37"/>
      <c r="J479" s="39"/>
    </row>
    <row r="480" spans="5:10" ht="13" x14ac:dyDescent="0.15">
      <c r="E480" s="36"/>
      <c r="F480" s="37">
        <f t="shared" si="12"/>
        <v>0</v>
      </c>
      <c r="H480" s="38"/>
      <c r="I480" s="37"/>
      <c r="J480" s="39"/>
    </row>
    <row r="481" spans="5:10" ht="13" x14ac:dyDescent="0.15">
      <c r="E481" s="36"/>
      <c r="F481" s="37">
        <f t="shared" si="12"/>
        <v>0</v>
      </c>
      <c r="H481" s="38"/>
      <c r="I481" s="37"/>
      <c r="J481" s="39"/>
    </row>
    <row r="482" spans="5:10" ht="13" x14ac:dyDescent="0.15">
      <c r="E482" s="36"/>
      <c r="F482" s="37">
        <f t="shared" si="12"/>
        <v>0</v>
      </c>
      <c r="H482" s="38"/>
      <c r="I482" s="37"/>
      <c r="J482" s="39"/>
    </row>
    <row r="483" spans="5:10" ht="13" x14ac:dyDescent="0.15">
      <c r="E483" s="36"/>
      <c r="F483" s="37">
        <f t="shared" si="12"/>
        <v>0</v>
      </c>
      <c r="H483" s="38"/>
      <c r="I483" s="37"/>
      <c r="J483" s="39"/>
    </row>
    <row r="484" spans="5:10" ht="13" x14ac:dyDescent="0.15">
      <c r="E484" s="36"/>
      <c r="F484" s="37">
        <f t="shared" si="12"/>
        <v>0</v>
      </c>
      <c r="H484" s="38"/>
      <c r="I484" s="37"/>
      <c r="J484" s="39"/>
    </row>
    <row r="485" spans="5:10" ht="13" x14ac:dyDescent="0.15">
      <c r="E485" s="36"/>
      <c r="F485" s="37">
        <f t="shared" si="12"/>
        <v>0</v>
      </c>
      <c r="H485" s="38"/>
      <c r="I485" s="37"/>
      <c r="J485" s="39"/>
    </row>
    <row r="486" spans="5:10" ht="13" x14ac:dyDescent="0.15">
      <c r="E486" s="36"/>
      <c r="F486" s="37">
        <f t="shared" si="12"/>
        <v>0</v>
      </c>
      <c r="H486" s="38"/>
      <c r="I486" s="37"/>
      <c r="J486" s="39"/>
    </row>
    <row r="487" spans="5:10" ht="13" x14ac:dyDescent="0.15">
      <c r="E487" s="36"/>
      <c r="F487" s="37">
        <f t="shared" si="12"/>
        <v>0</v>
      </c>
      <c r="H487" s="38"/>
      <c r="I487" s="37"/>
      <c r="J487" s="39"/>
    </row>
    <row r="488" spans="5:10" ht="13" x14ac:dyDescent="0.15">
      <c r="E488" s="36"/>
      <c r="F488" s="37">
        <f t="shared" si="12"/>
        <v>0</v>
      </c>
      <c r="H488" s="38"/>
      <c r="I488" s="37"/>
      <c r="J488" s="39"/>
    </row>
    <row r="489" spans="5:10" ht="13" x14ac:dyDescent="0.15">
      <c r="E489" s="36"/>
      <c r="F489" s="37">
        <f t="shared" si="12"/>
        <v>0</v>
      </c>
      <c r="H489" s="38"/>
      <c r="I489" s="37"/>
      <c r="J489" s="39"/>
    </row>
    <row r="490" spans="5:10" ht="13" x14ac:dyDescent="0.15">
      <c r="E490" s="36"/>
      <c r="F490" s="37">
        <f t="shared" si="12"/>
        <v>0</v>
      </c>
      <c r="H490" s="38"/>
      <c r="I490" s="37"/>
      <c r="J490" s="39"/>
    </row>
    <row r="491" spans="5:10" ht="13" x14ac:dyDescent="0.15">
      <c r="E491" s="40"/>
      <c r="F491" s="41" t="s">
        <v>62</v>
      </c>
      <c r="H491" s="38"/>
      <c r="I491" s="37"/>
      <c r="J491" s="39"/>
    </row>
    <row r="492" spans="5:10" ht="13" x14ac:dyDescent="0.15">
      <c r="E492" s="36"/>
      <c r="H492" s="38"/>
      <c r="I492" s="37"/>
      <c r="J492" s="39"/>
    </row>
    <row r="493" spans="5:10" ht="13" x14ac:dyDescent="0.15">
      <c r="E493" s="36"/>
      <c r="F493" s="37">
        <f t="shared" ref="F493:F525" si="13">D493-D492</f>
        <v>0</v>
      </c>
      <c r="H493" s="38"/>
      <c r="I493" s="37"/>
      <c r="J493" s="39"/>
    </row>
    <row r="494" spans="5:10" ht="13" x14ac:dyDescent="0.15">
      <c r="E494" s="36"/>
      <c r="F494" s="37">
        <f t="shared" si="13"/>
        <v>0</v>
      </c>
      <c r="H494" s="38"/>
      <c r="I494" s="37"/>
      <c r="J494" s="39"/>
    </row>
    <row r="495" spans="5:10" ht="13" x14ac:dyDescent="0.15">
      <c r="E495" s="36"/>
      <c r="F495" s="37">
        <f t="shared" si="13"/>
        <v>0</v>
      </c>
      <c r="H495" s="38"/>
      <c r="I495" s="37"/>
      <c r="J495" s="39"/>
    </row>
    <row r="496" spans="5:10" ht="13" x14ac:dyDescent="0.15">
      <c r="E496" s="36"/>
      <c r="F496" s="37">
        <f t="shared" si="13"/>
        <v>0</v>
      </c>
      <c r="H496" s="38"/>
      <c r="I496" s="37"/>
      <c r="J496" s="39"/>
    </row>
    <row r="497" spans="5:10" ht="13" x14ac:dyDescent="0.15">
      <c r="E497" s="36"/>
      <c r="F497" s="37">
        <f t="shared" si="13"/>
        <v>0</v>
      </c>
      <c r="H497" s="38"/>
      <c r="I497" s="37"/>
      <c r="J497" s="39"/>
    </row>
    <row r="498" spans="5:10" ht="13" x14ac:dyDescent="0.15">
      <c r="E498" s="36"/>
      <c r="F498" s="37">
        <f t="shared" si="13"/>
        <v>0</v>
      </c>
      <c r="H498" s="38"/>
      <c r="I498" s="37"/>
      <c r="J498" s="39"/>
    </row>
    <row r="499" spans="5:10" ht="13" x14ac:dyDescent="0.15">
      <c r="E499" s="36"/>
      <c r="F499" s="37">
        <f t="shared" si="13"/>
        <v>0</v>
      </c>
      <c r="H499" s="38"/>
      <c r="I499" s="37"/>
      <c r="J499" s="39"/>
    </row>
    <row r="500" spans="5:10" ht="13" x14ac:dyDescent="0.15">
      <c r="E500" s="36"/>
      <c r="F500" s="37">
        <f t="shared" si="13"/>
        <v>0</v>
      </c>
      <c r="H500" s="38"/>
      <c r="I500" s="37"/>
      <c r="J500" s="39"/>
    </row>
    <row r="501" spans="5:10" ht="13" x14ac:dyDescent="0.15">
      <c r="E501" s="36"/>
      <c r="F501" s="37">
        <f t="shared" si="13"/>
        <v>0</v>
      </c>
      <c r="H501" s="38"/>
      <c r="I501" s="37"/>
      <c r="J501" s="39"/>
    </row>
    <row r="502" spans="5:10" ht="13" x14ac:dyDescent="0.15">
      <c r="E502" s="36"/>
      <c r="F502" s="37">
        <f t="shared" si="13"/>
        <v>0</v>
      </c>
      <c r="H502" s="38"/>
      <c r="I502" s="37"/>
      <c r="J502" s="39"/>
    </row>
    <row r="503" spans="5:10" ht="13" x14ac:dyDescent="0.15">
      <c r="E503" s="36"/>
      <c r="F503" s="37">
        <f t="shared" si="13"/>
        <v>0</v>
      </c>
      <c r="H503" s="38"/>
      <c r="I503" s="37"/>
      <c r="J503" s="39"/>
    </row>
    <row r="504" spans="5:10" ht="13" x14ac:dyDescent="0.15">
      <c r="E504" s="36"/>
      <c r="F504" s="37">
        <f t="shared" si="13"/>
        <v>0</v>
      </c>
      <c r="H504" s="38"/>
      <c r="I504" s="37"/>
      <c r="J504" s="39"/>
    </row>
    <row r="505" spans="5:10" ht="13" x14ac:dyDescent="0.15">
      <c r="E505" s="36"/>
      <c r="F505" s="37">
        <f t="shared" si="13"/>
        <v>0</v>
      </c>
      <c r="H505" s="38"/>
      <c r="I505" s="37"/>
      <c r="J505" s="39"/>
    </row>
    <row r="506" spans="5:10" ht="13" x14ac:dyDescent="0.15">
      <c r="E506" s="36"/>
      <c r="F506" s="37">
        <f t="shared" si="13"/>
        <v>0</v>
      </c>
      <c r="H506" s="38"/>
      <c r="I506" s="37"/>
      <c r="J506" s="39"/>
    </row>
    <row r="507" spans="5:10" ht="13" x14ac:dyDescent="0.15">
      <c r="E507" s="36"/>
      <c r="F507" s="37">
        <f t="shared" si="13"/>
        <v>0</v>
      </c>
      <c r="H507" s="38"/>
      <c r="I507" s="37"/>
      <c r="J507" s="39"/>
    </row>
    <row r="508" spans="5:10" ht="13" x14ac:dyDescent="0.15">
      <c r="E508" s="36"/>
      <c r="F508" s="37">
        <f t="shared" si="13"/>
        <v>0</v>
      </c>
      <c r="H508" s="38"/>
      <c r="I508" s="37"/>
      <c r="J508" s="39"/>
    </row>
    <row r="509" spans="5:10" ht="13" x14ac:dyDescent="0.15">
      <c r="E509" s="36"/>
      <c r="F509" s="37">
        <f t="shared" si="13"/>
        <v>0</v>
      </c>
      <c r="H509" s="38"/>
      <c r="I509" s="37"/>
      <c r="J509" s="39"/>
    </row>
    <row r="510" spans="5:10" ht="13" x14ac:dyDescent="0.15">
      <c r="E510" s="36"/>
      <c r="F510" s="37">
        <f t="shared" si="13"/>
        <v>0</v>
      </c>
      <c r="H510" s="38"/>
      <c r="I510" s="37"/>
      <c r="J510" s="39"/>
    </row>
    <row r="511" spans="5:10" ht="13" x14ac:dyDescent="0.15">
      <c r="E511" s="36"/>
      <c r="F511" s="37">
        <f t="shared" si="13"/>
        <v>0</v>
      </c>
      <c r="H511" s="38"/>
      <c r="I511" s="37"/>
      <c r="J511" s="39"/>
    </row>
    <row r="512" spans="5:10" ht="13" x14ac:dyDescent="0.15">
      <c r="E512" s="36"/>
      <c r="F512" s="37">
        <f t="shared" si="13"/>
        <v>0</v>
      </c>
      <c r="H512" s="38"/>
      <c r="I512" s="37"/>
      <c r="J512" s="39"/>
    </row>
    <row r="513" spans="5:10" ht="13" x14ac:dyDescent="0.15">
      <c r="E513" s="36"/>
      <c r="F513" s="37">
        <f t="shared" si="13"/>
        <v>0</v>
      </c>
      <c r="H513" s="38"/>
      <c r="I513" s="37"/>
      <c r="J513" s="39"/>
    </row>
    <row r="514" spans="5:10" ht="13" x14ac:dyDescent="0.15">
      <c r="E514" s="36"/>
      <c r="F514" s="37">
        <f t="shared" si="13"/>
        <v>0</v>
      </c>
      <c r="H514" s="38"/>
      <c r="I514" s="37"/>
      <c r="J514" s="39"/>
    </row>
    <row r="515" spans="5:10" ht="13" x14ac:dyDescent="0.15">
      <c r="E515" s="36"/>
      <c r="F515" s="37">
        <f t="shared" si="13"/>
        <v>0</v>
      </c>
      <c r="H515" s="38"/>
      <c r="I515" s="37"/>
      <c r="J515" s="39"/>
    </row>
    <row r="516" spans="5:10" ht="13" x14ac:dyDescent="0.15">
      <c r="E516" s="36"/>
      <c r="F516" s="37">
        <f t="shared" si="13"/>
        <v>0</v>
      </c>
      <c r="H516" s="38"/>
      <c r="I516" s="37"/>
      <c r="J516" s="39"/>
    </row>
    <row r="517" spans="5:10" ht="13" x14ac:dyDescent="0.15">
      <c r="E517" s="36"/>
      <c r="F517" s="37">
        <f t="shared" si="13"/>
        <v>0</v>
      </c>
      <c r="H517" s="38"/>
      <c r="I517" s="37"/>
      <c r="J517" s="39"/>
    </row>
    <row r="518" spans="5:10" ht="13" x14ac:dyDescent="0.15">
      <c r="E518" s="36"/>
      <c r="F518" s="37">
        <f t="shared" si="13"/>
        <v>0</v>
      </c>
      <c r="H518" s="38"/>
      <c r="I518" s="37"/>
      <c r="J518" s="39"/>
    </row>
    <row r="519" spans="5:10" ht="13" x14ac:dyDescent="0.15">
      <c r="E519" s="36"/>
      <c r="F519" s="37">
        <f t="shared" si="13"/>
        <v>0</v>
      </c>
      <c r="H519" s="38"/>
      <c r="I519" s="37"/>
      <c r="J519" s="39"/>
    </row>
    <row r="520" spans="5:10" ht="13" x14ac:dyDescent="0.15">
      <c r="E520" s="36"/>
      <c r="F520" s="37">
        <f t="shared" si="13"/>
        <v>0</v>
      </c>
      <c r="H520" s="38"/>
      <c r="I520" s="37"/>
      <c r="J520" s="39"/>
    </row>
    <row r="521" spans="5:10" ht="13" x14ac:dyDescent="0.15">
      <c r="E521" s="36"/>
      <c r="F521" s="37">
        <f t="shared" si="13"/>
        <v>0</v>
      </c>
      <c r="H521" s="38"/>
      <c r="I521" s="37"/>
      <c r="J521" s="39"/>
    </row>
    <row r="522" spans="5:10" ht="13" x14ac:dyDescent="0.15">
      <c r="E522" s="36"/>
      <c r="F522" s="37">
        <f t="shared" si="13"/>
        <v>0</v>
      </c>
      <c r="H522" s="38"/>
      <c r="I522" s="37"/>
      <c r="J522" s="39"/>
    </row>
    <row r="523" spans="5:10" ht="13" x14ac:dyDescent="0.15">
      <c r="E523" s="36"/>
      <c r="F523" s="37">
        <f t="shared" si="13"/>
        <v>0</v>
      </c>
      <c r="H523" s="38"/>
      <c r="I523" s="37"/>
      <c r="J523" s="39"/>
    </row>
    <row r="524" spans="5:10" ht="13" x14ac:dyDescent="0.15">
      <c r="E524" s="36"/>
      <c r="F524" s="37">
        <f t="shared" si="13"/>
        <v>0</v>
      </c>
      <c r="H524" s="38"/>
      <c r="I524" s="37"/>
      <c r="J524" s="39"/>
    </row>
    <row r="525" spans="5:10" ht="13" x14ac:dyDescent="0.15">
      <c r="E525" s="36"/>
      <c r="F525" s="37">
        <f t="shared" si="13"/>
        <v>0</v>
      </c>
      <c r="H525" s="38"/>
      <c r="I525" s="37"/>
      <c r="J525" s="39"/>
    </row>
    <row r="526" spans="5:10" ht="13" x14ac:dyDescent="0.15">
      <c r="E526" s="40"/>
      <c r="F526" s="41" t="s">
        <v>62</v>
      </c>
      <c r="H526" s="38"/>
      <c r="I526" s="37"/>
      <c r="J526" s="39"/>
    </row>
    <row r="527" spans="5:10" ht="13" x14ac:dyDescent="0.15">
      <c r="E527" s="36"/>
      <c r="H527" s="38"/>
      <c r="I527" s="37"/>
      <c r="J527" s="39"/>
    </row>
    <row r="528" spans="5:10" ht="13" x14ac:dyDescent="0.15">
      <c r="E528" s="36"/>
      <c r="F528" s="37">
        <f t="shared" ref="F528:F560" si="14">D528-D527</f>
        <v>0</v>
      </c>
      <c r="H528" s="38"/>
      <c r="I528" s="37"/>
      <c r="J528" s="39"/>
    </row>
    <row r="529" spans="5:10" ht="13" x14ac:dyDescent="0.15">
      <c r="E529" s="36"/>
      <c r="F529" s="37">
        <f t="shared" si="14"/>
        <v>0</v>
      </c>
      <c r="H529" s="38"/>
      <c r="I529" s="37"/>
      <c r="J529" s="39"/>
    </row>
    <row r="530" spans="5:10" ht="13" x14ac:dyDescent="0.15">
      <c r="E530" s="36"/>
      <c r="F530" s="37">
        <f t="shared" si="14"/>
        <v>0</v>
      </c>
      <c r="H530" s="38"/>
      <c r="I530" s="37"/>
      <c r="J530" s="39"/>
    </row>
    <row r="531" spans="5:10" ht="13" x14ac:dyDescent="0.15">
      <c r="E531" s="36"/>
      <c r="F531" s="37">
        <f t="shared" si="14"/>
        <v>0</v>
      </c>
      <c r="H531" s="38"/>
      <c r="I531" s="37"/>
      <c r="J531" s="39"/>
    </row>
    <row r="532" spans="5:10" ht="13" x14ac:dyDescent="0.15">
      <c r="E532" s="36"/>
      <c r="F532" s="37">
        <f t="shared" si="14"/>
        <v>0</v>
      </c>
      <c r="H532" s="38"/>
      <c r="I532" s="37"/>
      <c r="J532" s="39"/>
    </row>
    <row r="533" spans="5:10" ht="13" x14ac:dyDescent="0.15">
      <c r="E533" s="36"/>
      <c r="F533" s="37">
        <f t="shared" si="14"/>
        <v>0</v>
      </c>
      <c r="H533" s="38"/>
      <c r="I533" s="37"/>
      <c r="J533" s="39"/>
    </row>
    <row r="534" spans="5:10" ht="13" x14ac:dyDescent="0.15">
      <c r="E534" s="36"/>
      <c r="F534" s="37">
        <f t="shared" si="14"/>
        <v>0</v>
      </c>
      <c r="H534" s="38"/>
      <c r="I534" s="37"/>
      <c r="J534" s="39"/>
    </row>
    <row r="535" spans="5:10" ht="13" x14ac:dyDescent="0.15">
      <c r="E535" s="36"/>
      <c r="F535" s="37">
        <f t="shared" si="14"/>
        <v>0</v>
      </c>
      <c r="H535" s="38"/>
      <c r="I535" s="37"/>
      <c r="J535" s="39"/>
    </row>
    <row r="536" spans="5:10" ht="13" x14ac:dyDescent="0.15">
      <c r="E536" s="36"/>
      <c r="F536" s="37">
        <f t="shared" si="14"/>
        <v>0</v>
      </c>
      <c r="H536" s="38"/>
      <c r="I536" s="37"/>
      <c r="J536" s="39"/>
    </row>
    <row r="537" spans="5:10" ht="13" x14ac:dyDescent="0.15">
      <c r="E537" s="36"/>
      <c r="F537" s="37">
        <f t="shared" si="14"/>
        <v>0</v>
      </c>
      <c r="H537" s="38"/>
      <c r="I537" s="37"/>
      <c r="J537" s="39"/>
    </row>
    <row r="538" spans="5:10" ht="13" x14ac:dyDescent="0.15">
      <c r="E538" s="36"/>
      <c r="F538" s="37">
        <f t="shared" si="14"/>
        <v>0</v>
      </c>
      <c r="H538" s="38"/>
      <c r="I538" s="37"/>
      <c r="J538" s="39"/>
    </row>
    <row r="539" spans="5:10" ht="13" x14ac:dyDescent="0.15">
      <c r="E539" s="36"/>
      <c r="F539" s="37">
        <f t="shared" si="14"/>
        <v>0</v>
      </c>
      <c r="H539" s="38"/>
      <c r="I539" s="37"/>
      <c r="J539" s="39"/>
    </row>
    <row r="540" spans="5:10" ht="13" x14ac:dyDescent="0.15">
      <c r="E540" s="36"/>
      <c r="F540" s="37">
        <f t="shared" si="14"/>
        <v>0</v>
      </c>
      <c r="H540" s="38"/>
      <c r="I540" s="37"/>
      <c r="J540" s="39"/>
    </row>
    <row r="541" spans="5:10" ht="13" x14ac:dyDescent="0.15">
      <c r="E541" s="36"/>
      <c r="F541" s="37">
        <f t="shared" si="14"/>
        <v>0</v>
      </c>
      <c r="H541" s="38"/>
      <c r="I541" s="37"/>
      <c r="J541" s="39"/>
    </row>
    <row r="542" spans="5:10" ht="13" x14ac:dyDescent="0.15">
      <c r="E542" s="36"/>
      <c r="F542" s="37">
        <f t="shared" si="14"/>
        <v>0</v>
      </c>
      <c r="H542" s="38"/>
      <c r="I542" s="37"/>
      <c r="J542" s="39"/>
    </row>
    <row r="543" spans="5:10" ht="13" x14ac:dyDescent="0.15">
      <c r="E543" s="36"/>
      <c r="F543" s="37">
        <f t="shared" si="14"/>
        <v>0</v>
      </c>
      <c r="H543" s="38"/>
      <c r="I543" s="37"/>
      <c r="J543" s="39"/>
    </row>
    <row r="544" spans="5:10" ht="13" x14ac:dyDescent="0.15">
      <c r="E544" s="36"/>
      <c r="F544" s="37">
        <f t="shared" si="14"/>
        <v>0</v>
      </c>
      <c r="H544" s="38"/>
      <c r="I544" s="37"/>
      <c r="J544" s="39"/>
    </row>
    <row r="545" spans="5:10" ht="13" x14ac:dyDescent="0.15">
      <c r="E545" s="36"/>
      <c r="F545" s="37">
        <f t="shared" si="14"/>
        <v>0</v>
      </c>
      <c r="H545" s="38"/>
      <c r="I545" s="37"/>
      <c r="J545" s="39"/>
    </row>
    <row r="546" spans="5:10" ht="13" x14ac:dyDescent="0.15">
      <c r="E546" s="36"/>
      <c r="F546" s="37">
        <f t="shared" si="14"/>
        <v>0</v>
      </c>
      <c r="H546" s="38"/>
      <c r="I546" s="37"/>
      <c r="J546" s="39"/>
    </row>
    <row r="547" spans="5:10" ht="13" x14ac:dyDescent="0.15">
      <c r="E547" s="36"/>
      <c r="F547" s="37">
        <f t="shared" si="14"/>
        <v>0</v>
      </c>
      <c r="H547" s="38"/>
      <c r="I547" s="37"/>
      <c r="J547" s="39"/>
    </row>
    <row r="548" spans="5:10" ht="13" x14ac:dyDescent="0.15">
      <c r="E548" s="36"/>
      <c r="F548" s="37">
        <f t="shared" si="14"/>
        <v>0</v>
      </c>
      <c r="H548" s="38"/>
      <c r="I548" s="37"/>
      <c r="J548" s="39"/>
    </row>
    <row r="549" spans="5:10" ht="13" x14ac:dyDescent="0.15">
      <c r="E549" s="36"/>
      <c r="F549" s="37">
        <f t="shared" si="14"/>
        <v>0</v>
      </c>
      <c r="H549" s="38"/>
      <c r="I549" s="37"/>
      <c r="J549" s="39"/>
    </row>
    <row r="550" spans="5:10" ht="13" x14ac:dyDescent="0.15">
      <c r="E550" s="36"/>
      <c r="F550" s="37">
        <f t="shared" si="14"/>
        <v>0</v>
      </c>
      <c r="H550" s="38"/>
      <c r="I550" s="37"/>
      <c r="J550" s="39"/>
    </row>
    <row r="551" spans="5:10" ht="13" x14ac:dyDescent="0.15">
      <c r="E551" s="36"/>
      <c r="F551" s="37">
        <f t="shared" si="14"/>
        <v>0</v>
      </c>
      <c r="H551" s="38"/>
      <c r="I551" s="37"/>
      <c r="J551" s="39"/>
    </row>
    <row r="552" spans="5:10" ht="13" x14ac:dyDescent="0.15">
      <c r="E552" s="36"/>
      <c r="F552" s="37">
        <f t="shared" si="14"/>
        <v>0</v>
      </c>
      <c r="H552" s="38"/>
      <c r="I552" s="37"/>
      <c r="J552" s="39"/>
    </row>
    <row r="553" spans="5:10" ht="13" x14ac:dyDescent="0.15">
      <c r="E553" s="36"/>
      <c r="F553" s="37">
        <f t="shared" si="14"/>
        <v>0</v>
      </c>
      <c r="H553" s="38"/>
      <c r="I553" s="37"/>
      <c r="J553" s="39"/>
    </row>
    <row r="554" spans="5:10" ht="13" x14ac:dyDescent="0.15">
      <c r="E554" s="36"/>
      <c r="F554" s="37">
        <f t="shared" si="14"/>
        <v>0</v>
      </c>
      <c r="H554" s="38"/>
      <c r="I554" s="37"/>
      <c r="J554" s="39"/>
    </row>
    <row r="555" spans="5:10" ht="13" x14ac:dyDescent="0.15">
      <c r="E555" s="36"/>
      <c r="F555" s="37">
        <f t="shared" si="14"/>
        <v>0</v>
      </c>
      <c r="H555" s="38"/>
      <c r="I555" s="37"/>
      <c r="J555" s="39"/>
    </row>
    <row r="556" spans="5:10" ht="13" x14ac:dyDescent="0.15">
      <c r="E556" s="36"/>
      <c r="F556" s="37">
        <f t="shared" si="14"/>
        <v>0</v>
      </c>
      <c r="H556" s="38"/>
      <c r="I556" s="37"/>
      <c r="J556" s="39"/>
    </row>
    <row r="557" spans="5:10" ht="13" x14ac:dyDescent="0.15">
      <c r="E557" s="36"/>
      <c r="F557" s="37">
        <f t="shared" si="14"/>
        <v>0</v>
      </c>
      <c r="H557" s="38"/>
      <c r="I557" s="37"/>
      <c r="J557" s="39"/>
    </row>
    <row r="558" spans="5:10" ht="13" x14ac:dyDescent="0.15">
      <c r="E558" s="36"/>
      <c r="F558" s="37">
        <f t="shared" si="14"/>
        <v>0</v>
      </c>
      <c r="H558" s="38"/>
      <c r="I558" s="37"/>
      <c r="J558" s="39"/>
    </row>
    <row r="559" spans="5:10" ht="13" x14ac:dyDescent="0.15">
      <c r="E559" s="36"/>
      <c r="F559" s="37">
        <f t="shared" si="14"/>
        <v>0</v>
      </c>
      <c r="H559" s="38"/>
      <c r="I559" s="37"/>
      <c r="J559" s="39"/>
    </row>
    <row r="560" spans="5:10" ht="13" x14ac:dyDescent="0.15">
      <c r="E560" s="36"/>
      <c r="F560" s="37">
        <f t="shared" si="14"/>
        <v>0</v>
      </c>
      <c r="H560" s="38"/>
      <c r="I560" s="37"/>
      <c r="J560" s="39"/>
    </row>
    <row r="561" spans="5:10" ht="13" x14ac:dyDescent="0.15">
      <c r="E561" s="40"/>
      <c r="F561" s="41" t="s">
        <v>62</v>
      </c>
      <c r="H561" s="38"/>
      <c r="I561" s="37"/>
      <c r="J561" s="39"/>
    </row>
    <row r="562" spans="5:10" ht="13" x14ac:dyDescent="0.15">
      <c r="E562" s="36"/>
      <c r="H562" s="38"/>
      <c r="I562" s="37"/>
      <c r="J562" s="39"/>
    </row>
    <row r="563" spans="5:10" ht="13" x14ac:dyDescent="0.15">
      <c r="E563" s="36"/>
      <c r="F563" s="37">
        <f t="shared" ref="F563:F595" si="15">D563-D562</f>
        <v>0</v>
      </c>
      <c r="H563" s="38"/>
      <c r="I563" s="37"/>
      <c r="J563" s="39"/>
    </row>
    <row r="564" spans="5:10" ht="13" x14ac:dyDescent="0.15">
      <c r="E564" s="36"/>
      <c r="F564" s="37">
        <f t="shared" si="15"/>
        <v>0</v>
      </c>
      <c r="H564" s="38"/>
      <c r="I564" s="37"/>
      <c r="J564" s="39"/>
    </row>
    <row r="565" spans="5:10" ht="13" x14ac:dyDescent="0.15">
      <c r="E565" s="36"/>
      <c r="F565" s="37">
        <f t="shared" si="15"/>
        <v>0</v>
      </c>
      <c r="H565" s="38"/>
      <c r="I565" s="37"/>
      <c r="J565" s="39"/>
    </row>
    <row r="566" spans="5:10" ht="13" x14ac:dyDescent="0.15">
      <c r="E566" s="36"/>
      <c r="F566" s="37">
        <f t="shared" si="15"/>
        <v>0</v>
      </c>
      <c r="H566" s="38"/>
      <c r="I566" s="37"/>
      <c r="J566" s="39"/>
    </row>
    <row r="567" spans="5:10" ht="13" x14ac:dyDescent="0.15">
      <c r="E567" s="36"/>
      <c r="F567" s="37">
        <f t="shared" si="15"/>
        <v>0</v>
      </c>
      <c r="H567" s="38"/>
      <c r="I567" s="37"/>
      <c r="J567" s="39"/>
    </row>
    <row r="568" spans="5:10" ht="13" x14ac:dyDescent="0.15">
      <c r="E568" s="36"/>
      <c r="F568" s="37">
        <f t="shared" si="15"/>
        <v>0</v>
      </c>
      <c r="H568" s="38"/>
      <c r="I568" s="37"/>
      <c r="J568" s="39"/>
    </row>
    <row r="569" spans="5:10" ht="13" x14ac:dyDescent="0.15">
      <c r="E569" s="36"/>
      <c r="F569" s="37">
        <f t="shared" si="15"/>
        <v>0</v>
      </c>
      <c r="H569" s="38"/>
      <c r="I569" s="37"/>
      <c r="J569" s="39"/>
    </row>
    <row r="570" spans="5:10" ht="13" x14ac:dyDescent="0.15">
      <c r="E570" s="36"/>
      <c r="F570" s="37">
        <f t="shared" si="15"/>
        <v>0</v>
      </c>
      <c r="H570" s="38"/>
      <c r="I570" s="37"/>
      <c r="J570" s="39"/>
    </row>
    <row r="571" spans="5:10" ht="13" x14ac:dyDescent="0.15">
      <c r="E571" s="36"/>
      <c r="F571" s="37">
        <f t="shared" si="15"/>
        <v>0</v>
      </c>
      <c r="H571" s="38"/>
      <c r="I571" s="37"/>
      <c r="J571" s="39"/>
    </row>
    <row r="572" spans="5:10" ht="13" x14ac:dyDescent="0.15">
      <c r="E572" s="36"/>
      <c r="F572" s="37">
        <f t="shared" si="15"/>
        <v>0</v>
      </c>
      <c r="H572" s="38"/>
      <c r="I572" s="37"/>
      <c r="J572" s="39"/>
    </row>
    <row r="573" spans="5:10" ht="13" x14ac:dyDescent="0.15">
      <c r="E573" s="36"/>
      <c r="F573" s="37">
        <f t="shared" si="15"/>
        <v>0</v>
      </c>
      <c r="H573" s="38"/>
      <c r="I573" s="37"/>
      <c r="J573" s="39"/>
    </row>
    <row r="574" spans="5:10" ht="13" x14ac:dyDescent="0.15">
      <c r="E574" s="36"/>
      <c r="F574" s="37">
        <f t="shared" si="15"/>
        <v>0</v>
      </c>
      <c r="H574" s="38"/>
      <c r="I574" s="37"/>
      <c r="J574" s="39"/>
    </row>
    <row r="575" spans="5:10" ht="13" x14ac:dyDescent="0.15">
      <c r="E575" s="36"/>
      <c r="F575" s="37">
        <f t="shared" si="15"/>
        <v>0</v>
      </c>
      <c r="H575" s="38"/>
      <c r="I575" s="37"/>
      <c r="J575" s="39"/>
    </row>
    <row r="576" spans="5:10" ht="13" x14ac:dyDescent="0.15">
      <c r="E576" s="36"/>
      <c r="F576" s="37">
        <f t="shared" si="15"/>
        <v>0</v>
      </c>
      <c r="H576" s="38"/>
      <c r="I576" s="37"/>
      <c r="J576" s="39"/>
    </row>
    <row r="577" spans="5:10" ht="13" x14ac:dyDescent="0.15">
      <c r="E577" s="36"/>
      <c r="F577" s="37">
        <f t="shared" si="15"/>
        <v>0</v>
      </c>
      <c r="H577" s="38"/>
      <c r="I577" s="37"/>
      <c r="J577" s="39"/>
    </row>
    <row r="578" spans="5:10" ht="13" x14ac:dyDescent="0.15">
      <c r="E578" s="36"/>
      <c r="F578" s="37">
        <f t="shared" si="15"/>
        <v>0</v>
      </c>
      <c r="H578" s="38"/>
      <c r="I578" s="37"/>
      <c r="J578" s="39"/>
    </row>
    <row r="579" spans="5:10" ht="13" x14ac:dyDescent="0.15">
      <c r="E579" s="36"/>
      <c r="F579" s="37">
        <f t="shared" si="15"/>
        <v>0</v>
      </c>
      <c r="H579" s="38"/>
      <c r="I579" s="37"/>
      <c r="J579" s="39"/>
    </row>
    <row r="580" spans="5:10" ht="13" x14ac:dyDescent="0.15">
      <c r="E580" s="36"/>
      <c r="F580" s="37">
        <f t="shared" si="15"/>
        <v>0</v>
      </c>
      <c r="H580" s="38"/>
      <c r="I580" s="37"/>
      <c r="J580" s="39"/>
    </row>
    <row r="581" spans="5:10" ht="13" x14ac:dyDescent="0.15">
      <c r="E581" s="36"/>
      <c r="F581" s="37">
        <f t="shared" si="15"/>
        <v>0</v>
      </c>
      <c r="H581" s="38"/>
      <c r="I581" s="37"/>
      <c r="J581" s="39"/>
    </row>
    <row r="582" spans="5:10" ht="13" x14ac:dyDescent="0.15">
      <c r="E582" s="36"/>
      <c r="F582" s="37">
        <f t="shared" si="15"/>
        <v>0</v>
      </c>
      <c r="H582" s="38"/>
      <c r="I582" s="37"/>
      <c r="J582" s="39"/>
    </row>
    <row r="583" spans="5:10" ht="13" x14ac:dyDescent="0.15">
      <c r="E583" s="36"/>
      <c r="F583" s="37">
        <f t="shared" si="15"/>
        <v>0</v>
      </c>
      <c r="H583" s="38"/>
      <c r="I583" s="37"/>
      <c r="J583" s="39"/>
    </row>
    <row r="584" spans="5:10" ht="13" x14ac:dyDescent="0.15">
      <c r="E584" s="36"/>
      <c r="F584" s="37">
        <f t="shared" si="15"/>
        <v>0</v>
      </c>
      <c r="H584" s="38"/>
      <c r="I584" s="37"/>
      <c r="J584" s="39"/>
    </row>
    <row r="585" spans="5:10" ht="13" x14ac:dyDescent="0.15">
      <c r="E585" s="36"/>
      <c r="F585" s="37">
        <f t="shared" si="15"/>
        <v>0</v>
      </c>
      <c r="H585" s="38"/>
      <c r="I585" s="37"/>
      <c r="J585" s="39"/>
    </row>
    <row r="586" spans="5:10" ht="13" x14ac:dyDescent="0.15">
      <c r="E586" s="36"/>
      <c r="F586" s="37">
        <f t="shared" si="15"/>
        <v>0</v>
      </c>
      <c r="H586" s="38"/>
      <c r="I586" s="37"/>
      <c r="J586" s="39"/>
    </row>
    <row r="587" spans="5:10" ht="13" x14ac:dyDescent="0.15">
      <c r="E587" s="36"/>
      <c r="F587" s="37">
        <f t="shared" si="15"/>
        <v>0</v>
      </c>
      <c r="H587" s="38"/>
      <c r="I587" s="37"/>
      <c r="J587" s="39"/>
    </row>
    <row r="588" spans="5:10" ht="13" x14ac:dyDescent="0.15">
      <c r="E588" s="36"/>
      <c r="F588" s="37">
        <f t="shared" si="15"/>
        <v>0</v>
      </c>
      <c r="H588" s="38"/>
      <c r="I588" s="37"/>
      <c r="J588" s="39"/>
    </row>
    <row r="589" spans="5:10" ht="13" x14ac:dyDescent="0.15">
      <c r="E589" s="36"/>
      <c r="F589" s="37">
        <f t="shared" si="15"/>
        <v>0</v>
      </c>
      <c r="H589" s="38"/>
      <c r="I589" s="37"/>
      <c r="J589" s="39"/>
    </row>
    <row r="590" spans="5:10" ht="13" x14ac:dyDescent="0.15">
      <c r="E590" s="36"/>
      <c r="F590" s="37">
        <f t="shared" si="15"/>
        <v>0</v>
      </c>
      <c r="H590" s="38"/>
      <c r="I590" s="37"/>
      <c r="J590" s="39"/>
    </row>
    <row r="591" spans="5:10" ht="13" x14ac:dyDescent="0.15">
      <c r="E591" s="36"/>
      <c r="F591" s="37">
        <f t="shared" si="15"/>
        <v>0</v>
      </c>
      <c r="H591" s="38"/>
      <c r="I591" s="37"/>
      <c r="J591" s="39"/>
    </row>
    <row r="592" spans="5:10" ht="13" x14ac:dyDescent="0.15">
      <c r="E592" s="36"/>
      <c r="F592" s="37">
        <f t="shared" si="15"/>
        <v>0</v>
      </c>
      <c r="H592" s="38"/>
      <c r="I592" s="37"/>
      <c r="J592" s="39"/>
    </row>
    <row r="593" spans="5:10" ht="13" x14ac:dyDescent="0.15">
      <c r="E593" s="36"/>
      <c r="F593" s="37">
        <f t="shared" si="15"/>
        <v>0</v>
      </c>
      <c r="H593" s="38"/>
      <c r="I593" s="37"/>
      <c r="J593" s="39"/>
    </row>
    <row r="594" spans="5:10" ht="13" x14ac:dyDescent="0.15">
      <c r="E594" s="36"/>
      <c r="F594" s="37">
        <f t="shared" si="15"/>
        <v>0</v>
      </c>
      <c r="H594" s="38"/>
      <c r="I594" s="37"/>
      <c r="J594" s="39"/>
    </row>
    <row r="595" spans="5:10" ht="13" x14ac:dyDescent="0.15">
      <c r="E595" s="36"/>
      <c r="F595" s="37">
        <f t="shared" si="15"/>
        <v>0</v>
      </c>
      <c r="H595" s="38"/>
      <c r="I595" s="37"/>
      <c r="J595" s="39"/>
    </row>
    <row r="596" spans="5:10" ht="13" x14ac:dyDescent="0.15">
      <c r="E596" s="40"/>
      <c r="F596" s="41" t="s">
        <v>62</v>
      </c>
      <c r="H596" s="38"/>
      <c r="I596" s="37"/>
      <c r="J596" s="39"/>
    </row>
    <row r="597" spans="5:10" ht="13" x14ac:dyDescent="0.15">
      <c r="E597" s="36"/>
      <c r="H597" s="38"/>
      <c r="I597" s="37"/>
      <c r="J597" s="39"/>
    </row>
    <row r="598" spans="5:10" ht="13" x14ac:dyDescent="0.15">
      <c r="E598" s="36"/>
      <c r="F598" s="37">
        <f t="shared" ref="F598:F630" si="16">D598-D597</f>
        <v>0</v>
      </c>
      <c r="H598" s="38"/>
      <c r="I598" s="37"/>
      <c r="J598" s="39"/>
    </row>
    <row r="599" spans="5:10" ht="13" x14ac:dyDescent="0.15">
      <c r="E599" s="36"/>
      <c r="F599" s="37">
        <f t="shared" si="16"/>
        <v>0</v>
      </c>
      <c r="H599" s="38"/>
      <c r="I599" s="37"/>
      <c r="J599" s="39"/>
    </row>
    <row r="600" spans="5:10" ht="13" x14ac:dyDescent="0.15">
      <c r="E600" s="36"/>
      <c r="F600" s="37">
        <f t="shared" si="16"/>
        <v>0</v>
      </c>
      <c r="H600" s="38"/>
      <c r="I600" s="37"/>
      <c r="J600" s="39"/>
    </row>
    <row r="601" spans="5:10" ht="13" x14ac:dyDescent="0.15">
      <c r="E601" s="36"/>
      <c r="F601" s="37">
        <f t="shared" si="16"/>
        <v>0</v>
      </c>
      <c r="H601" s="38"/>
      <c r="I601" s="37"/>
      <c r="J601" s="39"/>
    </row>
    <row r="602" spans="5:10" ht="13" x14ac:dyDescent="0.15">
      <c r="E602" s="36"/>
      <c r="F602" s="37">
        <f t="shared" si="16"/>
        <v>0</v>
      </c>
      <c r="H602" s="38"/>
      <c r="I602" s="37"/>
      <c r="J602" s="39"/>
    </row>
    <row r="603" spans="5:10" ht="13" x14ac:dyDescent="0.15">
      <c r="E603" s="36"/>
      <c r="F603" s="37">
        <f t="shared" si="16"/>
        <v>0</v>
      </c>
      <c r="H603" s="38"/>
      <c r="I603" s="37"/>
      <c r="J603" s="39"/>
    </row>
    <row r="604" spans="5:10" ht="13" x14ac:dyDescent="0.15">
      <c r="E604" s="36"/>
      <c r="F604" s="37">
        <f t="shared" si="16"/>
        <v>0</v>
      </c>
      <c r="H604" s="38"/>
      <c r="I604" s="37"/>
      <c r="J604" s="39"/>
    </row>
    <row r="605" spans="5:10" ht="13" x14ac:dyDescent="0.15">
      <c r="E605" s="36"/>
      <c r="F605" s="37">
        <f t="shared" si="16"/>
        <v>0</v>
      </c>
      <c r="H605" s="38"/>
      <c r="I605" s="37"/>
      <c r="J605" s="39"/>
    </row>
    <row r="606" spans="5:10" ht="13" x14ac:dyDescent="0.15">
      <c r="E606" s="36"/>
      <c r="F606" s="37">
        <f t="shared" si="16"/>
        <v>0</v>
      </c>
      <c r="H606" s="38"/>
      <c r="I606" s="37"/>
      <c r="J606" s="39"/>
    </row>
    <row r="607" spans="5:10" ht="13" x14ac:dyDescent="0.15">
      <c r="E607" s="36"/>
      <c r="F607" s="37">
        <f t="shared" si="16"/>
        <v>0</v>
      </c>
      <c r="H607" s="38"/>
      <c r="I607" s="37"/>
      <c r="J607" s="39"/>
    </row>
    <row r="608" spans="5:10" ht="13" x14ac:dyDescent="0.15">
      <c r="E608" s="36"/>
      <c r="F608" s="37">
        <f t="shared" si="16"/>
        <v>0</v>
      </c>
      <c r="H608" s="38"/>
      <c r="I608" s="37"/>
      <c r="J608" s="39"/>
    </row>
    <row r="609" spans="5:10" ht="13" x14ac:dyDescent="0.15">
      <c r="E609" s="36"/>
      <c r="F609" s="37">
        <f t="shared" si="16"/>
        <v>0</v>
      </c>
      <c r="H609" s="38"/>
      <c r="I609" s="37"/>
      <c r="J609" s="39"/>
    </row>
    <row r="610" spans="5:10" ht="13" x14ac:dyDescent="0.15">
      <c r="E610" s="36"/>
      <c r="F610" s="37">
        <f t="shared" si="16"/>
        <v>0</v>
      </c>
      <c r="H610" s="38"/>
      <c r="I610" s="37"/>
      <c r="J610" s="39"/>
    </row>
    <row r="611" spans="5:10" ht="13" x14ac:dyDescent="0.15">
      <c r="E611" s="36"/>
      <c r="F611" s="37">
        <f t="shared" si="16"/>
        <v>0</v>
      </c>
      <c r="H611" s="38"/>
      <c r="I611" s="37"/>
      <c r="J611" s="39"/>
    </row>
    <row r="612" spans="5:10" ht="13" x14ac:dyDescent="0.15">
      <c r="E612" s="36"/>
      <c r="F612" s="37">
        <f t="shared" si="16"/>
        <v>0</v>
      </c>
      <c r="H612" s="38"/>
      <c r="I612" s="37"/>
      <c r="J612" s="39"/>
    </row>
    <row r="613" spans="5:10" ht="13" x14ac:dyDescent="0.15">
      <c r="E613" s="36"/>
      <c r="F613" s="37">
        <f t="shared" si="16"/>
        <v>0</v>
      </c>
      <c r="H613" s="38"/>
      <c r="I613" s="37"/>
      <c r="J613" s="39"/>
    </row>
    <row r="614" spans="5:10" ht="13" x14ac:dyDescent="0.15">
      <c r="E614" s="36"/>
      <c r="F614" s="37">
        <f t="shared" si="16"/>
        <v>0</v>
      </c>
      <c r="H614" s="38"/>
      <c r="I614" s="37"/>
      <c r="J614" s="39"/>
    </row>
    <row r="615" spans="5:10" ht="13" x14ac:dyDescent="0.15">
      <c r="E615" s="36"/>
      <c r="F615" s="37">
        <f t="shared" si="16"/>
        <v>0</v>
      </c>
      <c r="H615" s="38"/>
      <c r="I615" s="37"/>
      <c r="J615" s="39"/>
    </row>
    <row r="616" spans="5:10" ht="13" x14ac:dyDescent="0.15">
      <c r="E616" s="36"/>
      <c r="F616" s="37">
        <f t="shared" si="16"/>
        <v>0</v>
      </c>
      <c r="H616" s="38"/>
      <c r="I616" s="37"/>
      <c r="J616" s="39"/>
    </row>
    <row r="617" spans="5:10" ht="13" x14ac:dyDescent="0.15">
      <c r="E617" s="36"/>
      <c r="F617" s="37">
        <f t="shared" si="16"/>
        <v>0</v>
      </c>
      <c r="H617" s="38"/>
      <c r="I617" s="37"/>
      <c r="J617" s="39"/>
    </row>
    <row r="618" spans="5:10" ht="13" x14ac:dyDescent="0.15">
      <c r="E618" s="36"/>
      <c r="F618" s="37">
        <f t="shared" si="16"/>
        <v>0</v>
      </c>
      <c r="H618" s="38"/>
      <c r="I618" s="37"/>
      <c r="J618" s="39"/>
    </row>
    <row r="619" spans="5:10" ht="13" x14ac:dyDescent="0.15">
      <c r="E619" s="36"/>
      <c r="F619" s="37">
        <f t="shared" si="16"/>
        <v>0</v>
      </c>
      <c r="H619" s="38"/>
      <c r="I619" s="37"/>
      <c r="J619" s="39"/>
    </row>
    <row r="620" spans="5:10" ht="13" x14ac:dyDescent="0.15">
      <c r="E620" s="36"/>
      <c r="F620" s="37">
        <f t="shared" si="16"/>
        <v>0</v>
      </c>
      <c r="H620" s="38"/>
      <c r="I620" s="37"/>
      <c r="J620" s="39"/>
    </row>
    <row r="621" spans="5:10" ht="13" x14ac:dyDescent="0.15">
      <c r="E621" s="36"/>
      <c r="F621" s="37">
        <f t="shared" si="16"/>
        <v>0</v>
      </c>
      <c r="H621" s="38"/>
      <c r="I621" s="37"/>
      <c r="J621" s="39"/>
    </row>
    <row r="622" spans="5:10" ht="13" x14ac:dyDescent="0.15">
      <c r="E622" s="36"/>
      <c r="F622" s="37">
        <f t="shared" si="16"/>
        <v>0</v>
      </c>
      <c r="H622" s="38"/>
      <c r="I622" s="37"/>
      <c r="J622" s="39"/>
    </row>
    <row r="623" spans="5:10" ht="13" x14ac:dyDescent="0.15">
      <c r="E623" s="36"/>
      <c r="F623" s="37">
        <f t="shared" si="16"/>
        <v>0</v>
      </c>
      <c r="H623" s="38"/>
      <c r="I623" s="37"/>
      <c r="J623" s="39"/>
    </row>
    <row r="624" spans="5:10" ht="13" x14ac:dyDescent="0.15">
      <c r="E624" s="36"/>
      <c r="F624" s="37">
        <f t="shared" si="16"/>
        <v>0</v>
      </c>
      <c r="H624" s="38"/>
      <c r="I624" s="37"/>
      <c r="J624" s="39"/>
    </row>
    <row r="625" spans="5:10" ht="13" x14ac:dyDescent="0.15">
      <c r="E625" s="36"/>
      <c r="F625" s="37">
        <f t="shared" si="16"/>
        <v>0</v>
      </c>
      <c r="H625" s="38"/>
      <c r="I625" s="37"/>
      <c r="J625" s="39"/>
    </row>
    <row r="626" spans="5:10" ht="13" x14ac:dyDescent="0.15">
      <c r="E626" s="36"/>
      <c r="F626" s="37">
        <f t="shared" si="16"/>
        <v>0</v>
      </c>
      <c r="H626" s="38"/>
      <c r="I626" s="37"/>
      <c r="J626" s="39"/>
    </row>
    <row r="627" spans="5:10" ht="13" x14ac:dyDescent="0.15">
      <c r="E627" s="36"/>
      <c r="F627" s="37">
        <f t="shared" si="16"/>
        <v>0</v>
      </c>
      <c r="H627" s="38"/>
      <c r="I627" s="37"/>
      <c r="J627" s="39"/>
    </row>
    <row r="628" spans="5:10" ht="13" x14ac:dyDescent="0.15">
      <c r="E628" s="36"/>
      <c r="F628" s="37">
        <f t="shared" si="16"/>
        <v>0</v>
      </c>
      <c r="H628" s="38"/>
      <c r="I628" s="37"/>
      <c r="J628" s="39"/>
    </row>
    <row r="629" spans="5:10" ht="13" x14ac:dyDescent="0.15">
      <c r="E629" s="36"/>
      <c r="F629" s="37">
        <f t="shared" si="16"/>
        <v>0</v>
      </c>
      <c r="H629" s="38"/>
      <c r="I629" s="37"/>
      <c r="J629" s="39"/>
    </row>
    <row r="630" spans="5:10" ht="13" x14ac:dyDescent="0.15">
      <c r="E630" s="36"/>
      <c r="F630" s="37">
        <f t="shared" si="16"/>
        <v>0</v>
      </c>
      <c r="H630" s="38"/>
      <c r="I630" s="37"/>
      <c r="J630" s="39"/>
    </row>
    <row r="631" spans="5:10" ht="13" x14ac:dyDescent="0.15">
      <c r="E631" s="40"/>
      <c r="F631" s="41" t="s">
        <v>62</v>
      </c>
      <c r="H631" s="38"/>
      <c r="I631" s="37"/>
      <c r="J631" s="39"/>
    </row>
    <row r="632" spans="5:10" ht="13" x14ac:dyDescent="0.15">
      <c r="E632" s="36"/>
      <c r="H632" s="38"/>
      <c r="I632" s="37"/>
      <c r="J632" s="39"/>
    </row>
    <row r="633" spans="5:10" ht="13" x14ac:dyDescent="0.15">
      <c r="E633" s="36"/>
      <c r="F633" s="37">
        <f t="shared" ref="F633:F665" si="17">D633-D632</f>
        <v>0</v>
      </c>
      <c r="H633" s="38"/>
      <c r="I633" s="37"/>
      <c r="J633" s="39"/>
    </row>
    <row r="634" spans="5:10" ht="13" x14ac:dyDescent="0.15">
      <c r="E634" s="36"/>
      <c r="F634" s="37">
        <f t="shared" si="17"/>
        <v>0</v>
      </c>
      <c r="H634" s="38"/>
      <c r="I634" s="37"/>
      <c r="J634" s="39"/>
    </row>
    <row r="635" spans="5:10" ht="13" x14ac:dyDescent="0.15">
      <c r="E635" s="36"/>
      <c r="F635" s="37">
        <f t="shared" si="17"/>
        <v>0</v>
      </c>
      <c r="H635" s="38"/>
      <c r="I635" s="37"/>
      <c r="J635" s="39"/>
    </row>
    <row r="636" spans="5:10" ht="13" x14ac:dyDescent="0.15">
      <c r="E636" s="36"/>
      <c r="F636" s="37">
        <f t="shared" si="17"/>
        <v>0</v>
      </c>
      <c r="H636" s="38"/>
      <c r="I636" s="37"/>
      <c r="J636" s="39"/>
    </row>
    <row r="637" spans="5:10" ht="13" x14ac:dyDescent="0.15">
      <c r="E637" s="36"/>
      <c r="F637" s="37">
        <f t="shared" si="17"/>
        <v>0</v>
      </c>
      <c r="H637" s="38"/>
      <c r="I637" s="37"/>
      <c r="J637" s="39"/>
    </row>
    <row r="638" spans="5:10" ht="13" x14ac:dyDescent="0.15">
      <c r="E638" s="36"/>
      <c r="F638" s="37">
        <f t="shared" si="17"/>
        <v>0</v>
      </c>
      <c r="H638" s="38"/>
      <c r="I638" s="37"/>
      <c r="J638" s="39"/>
    </row>
    <row r="639" spans="5:10" ht="13" x14ac:dyDescent="0.15">
      <c r="E639" s="36"/>
      <c r="F639" s="37">
        <f t="shared" si="17"/>
        <v>0</v>
      </c>
      <c r="H639" s="38"/>
      <c r="I639" s="37"/>
      <c r="J639" s="39"/>
    </row>
    <row r="640" spans="5:10" ht="13" x14ac:dyDescent="0.15">
      <c r="E640" s="36"/>
      <c r="F640" s="37">
        <f t="shared" si="17"/>
        <v>0</v>
      </c>
      <c r="H640" s="38"/>
      <c r="I640" s="37"/>
      <c r="J640" s="39"/>
    </row>
    <row r="641" spans="5:10" ht="13" x14ac:dyDescent="0.15">
      <c r="E641" s="36"/>
      <c r="F641" s="37">
        <f t="shared" si="17"/>
        <v>0</v>
      </c>
      <c r="H641" s="38"/>
      <c r="I641" s="37"/>
      <c r="J641" s="39"/>
    </row>
    <row r="642" spans="5:10" ht="13" x14ac:dyDescent="0.15">
      <c r="E642" s="36"/>
      <c r="F642" s="37">
        <f t="shared" si="17"/>
        <v>0</v>
      </c>
      <c r="H642" s="38"/>
      <c r="I642" s="37"/>
      <c r="J642" s="39"/>
    </row>
    <row r="643" spans="5:10" ht="13" x14ac:dyDescent="0.15">
      <c r="E643" s="36"/>
      <c r="F643" s="37">
        <f t="shared" si="17"/>
        <v>0</v>
      </c>
      <c r="H643" s="38"/>
      <c r="I643" s="37"/>
      <c r="J643" s="39"/>
    </row>
    <row r="644" spans="5:10" ht="13" x14ac:dyDescent="0.15">
      <c r="E644" s="36"/>
      <c r="F644" s="37">
        <f t="shared" si="17"/>
        <v>0</v>
      </c>
      <c r="H644" s="38"/>
      <c r="I644" s="37"/>
      <c r="J644" s="39"/>
    </row>
    <row r="645" spans="5:10" ht="13" x14ac:dyDescent="0.15">
      <c r="E645" s="36"/>
      <c r="F645" s="37">
        <f t="shared" si="17"/>
        <v>0</v>
      </c>
      <c r="H645" s="38"/>
      <c r="I645" s="37"/>
      <c r="J645" s="39"/>
    </row>
    <row r="646" spans="5:10" ht="13" x14ac:dyDescent="0.15">
      <c r="E646" s="36"/>
      <c r="F646" s="37">
        <f t="shared" si="17"/>
        <v>0</v>
      </c>
      <c r="H646" s="38"/>
      <c r="I646" s="37"/>
      <c r="J646" s="39"/>
    </row>
    <row r="647" spans="5:10" ht="13" x14ac:dyDescent="0.15">
      <c r="E647" s="36"/>
      <c r="F647" s="37">
        <f t="shared" si="17"/>
        <v>0</v>
      </c>
      <c r="H647" s="38"/>
      <c r="I647" s="37"/>
      <c r="J647" s="39"/>
    </row>
    <row r="648" spans="5:10" ht="13" x14ac:dyDescent="0.15">
      <c r="E648" s="36"/>
      <c r="F648" s="37">
        <f t="shared" si="17"/>
        <v>0</v>
      </c>
      <c r="H648" s="38"/>
      <c r="I648" s="37"/>
      <c r="J648" s="39"/>
    </row>
    <row r="649" spans="5:10" ht="13" x14ac:dyDescent="0.15">
      <c r="E649" s="36"/>
      <c r="F649" s="37">
        <f t="shared" si="17"/>
        <v>0</v>
      </c>
      <c r="H649" s="38"/>
      <c r="I649" s="37"/>
      <c r="J649" s="39"/>
    </row>
    <row r="650" spans="5:10" ht="13" x14ac:dyDescent="0.15">
      <c r="E650" s="36"/>
      <c r="F650" s="37">
        <f t="shared" si="17"/>
        <v>0</v>
      </c>
      <c r="H650" s="38"/>
      <c r="I650" s="37"/>
      <c r="J650" s="39"/>
    </row>
    <row r="651" spans="5:10" ht="13" x14ac:dyDescent="0.15">
      <c r="E651" s="36"/>
      <c r="F651" s="37">
        <f t="shared" si="17"/>
        <v>0</v>
      </c>
      <c r="H651" s="38"/>
      <c r="I651" s="37"/>
      <c r="J651" s="39"/>
    </row>
    <row r="652" spans="5:10" ht="13" x14ac:dyDescent="0.15">
      <c r="E652" s="36"/>
      <c r="F652" s="37">
        <f t="shared" si="17"/>
        <v>0</v>
      </c>
      <c r="H652" s="38"/>
      <c r="I652" s="37"/>
      <c r="J652" s="39"/>
    </row>
    <row r="653" spans="5:10" ht="13" x14ac:dyDescent="0.15">
      <c r="E653" s="36"/>
      <c r="F653" s="37">
        <f t="shared" si="17"/>
        <v>0</v>
      </c>
      <c r="H653" s="38"/>
      <c r="I653" s="37"/>
      <c r="J653" s="39"/>
    </row>
    <row r="654" spans="5:10" ht="13" x14ac:dyDescent="0.15">
      <c r="E654" s="36"/>
      <c r="F654" s="37">
        <f t="shared" si="17"/>
        <v>0</v>
      </c>
      <c r="H654" s="38"/>
      <c r="I654" s="37"/>
      <c r="J654" s="39"/>
    </row>
    <row r="655" spans="5:10" ht="13" x14ac:dyDescent="0.15">
      <c r="E655" s="36"/>
      <c r="F655" s="37">
        <f t="shared" si="17"/>
        <v>0</v>
      </c>
      <c r="H655" s="38"/>
      <c r="I655" s="37"/>
      <c r="J655" s="39"/>
    </row>
    <row r="656" spans="5:10" ht="13" x14ac:dyDescent="0.15">
      <c r="E656" s="36"/>
      <c r="F656" s="37">
        <f t="shared" si="17"/>
        <v>0</v>
      </c>
      <c r="H656" s="38"/>
      <c r="I656" s="37"/>
      <c r="J656" s="39"/>
    </row>
    <row r="657" spans="5:10" ht="13" x14ac:dyDescent="0.15">
      <c r="E657" s="36"/>
      <c r="F657" s="37">
        <f t="shared" si="17"/>
        <v>0</v>
      </c>
      <c r="H657" s="38"/>
      <c r="I657" s="37"/>
      <c r="J657" s="39"/>
    </row>
    <row r="658" spans="5:10" ht="13" x14ac:dyDescent="0.15">
      <c r="E658" s="36"/>
      <c r="F658" s="37">
        <f t="shared" si="17"/>
        <v>0</v>
      </c>
      <c r="H658" s="38"/>
      <c r="I658" s="37"/>
      <c r="J658" s="39"/>
    </row>
    <row r="659" spans="5:10" ht="13" x14ac:dyDescent="0.15">
      <c r="E659" s="36"/>
      <c r="F659" s="37">
        <f t="shared" si="17"/>
        <v>0</v>
      </c>
      <c r="H659" s="38"/>
      <c r="I659" s="37"/>
      <c r="J659" s="39"/>
    </row>
    <row r="660" spans="5:10" ht="13" x14ac:dyDescent="0.15">
      <c r="E660" s="36"/>
      <c r="F660" s="37">
        <f t="shared" si="17"/>
        <v>0</v>
      </c>
      <c r="H660" s="38"/>
      <c r="I660" s="37"/>
      <c r="J660" s="39"/>
    </row>
    <row r="661" spans="5:10" ht="13" x14ac:dyDescent="0.15">
      <c r="E661" s="36"/>
      <c r="F661" s="37">
        <f t="shared" si="17"/>
        <v>0</v>
      </c>
      <c r="H661" s="38"/>
      <c r="I661" s="37"/>
      <c r="J661" s="39"/>
    </row>
    <row r="662" spans="5:10" ht="13" x14ac:dyDescent="0.15">
      <c r="E662" s="36"/>
      <c r="F662" s="37">
        <f t="shared" si="17"/>
        <v>0</v>
      </c>
      <c r="H662" s="38"/>
      <c r="I662" s="37"/>
      <c r="J662" s="39"/>
    </row>
    <row r="663" spans="5:10" ht="13" x14ac:dyDescent="0.15">
      <c r="E663" s="36"/>
      <c r="F663" s="37">
        <f t="shared" si="17"/>
        <v>0</v>
      </c>
      <c r="H663" s="38"/>
      <c r="I663" s="37"/>
      <c r="J663" s="39"/>
    </row>
    <row r="664" spans="5:10" ht="13" x14ac:dyDescent="0.15">
      <c r="E664" s="36"/>
      <c r="F664" s="37">
        <f t="shared" si="17"/>
        <v>0</v>
      </c>
      <c r="H664" s="38"/>
      <c r="I664" s="37"/>
      <c r="J664" s="39"/>
    </row>
    <row r="665" spans="5:10" ht="13" x14ac:dyDescent="0.15">
      <c r="E665" s="36"/>
      <c r="F665" s="37">
        <f t="shared" si="17"/>
        <v>0</v>
      </c>
      <c r="H665" s="38"/>
      <c r="I665" s="37"/>
      <c r="J665" s="39"/>
    </row>
    <row r="666" spans="5:10" ht="13" x14ac:dyDescent="0.15">
      <c r="E666" s="40"/>
      <c r="F666" s="41" t="s">
        <v>62</v>
      </c>
      <c r="H666" s="38"/>
      <c r="I666" s="37"/>
      <c r="J666" s="39"/>
    </row>
    <row r="667" spans="5:10" ht="13" x14ac:dyDescent="0.15">
      <c r="E667" s="36"/>
      <c r="H667" s="38"/>
      <c r="I667" s="37"/>
      <c r="J667" s="39"/>
    </row>
    <row r="668" spans="5:10" ht="13" x14ac:dyDescent="0.15">
      <c r="E668" s="36"/>
      <c r="F668" s="37">
        <f t="shared" ref="F668:F700" si="18">D668-D667</f>
        <v>0</v>
      </c>
      <c r="H668" s="38"/>
      <c r="I668" s="37"/>
      <c r="J668" s="39"/>
    </row>
    <row r="669" spans="5:10" ht="13" x14ac:dyDescent="0.15">
      <c r="E669" s="36"/>
      <c r="F669" s="37">
        <f t="shared" si="18"/>
        <v>0</v>
      </c>
      <c r="H669" s="38"/>
      <c r="I669" s="37"/>
      <c r="J669" s="39"/>
    </row>
    <row r="670" spans="5:10" ht="13" x14ac:dyDescent="0.15">
      <c r="E670" s="36"/>
      <c r="F670" s="37">
        <f t="shared" si="18"/>
        <v>0</v>
      </c>
      <c r="H670" s="38"/>
      <c r="I670" s="37"/>
      <c r="J670" s="39"/>
    </row>
    <row r="671" spans="5:10" ht="13" x14ac:dyDescent="0.15">
      <c r="E671" s="36"/>
      <c r="F671" s="37">
        <f t="shared" si="18"/>
        <v>0</v>
      </c>
      <c r="H671" s="38"/>
      <c r="I671" s="37"/>
      <c r="J671" s="39"/>
    </row>
    <row r="672" spans="5:10" ht="13" x14ac:dyDescent="0.15">
      <c r="E672" s="36"/>
      <c r="F672" s="37">
        <f t="shared" si="18"/>
        <v>0</v>
      </c>
      <c r="H672" s="38"/>
      <c r="I672" s="37"/>
      <c r="J672" s="39"/>
    </row>
    <row r="673" spans="5:10" ht="13" x14ac:dyDescent="0.15">
      <c r="E673" s="36"/>
      <c r="F673" s="37">
        <f t="shared" si="18"/>
        <v>0</v>
      </c>
      <c r="H673" s="38"/>
      <c r="I673" s="37"/>
      <c r="J673" s="39"/>
    </row>
    <row r="674" spans="5:10" ht="13" x14ac:dyDescent="0.15">
      <c r="E674" s="36"/>
      <c r="F674" s="37">
        <f t="shared" si="18"/>
        <v>0</v>
      </c>
      <c r="H674" s="38"/>
      <c r="I674" s="37"/>
      <c r="J674" s="39"/>
    </row>
    <row r="675" spans="5:10" ht="13" x14ac:dyDescent="0.15">
      <c r="E675" s="36"/>
      <c r="F675" s="37">
        <f t="shared" si="18"/>
        <v>0</v>
      </c>
      <c r="H675" s="38"/>
      <c r="I675" s="37"/>
      <c r="J675" s="39"/>
    </row>
    <row r="676" spans="5:10" ht="13" x14ac:dyDescent="0.15">
      <c r="E676" s="36"/>
      <c r="F676" s="37">
        <f t="shared" si="18"/>
        <v>0</v>
      </c>
      <c r="H676" s="38"/>
      <c r="I676" s="37"/>
      <c r="J676" s="39"/>
    </row>
    <row r="677" spans="5:10" ht="13" x14ac:dyDescent="0.15">
      <c r="E677" s="36"/>
      <c r="F677" s="37">
        <f t="shared" si="18"/>
        <v>0</v>
      </c>
      <c r="H677" s="38"/>
      <c r="I677" s="37"/>
      <c r="J677" s="39"/>
    </row>
    <row r="678" spans="5:10" ht="13" x14ac:dyDescent="0.15">
      <c r="E678" s="36"/>
      <c r="F678" s="37">
        <f t="shared" si="18"/>
        <v>0</v>
      </c>
      <c r="H678" s="38"/>
      <c r="I678" s="37"/>
      <c r="J678" s="39"/>
    </row>
    <row r="679" spans="5:10" ht="13" x14ac:dyDescent="0.15">
      <c r="E679" s="36"/>
      <c r="F679" s="37">
        <f t="shared" si="18"/>
        <v>0</v>
      </c>
      <c r="H679" s="38"/>
      <c r="I679" s="37"/>
      <c r="J679" s="39"/>
    </row>
    <row r="680" spans="5:10" ht="13" x14ac:dyDescent="0.15">
      <c r="E680" s="36"/>
      <c r="F680" s="37">
        <f t="shared" si="18"/>
        <v>0</v>
      </c>
      <c r="H680" s="38"/>
      <c r="I680" s="37"/>
      <c r="J680" s="39"/>
    </row>
    <row r="681" spans="5:10" ht="13" x14ac:dyDescent="0.15">
      <c r="E681" s="36"/>
      <c r="F681" s="37">
        <f t="shared" si="18"/>
        <v>0</v>
      </c>
      <c r="H681" s="38"/>
      <c r="I681" s="37"/>
      <c r="J681" s="39"/>
    </row>
    <row r="682" spans="5:10" ht="13" x14ac:dyDescent="0.15">
      <c r="E682" s="36"/>
      <c r="F682" s="37">
        <f t="shared" si="18"/>
        <v>0</v>
      </c>
      <c r="H682" s="38"/>
      <c r="I682" s="37"/>
      <c r="J682" s="39"/>
    </row>
    <row r="683" spans="5:10" ht="13" x14ac:dyDescent="0.15">
      <c r="E683" s="36"/>
      <c r="F683" s="37">
        <f t="shared" si="18"/>
        <v>0</v>
      </c>
      <c r="H683" s="38"/>
      <c r="I683" s="37"/>
      <c r="J683" s="39"/>
    </row>
    <row r="684" spans="5:10" ht="13" x14ac:dyDescent="0.15">
      <c r="E684" s="36"/>
      <c r="F684" s="37">
        <f t="shared" si="18"/>
        <v>0</v>
      </c>
      <c r="H684" s="38"/>
      <c r="I684" s="37"/>
      <c r="J684" s="39"/>
    </row>
    <row r="685" spans="5:10" ht="13" x14ac:dyDescent="0.15">
      <c r="E685" s="36"/>
      <c r="F685" s="37">
        <f t="shared" si="18"/>
        <v>0</v>
      </c>
      <c r="H685" s="38"/>
      <c r="I685" s="37"/>
      <c r="J685" s="39"/>
    </row>
    <row r="686" spans="5:10" ht="13" x14ac:dyDescent="0.15">
      <c r="E686" s="36"/>
      <c r="F686" s="37">
        <f t="shared" si="18"/>
        <v>0</v>
      </c>
      <c r="H686" s="38"/>
      <c r="I686" s="37"/>
      <c r="J686" s="39"/>
    </row>
    <row r="687" spans="5:10" ht="13" x14ac:dyDescent="0.15">
      <c r="E687" s="36"/>
      <c r="F687" s="37">
        <f t="shared" si="18"/>
        <v>0</v>
      </c>
      <c r="H687" s="38"/>
      <c r="I687" s="37"/>
      <c r="J687" s="39"/>
    </row>
    <row r="688" spans="5:10" ht="13" x14ac:dyDescent="0.15">
      <c r="E688" s="36"/>
      <c r="F688" s="37">
        <f t="shared" si="18"/>
        <v>0</v>
      </c>
      <c r="H688" s="38"/>
      <c r="I688" s="37"/>
      <c r="J688" s="39"/>
    </row>
    <row r="689" spans="5:10" ht="13" x14ac:dyDescent="0.15">
      <c r="E689" s="36"/>
      <c r="F689" s="37">
        <f t="shared" si="18"/>
        <v>0</v>
      </c>
      <c r="H689" s="38"/>
      <c r="I689" s="37"/>
      <c r="J689" s="39"/>
    </row>
    <row r="690" spans="5:10" ht="13" x14ac:dyDescent="0.15">
      <c r="E690" s="36"/>
      <c r="F690" s="37">
        <f t="shared" si="18"/>
        <v>0</v>
      </c>
      <c r="H690" s="38"/>
      <c r="I690" s="37"/>
      <c r="J690" s="39"/>
    </row>
    <row r="691" spans="5:10" ht="13" x14ac:dyDescent="0.15">
      <c r="E691" s="36"/>
      <c r="F691" s="37">
        <f t="shared" si="18"/>
        <v>0</v>
      </c>
      <c r="H691" s="38"/>
      <c r="I691" s="37"/>
      <c r="J691" s="39"/>
    </row>
    <row r="692" spans="5:10" ht="13" x14ac:dyDescent="0.15">
      <c r="E692" s="36"/>
      <c r="F692" s="37">
        <f t="shared" si="18"/>
        <v>0</v>
      </c>
      <c r="H692" s="38"/>
      <c r="I692" s="37"/>
      <c r="J692" s="39"/>
    </row>
    <row r="693" spans="5:10" ht="13" x14ac:dyDescent="0.15">
      <c r="E693" s="36"/>
      <c r="F693" s="37">
        <f t="shared" si="18"/>
        <v>0</v>
      </c>
      <c r="H693" s="38"/>
      <c r="I693" s="37"/>
      <c r="J693" s="39"/>
    </row>
    <row r="694" spans="5:10" ht="13" x14ac:dyDescent="0.15">
      <c r="E694" s="36"/>
      <c r="F694" s="37">
        <f t="shared" si="18"/>
        <v>0</v>
      </c>
      <c r="H694" s="38"/>
      <c r="I694" s="37"/>
      <c r="J694" s="39"/>
    </row>
    <row r="695" spans="5:10" ht="13" x14ac:dyDescent="0.15">
      <c r="E695" s="36"/>
      <c r="F695" s="37">
        <f t="shared" si="18"/>
        <v>0</v>
      </c>
      <c r="H695" s="38"/>
      <c r="I695" s="37"/>
      <c r="J695" s="39"/>
    </row>
    <row r="696" spans="5:10" ht="13" x14ac:dyDescent="0.15">
      <c r="E696" s="36"/>
      <c r="F696" s="37">
        <f t="shared" si="18"/>
        <v>0</v>
      </c>
      <c r="H696" s="38"/>
      <c r="I696" s="37"/>
      <c r="J696" s="39"/>
    </row>
    <row r="697" spans="5:10" ht="13" x14ac:dyDescent="0.15">
      <c r="E697" s="36"/>
      <c r="F697" s="37">
        <f t="shared" si="18"/>
        <v>0</v>
      </c>
      <c r="H697" s="38"/>
      <c r="I697" s="37"/>
      <c r="J697" s="39"/>
    </row>
    <row r="698" spans="5:10" ht="13" x14ac:dyDescent="0.15">
      <c r="E698" s="36"/>
      <c r="F698" s="37">
        <f t="shared" si="18"/>
        <v>0</v>
      </c>
      <c r="H698" s="38"/>
      <c r="I698" s="37"/>
      <c r="J698" s="39"/>
    </row>
    <row r="699" spans="5:10" ht="13" x14ac:dyDescent="0.15">
      <c r="E699" s="36"/>
      <c r="F699" s="37">
        <f t="shared" si="18"/>
        <v>0</v>
      </c>
      <c r="H699" s="38"/>
      <c r="I699" s="37"/>
      <c r="J699" s="39"/>
    </row>
    <row r="700" spans="5:10" ht="13" x14ac:dyDescent="0.15">
      <c r="E700" s="36"/>
      <c r="F700" s="37">
        <f t="shared" si="18"/>
        <v>0</v>
      </c>
      <c r="H700" s="38"/>
      <c r="I700" s="37"/>
      <c r="J700" s="39"/>
    </row>
    <row r="701" spans="5:10" ht="13" x14ac:dyDescent="0.15">
      <c r="E701" s="40"/>
      <c r="F701" s="41" t="s">
        <v>62</v>
      </c>
      <c r="H701" s="38"/>
      <c r="I701" s="37"/>
      <c r="J701" s="39"/>
    </row>
    <row r="702" spans="5:10" ht="13" x14ac:dyDescent="0.15">
      <c r="E702" s="36"/>
      <c r="H702" s="38"/>
      <c r="I702" s="37"/>
      <c r="J702" s="39"/>
    </row>
    <row r="703" spans="5:10" ht="13" x14ac:dyDescent="0.15">
      <c r="E703" s="36"/>
      <c r="F703" s="37">
        <f t="shared" ref="F703:F735" si="19">D703-D702</f>
        <v>0</v>
      </c>
      <c r="H703" s="38"/>
      <c r="I703" s="37"/>
      <c r="J703" s="39"/>
    </row>
    <row r="704" spans="5:10" ht="13" x14ac:dyDescent="0.15">
      <c r="E704" s="36"/>
      <c r="F704" s="37">
        <f t="shared" si="19"/>
        <v>0</v>
      </c>
      <c r="H704" s="38"/>
      <c r="I704" s="37"/>
      <c r="J704" s="39"/>
    </row>
    <row r="705" spans="5:10" ht="13" x14ac:dyDescent="0.15">
      <c r="E705" s="36"/>
      <c r="F705" s="37">
        <f t="shared" si="19"/>
        <v>0</v>
      </c>
      <c r="H705" s="38"/>
      <c r="I705" s="37"/>
      <c r="J705" s="39"/>
    </row>
    <row r="706" spans="5:10" ht="13" x14ac:dyDescent="0.15">
      <c r="E706" s="36"/>
      <c r="F706" s="37">
        <f t="shared" si="19"/>
        <v>0</v>
      </c>
      <c r="H706" s="38"/>
      <c r="I706" s="37"/>
      <c r="J706" s="39"/>
    </row>
    <row r="707" spans="5:10" ht="13" x14ac:dyDescent="0.15">
      <c r="E707" s="36"/>
      <c r="F707" s="37">
        <f t="shared" si="19"/>
        <v>0</v>
      </c>
      <c r="H707" s="38"/>
      <c r="I707" s="37"/>
      <c r="J707" s="39"/>
    </row>
    <row r="708" spans="5:10" ht="13" x14ac:dyDescent="0.15">
      <c r="E708" s="36"/>
      <c r="F708" s="37">
        <f t="shared" si="19"/>
        <v>0</v>
      </c>
      <c r="H708" s="38"/>
      <c r="I708" s="37"/>
      <c r="J708" s="39"/>
    </row>
    <row r="709" spans="5:10" ht="13" x14ac:dyDescent="0.15">
      <c r="E709" s="36"/>
      <c r="F709" s="37">
        <f t="shared" si="19"/>
        <v>0</v>
      </c>
      <c r="H709" s="38"/>
      <c r="I709" s="37"/>
      <c r="J709" s="39"/>
    </row>
    <row r="710" spans="5:10" ht="13" x14ac:dyDescent="0.15">
      <c r="E710" s="36"/>
      <c r="F710" s="37">
        <f t="shared" si="19"/>
        <v>0</v>
      </c>
      <c r="H710" s="38"/>
      <c r="I710" s="37"/>
      <c r="J710" s="39"/>
    </row>
    <row r="711" spans="5:10" ht="13" x14ac:dyDescent="0.15">
      <c r="E711" s="36"/>
      <c r="F711" s="37">
        <f t="shared" si="19"/>
        <v>0</v>
      </c>
      <c r="H711" s="38"/>
      <c r="I711" s="37"/>
      <c r="J711" s="39"/>
    </row>
    <row r="712" spans="5:10" ht="13" x14ac:dyDescent="0.15">
      <c r="E712" s="36"/>
      <c r="F712" s="37">
        <f t="shared" si="19"/>
        <v>0</v>
      </c>
      <c r="H712" s="38"/>
      <c r="I712" s="37"/>
      <c r="J712" s="39"/>
    </row>
    <row r="713" spans="5:10" ht="13" x14ac:dyDescent="0.15">
      <c r="E713" s="36"/>
      <c r="F713" s="37">
        <f t="shared" si="19"/>
        <v>0</v>
      </c>
      <c r="H713" s="38"/>
      <c r="I713" s="37"/>
      <c r="J713" s="39"/>
    </row>
    <row r="714" spans="5:10" ht="13" x14ac:dyDescent="0.15">
      <c r="E714" s="36"/>
      <c r="F714" s="37">
        <f t="shared" si="19"/>
        <v>0</v>
      </c>
      <c r="H714" s="38"/>
      <c r="I714" s="37"/>
      <c r="J714" s="39"/>
    </row>
    <row r="715" spans="5:10" ht="13" x14ac:dyDescent="0.15">
      <c r="E715" s="36"/>
      <c r="F715" s="37">
        <f t="shared" si="19"/>
        <v>0</v>
      </c>
      <c r="H715" s="38"/>
      <c r="I715" s="37"/>
      <c r="J715" s="39"/>
    </row>
    <row r="716" spans="5:10" ht="13" x14ac:dyDescent="0.15">
      <c r="E716" s="36"/>
      <c r="F716" s="37">
        <f t="shared" si="19"/>
        <v>0</v>
      </c>
      <c r="H716" s="38"/>
      <c r="I716" s="37"/>
      <c r="J716" s="39"/>
    </row>
    <row r="717" spans="5:10" ht="13" x14ac:dyDescent="0.15">
      <c r="E717" s="36"/>
      <c r="F717" s="37">
        <f t="shared" si="19"/>
        <v>0</v>
      </c>
      <c r="H717" s="38"/>
      <c r="I717" s="37"/>
      <c r="J717" s="39"/>
    </row>
    <row r="718" spans="5:10" ht="13" x14ac:dyDescent="0.15">
      <c r="E718" s="36"/>
      <c r="F718" s="37">
        <f t="shared" si="19"/>
        <v>0</v>
      </c>
      <c r="H718" s="38"/>
      <c r="I718" s="37"/>
      <c r="J718" s="39"/>
    </row>
    <row r="719" spans="5:10" ht="13" x14ac:dyDescent="0.15">
      <c r="E719" s="36"/>
      <c r="F719" s="37">
        <f t="shared" si="19"/>
        <v>0</v>
      </c>
      <c r="H719" s="38"/>
      <c r="I719" s="37"/>
      <c r="J719" s="39"/>
    </row>
    <row r="720" spans="5:10" ht="13" x14ac:dyDescent="0.15">
      <c r="E720" s="36"/>
      <c r="F720" s="37">
        <f t="shared" si="19"/>
        <v>0</v>
      </c>
      <c r="H720" s="38"/>
      <c r="I720" s="37"/>
      <c r="J720" s="39"/>
    </row>
    <row r="721" spans="5:10" ht="13" x14ac:dyDescent="0.15">
      <c r="E721" s="36"/>
      <c r="F721" s="37">
        <f t="shared" si="19"/>
        <v>0</v>
      </c>
      <c r="H721" s="38"/>
      <c r="I721" s="37"/>
      <c r="J721" s="39"/>
    </row>
    <row r="722" spans="5:10" ht="13" x14ac:dyDescent="0.15">
      <c r="E722" s="36"/>
      <c r="F722" s="37">
        <f t="shared" si="19"/>
        <v>0</v>
      </c>
      <c r="H722" s="38"/>
      <c r="I722" s="37"/>
      <c r="J722" s="39"/>
    </row>
    <row r="723" spans="5:10" ht="13" x14ac:dyDescent="0.15">
      <c r="E723" s="36"/>
      <c r="F723" s="37">
        <f t="shared" si="19"/>
        <v>0</v>
      </c>
      <c r="H723" s="38"/>
      <c r="I723" s="37"/>
      <c r="J723" s="39"/>
    </row>
    <row r="724" spans="5:10" ht="13" x14ac:dyDescent="0.15">
      <c r="E724" s="36"/>
      <c r="F724" s="37">
        <f t="shared" si="19"/>
        <v>0</v>
      </c>
      <c r="H724" s="38"/>
      <c r="I724" s="37"/>
      <c r="J724" s="39"/>
    </row>
    <row r="725" spans="5:10" ht="13" x14ac:dyDescent="0.15">
      <c r="E725" s="36"/>
      <c r="F725" s="37">
        <f t="shared" si="19"/>
        <v>0</v>
      </c>
      <c r="H725" s="38"/>
      <c r="I725" s="37"/>
      <c r="J725" s="39"/>
    </row>
    <row r="726" spans="5:10" ht="13" x14ac:dyDescent="0.15">
      <c r="E726" s="36"/>
      <c r="F726" s="37">
        <f t="shared" si="19"/>
        <v>0</v>
      </c>
      <c r="H726" s="38"/>
      <c r="I726" s="37"/>
      <c r="J726" s="39"/>
    </row>
    <row r="727" spans="5:10" ht="13" x14ac:dyDescent="0.15">
      <c r="E727" s="36"/>
      <c r="F727" s="37">
        <f t="shared" si="19"/>
        <v>0</v>
      </c>
      <c r="H727" s="38"/>
      <c r="I727" s="37"/>
      <c r="J727" s="39"/>
    </row>
    <row r="728" spans="5:10" ht="13" x14ac:dyDescent="0.15">
      <c r="E728" s="36"/>
      <c r="F728" s="37">
        <f t="shared" si="19"/>
        <v>0</v>
      </c>
      <c r="H728" s="38"/>
      <c r="I728" s="37"/>
      <c r="J728" s="39"/>
    </row>
    <row r="729" spans="5:10" ht="13" x14ac:dyDescent="0.15">
      <c r="E729" s="36"/>
      <c r="F729" s="37">
        <f t="shared" si="19"/>
        <v>0</v>
      </c>
      <c r="H729" s="38"/>
      <c r="I729" s="37"/>
      <c r="J729" s="39"/>
    </row>
    <row r="730" spans="5:10" ht="13" x14ac:dyDescent="0.15">
      <c r="E730" s="36"/>
      <c r="F730" s="37">
        <f t="shared" si="19"/>
        <v>0</v>
      </c>
      <c r="H730" s="38"/>
      <c r="I730" s="37"/>
      <c r="J730" s="39"/>
    </row>
    <row r="731" spans="5:10" ht="13" x14ac:dyDescent="0.15">
      <c r="E731" s="36"/>
      <c r="F731" s="37">
        <f t="shared" si="19"/>
        <v>0</v>
      </c>
      <c r="H731" s="38"/>
      <c r="I731" s="37"/>
      <c r="J731" s="39"/>
    </row>
    <row r="732" spans="5:10" ht="13" x14ac:dyDescent="0.15">
      <c r="E732" s="36"/>
      <c r="F732" s="37">
        <f t="shared" si="19"/>
        <v>0</v>
      </c>
      <c r="H732" s="38"/>
      <c r="I732" s="37"/>
      <c r="J732" s="39"/>
    </row>
    <row r="733" spans="5:10" ht="13" x14ac:dyDescent="0.15">
      <c r="E733" s="36"/>
      <c r="F733" s="37">
        <f t="shared" si="19"/>
        <v>0</v>
      </c>
      <c r="H733" s="38"/>
      <c r="I733" s="37"/>
      <c r="J733" s="39"/>
    </row>
    <row r="734" spans="5:10" ht="13" x14ac:dyDescent="0.15">
      <c r="E734" s="36"/>
      <c r="F734" s="37">
        <f t="shared" si="19"/>
        <v>0</v>
      </c>
      <c r="H734" s="38"/>
      <c r="I734" s="37"/>
      <c r="J734" s="39"/>
    </row>
    <row r="735" spans="5:10" ht="13" x14ac:dyDescent="0.15">
      <c r="E735" s="36"/>
      <c r="F735" s="37">
        <f t="shared" si="19"/>
        <v>0</v>
      </c>
      <c r="H735" s="38"/>
      <c r="I735" s="37"/>
      <c r="J735" s="39"/>
    </row>
    <row r="736" spans="5:10" ht="13" x14ac:dyDescent="0.15">
      <c r="E736" s="40"/>
      <c r="F736" s="41" t="s">
        <v>62</v>
      </c>
      <c r="H736" s="38"/>
      <c r="I736" s="37"/>
      <c r="J736" s="39"/>
    </row>
    <row r="737" spans="5:10" ht="13" x14ac:dyDescent="0.15">
      <c r="E737" s="36"/>
      <c r="H737" s="38"/>
      <c r="I737" s="37"/>
      <c r="J737" s="39"/>
    </row>
    <row r="738" spans="5:10" ht="13" x14ac:dyDescent="0.15">
      <c r="E738" s="36"/>
      <c r="F738" s="37">
        <f t="shared" ref="F738:F770" si="20">D738-D737</f>
        <v>0</v>
      </c>
      <c r="H738" s="38"/>
      <c r="I738" s="37"/>
      <c r="J738" s="39"/>
    </row>
    <row r="739" spans="5:10" ht="13" x14ac:dyDescent="0.15">
      <c r="E739" s="36"/>
      <c r="F739" s="37">
        <f t="shared" si="20"/>
        <v>0</v>
      </c>
      <c r="H739" s="38"/>
      <c r="I739" s="37"/>
      <c r="J739" s="39"/>
    </row>
    <row r="740" spans="5:10" ht="13" x14ac:dyDescent="0.15">
      <c r="E740" s="36"/>
      <c r="F740" s="37">
        <f t="shared" si="20"/>
        <v>0</v>
      </c>
      <c r="H740" s="38"/>
      <c r="I740" s="37"/>
      <c r="J740" s="39"/>
    </row>
    <row r="741" spans="5:10" ht="13" x14ac:dyDescent="0.15">
      <c r="E741" s="36"/>
      <c r="F741" s="37">
        <f t="shared" si="20"/>
        <v>0</v>
      </c>
      <c r="H741" s="38"/>
      <c r="I741" s="37"/>
      <c r="J741" s="39"/>
    </row>
    <row r="742" spans="5:10" ht="13" x14ac:dyDescent="0.15">
      <c r="E742" s="36"/>
      <c r="F742" s="37">
        <f t="shared" si="20"/>
        <v>0</v>
      </c>
      <c r="H742" s="38"/>
      <c r="I742" s="37"/>
      <c r="J742" s="39"/>
    </row>
    <row r="743" spans="5:10" ht="13" x14ac:dyDescent="0.15">
      <c r="E743" s="36"/>
      <c r="F743" s="37">
        <f t="shared" si="20"/>
        <v>0</v>
      </c>
      <c r="H743" s="38"/>
      <c r="I743" s="37"/>
      <c r="J743" s="39"/>
    </row>
    <row r="744" spans="5:10" ht="13" x14ac:dyDescent="0.15">
      <c r="E744" s="36"/>
      <c r="F744" s="37">
        <f t="shared" si="20"/>
        <v>0</v>
      </c>
      <c r="H744" s="38"/>
      <c r="I744" s="37"/>
      <c r="J744" s="39"/>
    </row>
    <row r="745" spans="5:10" ht="13" x14ac:dyDescent="0.15">
      <c r="E745" s="36"/>
      <c r="F745" s="37">
        <f t="shared" si="20"/>
        <v>0</v>
      </c>
      <c r="H745" s="38"/>
      <c r="I745" s="37"/>
      <c r="J745" s="39"/>
    </row>
    <row r="746" spans="5:10" ht="13" x14ac:dyDescent="0.15">
      <c r="E746" s="36"/>
      <c r="F746" s="37">
        <f t="shared" si="20"/>
        <v>0</v>
      </c>
      <c r="H746" s="38"/>
      <c r="I746" s="37"/>
      <c r="J746" s="39"/>
    </row>
    <row r="747" spans="5:10" ht="13" x14ac:dyDescent="0.15">
      <c r="E747" s="36"/>
      <c r="F747" s="37">
        <f t="shared" si="20"/>
        <v>0</v>
      </c>
      <c r="H747" s="38"/>
      <c r="I747" s="37"/>
      <c r="J747" s="39"/>
    </row>
    <row r="748" spans="5:10" ht="13" x14ac:dyDescent="0.15">
      <c r="E748" s="36"/>
      <c r="F748" s="37">
        <f t="shared" si="20"/>
        <v>0</v>
      </c>
      <c r="H748" s="38"/>
      <c r="I748" s="37"/>
      <c r="J748" s="39"/>
    </row>
    <row r="749" spans="5:10" ht="13" x14ac:dyDescent="0.15">
      <c r="E749" s="36"/>
      <c r="F749" s="37">
        <f t="shared" si="20"/>
        <v>0</v>
      </c>
      <c r="H749" s="38"/>
      <c r="I749" s="37"/>
      <c r="J749" s="39"/>
    </row>
    <row r="750" spans="5:10" ht="13" x14ac:dyDescent="0.15">
      <c r="E750" s="36"/>
      <c r="F750" s="37">
        <f t="shared" si="20"/>
        <v>0</v>
      </c>
      <c r="H750" s="38"/>
      <c r="I750" s="37"/>
      <c r="J750" s="39"/>
    </row>
    <row r="751" spans="5:10" ht="13" x14ac:dyDescent="0.15">
      <c r="E751" s="36"/>
      <c r="F751" s="37">
        <f t="shared" si="20"/>
        <v>0</v>
      </c>
      <c r="H751" s="38"/>
      <c r="I751" s="37"/>
      <c r="J751" s="39"/>
    </row>
    <row r="752" spans="5:10" ht="13" x14ac:dyDescent="0.15">
      <c r="E752" s="36"/>
      <c r="F752" s="37">
        <f t="shared" si="20"/>
        <v>0</v>
      </c>
      <c r="H752" s="38"/>
      <c r="I752" s="37"/>
      <c r="J752" s="39"/>
    </row>
    <row r="753" spans="5:10" ht="13" x14ac:dyDescent="0.15">
      <c r="E753" s="36"/>
      <c r="F753" s="37">
        <f t="shared" si="20"/>
        <v>0</v>
      </c>
      <c r="H753" s="38"/>
      <c r="I753" s="37"/>
      <c r="J753" s="39"/>
    </row>
    <row r="754" spans="5:10" ht="13" x14ac:dyDescent="0.15">
      <c r="E754" s="36"/>
      <c r="F754" s="37">
        <f t="shared" si="20"/>
        <v>0</v>
      </c>
      <c r="H754" s="38"/>
      <c r="I754" s="37"/>
      <c r="J754" s="39"/>
    </row>
    <row r="755" spans="5:10" ht="13" x14ac:dyDescent="0.15">
      <c r="E755" s="36"/>
      <c r="F755" s="37">
        <f t="shared" si="20"/>
        <v>0</v>
      </c>
      <c r="H755" s="38"/>
      <c r="I755" s="37"/>
      <c r="J755" s="39"/>
    </row>
    <row r="756" spans="5:10" ht="13" x14ac:dyDescent="0.15">
      <c r="E756" s="36"/>
      <c r="F756" s="37">
        <f t="shared" si="20"/>
        <v>0</v>
      </c>
      <c r="H756" s="38"/>
      <c r="I756" s="37"/>
      <c r="J756" s="39"/>
    </row>
    <row r="757" spans="5:10" ht="13" x14ac:dyDescent="0.15">
      <c r="E757" s="36"/>
      <c r="F757" s="37">
        <f t="shared" si="20"/>
        <v>0</v>
      </c>
      <c r="H757" s="38"/>
      <c r="I757" s="37"/>
      <c r="J757" s="39"/>
    </row>
    <row r="758" spans="5:10" ht="13" x14ac:dyDescent="0.15">
      <c r="E758" s="36"/>
      <c r="F758" s="37">
        <f t="shared" si="20"/>
        <v>0</v>
      </c>
      <c r="H758" s="38"/>
      <c r="I758" s="37"/>
      <c r="J758" s="39"/>
    </row>
    <row r="759" spans="5:10" ht="13" x14ac:dyDescent="0.15">
      <c r="E759" s="36"/>
      <c r="F759" s="37">
        <f t="shared" si="20"/>
        <v>0</v>
      </c>
      <c r="H759" s="38"/>
      <c r="I759" s="37"/>
      <c r="J759" s="39"/>
    </row>
    <row r="760" spans="5:10" ht="13" x14ac:dyDescent="0.15">
      <c r="E760" s="36"/>
      <c r="F760" s="37">
        <f t="shared" si="20"/>
        <v>0</v>
      </c>
      <c r="H760" s="38"/>
      <c r="I760" s="37"/>
      <c r="J760" s="39"/>
    </row>
    <row r="761" spans="5:10" ht="13" x14ac:dyDescent="0.15">
      <c r="E761" s="36"/>
      <c r="F761" s="37">
        <f t="shared" si="20"/>
        <v>0</v>
      </c>
      <c r="H761" s="38"/>
      <c r="I761" s="37"/>
      <c r="J761" s="39"/>
    </row>
    <row r="762" spans="5:10" ht="13" x14ac:dyDescent="0.15">
      <c r="E762" s="36"/>
      <c r="F762" s="37">
        <f t="shared" si="20"/>
        <v>0</v>
      </c>
      <c r="H762" s="38"/>
      <c r="I762" s="37"/>
      <c r="J762" s="39"/>
    </row>
    <row r="763" spans="5:10" ht="13" x14ac:dyDescent="0.15">
      <c r="E763" s="36"/>
      <c r="F763" s="37">
        <f t="shared" si="20"/>
        <v>0</v>
      </c>
      <c r="H763" s="38"/>
      <c r="I763" s="37"/>
      <c r="J763" s="39"/>
    </row>
    <row r="764" spans="5:10" ht="13" x14ac:dyDescent="0.15">
      <c r="E764" s="36"/>
      <c r="F764" s="37">
        <f t="shared" si="20"/>
        <v>0</v>
      </c>
      <c r="H764" s="38"/>
      <c r="I764" s="37"/>
      <c r="J764" s="39"/>
    </row>
    <row r="765" spans="5:10" ht="13" x14ac:dyDescent="0.15">
      <c r="E765" s="36"/>
      <c r="F765" s="37">
        <f t="shared" si="20"/>
        <v>0</v>
      </c>
      <c r="H765" s="38"/>
      <c r="I765" s="37"/>
      <c r="J765" s="39"/>
    </row>
    <row r="766" spans="5:10" ht="13" x14ac:dyDescent="0.15">
      <c r="E766" s="36"/>
      <c r="F766" s="37">
        <f t="shared" si="20"/>
        <v>0</v>
      </c>
      <c r="H766" s="38"/>
      <c r="I766" s="37"/>
      <c r="J766" s="39"/>
    </row>
    <row r="767" spans="5:10" ht="13" x14ac:dyDescent="0.15">
      <c r="E767" s="36"/>
      <c r="F767" s="37">
        <f t="shared" si="20"/>
        <v>0</v>
      </c>
      <c r="H767" s="38"/>
      <c r="I767" s="37"/>
      <c r="J767" s="39"/>
    </row>
    <row r="768" spans="5:10" ht="13" x14ac:dyDescent="0.15">
      <c r="E768" s="36"/>
      <c r="F768" s="37">
        <f t="shared" si="20"/>
        <v>0</v>
      </c>
      <c r="H768" s="38"/>
      <c r="I768" s="37"/>
      <c r="J768" s="39"/>
    </row>
    <row r="769" spans="5:10" ht="13" x14ac:dyDescent="0.15">
      <c r="E769" s="36"/>
      <c r="F769" s="37">
        <f t="shared" si="20"/>
        <v>0</v>
      </c>
      <c r="H769" s="38"/>
      <c r="I769" s="37"/>
      <c r="J769" s="39"/>
    </row>
    <row r="770" spans="5:10" ht="13" x14ac:dyDescent="0.15">
      <c r="E770" s="36"/>
      <c r="F770" s="37">
        <f t="shared" si="20"/>
        <v>0</v>
      </c>
      <c r="H770" s="38"/>
      <c r="I770" s="37"/>
      <c r="J770" s="39"/>
    </row>
    <row r="771" spans="5:10" ht="13" x14ac:dyDescent="0.15">
      <c r="E771" s="40"/>
      <c r="F771" s="41" t="s">
        <v>62</v>
      </c>
      <c r="H771" s="38"/>
      <c r="I771" s="37"/>
      <c r="J771" s="39"/>
    </row>
    <row r="772" spans="5:10" ht="13" x14ac:dyDescent="0.15">
      <c r="E772" s="36"/>
      <c r="H772" s="38"/>
      <c r="I772" s="37"/>
      <c r="J772" s="39"/>
    </row>
    <row r="773" spans="5:10" ht="13" x14ac:dyDescent="0.15">
      <c r="E773" s="36"/>
      <c r="F773" s="37">
        <f t="shared" ref="F773:F805" si="21">D773-D772</f>
        <v>0</v>
      </c>
      <c r="H773" s="38"/>
      <c r="I773" s="37"/>
      <c r="J773" s="39"/>
    </row>
    <row r="774" spans="5:10" ht="13" x14ac:dyDescent="0.15">
      <c r="E774" s="36"/>
      <c r="F774" s="37">
        <f t="shared" si="21"/>
        <v>0</v>
      </c>
      <c r="H774" s="38"/>
      <c r="I774" s="37"/>
      <c r="J774" s="39"/>
    </row>
    <row r="775" spans="5:10" ht="13" x14ac:dyDescent="0.15">
      <c r="E775" s="36"/>
      <c r="F775" s="37">
        <f t="shared" si="21"/>
        <v>0</v>
      </c>
      <c r="H775" s="38"/>
      <c r="I775" s="37"/>
      <c r="J775" s="39"/>
    </row>
    <row r="776" spans="5:10" ht="13" x14ac:dyDescent="0.15">
      <c r="E776" s="36"/>
      <c r="F776" s="37">
        <f t="shared" si="21"/>
        <v>0</v>
      </c>
      <c r="H776" s="38"/>
      <c r="I776" s="37"/>
      <c r="J776" s="39"/>
    </row>
    <row r="777" spans="5:10" ht="13" x14ac:dyDescent="0.15">
      <c r="E777" s="36"/>
      <c r="F777" s="37">
        <f t="shared" si="21"/>
        <v>0</v>
      </c>
      <c r="H777" s="38"/>
      <c r="I777" s="37"/>
      <c r="J777" s="39"/>
    </row>
    <row r="778" spans="5:10" ht="13" x14ac:dyDescent="0.15">
      <c r="E778" s="36"/>
      <c r="F778" s="37">
        <f t="shared" si="21"/>
        <v>0</v>
      </c>
      <c r="H778" s="38"/>
      <c r="I778" s="37"/>
      <c r="J778" s="39"/>
    </row>
    <row r="779" spans="5:10" ht="13" x14ac:dyDescent="0.15">
      <c r="E779" s="36"/>
      <c r="F779" s="37">
        <f t="shared" si="21"/>
        <v>0</v>
      </c>
      <c r="H779" s="38"/>
      <c r="I779" s="37"/>
      <c r="J779" s="39"/>
    </row>
    <row r="780" spans="5:10" ht="13" x14ac:dyDescent="0.15">
      <c r="E780" s="36"/>
      <c r="F780" s="37">
        <f t="shared" si="21"/>
        <v>0</v>
      </c>
      <c r="H780" s="38"/>
      <c r="I780" s="37"/>
      <c r="J780" s="39"/>
    </row>
    <row r="781" spans="5:10" ht="13" x14ac:dyDescent="0.15">
      <c r="E781" s="36"/>
      <c r="F781" s="37">
        <f t="shared" si="21"/>
        <v>0</v>
      </c>
      <c r="H781" s="38"/>
      <c r="I781" s="37"/>
      <c r="J781" s="39"/>
    </row>
    <row r="782" spans="5:10" ht="13" x14ac:dyDescent="0.15">
      <c r="E782" s="36"/>
      <c r="F782" s="37">
        <f t="shared" si="21"/>
        <v>0</v>
      </c>
      <c r="H782" s="38"/>
      <c r="I782" s="37"/>
      <c r="J782" s="39"/>
    </row>
    <row r="783" spans="5:10" ht="13" x14ac:dyDescent="0.15">
      <c r="E783" s="36"/>
      <c r="F783" s="37">
        <f t="shared" si="21"/>
        <v>0</v>
      </c>
      <c r="H783" s="38"/>
      <c r="I783" s="37"/>
      <c r="J783" s="39"/>
    </row>
    <row r="784" spans="5:10" ht="13" x14ac:dyDescent="0.15">
      <c r="E784" s="36"/>
      <c r="F784" s="37">
        <f t="shared" si="21"/>
        <v>0</v>
      </c>
      <c r="H784" s="38"/>
      <c r="I784" s="37"/>
      <c r="J784" s="39"/>
    </row>
    <row r="785" spans="5:10" ht="13" x14ac:dyDescent="0.15">
      <c r="E785" s="36"/>
      <c r="F785" s="37">
        <f t="shared" si="21"/>
        <v>0</v>
      </c>
      <c r="H785" s="38"/>
      <c r="I785" s="37"/>
      <c r="J785" s="39"/>
    </row>
    <row r="786" spans="5:10" ht="13" x14ac:dyDescent="0.15">
      <c r="E786" s="36"/>
      <c r="F786" s="37">
        <f t="shared" si="21"/>
        <v>0</v>
      </c>
      <c r="H786" s="38"/>
      <c r="I786" s="37"/>
      <c r="J786" s="39"/>
    </row>
    <row r="787" spans="5:10" ht="13" x14ac:dyDescent="0.15">
      <c r="E787" s="36"/>
      <c r="F787" s="37">
        <f t="shared" si="21"/>
        <v>0</v>
      </c>
      <c r="H787" s="38"/>
      <c r="I787" s="37"/>
      <c r="J787" s="39"/>
    </row>
    <row r="788" spans="5:10" ht="13" x14ac:dyDescent="0.15">
      <c r="E788" s="36"/>
      <c r="F788" s="37">
        <f t="shared" si="21"/>
        <v>0</v>
      </c>
      <c r="H788" s="38"/>
      <c r="I788" s="37"/>
      <c r="J788" s="39"/>
    </row>
    <row r="789" spans="5:10" ht="13" x14ac:dyDescent="0.15">
      <c r="E789" s="36"/>
      <c r="F789" s="37">
        <f t="shared" si="21"/>
        <v>0</v>
      </c>
      <c r="H789" s="38"/>
      <c r="I789" s="37"/>
      <c r="J789" s="39"/>
    </row>
    <row r="790" spans="5:10" ht="13" x14ac:dyDescent="0.15">
      <c r="E790" s="36"/>
      <c r="F790" s="37">
        <f t="shared" si="21"/>
        <v>0</v>
      </c>
      <c r="H790" s="38"/>
      <c r="I790" s="37"/>
      <c r="J790" s="39"/>
    </row>
    <row r="791" spans="5:10" ht="13" x14ac:dyDescent="0.15">
      <c r="E791" s="36"/>
      <c r="F791" s="37">
        <f t="shared" si="21"/>
        <v>0</v>
      </c>
      <c r="H791" s="38"/>
      <c r="I791" s="37"/>
      <c r="J791" s="39"/>
    </row>
    <row r="792" spans="5:10" ht="13" x14ac:dyDescent="0.15">
      <c r="E792" s="36"/>
      <c r="F792" s="37">
        <f t="shared" si="21"/>
        <v>0</v>
      </c>
      <c r="H792" s="38"/>
      <c r="I792" s="37"/>
      <c r="J792" s="39"/>
    </row>
    <row r="793" spans="5:10" ht="13" x14ac:dyDescent="0.15">
      <c r="E793" s="36"/>
      <c r="F793" s="37">
        <f t="shared" si="21"/>
        <v>0</v>
      </c>
      <c r="H793" s="38"/>
      <c r="I793" s="37"/>
      <c r="J793" s="39"/>
    </row>
    <row r="794" spans="5:10" ht="13" x14ac:dyDescent="0.15">
      <c r="E794" s="36"/>
      <c r="F794" s="37">
        <f t="shared" si="21"/>
        <v>0</v>
      </c>
      <c r="H794" s="38"/>
      <c r="I794" s="37"/>
      <c r="J794" s="39"/>
    </row>
    <row r="795" spans="5:10" ht="13" x14ac:dyDescent="0.15">
      <c r="E795" s="36"/>
      <c r="F795" s="37">
        <f t="shared" si="21"/>
        <v>0</v>
      </c>
      <c r="H795" s="38"/>
      <c r="I795" s="37"/>
      <c r="J795" s="39"/>
    </row>
    <row r="796" spans="5:10" ht="13" x14ac:dyDescent="0.15">
      <c r="E796" s="36"/>
      <c r="F796" s="37">
        <f t="shared" si="21"/>
        <v>0</v>
      </c>
      <c r="H796" s="38"/>
      <c r="I796" s="37"/>
      <c r="J796" s="39"/>
    </row>
    <row r="797" spans="5:10" ht="13" x14ac:dyDescent="0.15">
      <c r="E797" s="36"/>
      <c r="F797" s="37">
        <f t="shared" si="21"/>
        <v>0</v>
      </c>
      <c r="H797" s="38"/>
      <c r="I797" s="37"/>
      <c r="J797" s="39"/>
    </row>
    <row r="798" spans="5:10" ht="13" x14ac:dyDescent="0.15">
      <c r="E798" s="36"/>
      <c r="F798" s="37">
        <f t="shared" si="21"/>
        <v>0</v>
      </c>
      <c r="H798" s="38"/>
      <c r="I798" s="37"/>
      <c r="J798" s="39"/>
    </row>
    <row r="799" spans="5:10" ht="13" x14ac:dyDescent="0.15">
      <c r="E799" s="36"/>
      <c r="F799" s="37">
        <f t="shared" si="21"/>
        <v>0</v>
      </c>
      <c r="H799" s="38"/>
      <c r="I799" s="37"/>
      <c r="J799" s="39"/>
    </row>
    <row r="800" spans="5:10" ht="13" x14ac:dyDescent="0.15">
      <c r="E800" s="36"/>
      <c r="F800" s="37">
        <f t="shared" si="21"/>
        <v>0</v>
      </c>
      <c r="H800" s="38"/>
      <c r="I800" s="37"/>
      <c r="J800" s="39"/>
    </row>
    <row r="801" spans="5:10" ht="13" x14ac:dyDescent="0.15">
      <c r="E801" s="36"/>
      <c r="F801" s="37">
        <f t="shared" si="21"/>
        <v>0</v>
      </c>
      <c r="H801" s="38"/>
      <c r="I801" s="37"/>
      <c r="J801" s="39"/>
    </row>
    <row r="802" spans="5:10" ht="13" x14ac:dyDescent="0.15">
      <c r="E802" s="36"/>
      <c r="F802" s="37">
        <f t="shared" si="21"/>
        <v>0</v>
      </c>
      <c r="H802" s="38"/>
      <c r="I802" s="37"/>
      <c r="J802" s="39"/>
    </row>
    <row r="803" spans="5:10" ht="13" x14ac:dyDescent="0.15">
      <c r="E803" s="36"/>
      <c r="F803" s="37">
        <f t="shared" si="21"/>
        <v>0</v>
      </c>
      <c r="H803" s="38"/>
      <c r="I803" s="37"/>
      <c r="J803" s="39"/>
    </row>
    <row r="804" spans="5:10" ht="13" x14ac:dyDescent="0.15">
      <c r="E804" s="36"/>
      <c r="F804" s="37">
        <f t="shared" si="21"/>
        <v>0</v>
      </c>
      <c r="H804" s="38"/>
      <c r="I804" s="37"/>
      <c r="J804" s="39"/>
    </row>
    <row r="805" spans="5:10" ht="13" x14ac:dyDescent="0.15">
      <c r="E805" s="36"/>
      <c r="F805" s="37">
        <f t="shared" si="21"/>
        <v>0</v>
      </c>
      <c r="H805" s="38"/>
      <c r="I805" s="37"/>
      <c r="J805" s="39"/>
    </row>
    <row r="806" spans="5:10" ht="13" x14ac:dyDescent="0.15">
      <c r="E806" s="40"/>
      <c r="F806" s="41" t="s">
        <v>62</v>
      </c>
      <c r="H806" s="38"/>
      <c r="I806" s="37"/>
      <c r="J806" s="39"/>
    </row>
    <row r="807" spans="5:10" ht="13" x14ac:dyDescent="0.15">
      <c r="E807" s="36"/>
      <c r="H807" s="38"/>
      <c r="I807" s="37"/>
      <c r="J807" s="39"/>
    </row>
    <row r="808" spans="5:10" ht="13" x14ac:dyDescent="0.15">
      <c r="E808" s="36"/>
      <c r="F808" s="37">
        <f t="shared" ref="F808:F840" si="22">D808-D807</f>
        <v>0</v>
      </c>
      <c r="H808" s="38"/>
      <c r="I808" s="37"/>
      <c r="J808" s="39"/>
    </row>
    <row r="809" spans="5:10" ht="13" x14ac:dyDescent="0.15">
      <c r="E809" s="36"/>
      <c r="F809" s="37">
        <f t="shared" si="22"/>
        <v>0</v>
      </c>
      <c r="H809" s="38"/>
      <c r="I809" s="37"/>
      <c r="J809" s="39"/>
    </row>
    <row r="810" spans="5:10" ht="13" x14ac:dyDescent="0.15">
      <c r="E810" s="36"/>
      <c r="F810" s="37">
        <f t="shared" si="22"/>
        <v>0</v>
      </c>
      <c r="H810" s="38"/>
      <c r="I810" s="37"/>
      <c r="J810" s="39"/>
    </row>
    <row r="811" spans="5:10" ht="13" x14ac:dyDescent="0.15">
      <c r="E811" s="36"/>
      <c r="F811" s="37">
        <f t="shared" si="22"/>
        <v>0</v>
      </c>
      <c r="H811" s="38"/>
      <c r="I811" s="37"/>
      <c r="J811" s="39"/>
    </row>
    <row r="812" spans="5:10" ht="13" x14ac:dyDescent="0.15">
      <c r="E812" s="36"/>
      <c r="F812" s="37">
        <f t="shared" si="22"/>
        <v>0</v>
      </c>
      <c r="H812" s="38"/>
      <c r="I812" s="37"/>
      <c r="J812" s="39"/>
    </row>
    <row r="813" spans="5:10" ht="13" x14ac:dyDescent="0.15">
      <c r="E813" s="36"/>
      <c r="F813" s="37">
        <f t="shared" si="22"/>
        <v>0</v>
      </c>
      <c r="H813" s="38"/>
      <c r="I813" s="37"/>
      <c r="J813" s="39"/>
    </row>
    <row r="814" spans="5:10" ht="13" x14ac:dyDescent="0.15">
      <c r="E814" s="36"/>
      <c r="F814" s="37">
        <f t="shared" si="22"/>
        <v>0</v>
      </c>
      <c r="H814" s="38"/>
      <c r="I814" s="37"/>
      <c r="J814" s="39"/>
    </row>
    <row r="815" spans="5:10" ht="13" x14ac:dyDescent="0.15">
      <c r="E815" s="36"/>
      <c r="F815" s="37">
        <f t="shared" si="22"/>
        <v>0</v>
      </c>
      <c r="H815" s="38"/>
      <c r="I815" s="37"/>
      <c r="J815" s="39"/>
    </row>
    <row r="816" spans="5:10" ht="13" x14ac:dyDescent="0.15">
      <c r="E816" s="36"/>
      <c r="F816" s="37">
        <f t="shared" si="22"/>
        <v>0</v>
      </c>
      <c r="H816" s="38"/>
      <c r="I816" s="37"/>
      <c r="J816" s="39"/>
    </row>
    <row r="817" spans="5:10" ht="13" x14ac:dyDescent="0.15">
      <c r="E817" s="36"/>
      <c r="F817" s="37">
        <f t="shared" si="22"/>
        <v>0</v>
      </c>
      <c r="H817" s="38"/>
      <c r="I817" s="37"/>
      <c r="J817" s="39"/>
    </row>
    <row r="818" spans="5:10" ht="13" x14ac:dyDescent="0.15">
      <c r="E818" s="36"/>
      <c r="F818" s="37">
        <f t="shared" si="22"/>
        <v>0</v>
      </c>
      <c r="H818" s="38"/>
      <c r="I818" s="37"/>
      <c r="J818" s="39"/>
    </row>
    <row r="819" spans="5:10" ht="13" x14ac:dyDescent="0.15">
      <c r="E819" s="36"/>
      <c r="F819" s="37">
        <f t="shared" si="22"/>
        <v>0</v>
      </c>
      <c r="H819" s="38"/>
      <c r="I819" s="37"/>
      <c r="J819" s="39"/>
    </row>
    <row r="820" spans="5:10" ht="13" x14ac:dyDescent="0.15">
      <c r="E820" s="36"/>
      <c r="F820" s="37">
        <f t="shared" si="22"/>
        <v>0</v>
      </c>
      <c r="H820" s="38"/>
      <c r="I820" s="37"/>
      <c r="J820" s="39"/>
    </row>
    <row r="821" spans="5:10" ht="13" x14ac:dyDescent="0.15">
      <c r="E821" s="36"/>
      <c r="F821" s="37">
        <f t="shared" si="22"/>
        <v>0</v>
      </c>
      <c r="H821" s="38"/>
      <c r="I821" s="37"/>
      <c r="J821" s="39"/>
    </row>
    <row r="822" spans="5:10" ht="13" x14ac:dyDescent="0.15">
      <c r="E822" s="36"/>
      <c r="F822" s="37">
        <f t="shared" si="22"/>
        <v>0</v>
      </c>
      <c r="H822" s="38"/>
      <c r="I822" s="37"/>
      <c r="J822" s="39"/>
    </row>
    <row r="823" spans="5:10" ht="13" x14ac:dyDescent="0.15">
      <c r="E823" s="36"/>
      <c r="F823" s="37">
        <f t="shared" si="22"/>
        <v>0</v>
      </c>
      <c r="H823" s="38"/>
      <c r="I823" s="37"/>
      <c r="J823" s="39"/>
    </row>
    <row r="824" spans="5:10" ht="13" x14ac:dyDescent="0.15">
      <c r="E824" s="36"/>
      <c r="F824" s="37">
        <f t="shared" si="22"/>
        <v>0</v>
      </c>
      <c r="H824" s="38"/>
      <c r="I824" s="37"/>
      <c r="J824" s="39"/>
    </row>
    <row r="825" spans="5:10" ht="13" x14ac:dyDescent="0.15">
      <c r="E825" s="36"/>
      <c r="F825" s="37">
        <f t="shared" si="22"/>
        <v>0</v>
      </c>
      <c r="H825" s="38"/>
      <c r="I825" s="37"/>
      <c r="J825" s="39"/>
    </row>
    <row r="826" spans="5:10" ht="13" x14ac:dyDescent="0.15">
      <c r="E826" s="36"/>
      <c r="F826" s="37">
        <f t="shared" si="22"/>
        <v>0</v>
      </c>
      <c r="H826" s="38"/>
      <c r="I826" s="37"/>
      <c r="J826" s="39"/>
    </row>
    <row r="827" spans="5:10" ht="13" x14ac:dyDescent="0.15">
      <c r="E827" s="36"/>
      <c r="F827" s="37">
        <f t="shared" si="22"/>
        <v>0</v>
      </c>
      <c r="H827" s="38"/>
      <c r="I827" s="37"/>
      <c r="J827" s="39"/>
    </row>
    <row r="828" spans="5:10" ht="13" x14ac:dyDescent="0.15">
      <c r="E828" s="36"/>
      <c r="F828" s="37">
        <f t="shared" si="22"/>
        <v>0</v>
      </c>
      <c r="H828" s="38"/>
      <c r="I828" s="37"/>
      <c r="J828" s="39"/>
    </row>
    <row r="829" spans="5:10" ht="13" x14ac:dyDescent="0.15">
      <c r="E829" s="36"/>
      <c r="F829" s="37">
        <f t="shared" si="22"/>
        <v>0</v>
      </c>
      <c r="H829" s="38"/>
      <c r="I829" s="37"/>
      <c r="J829" s="39"/>
    </row>
    <row r="830" spans="5:10" ht="13" x14ac:dyDescent="0.15">
      <c r="E830" s="36"/>
      <c r="F830" s="37">
        <f t="shared" si="22"/>
        <v>0</v>
      </c>
      <c r="H830" s="38"/>
      <c r="I830" s="37"/>
      <c r="J830" s="39"/>
    </row>
    <row r="831" spans="5:10" ht="13" x14ac:dyDescent="0.15">
      <c r="E831" s="36"/>
      <c r="F831" s="37">
        <f t="shared" si="22"/>
        <v>0</v>
      </c>
      <c r="H831" s="38"/>
      <c r="I831" s="37"/>
      <c r="J831" s="39"/>
    </row>
    <row r="832" spans="5:10" ht="13" x14ac:dyDescent="0.15">
      <c r="E832" s="36"/>
      <c r="F832" s="37">
        <f t="shared" si="22"/>
        <v>0</v>
      </c>
      <c r="H832" s="38"/>
      <c r="I832" s="37"/>
      <c r="J832" s="39"/>
    </row>
    <row r="833" spans="5:10" ht="13" x14ac:dyDescent="0.15">
      <c r="E833" s="36"/>
      <c r="F833" s="37">
        <f t="shared" si="22"/>
        <v>0</v>
      </c>
      <c r="H833" s="38"/>
      <c r="I833" s="37"/>
      <c r="J833" s="39"/>
    </row>
    <row r="834" spans="5:10" ht="13" x14ac:dyDescent="0.15">
      <c r="E834" s="36"/>
      <c r="F834" s="37">
        <f t="shared" si="22"/>
        <v>0</v>
      </c>
      <c r="H834" s="38"/>
      <c r="I834" s="37"/>
      <c r="J834" s="39"/>
    </row>
    <row r="835" spans="5:10" ht="13" x14ac:dyDescent="0.15">
      <c r="E835" s="36"/>
      <c r="F835" s="37">
        <f t="shared" si="22"/>
        <v>0</v>
      </c>
      <c r="H835" s="38"/>
      <c r="I835" s="37"/>
      <c r="J835" s="39"/>
    </row>
    <row r="836" spans="5:10" ht="13" x14ac:dyDescent="0.15">
      <c r="E836" s="36"/>
      <c r="F836" s="37">
        <f t="shared" si="22"/>
        <v>0</v>
      </c>
      <c r="H836" s="38"/>
      <c r="I836" s="37"/>
      <c r="J836" s="39"/>
    </row>
    <row r="837" spans="5:10" ht="13" x14ac:dyDescent="0.15">
      <c r="E837" s="36"/>
      <c r="F837" s="37">
        <f t="shared" si="22"/>
        <v>0</v>
      </c>
      <c r="H837" s="38"/>
      <c r="I837" s="37"/>
      <c r="J837" s="39"/>
    </row>
    <row r="838" spans="5:10" ht="13" x14ac:dyDescent="0.15">
      <c r="E838" s="36"/>
      <c r="F838" s="37">
        <f t="shared" si="22"/>
        <v>0</v>
      </c>
      <c r="H838" s="38"/>
      <c r="I838" s="37"/>
      <c r="J838" s="39"/>
    </row>
    <row r="839" spans="5:10" ht="13" x14ac:dyDescent="0.15">
      <c r="E839" s="36"/>
      <c r="F839" s="37">
        <f t="shared" si="22"/>
        <v>0</v>
      </c>
      <c r="H839" s="38"/>
      <c r="I839" s="37"/>
      <c r="J839" s="39"/>
    </row>
    <row r="840" spans="5:10" ht="13" x14ac:dyDescent="0.15">
      <c r="E840" s="36"/>
      <c r="F840" s="37">
        <f t="shared" si="22"/>
        <v>0</v>
      </c>
      <c r="H840" s="38"/>
      <c r="I840" s="37"/>
      <c r="J840" s="39"/>
    </row>
    <row r="841" spans="5:10" ht="13" x14ac:dyDescent="0.15">
      <c r="E841" s="40"/>
      <c r="F841" s="41" t="s">
        <v>62</v>
      </c>
      <c r="H841" s="38"/>
      <c r="I841" s="37"/>
      <c r="J841" s="39"/>
    </row>
    <row r="842" spans="5:10" ht="13" x14ac:dyDescent="0.15">
      <c r="E842" s="36"/>
      <c r="H842" s="38"/>
      <c r="I842" s="37"/>
      <c r="J842" s="39"/>
    </row>
    <row r="843" spans="5:10" ht="13" x14ac:dyDescent="0.15">
      <c r="E843" s="36"/>
      <c r="F843" s="37">
        <f t="shared" ref="F843:F875" si="23">D843-D842</f>
        <v>0</v>
      </c>
      <c r="H843" s="38"/>
      <c r="I843" s="37"/>
      <c r="J843" s="39"/>
    </row>
    <row r="844" spans="5:10" ht="13" x14ac:dyDescent="0.15">
      <c r="E844" s="36"/>
      <c r="F844" s="37">
        <f t="shared" si="23"/>
        <v>0</v>
      </c>
      <c r="H844" s="38"/>
      <c r="I844" s="37"/>
      <c r="J844" s="39"/>
    </row>
    <row r="845" spans="5:10" ht="13" x14ac:dyDescent="0.15">
      <c r="E845" s="36"/>
      <c r="F845" s="37">
        <f t="shared" si="23"/>
        <v>0</v>
      </c>
      <c r="H845" s="38"/>
      <c r="I845" s="37"/>
      <c r="J845" s="39"/>
    </row>
    <row r="846" spans="5:10" ht="13" x14ac:dyDescent="0.15">
      <c r="E846" s="36"/>
      <c r="F846" s="37">
        <f t="shared" si="23"/>
        <v>0</v>
      </c>
      <c r="H846" s="38"/>
      <c r="I846" s="37"/>
      <c r="J846" s="39"/>
    </row>
    <row r="847" spans="5:10" ht="13" x14ac:dyDescent="0.15">
      <c r="E847" s="36"/>
      <c r="F847" s="37">
        <f t="shared" si="23"/>
        <v>0</v>
      </c>
      <c r="H847" s="38"/>
      <c r="I847" s="37"/>
      <c r="J847" s="39"/>
    </row>
    <row r="848" spans="5:10" ht="13" x14ac:dyDescent="0.15">
      <c r="E848" s="36"/>
      <c r="F848" s="37">
        <f t="shared" si="23"/>
        <v>0</v>
      </c>
      <c r="H848" s="38"/>
      <c r="I848" s="37"/>
      <c r="J848" s="39"/>
    </row>
    <row r="849" spans="5:10" ht="13" x14ac:dyDescent="0.15">
      <c r="E849" s="36"/>
      <c r="F849" s="37">
        <f t="shared" si="23"/>
        <v>0</v>
      </c>
      <c r="H849" s="38"/>
      <c r="I849" s="37"/>
      <c r="J849" s="39"/>
    </row>
    <row r="850" spans="5:10" ht="13" x14ac:dyDescent="0.15">
      <c r="E850" s="36"/>
      <c r="F850" s="37">
        <f t="shared" si="23"/>
        <v>0</v>
      </c>
      <c r="H850" s="38"/>
      <c r="I850" s="37"/>
      <c r="J850" s="39"/>
    </row>
    <row r="851" spans="5:10" ht="13" x14ac:dyDescent="0.15">
      <c r="E851" s="36"/>
      <c r="F851" s="37">
        <f t="shared" si="23"/>
        <v>0</v>
      </c>
      <c r="H851" s="38"/>
      <c r="I851" s="37"/>
      <c r="J851" s="39"/>
    </row>
    <row r="852" spans="5:10" ht="13" x14ac:dyDescent="0.15">
      <c r="E852" s="36"/>
      <c r="F852" s="37">
        <f t="shared" si="23"/>
        <v>0</v>
      </c>
      <c r="H852" s="38"/>
      <c r="I852" s="37"/>
      <c r="J852" s="39"/>
    </row>
    <row r="853" spans="5:10" ht="13" x14ac:dyDescent="0.15">
      <c r="E853" s="36"/>
      <c r="F853" s="37">
        <f t="shared" si="23"/>
        <v>0</v>
      </c>
      <c r="H853" s="38"/>
      <c r="I853" s="37"/>
      <c r="J853" s="39"/>
    </row>
    <row r="854" spans="5:10" ht="13" x14ac:dyDescent="0.15">
      <c r="E854" s="36"/>
      <c r="F854" s="37">
        <f t="shared" si="23"/>
        <v>0</v>
      </c>
      <c r="H854" s="38"/>
      <c r="I854" s="37"/>
      <c r="J854" s="39"/>
    </row>
    <row r="855" spans="5:10" ht="13" x14ac:dyDescent="0.15">
      <c r="E855" s="36"/>
      <c r="F855" s="37">
        <f t="shared" si="23"/>
        <v>0</v>
      </c>
      <c r="H855" s="38"/>
      <c r="I855" s="37"/>
      <c r="J855" s="39"/>
    </row>
    <row r="856" spans="5:10" ht="13" x14ac:dyDescent="0.15">
      <c r="E856" s="36"/>
      <c r="F856" s="37">
        <f t="shared" si="23"/>
        <v>0</v>
      </c>
      <c r="H856" s="38"/>
      <c r="I856" s="37"/>
      <c r="J856" s="39"/>
    </row>
    <row r="857" spans="5:10" ht="13" x14ac:dyDescent="0.15">
      <c r="E857" s="36"/>
      <c r="F857" s="37">
        <f t="shared" si="23"/>
        <v>0</v>
      </c>
      <c r="H857" s="38"/>
      <c r="I857" s="37"/>
      <c r="J857" s="39"/>
    </row>
    <row r="858" spans="5:10" ht="13" x14ac:dyDescent="0.15">
      <c r="E858" s="36"/>
      <c r="F858" s="37">
        <f t="shared" si="23"/>
        <v>0</v>
      </c>
      <c r="H858" s="38"/>
      <c r="I858" s="37"/>
      <c r="J858" s="39"/>
    </row>
    <row r="859" spans="5:10" ht="13" x14ac:dyDescent="0.15">
      <c r="E859" s="36"/>
      <c r="F859" s="37">
        <f t="shared" si="23"/>
        <v>0</v>
      </c>
      <c r="H859" s="38"/>
      <c r="I859" s="37"/>
      <c r="J859" s="39"/>
    </row>
    <row r="860" spans="5:10" ht="13" x14ac:dyDescent="0.15">
      <c r="E860" s="36"/>
      <c r="F860" s="37">
        <f t="shared" si="23"/>
        <v>0</v>
      </c>
      <c r="H860" s="38"/>
      <c r="I860" s="37"/>
      <c r="J860" s="39"/>
    </row>
    <row r="861" spans="5:10" ht="13" x14ac:dyDescent="0.15">
      <c r="E861" s="36"/>
      <c r="F861" s="37">
        <f t="shared" si="23"/>
        <v>0</v>
      </c>
      <c r="H861" s="38"/>
      <c r="I861" s="37"/>
      <c r="J861" s="39"/>
    </row>
    <row r="862" spans="5:10" ht="13" x14ac:dyDescent="0.15">
      <c r="E862" s="36"/>
      <c r="F862" s="37">
        <f t="shared" si="23"/>
        <v>0</v>
      </c>
      <c r="H862" s="38"/>
      <c r="I862" s="37"/>
      <c r="J862" s="39"/>
    </row>
    <row r="863" spans="5:10" ht="13" x14ac:dyDescent="0.15">
      <c r="E863" s="36"/>
      <c r="F863" s="37">
        <f t="shared" si="23"/>
        <v>0</v>
      </c>
      <c r="H863" s="38"/>
      <c r="I863" s="37"/>
      <c r="J863" s="39"/>
    </row>
    <row r="864" spans="5:10" ht="13" x14ac:dyDescent="0.15">
      <c r="E864" s="36"/>
      <c r="F864" s="37">
        <f t="shared" si="23"/>
        <v>0</v>
      </c>
      <c r="H864" s="38"/>
      <c r="I864" s="37"/>
      <c r="J864" s="39"/>
    </row>
    <row r="865" spans="5:10" ht="13" x14ac:dyDescent="0.15">
      <c r="E865" s="36"/>
      <c r="F865" s="37">
        <f t="shared" si="23"/>
        <v>0</v>
      </c>
      <c r="H865" s="38"/>
      <c r="I865" s="37"/>
      <c r="J865" s="39"/>
    </row>
    <row r="866" spans="5:10" ht="13" x14ac:dyDescent="0.15">
      <c r="E866" s="36"/>
      <c r="F866" s="37">
        <f t="shared" si="23"/>
        <v>0</v>
      </c>
      <c r="H866" s="38"/>
      <c r="I866" s="37"/>
      <c r="J866" s="39"/>
    </row>
    <row r="867" spans="5:10" ht="13" x14ac:dyDescent="0.15">
      <c r="E867" s="36"/>
      <c r="F867" s="37">
        <f t="shared" si="23"/>
        <v>0</v>
      </c>
      <c r="H867" s="38"/>
      <c r="I867" s="37"/>
      <c r="J867" s="39"/>
    </row>
    <row r="868" spans="5:10" ht="13" x14ac:dyDescent="0.15">
      <c r="E868" s="36"/>
      <c r="F868" s="37">
        <f t="shared" si="23"/>
        <v>0</v>
      </c>
      <c r="H868" s="38"/>
      <c r="I868" s="37"/>
      <c r="J868" s="39"/>
    </row>
    <row r="869" spans="5:10" ht="13" x14ac:dyDescent="0.15">
      <c r="E869" s="36"/>
      <c r="F869" s="37">
        <f t="shared" si="23"/>
        <v>0</v>
      </c>
      <c r="H869" s="38"/>
      <c r="I869" s="37"/>
      <c r="J869" s="39"/>
    </row>
    <row r="870" spans="5:10" ht="13" x14ac:dyDescent="0.15">
      <c r="E870" s="36"/>
      <c r="F870" s="37">
        <f t="shared" si="23"/>
        <v>0</v>
      </c>
      <c r="H870" s="38"/>
      <c r="I870" s="37"/>
      <c r="J870" s="39"/>
    </row>
    <row r="871" spans="5:10" ht="13" x14ac:dyDescent="0.15">
      <c r="E871" s="36"/>
      <c r="F871" s="37">
        <f t="shared" si="23"/>
        <v>0</v>
      </c>
      <c r="H871" s="38"/>
      <c r="I871" s="37"/>
      <c r="J871" s="39"/>
    </row>
    <row r="872" spans="5:10" ht="13" x14ac:dyDescent="0.15">
      <c r="E872" s="36"/>
      <c r="F872" s="37">
        <f t="shared" si="23"/>
        <v>0</v>
      </c>
      <c r="H872" s="38"/>
      <c r="I872" s="37"/>
      <c r="J872" s="39"/>
    </row>
    <row r="873" spans="5:10" ht="13" x14ac:dyDescent="0.15">
      <c r="E873" s="36"/>
      <c r="F873" s="37">
        <f t="shared" si="23"/>
        <v>0</v>
      </c>
      <c r="H873" s="38"/>
      <c r="I873" s="37"/>
      <c r="J873" s="39"/>
    </row>
    <row r="874" spans="5:10" ht="13" x14ac:dyDescent="0.15">
      <c r="E874" s="36"/>
      <c r="F874" s="37">
        <f t="shared" si="23"/>
        <v>0</v>
      </c>
      <c r="H874" s="38"/>
      <c r="I874" s="37"/>
      <c r="J874" s="39"/>
    </row>
    <row r="875" spans="5:10" ht="13" x14ac:dyDescent="0.15">
      <c r="E875" s="36"/>
      <c r="F875" s="37">
        <f t="shared" si="23"/>
        <v>0</v>
      </c>
      <c r="H875" s="38"/>
      <c r="I875" s="37"/>
      <c r="J875" s="39"/>
    </row>
    <row r="876" spans="5:10" ht="13" x14ac:dyDescent="0.15">
      <c r="E876" s="40"/>
      <c r="F876" s="41" t="s">
        <v>62</v>
      </c>
      <c r="H876" s="38"/>
      <c r="I876" s="37"/>
      <c r="J876" s="39"/>
    </row>
    <row r="877" spans="5:10" ht="13" x14ac:dyDescent="0.15">
      <c r="E877" s="36"/>
      <c r="H877" s="38"/>
      <c r="I877" s="37"/>
      <c r="J877" s="39"/>
    </row>
    <row r="878" spans="5:10" ht="13" x14ac:dyDescent="0.15">
      <c r="E878" s="36"/>
      <c r="F878" s="37">
        <f t="shared" ref="F878:F910" si="24">D878-D877</f>
        <v>0</v>
      </c>
      <c r="H878" s="38"/>
      <c r="I878" s="37"/>
      <c r="J878" s="39"/>
    </row>
    <row r="879" spans="5:10" ht="13" x14ac:dyDescent="0.15">
      <c r="E879" s="36"/>
      <c r="F879" s="37">
        <f t="shared" si="24"/>
        <v>0</v>
      </c>
      <c r="H879" s="38"/>
      <c r="I879" s="37"/>
      <c r="J879" s="39"/>
    </row>
    <row r="880" spans="5:10" ht="13" x14ac:dyDescent="0.15">
      <c r="E880" s="36"/>
      <c r="F880" s="37">
        <f t="shared" si="24"/>
        <v>0</v>
      </c>
      <c r="H880" s="38"/>
      <c r="I880" s="37"/>
      <c r="J880" s="39"/>
    </row>
    <row r="881" spans="5:10" ht="13" x14ac:dyDescent="0.15">
      <c r="E881" s="36"/>
      <c r="F881" s="37">
        <f t="shared" si="24"/>
        <v>0</v>
      </c>
      <c r="H881" s="38"/>
      <c r="I881" s="37"/>
      <c r="J881" s="39"/>
    </row>
    <row r="882" spans="5:10" ht="13" x14ac:dyDescent="0.15">
      <c r="E882" s="36"/>
      <c r="F882" s="37">
        <f t="shared" si="24"/>
        <v>0</v>
      </c>
      <c r="H882" s="38"/>
      <c r="I882" s="37"/>
      <c r="J882" s="39"/>
    </row>
    <row r="883" spans="5:10" ht="13" x14ac:dyDescent="0.15">
      <c r="E883" s="36"/>
      <c r="F883" s="37">
        <f t="shared" si="24"/>
        <v>0</v>
      </c>
      <c r="H883" s="38"/>
      <c r="I883" s="37"/>
      <c r="J883" s="39"/>
    </row>
    <row r="884" spans="5:10" ht="13" x14ac:dyDescent="0.15">
      <c r="E884" s="36"/>
      <c r="F884" s="37">
        <f t="shared" si="24"/>
        <v>0</v>
      </c>
      <c r="H884" s="38"/>
      <c r="I884" s="37"/>
      <c r="J884" s="39"/>
    </row>
    <row r="885" spans="5:10" ht="13" x14ac:dyDescent="0.15">
      <c r="E885" s="36"/>
      <c r="F885" s="37">
        <f t="shared" si="24"/>
        <v>0</v>
      </c>
      <c r="H885" s="38"/>
      <c r="I885" s="37"/>
      <c r="J885" s="39"/>
    </row>
    <row r="886" spans="5:10" ht="13" x14ac:dyDescent="0.15">
      <c r="E886" s="36"/>
      <c r="F886" s="37">
        <f t="shared" si="24"/>
        <v>0</v>
      </c>
      <c r="H886" s="38"/>
      <c r="I886" s="37"/>
      <c r="J886" s="39"/>
    </row>
    <row r="887" spans="5:10" ht="13" x14ac:dyDescent="0.15">
      <c r="E887" s="36"/>
      <c r="F887" s="37">
        <f t="shared" si="24"/>
        <v>0</v>
      </c>
      <c r="H887" s="38"/>
      <c r="I887" s="37"/>
      <c r="J887" s="39"/>
    </row>
    <row r="888" spans="5:10" ht="13" x14ac:dyDescent="0.15">
      <c r="E888" s="36"/>
      <c r="F888" s="37">
        <f t="shared" si="24"/>
        <v>0</v>
      </c>
      <c r="H888" s="38"/>
      <c r="I888" s="37"/>
      <c r="J888" s="39"/>
    </row>
    <row r="889" spans="5:10" ht="13" x14ac:dyDescent="0.15">
      <c r="E889" s="36"/>
      <c r="F889" s="37">
        <f t="shared" si="24"/>
        <v>0</v>
      </c>
      <c r="H889" s="38"/>
      <c r="I889" s="37"/>
      <c r="J889" s="39"/>
    </row>
    <row r="890" spans="5:10" ht="13" x14ac:dyDescent="0.15">
      <c r="E890" s="36"/>
      <c r="F890" s="37">
        <f t="shared" si="24"/>
        <v>0</v>
      </c>
      <c r="H890" s="38"/>
      <c r="I890" s="37"/>
      <c r="J890" s="39"/>
    </row>
    <row r="891" spans="5:10" ht="13" x14ac:dyDescent="0.15">
      <c r="E891" s="36"/>
      <c r="F891" s="37">
        <f t="shared" si="24"/>
        <v>0</v>
      </c>
      <c r="H891" s="38"/>
      <c r="I891" s="37"/>
      <c r="J891" s="39"/>
    </row>
    <row r="892" spans="5:10" ht="13" x14ac:dyDescent="0.15">
      <c r="E892" s="36"/>
      <c r="F892" s="37">
        <f t="shared" si="24"/>
        <v>0</v>
      </c>
      <c r="H892" s="38"/>
      <c r="I892" s="37"/>
      <c r="J892" s="39"/>
    </row>
    <row r="893" spans="5:10" ht="13" x14ac:dyDescent="0.15">
      <c r="E893" s="36"/>
      <c r="F893" s="37">
        <f t="shared" si="24"/>
        <v>0</v>
      </c>
      <c r="H893" s="38"/>
      <c r="I893" s="37"/>
      <c r="J893" s="39"/>
    </row>
    <row r="894" spans="5:10" ht="13" x14ac:dyDescent="0.15">
      <c r="E894" s="36"/>
      <c r="F894" s="37">
        <f t="shared" si="24"/>
        <v>0</v>
      </c>
      <c r="H894" s="38"/>
      <c r="I894" s="37"/>
      <c r="J894" s="39"/>
    </row>
    <row r="895" spans="5:10" ht="13" x14ac:dyDescent="0.15">
      <c r="E895" s="36"/>
      <c r="F895" s="37">
        <f t="shared" si="24"/>
        <v>0</v>
      </c>
      <c r="H895" s="38"/>
      <c r="I895" s="37"/>
      <c r="J895" s="39"/>
    </row>
    <row r="896" spans="5:10" ht="13" x14ac:dyDescent="0.15">
      <c r="E896" s="36"/>
      <c r="F896" s="37">
        <f t="shared" si="24"/>
        <v>0</v>
      </c>
      <c r="H896" s="38"/>
      <c r="I896" s="37"/>
      <c r="J896" s="39"/>
    </row>
    <row r="897" spans="5:10" ht="13" x14ac:dyDescent="0.15">
      <c r="E897" s="36"/>
      <c r="F897" s="37">
        <f t="shared" si="24"/>
        <v>0</v>
      </c>
      <c r="H897" s="38"/>
      <c r="I897" s="37"/>
      <c r="J897" s="39"/>
    </row>
    <row r="898" spans="5:10" ht="13" x14ac:dyDescent="0.15">
      <c r="E898" s="36"/>
      <c r="F898" s="37">
        <f t="shared" si="24"/>
        <v>0</v>
      </c>
      <c r="H898" s="38"/>
      <c r="I898" s="37"/>
      <c r="J898" s="39"/>
    </row>
    <row r="899" spans="5:10" ht="13" x14ac:dyDescent="0.15">
      <c r="E899" s="36"/>
      <c r="F899" s="37">
        <f t="shared" si="24"/>
        <v>0</v>
      </c>
      <c r="H899" s="38"/>
      <c r="I899" s="37"/>
      <c r="J899" s="39"/>
    </row>
    <row r="900" spans="5:10" ht="13" x14ac:dyDescent="0.15">
      <c r="E900" s="36"/>
      <c r="F900" s="37">
        <f t="shared" si="24"/>
        <v>0</v>
      </c>
      <c r="H900" s="38"/>
      <c r="I900" s="37"/>
      <c r="J900" s="39"/>
    </row>
    <row r="901" spans="5:10" ht="13" x14ac:dyDescent="0.15">
      <c r="E901" s="36"/>
      <c r="F901" s="37">
        <f t="shared" si="24"/>
        <v>0</v>
      </c>
      <c r="H901" s="38"/>
      <c r="I901" s="37"/>
      <c r="J901" s="39"/>
    </row>
    <row r="902" spans="5:10" ht="13" x14ac:dyDescent="0.15">
      <c r="E902" s="36"/>
      <c r="F902" s="37">
        <f t="shared" si="24"/>
        <v>0</v>
      </c>
      <c r="H902" s="38"/>
      <c r="I902" s="37"/>
      <c r="J902" s="39"/>
    </row>
    <row r="903" spans="5:10" ht="13" x14ac:dyDescent="0.15">
      <c r="E903" s="36"/>
      <c r="F903" s="37">
        <f t="shared" si="24"/>
        <v>0</v>
      </c>
      <c r="H903" s="38"/>
      <c r="I903" s="37"/>
      <c r="J903" s="39"/>
    </row>
    <row r="904" spans="5:10" ht="13" x14ac:dyDescent="0.15">
      <c r="E904" s="36"/>
      <c r="F904" s="37">
        <f t="shared" si="24"/>
        <v>0</v>
      </c>
      <c r="H904" s="38"/>
      <c r="I904" s="37"/>
      <c r="J904" s="39"/>
    </row>
    <row r="905" spans="5:10" ht="13" x14ac:dyDescent="0.15">
      <c r="E905" s="36"/>
      <c r="F905" s="37">
        <f t="shared" si="24"/>
        <v>0</v>
      </c>
      <c r="H905" s="38"/>
      <c r="I905" s="37"/>
      <c r="J905" s="39"/>
    </row>
    <row r="906" spans="5:10" ht="13" x14ac:dyDescent="0.15">
      <c r="E906" s="36"/>
      <c r="F906" s="37">
        <f t="shared" si="24"/>
        <v>0</v>
      </c>
      <c r="H906" s="38"/>
      <c r="I906" s="37"/>
      <c r="J906" s="39"/>
    </row>
    <row r="907" spans="5:10" ht="13" x14ac:dyDescent="0.15">
      <c r="E907" s="36"/>
      <c r="F907" s="37">
        <f t="shared" si="24"/>
        <v>0</v>
      </c>
      <c r="H907" s="38"/>
      <c r="I907" s="37"/>
      <c r="J907" s="39"/>
    </row>
    <row r="908" spans="5:10" ht="13" x14ac:dyDescent="0.15">
      <c r="E908" s="36"/>
      <c r="F908" s="37">
        <f t="shared" si="24"/>
        <v>0</v>
      </c>
      <c r="H908" s="38"/>
      <c r="I908" s="37"/>
      <c r="J908" s="39"/>
    </row>
    <row r="909" spans="5:10" ht="13" x14ac:dyDescent="0.15">
      <c r="E909" s="36"/>
      <c r="F909" s="37">
        <f t="shared" si="24"/>
        <v>0</v>
      </c>
      <c r="H909" s="38"/>
      <c r="I909" s="37"/>
      <c r="J909" s="39"/>
    </row>
    <row r="910" spans="5:10" ht="13" x14ac:dyDescent="0.15">
      <c r="E910" s="36"/>
      <c r="F910" s="37">
        <f t="shared" si="24"/>
        <v>0</v>
      </c>
      <c r="H910" s="38"/>
      <c r="I910" s="37"/>
      <c r="J910" s="39"/>
    </row>
    <row r="911" spans="5:10" ht="13" x14ac:dyDescent="0.15">
      <c r="E911" s="40"/>
      <c r="F911" s="41" t="s">
        <v>62</v>
      </c>
      <c r="H911" s="38"/>
      <c r="I911" s="37"/>
      <c r="J911" s="39"/>
    </row>
    <row r="912" spans="5:10" ht="13" x14ac:dyDescent="0.15">
      <c r="E912" s="36"/>
      <c r="H912" s="38"/>
      <c r="I912" s="37"/>
      <c r="J912" s="39"/>
    </row>
    <row r="913" spans="5:10" ht="13" x14ac:dyDescent="0.15">
      <c r="E913" s="36"/>
      <c r="F913" s="37">
        <f t="shared" ref="F913:F945" si="25">D913-D912</f>
        <v>0</v>
      </c>
      <c r="H913" s="38"/>
      <c r="I913" s="37"/>
      <c r="J913" s="39"/>
    </row>
    <row r="914" spans="5:10" ht="13" x14ac:dyDescent="0.15">
      <c r="E914" s="36"/>
      <c r="F914" s="37">
        <f t="shared" si="25"/>
        <v>0</v>
      </c>
      <c r="H914" s="38"/>
      <c r="I914" s="37"/>
      <c r="J914" s="39"/>
    </row>
    <row r="915" spans="5:10" ht="13" x14ac:dyDescent="0.15">
      <c r="E915" s="36"/>
      <c r="F915" s="37">
        <f t="shared" si="25"/>
        <v>0</v>
      </c>
      <c r="H915" s="38"/>
      <c r="I915" s="37"/>
      <c r="J915" s="39"/>
    </row>
    <row r="916" spans="5:10" ht="13" x14ac:dyDescent="0.15">
      <c r="E916" s="36"/>
      <c r="F916" s="37">
        <f t="shared" si="25"/>
        <v>0</v>
      </c>
      <c r="H916" s="38"/>
      <c r="I916" s="37"/>
      <c r="J916" s="39"/>
    </row>
    <row r="917" spans="5:10" ht="13" x14ac:dyDescent="0.15">
      <c r="E917" s="36"/>
      <c r="F917" s="37">
        <f t="shared" si="25"/>
        <v>0</v>
      </c>
      <c r="H917" s="38"/>
      <c r="I917" s="37"/>
      <c r="J917" s="39"/>
    </row>
    <row r="918" spans="5:10" ht="13" x14ac:dyDescent="0.15">
      <c r="E918" s="36"/>
      <c r="F918" s="37">
        <f t="shared" si="25"/>
        <v>0</v>
      </c>
      <c r="H918" s="38"/>
      <c r="I918" s="37"/>
      <c r="J918" s="39"/>
    </row>
    <row r="919" spans="5:10" ht="13" x14ac:dyDescent="0.15">
      <c r="E919" s="36"/>
      <c r="F919" s="37">
        <f t="shared" si="25"/>
        <v>0</v>
      </c>
      <c r="H919" s="38"/>
      <c r="I919" s="37"/>
      <c r="J919" s="39"/>
    </row>
    <row r="920" spans="5:10" ht="13" x14ac:dyDescent="0.15">
      <c r="E920" s="36"/>
      <c r="F920" s="37">
        <f t="shared" si="25"/>
        <v>0</v>
      </c>
      <c r="H920" s="38"/>
      <c r="I920" s="37"/>
      <c r="J920" s="39"/>
    </row>
    <row r="921" spans="5:10" ht="13" x14ac:dyDescent="0.15">
      <c r="E921" s="36"/>
      <c r="F921" s="37">
        <f t="shared" si="25"/>
        <v>0</v>
      </c>
      <c r="H921" s="38"/>
      <c r="I921" s="37"/>
      <c r="J921" s="39"/>
    </row>
    <row r="922" spans="5:10" ht="13" x14ac:dyDescent="0.15">
      <c r="E922" s="36"/>
      <c r="F922" s="37">
        <f t="shared" si="25"/>
        <v>0</v>
      </c>
      <c r="H922" s="38"/>
      <c r="I922" s="37"/>
      <c r="J922" s="39"/>
    </row>
    <row r="923" spans="5:10" ht="13" x14ac:dyDescent="0.15">
      <c r="E923" s="36"/>
      <c r="F923" s="37">
        <f t="shared" si="25"/>
        <v>0</v>
      </c>
      <c r="H923" s="38"/>
      <c r="I923" s="37"/>
      <c r="J923" s="39"/>
    </row>
    <row r="924" spans="5:10" ht="13" x14ac:dyDescent="0.15">
      <c r="E924" s="36"/>
      <c r="F924" s="37">
        <f t="shared" si="25"/>
        <v>0</v>
      </c>
      <c r="H924" s="38"/>
      <c r="I924" s="37"/>
      <c r="J924" s="39"/>
    </row>
    <row r="925" spans="5:10" ht="13" x14ac:dyDescent="0.15">
      <c r="E925" s="36"/>
      <c r="F925" s="37">
        <f t="shared" si="25"/>
        <v>0</v>
      </c>
      <c r="H925" s="38"/>
      <c r="I925" s="37"/>
      <c r="J925" s="39"/>
    </row>
    <row r="926" spans="5:10" ht="13" x14ac:dyDescent="0.15">
      <c r="E926" s="36"/>
      <c r="F926" s="37">
        <f t="shared" si="25"/>
        <v>0</v>
      </c>
      <c r="H926" s="38"/>
      <c r="I926" s="37"/>
      <c r="J926" s="39"/>
    </row>
    <row r="927" spans="5:10" ht="13" x14ac:dyDescent="0.15">
      <c r="E927" s="36"/>
      <c r="F927" s="37">
        <f t="shared" si="25"/>
        <v>0</v>
      </c>
      <c r="H927" s="38"/>
      <c r="I927" s="37"/>
      <c r="J927" s="39"/>
    </row>
    <row r="928" spans="5:10" ht="13" x14ac:dyDescent="0.15">
      <c r="E928" s="36"/>
      <c r="F928" s="37">
        <f t="shared" si="25"/>
        <v>0</v>
      </c>
      <c r="H928" s="38"/>
      <c r="I928" s="37"/>
      <c r="J928" s="39"/>
    </row>
    <row r="929" spans="5:10" ht="13" x14ac:dyDescent="0.15">
      <c r="E929" s="36"/>
      <c r="F929" s="37">
        <f t="shared" si="25"/>
        <v>0</v>
      </c>
      <c r="H929" s="38"/>
      <c r="I929" s="37"/>
      <c r="J929" s="39"/>
    </row>
    <row r="930" spans="5:10" ht="13" x14ac:dyDescent="0.15">
      <c r="E930" s="36"/>
      <c r="F930" s="37">
        <f t="shared" si="25"/>
        <v>0</v>
      </c>
      <c r="H930" s="38"/>
      <c r="I930" s="37"/>
      <c r="J930" s="39"/>
    </row>
    <row r="931" spans="5:10" ht="13" x14ac:dyDescent="0.15">
      <c r="E931" s="36"/>
      <c r="F931" s="37">
        <f t="shared" si="25"/>
        <v>0</v>
      </c>
      <c r="H931" s="38"/>
      <c r="I931" s="37"/>
      <c r="J931" s="39"/>
    </row>
    <row r="932" spans="5:10" ht="13" x14ac:dyDescent="0.15">
      <c r="E932" s="36"/>
      <c r="F932" s="37">
        <f t="shared" si="25"/>
        <v>0</v>
      </c>
      <c r="H932" s="38"/>
      <c r="I932" s="37"/>
      <c r="J932" s="39"/>
    </row>
    <row r="933" spans="5:10" ht="13" x14ac:dyDescent="0.15">
      <c r="E933" s="36"/>
      <c r="F933" s="37">
        <f t="shared" si="25"/>
        <v>0</v>
      </c>
      <c r="H933" s="38"/>
      <c r="I933" s="37"/>
      <c r="J933" s="39"/>
    </row>
    <row r="934" spans="5:10" ht="13" x14ac:dyDescent="0.15">
      <c r="E934" s="36"/>
      <c r="F934" s="37">
        <f t="shared" si="25"/>
        <v>0</v>
      </c>
      <c r="H934" s="38"/>
      <c r="I934" s="37"/>
      <c r="J934" s="39"/>
    </row>
    <row r="935" spans="5:10" ht="13" x14ac:dyDescent="0.15">
      <c r="E935" s="36"/>
      <c r="F935" s="37">
        <f t="shared" si="25"/>
        <v>0</v>
      </c>
      <c r="H935" s="38"/>
      <c r="I935" s="37"/>
      <c r="J935" s="39"/>
    </row>
    <row r="936" spans="5:10" ht="13" x14ac:dyDescent="0.15">
      <c r="E936" s="36"/>
      <c r="F936" s="37">
        <f t="shared" si="25"/>
        <v>0</v>
      </c>
      <c r="H936" s="38"/>
      <c r="I936" s="37"/>
      <c r="J936" s="39"/>
    </row>
    <row r="937" spans="5:10" ht="13" x14ac:dyDescent="0.15">
      <c r="E937" s="36"/>
      <c r="F937" s="37">
        <f t="shared" si="25"/>
        <v>0</v>
      </c>
      <c r="H937" s="38"/>
      <c r="I937" s="37"/>
      <c r="J937" s="39"/>
    </row>
    <row r="938" spans="5:10" ht="13" x14ac:dyDescent="0.15">
      <c r="E938" s="36"/>
      <c r="F938" s="37">
        <f t="shared" si="25"/>
        <v>0</v>
      </c>
      <c r="H938" s="38"/>
      <c r="I938" s="37"/>
      <c r="J938" s="39"/>
    </row>
    <row r="939" spans="5:10" ht="13" x14ac:dyDescent="0.15">
      <c r="E939" s="36"/>
      <c r="F939" s="37">
        <f t="shared" si="25"/>
        <v>0</v>
      </c>
      <c r="H939" s="38"/>
      <c r="I939" s="37"/>
      <c r="J939" s="39"/>
    </row>
    <row r="940" spans="5:10" ht="13" x14ac:dyDescent="0.15">
      <c r="E940" s="36"/>
      <c r="F940" s="37">
        <f t="shared" si="25"/>
        <v>0</v>
      </c>
      <c r="H940" s="38"/>
      <c r="I940" s="37"/>
      <c r="J940" s="39"/>
    </row>
    <row r="941" spans="5:10" ht="13" x14ac:dyDescent="0.15">
      <c r="E941" s="36"/>
      <c r="F941" s="37">
        <f t="shared" si="25"/>
        <v>0</v>
      </c>
      <c r="H941" s="38"/>
      <c r="I941" s="37"/>
      <c r="J941" s="39"/>
    </row>
    <row r="942" spans="5:10" ht="13" x14ac:dyDescent="0.15">
      <c r="E942" s="36"/>
      <c r="F942" s="37">
        <f t="shared" si="25"/>
        <v>0</v>
      </c>
      <c r="H942" s="38"/>
      <c r="I942" s="37"/>
      <c r="J942" s="39"/>
    </row>
    <row r="943" spans="5:10" ht="13" x14ac:dyDescent="0.15">
      <c r="E943" s="36"/>
      <c r="F943" s="37">
        <f t="shared" si="25"/>
        <v>0</v>
      </c>
      <c r="H943" s="38"/>
      <c r="I943" s="37"/>
      <c r="J943" s="39"/>
    </row>
    <row r="944" spans="5:10" ht="13" x14ac:dyDescent="0.15">
      <c r="E944" s="36"/>
      <c r="F944" s="37">
        <f t="shared" si="25"/>
        <v>0</v>
      </c>
      <c r="H944" s="38"/>
      <c r="I944" s="37"/>
      <c r="J944" s="39"/>
    </row>
    <row r="945" spans="5:10" ht="13" x14ac:dyDescent="0.15">
      <c r="E945" s="36"/>
      <c r="F945" s="37">
        <f t="shared" si="25"/>
        <v>0</v>
      </c>
      <c r="H945" s="38"/>
      <c r="I945" s="37"/>
      <c r="J945" s="39"/>
    </row>
    <row r="946" spans="5:10" ht="13" x14ac:dyDescent="0.15">
      <c r="E946" s="40"/>
      <c r="F946" s="41" t="s">
        <v>62</v>
      </c>
      <c r="H946" s="38"/>
      <c r="I946" s="37"/>
      <c r="J946" s="39"/>
    </row>
    <row r="947" spans="5:10" ht="13" x14ac:dyDescent="0.15">
      <c r="E947" s="36"/>
      <c r="H947" s="38"/>
      <c r="I947" s="37"/>
      <c r="J947" s="39"/>
    </row>
    <row r="948" spans="5:10" ht="13" x14ac:dyDescent="0.15">
      <c r="E948" s="36"/>
      <c r="F948" s="37">
        <f t="shared" ref="F948:F980" si="26">D948-D947</f>
        <v>0</v>
      </c>
      <c r="H948" s="38"/>
      <c r="I948" s="37"/>
      <c r="J948" s="39"/>
    </row>
    <row r="949" spans="5:10" ht="13" x14ac:dyDescent="0.15">
      <c r="E949" s="36"/>
      <c r="F949" s="37">
        <f t="shared" si="26"/>
        <v>0</v>
      </c>
      <c r="H949" s="38"/>
      <c r="I949" s="37"/>
      <c r="J949" s="39"/>
    </row>
    <row r="950" spans="5:10" ht="13" x14ac:dyDescent="0.15">
      <c r="E950" s="36"/>
      <c r="F950" s="37">
        <f t="shared" si="26"/>
        <v>0</v>
      </c>
      <c r="H950" s="38"/>
      <c r="I950" s="37"/>
      <c r="J950" s="39"/>
    </row>
    <row r="951" spans="5:10" ht="13" x14ac:dyDescent="0.15">
      <c r="E951" s="36"/>
      <c r="F951" s="37">
        <f t="shared" si="26"/>
        <v>0</v>
      </c>
      <c r="H951" s="38"/>
      <c r="I951" s="37"/>
      <c r="J951" s="39"/>
    </row>
    <row r="952" spans="5:10" ht="13" x14ac:dyDescent="0.15">
      <c r="E952" s="36"/>
      <c r="F952" s="37">
        <f t="shared" si="26"/>
        <v>0</v>
      </c>
      <c r="H952" s="38"/>
      <c r="I952" s="37"/>
      <c r="J952" s="39"/>
    </row>
    <row r="953" spans="5:10" ht="13" x14ac:dyDescent="0.15">
      <c r="E953" s="36"/>
      <c r="F953" s="37">
        <f t="shared" si="26"/>
        <v>0</v>
      </c>
      <c r="H953" s="38"/>
      <c r="I953" s="37"/>
      <c r="J953" s="39"/>
    </row>
    <row r="954" spans="5:10" ht="13" x14ac:dyDescent="0.15">
      <c r="E954" s="36"/>
      <c r="F954" s="37">
        <f t="shared" si="26"/>
        <v>0</v>
      </c>
      <c r="H954" s="38"/>
      <c r="I954" s="37"/>
      <c r="J954" s="39"/>
    </row>
    <row r="955" spans="5:10" ht="13" x14ac:dyDescent="0.15">
      <c r="E955" s="36"/>
      <c r="F955" s="37">
        <f t="shared" si="26"/>
        <v>0</v>
      </c>
      <c r="H955" s="38"/>
      <c r="I955" s="37"/>
      <c r="J955" s="39"/>
    </row>
    <row r="956" spans="5:10" ht="13" x14ac:dyDescent="0.15">
      <c r="E956" s="36"/>
      <c r="F956" s="37">
        <f t="shared" si="26"/>
        <v>0</v>
      </c>
      <c r="H956" s="38"/>
      <c r="I956" s="37"/>
      <c r="J956" s="39"/>
    </row>
    <row r="957" spans="5:10" ht="13" x14ac:dyDescent="0.15">
      <c r="E957" s="36"/>
      <c r="F957" s="37">
        <f t="shared" si="26"/>
        <v>0</v>
      </c>
      <c r="H957" s="38"/>
      <c r="I957" s="37"/>
      <c r="J957" s="39"/>
    </row>
    <row r="958" spans="5:10" ht="13" x14ac:dyDescent="0.15">
      <c r="E958" s="36"/>
      <c r="F958" s="37">
        <f t="shared" si="26"/>
        <v>0</v>
      </c>
      <c r="H958" s="38"/>
      <c r="I958" s="37"/>
      <c r="J958" s="39"/>
    </row>
    <row r="959" spans="5:10" ht="13" x14ac:dyDescent="0.15">
      <c r="E959" s="36"/>
      <c r="F959" s="37">
        <f t="shared" si="26"/>
        <v>0</v>
      </c>
      <c r="H959" s="38"/>
      <c r="I959" s="37"/>
      <c r="J959" s="39"/>
    </row>
    <row r="960" spans="5:10" ht="13" x14ac:dyDescent="0.15">
      <c r="E960" s="36"/>
      <c r="F960" s="37">
        <f t="shared" si="26"/>
        <v>0</v>
      </c>
      <c r="H960" s="38"/>
      <c r="I960" s="37"/>
      <c r="J960" s="39"/>
    </row>
    <row r="961" spans="5:10" ht="13" x14ac:dyDescent="0.15">
      <c r="E961" s="36"/>
      <c r="F961" s="37">
        <f t="shared" si="26"/>
        <v>0</v>
      </c>
      <c r="H961" s="38"/>
      <c r="I961" s="37"/>
      <c r="J961" s="39"/>
    </row>
    <row r="962" spans="5:10" ht="13" x14ac:dyDescent="0.15">
      <c r="E962" s="36"/>
      <c r="F962" s="37">
        <f t="shared" si="26"/>
        <v>0</v>
      </c>
      <c r="H962" s="38"/>
      <c r="I962" s="37"/>
      <c r="J962" s="39"/>
    </row>
    <row r="963" spans="5:10" ht="13" x14ac:dyDescent="0.15">
      <c r="E963" s="36"/>
      <c r="F963" s="37">
        <f t="shared" si="26"/>
        <v>0</v>
      </c>
      <c r="H963" s="38"/>
      <c r="I963" s="37"/>
      <c r="J963" s="39"/>
    </row>
    <row r="964" spans="5:10" ht="13" x14ac:dyDescent="0.15">
      <c r="E964" s="36"/>
      <c r="F964" s="37">
        <f t="shared" si="26"/>
        <v>0</v>
      </c>
      <c r="H964" s="38"/>
      <c r="I964" s="37"/>
      <c r="J964" s="39"/>
    </row>
    <row r="965" spans="5:10" ht="13" x14ac:dyDescent="0.15">
      <c r="E965" s="36"/>
      <c r="F965" s="37">
        <f t="shared" si="26"/>
        <v>0</v>
      </c>
      <c r="H965" s="38"/>
      <c r="I965" s="37"/>
      <c r="J965" s="39"/>
    </row>
    <row r="966" spans="5:10" ht="13" x14ac:dyDescent="0.15">
      <c r="E966" s="36"/>
      <c r="F966" s="37">
        <f t="shared" si="26"/>
        <v>0</v>
      </c>
      <c r="H966" s="38"/>
      <c r="I966" s="37"/>
      <c r="J966" s="39"/>
    </row>
    <row r="967" spans="5:10" ht="13" x14ac:dyDescent="0.15">
      <c r="E967" s="36"/>
      <c r="F967" s="37">
        <f t="shared" si="26"/>
        <v>0</v>
      </c>
      <c r="H967" s="38"/>
      <c r="I967" s="37"/>
      <c r="J967" s="39"/>
    </row>
    <row r="968" spans="5:10" ht="13" x14ac:dyDescent="0.15">
      <c r="E968" s="36"/>
      <c r="F968" s="37">
        <f t="shared" si="26"/>
        <v>0</v>
      </c>
      <c r="H968" s="38"/>
      <c r="I968" s="37"/>
      <c r="J968" s="39"/>
    </row>
    <row r="969" spans="5:10" ht="13" x14ac:dyDescent="0.15">
      <c r="E969" s="36"/>
      <c r="F969" s="37">
        <f t="shared" si="26"/>
        <v>0</v>
      </c>
      <c r="H969" s="38"/>
      <c r="I969" s="37"/>
      <c r="J969" s="39"/>
    </row>
    <row r="970" spans="5:10" ht="13" x14ac:dyDescent="0.15">
      <c r="E970" s="36"/>
      <c r="F970" s="37">
        <f t="shared" si="26"/>
        <v>0</v>
      </c>
      <c r="H970" s="38"/>
      <c r="I970" s="37"/>
      <c r="J970" s="39"/>
    </row>
    <row r="971" spans="5:10" ht="13" x14ac:dyDescent="0.15">
      <c r="E971" s="36"/>
      <c r="F971" s="37">
        <f t="shared" si="26"/>
        <v>0</v>
      </c>
      <c r="H971" s="38"/>
      <c r="I971" s="37"/>
      <c r="J971" s="39"/>
    </row>
    <row r="972" spans="5:10" ht="13" x14ac:dyDescent="0.15">
      <c r="E972" s="36"/>
      <c r="F972" s="37">
        <f t="shared" si="26"/>
        <v>0</v>
      </c>
      <c r="H972" s="38"/>
      <c r="I972" s="37"/>
      <c r="J972" s="39"/>
    </row>
    <row r="973" spans="5:10" ht="13" x14ac:dyDescent="0.15">
      <c r="E973" s="36"/>
      <c r="F973" s="37">
        <f t="shared" si="26"/>
        <v>0</v>
      </c>
      <c r="H973" s="38"/>
      <c r="I973" s="37"/>
      <c r="J973" s="39"/>
    </row>
    <row r="974" spans="5:10" ht="13" x14ac:dyDescent="0.15">
      <c r="E974" s="36"/>
      <c r="F974" s="37">
        <f t="shared" si="26"/>
        <v>0</v>
      </c>
      <c r="H974" s="38"/>
      <c r="I974" s="37"/>
      <c r="J974" s="39"/>
    </row>
    <row r="975" spans="5:10" ht="13" x14ac:dyDescent="0.15">
      <c r="E975" s="36"/>
      <c r="F975" s="37">
        <f t="shared" si="26"/>
        <v>0</v>
      </c>
      <c r="H975" s="38"/>
      <c r="I975" s="37"/>
      <c r="J975" s="39"/>
    </row>
    <row r="976" spans="5:10" ht="13" x14ac:dyDescent="0.15">
      <c r="E976" s="36"/>
      <c r="F976" s="37">
        <f t="shared" si="26"/>
        <v>0</v>
      </c>
      <c r="H976" s="38"/>
      <c r="I976" s="37"/>
      <c r="J976" s="39"/>
    </row>
    <row r="977" spans="5:10" ht="13" x14ac:dyDescent="0.15">
      <c r="E977" s="36"/>
      <c r="F977" s="37">
        <f t="shared" si="26"/>
        <v>0</v>
      </c>
      <c r="H977" s="38"/>
      <c r="I977" s="37"/>
      <c r="J977" s="39"/>
    </row>
    <row r="978" spans="5:10" ht="13" x14ac:dyDescent="0.15">
      <c r="E978" s="36"/>
      <c r="F978" s="37">
        <f t="shared" si="26"/>
        <v>0</v>
      </c>
      <c r="H978" s="38"/>
      <c r="I978" s="37"/>
      <c r="J978" s="39"/>
    </row>
    <row r="979" spans="5:10" ht="13" x14ac:dyDescent="0.15">
      <c r="E979" s="36"/>
      <c r="F979" s="37">
        <f t="shared" si="26"/>
        <v>0</v>
      </c>
      <c r="H979" s="38"/>
      <c r="I979" s="37"/>
      <c r="J979" s="39"/>
    </row>
    <row r="980" spans="5:10" ht="13" x14ac:dyDescent="0.15">
      <c r="E980" s="36"/>
      <c r="F980" s="37">
        <f t="shared" si="26"/>
        <v>0</v>
      </c>
      <c r="H980" s="38"/>
      <c r="I980" s="37"/>
      <c r="J980" s="39"/>
    </row>
    <row r="981" spans="5:10" ht="13" x14ac:dyDescent="0.15">
      <c r="E981" s="36"/>
      <c r="H981" s="38"/>
      <c r="I981" s="37"/>
      <c r="J981" s="39"/>
    </row>
    <row r="982" spans="5:10" ht="13" x14ac:dyDescent="0.15">
      <c r="E982" s="36"/>
      <c r="H982" s="38"/>
      <c r="I982" s="37"/>
      <c r="J982" s="39"/>
    </row>
    <row r="983" spans="5:10" ht="13" x14ac:dyDescent="0.15">
      <c r="E983" s="36"/>
      <c r="H983" s="38"/>
      <c r="I983" s="37"/>
      <c r="J983" s="39"/>
    </row>
    <row r="984" spans="5:10" ht="13" x14ac:dyDescent="0.15">
      <c r="E984" s="36"/>
      <c r="H984" s="38"/>
      <c r="I984" s="37"/>
      <c r="J984" s="39"/>
    </row>
    <row r="985" spans="5:10" ht="13" x14ac:dyDescent="0.15">
      <c r="E985" s="36"/>
      <c r="H985" s="38"/>
      <c r="I985" s="37"/>
      <c r="J985" s="39"/>
    </row>
    <row r="986" spans="5:10" ht="13" x14ac:dyDescent="0.15">
      <c r="E986" s="36"/>
      <c r="H986" s="38"/>
      <c r="I986" s="37"/>
      <c r="J986" s="39"/>
    </row>
    <row r="987" spans="5:10" ht="13" x14ac:dyDescent="0.15">
      <c r="E987" s="36"/>
      <c r="H987" s="38"/>
      <c r="I987" s="37"/>
      <c r="J987" s="39"/>
    </row>
    <row r="988" spans="5:10" ht="13" x14ac:dyDescent="0.15">
      <c r="E988" s="36"/>
      <c r="H988" s="38"/>
      <c r="I988" s="37"/>
      <c r="J988" s="39"/>
    </row>
    <row r="989" spans="5:10" ht="13" x14ac:dyDescent="0.15">
      <c r="E989" s="36"/>
      <c r="H989" s="38"/>
      <c r="I989" s="37"/>
      <c r="J989" s="39"/>
    </row>
    <row r="990" spans="5:10" ht="13" x14ac:dyDescent="0.15">
      <c r="E990" s="36"/>
      <c r="H990" s="38"/>
      <c r="I990" s="37"/>
      <c r="J990" s="39"/>
    </row>
    <row r="991" spans="5:10" ht="13" x14ac:dyDescent="0.15">
      <c r="E991" s="36"/>
      <c r="H991" s="38"/>
      <c r="I991" s="37"/>
      <c r="J991" s="39"/>
    </row>
    <row r="992" spans="5:10" ht="13" x14ac:dyDescent="0.15">
      <c r="E992" s="36"/>
      <c r="H992" s="38"/>
      <c r="I992" s="37"/>
      <c r="J992" s="39"/>
    </row>
    <row r="993" spans="5:10" ht="13" x14ac:dyDescent="0.15">
      <c r="E993" s="36"/>
      <c r="H993" s="38"/>
      <c r="I993" s="37"/>
      <c r="J993" s="39"/>
    </row>
    <row r="994" spans="5:10" ht="13" x14ac:dyDescent="0.15">
      <c r="E994" s="36"/>
      <c r="H994" s="38"/>
      <c r="I994" s="37"/>
      <c r="J994" s="39"/>
    </row>
    <row r="995" spans="5:10" ht="13" x14ac:dyDescent="0.15">
      <c r="E995" s="36"/>
      <c r="H995" s="38"/>
      <c r="I995" s="37"/>
      <c r="J995" s="39"/>
    </row>
    <row r="996" spans="5:10" ht="13" x14ac:dyDescent="0.15">
      <c r="E996" s="36"/>
      <c r="H996" s="38"/>
      <c r="I996" s="37"/>
      <c r="J996" s="39"/>
    </row>
    <row r="997" spans="5:10" ht="13" x14ac:dyDescent="0.15">
      <c r="E997" s="36"/>
      <c r="H997" s="38"/>
      <c r="I997" s="37"/>
      <c r="J997" s="39"/>
    </row>
    <row r="998" spans="5:10" ht="13" x14ac:dyDescent="0.15">
      <c r="E998" s="36"/>
      <c r="H998" s="38"/>
      <c r="I998" s="37"/>
      <c r="J998" s="39"/>
    </row>
    <row r="999" spans="5:10" ht="13" x14ac:dyDescent="0.15">
      <c r="E999" s="36"/>
      <c r="H999" s="38"/>
      <c r="I999" s="37"/>
      <c r="J999" s="39"/>
    </row>
    <row r="1000" spans="5:10" ht="13" x14ac:dyDescent="0.15">
      <c r="E1000" s="36"/>
      <c r="H1000" s="38"/>
      <c r="I1000" s="37"/>
      <c r="J1000" s="39"/>
    </row>
    <row r="1001" spans="5:10" ht="13" x14ac:dyDescent="0.15">
      <c r="E1001" s="36"/>
      <c r="H1001" s="38"/>
      <c r="I1001" s="37"/>
      <c r="J1001" s="39"/>
    </row>
    <row r="1002" spans="5:10" ht="13" x14ac:dyDescent="0.15">
      <c r="E1002" s="36"/>
      <c r="H1002" s="38"/>
      <c r="I1002" s="37"/>
      <c r="J1002" s="39"/>
    </row>
    <row r="1003" spans="5:10" ht="13" x14ac:dyDescent="0.15">
      <c r="E1003" s="36"/>
      <c r="H1003" s="38"/>
      <c r="I1003" s="37"/>
      <c r="J1003" s="39"/>
    </row>
    <row r="1004" spans="5:10" ht="13" x14ac:dyDescent="0.15">
      <c r="E1004" s="36"/>
      <c r="H1004" s="38"/>
      <c r="I1004" s="37"/>
      <c r="J1004" s="3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/>
  </sheetViews>
  <sheetFormatPr baseColWidth="10" defaultColWidth="14.5" defaultRowHeight="15.75" customHeight="1" x14ac:dyDescent="0.15"/>
  <sheetData>
    <row r="1" spans="1:14" ht="15.75" customHeight="1" x14ac:dyDescent="0.15">
      <c r="A1" s="4" t="s">
        <v>58</v>
      </c>
      <c r="H1" s="42" t="s">
        <v>7</v>
      </c>
      <c r="I1" s="42" t="s">
        <v>10</v>
      </c>
      <c r="J1" s="42" t="s">
        <v>11</v>
      </c>
      <c r="K1" s="42" t="s">
        <v>12</v>
      </c>
      <c r="L1" s="43"/>
      <c r="M1" s="42" t="s">
        <v>13</v>
      </c>
      <c r="N1" s="43"/>
    </row>
    <row r="2" spans="1:14" ht="15.75" customHeight="1" x14ac:dyDescent="0.15">
      <c r="H2" s="43"/>
      <c r="I2" s="43"/>
      <c r="J2" s="43"/>
      <c r="K2" s="4" t="s">
        <v>15</v>
      </c>
      <c r="L2" s="4" t="s">
        <v>16</v>
      </c>
      <c r="M2" s="4" t="s">
        <v>15</v>
      </c>
      <c r="N2" s="4" t="s">
        <v>16</v>
      </c>
    </row>
    <row r="3" spans="1:14" ht="15.75" customHeight="1" x14ac:dyDescent="0.15">
      <c r="H3" s="4">
        <v>0</v>
      </c>
      <c r="I3" s="4">
        <v>127</v>
      </c>
      <c r="J3" s="4">
        <v>6.64</v>
      </c>
      <c r="K3" s="4">
        <v>0.626</v>
      </c>
      <c r="L3" s="4">
        <v>0.60799999999999998</v>
      </c>
      <c r="M3" s="4">
        <v>0.626</v>
      </c>
      <c r="N3" s="4">
        <v>0.60799999999999998</v>
      </c>
    </row>
    <row r="4" spans="1:14" ht="15.75" customHeight="1" x14ac:dyDescent="0.15">
      <c r="H4" s="4">
        <v>1</v>
      </c>
      <c r="I4" s="4">
        <v>34</v>
      </c>
      <c r="J4" s="4">
        <v>13.3</v>
      </c>
      <c r="K4" s="4">
        <v>0.16700000000000001</v>
      </c>
      <c r="L4" s="4">
        <v>0.19</v>
      </c>
      <c r="M4" s="4">
        <v>0.79300000000000004</v>
      </c>
      <c r="N4" s="4">
        <v>0.79800000000000004</v>
      </c>
    </row>
    <row r="5" spans="1:14" ht="15.75" customHeight="1" x14ac:dyDescent="0.15">
      <c r="H5" s="4">
        <v>2</v>
      </c>
      <c r="I5" s="4">
        <v>16</v>
      </c>
      <c r="J5" s="4">
        <v>19.899999999999999</v>
      </c>
      <c r="K5" s="4">
        <v>7.8799999999999995E-2</v>
      </c>
      <c r="L5" s="4">
        <v>7.9799999999999996E-2</v>
      </c>
      <c r="M5" s="4">
        <v>0.872</v>
      </c>
      <c r="N5" s="4">
        <v>0.878</v>
      </c>
    </row>
    <row r="6" spans="1:14" ht="15.75" customHeight="1" x14ac:dyDescent="0.15">
      <c r="B6" s="4" t="s">
        <v>2</v>
      </c>
      <c r="H6" s="4">
        <v>3</v>
      </c>
      <c r="I6" s="4">
        <v>7</v>
      </c>
      <c r="J6" s="4">
        <v>26.6</v>
      </c>
      <c r="K6" s="4">
        <v>3.4500000000000003E-2</v>
      </c>
      <c r="L6" s="4">
        <v>4.1300000000000003E-2</v>
      </c>
      <c r="M6" s="4">
        <v>0.90600000000000003</v>
      </c>
      <c r="N6" s="4">
        <v>0.91900000000000004</v>
      </c>
    </row>
    <row r="7" spans="1:14" ht="15.75" customHeight="1" x14ac:dyDescent="0.15">
      <c r="H7" s="4">
        <v>4</v>
      </c>
      <c r="I7" s="4">
        <v>6</v>
      </c>
      <c r="J7" s="4">
        <v>33.200000000000003</v>
      </c>
      <c r="K7" s="4">
        <v>2.9600000000000001E-2</v>
      </c>
      <c r="L7" s="4">
        <v>2.41E-2</v>
      </c>
      <c r="M7" s="4">
        <v>0.93600000000000005</v>
      </c>
      <c r="N7" s="4">
        <v>0.94399999999999995</v>
      </c>
    </row>
    <row r="8" spans="1:14" ht="15.75" customHeight="1" x14ac:dyDescent="0.15">
      <c r="H8" s="4">
        <v>5</v>
      </c>
      <c r="I8" s="4">
        <v>2</v>
      </c>
      <c r="J8" s="4">
        <v>39.9</v>
      </c>
      <c r="K8" s="4">
        <v>9.8499999999999994E-3</v>
      </c>
      <c r="L8" s="4">
        <v>1.5299999999999999E-2</v>
      </c>
      <c r="M8" s="4">
        <v>0.94599999999999995</v>
      </c>
      <c r="N8" s="4">
        <v>0.95899999999999996</v>
      </c>
    </row>
    <row r="9" spans="1:14" ht="15.75" customHeight="1" x14ac:dyDescent="0.15">
      <c r="H9" s="4">
        <v>6</v>
      </c>
      <c r="I9" s="4">
        <v>1</v>
      </c>
      <c r="J9" s="4">
        <v>46.5</v>
      </c>
      <c r="K9" s="4">
        <v>4.9300000000000004E-3</v>
      </c>
      <c r="L9" s="4">
        <v>1.0200000000000001E-2</v>
      </c>
      <c r="M9" s="4">
        <v>0.95099999999999996</v>
      </c>
      <c r="N9" s="4">
        <v>0.96899999999999997</v>
      </c>
    </row>
    <row r="10" spans="1:14" ht="15.75" customHeight="1" x14ac:dyDescent="0.15">
      <c r="A10" s="4" t="s">
        <v>17</v>
      </c>
      <c r="B10" s="4" t="s">
        <v>46</v>
      </c>
      <c r="H10" s="4">
        <v>7</v>
      </c>
      <c r="I10" s="4">
        <v>3</v>
      </c>
      <c r="J10" s="4">
        <v>53.1</v>
      </c>
      <c r="K10" s="4">
        <v>1.4800000000000001E-2</v>
      </c>
      <c r="L10" s="4">
        <v>7.1500000000000001E-3</v>
      </c>
      <c r="M10" s="4">
        <v>0.96599999999999997</v>
      </c>
      <c r="N10" s="4">
        <v>0.97599999999999998</v>
      </c>
    </row>
    <row r="11" spans="1:14" ht="15.75" customHeight="1" x14ac:dyDescent="0.15">
      <c r="H11" s="4">
        <v>8</v>
      </c>
      <c r="I11" s="4">
        <v>1</v>
      </c>
      <c r="J11" s="4">
        <v>59.8</v>
      </c>
      <c r="K11" s="4">
        <v>4.9300000000000004E-3</v>
      </c>
      <c r="L11" s="4">
        <v>5.1700000000000001E-3</v>
      </c>
      <c r="M11" s="4">
        <v>0.97</v>
      </c>
      <c r="N11" s="4">
        <v>0.98099999999999998</v>
      </c>
    </row>
    <row r="12" spans="1:14" ht="15.75" customHeight="1" x14ac:dyDescent="0.15">
      <c r="A12" s="4" t="s">
        <v>19</v>
      </c>
      <c r="B12" s="4" t="s">
        <v>58</v>
      </c>
      <c r="H12" s="4">
        <v>9</v>
      </c>
      <c r="I12" s="4">
        <v>2</v>
      </c>
      <c r="J12" s="4">
        <v>66.400000000000006</v>
      </c>
      <c r="K12" s="4">
        <v>9.8499999999999994E-3</v>
      </c>
      <c r="L12" s="4">
        <v>3.8500000000000001E-3</v>
      </c>
      <c r="M12" s="4">
        <v>0.98</v>
      </c>
      <c r="N12" s="4">
        <v>0.98499999999999999</v>
      </c>
    </row>
    <row r="13" spans="1:14" ht="15.75" customHeight="1" x14ac:dyDescent="0.15">
      <c r="H13" s="4">
        <v>10</v>
      </c>
      <c r="I13" s="4">
        <v>2</v>
      </c>
      <c r="J13" s="4">
        <v>73.099999999999994</v>
      </c>
      <c r="K13" s="4">
        <v>9.8499999999999994E-3</v>
      </c>
      <c r="L13" s="4">
        <v>2.9299999999999999E-3</v>
      </c>
      <c r="M13" s="4">
        <v>0.99</v>
      </c>
      <c r="N13" s="4">
        <v>0.98799999999999999</v>
      </c>
    </row>
    <row r="14" spans="1:14" ht="15.75" customHeight="1" x14ac:dyDescent="0.15">
      <c r="A14" s="4" t="s">
        <v>21</v>
      </c>
      <c r="B14" s="4">
        <v>1.1900000000000001E-3</v>
      </c>
      <c r="H14" s="4">
        <v>11</v>
      </c>
      <c r="I14" s="4">
        <v>0</v>
      </c>
      <c r="J14" s="4">
        <v>79.7</v>
      </c>
      <c r="K14" s="4">
        <v>0</v>
      </c>
      <c r="L14" s="4">
        <v>2.2699999999999999E-3</v>
      </c>
      <c r="M14" s="4">
        <v>0.99</v>
      </c>
      <c r="N14" s="4">
        <v>0.99</v>
      </c>
    </row>
    <row r="15" spans="1:14" ht="15.75" customHeight="1" x14ac:dyDescent="0.15">
      <c r="H15" s="4">
        <v>12</v>
      </c>
      <c r="I15" s="4">
        <v>0</v>
      </c>
      <c r="J15" s="4">
        <v>86.4</v>
      </c>
      <c r="K15" s="4">
        <v>0</v>
      </c>
      <c r="L15" s="4">
        <v>1.7899999999999999E-3</v>
      </c>
      <c r="M15" s="4">
        <v>0.99</v>
      </c>
      <c r="N15" s="4">
        <v>0.99199999999999999</v>
      </c>
    </row>
    <row r="16" spans="1:14" ht="15.75" customHeight="1" x14ac:dyDescent="0.15">
      <c r="H16" s="4">
        <v>13</v>
      </c>
      <c r="I16" s="4">
        <v>2</v>
      </c>
      <c r="J16" s="4">
        <v>93</v>
      </c>
      <c r="K16" s="4">
        <v>9.8499999999999994E-3</v>
      </c>
      <c r="L16" s="4">
        <v>1.4400000000000001E-3</v>
      </c>
      <c r="M16" s="4">
        <v>1</v>
      </c>
      <c r="N16" s="4">
        <v>0.99399999999999999</v>
      </c>
    </row>
    <row r="18" spans="1:2" ht="15.75" customHeight="1" x14ac:dyDescent="0.15">
      <c r="A18" s="4" t="s">
        <v>22</v>
      </c>
    </row>
    <row r="20" spans="1:2" ht="15.75" customHeight="1" x14ac:dyDescent="0.15">
      <c r="A20" s="4" t="s">
        <v>23</v>
      </c>
      <c r="B20">
        <f>5</f>
        <v>5</v>
      </c>
    </row>
    <row r="22" spans="1:2" ht="15.75" customHeight="1" x14ac:dyDescent="0.15">
      <c r="A22" s="4" t="s">
        <v>25</v>
      </c>
      <c r="B22">
        <f>2</f>
        <v>2</v>
      </c>
    </row>
    <row r="24" spans="1:2" ht="15.75" customHeight="1" x14ac:dyDescent="0.15">
      <c r="A24" s="4" t="s">
        <v>26</v>
      </c>
      <c r="B24">
        <f>1.46</f>
        <v>1.46</v>
      </c>
    </row>
    <row r="26" spans="1:2" ht="15.75" customHeight="1" x14ac:dyDescent="0.15">
      <c r="A26" s="4" t="s">
        <v>29</v>
      </c>
      <c r="B26">
        <f>0.486</f>
        <v>0.48599999999999999</v>
      </c>
    </row>
    <row r="30" spans="1:2" ht="15.75" customHeight="1" x14ac:dyDescent="0.15">
      <c r="A30" s="4" t="s">
        <v>31</v>
      </c>
    </row>
    <row r="32" spans="1:2" ht="15.75" customHeight="1" x14ac:dyDescent="0.15">
      <c r="A32" s="4" t="s">
        <v>26</v>
      </c>
      <c r="B32">
        <f>0.0382</f>
        <v>3.8199999999999998E-2</v>
      </c>
    </row>
    <row r="34" spans="1:2" ht="15.75" customHeight="1" x14ac:dyDescent="0.15">
      <c r="A34" s="4" t="s">
        <v>29</v>
      </c>
      <c r="B34" s="4" t="s">
        <v>45</v>
      </c>
    </row>
    <row r="38" spans="1:2" ht="15.75" customHeight="1" x14ac:dyDescent="0.15">
      <c r="B38" s="4" t="s">
        <v>33</v>
      </c>
    </row>
    <row r="42" spans="1:2" ht="15.75" customHeight="1" x14ac:dyDescent="0.15">
      <c r="A42" s="4" t="s">
        <v>34</v>
      </c>
      <c r="B42">
        <f>203</f>
        <v>203</v>
      </c>
    </row>
    <row r="44" spans="1:2" ht="15.75" customHeight="1" x14ac:dyDescent="0.15">
      <c r="A44" s="4" t="s">
        <v>35</v>
      </c>
      <c r="B44">
        <f>0.133</f>
        <v>0.13300000000000001</v>
      </c>
    </row>
    <row r="46" spans="1:2" ht="15.75" customHeight="1" x14ac:dyDescent="0.15">
      <c r="A46" s="4" t="s">
        <v>36</v>
      </c>
      <c r="B46">
        <f>92.5</f>
        <v>92.5</v>
      </c>
    </row>
    <row r="48" spans="1:2" ht="15.75" customHeight="1" x14ac:dyDescent="0.15">
      <c r="A48" s="4" t="s">
        <v>37</v>
      </c>
      <c r="B48">
        <f>10.1</f>
        <v>10.1</v>
      </c>
    </row>
    <row r="50" spans="1:2" ht="15.75" customHeight="1" x14ac:dyDescent="0.15">
      <c r="A50" s="4" t="s">
        <v>38</v>
      </c>
      <c r="B50">
        <f>15.2</f>
        <v>15.2</v>
      </c>
    </row>
    <row r="54" spans="1:2" ht="13" x14ac:dyDescent="0.15">
      <c r="B54" s="4" t="s">
        <v>39</v>
      </c>
    </row>
    <row r="58" spans="1:2" ht="13" x14ac:dyDescent="0.15">
      <c r="A58" s="4" t="s">
        <v>40</v>
      </c>
      <c r="B58" s="4" t="s">
        <v>60</v>
      </c>
    </row>
    <row r="60" spans="1:2" ht="13" x14ac:dyDescent="0.15">
      <c r="A60" s="4" t="s">
        <v>41</v>
      </c>
      <c r="B60">
        <f>14</f>
        <v>14</v>
      </c>
    </row>
    <row r="68" spans="1:1" ht="13" x14ac:dyDescent="0.15">
      <c r="A68" s="4"/>
    </row>
    <row r="70" spans="1:1" ht="13" x14ac:dyDescent="0.15">
      <c r="A70" s="4"/>
    </row>
    <row r="72" spans="1:1" ht="13" x14ac:dyDescent="0.15">
      <c r="A72" s="4"/>
    </row>
    <row r="73" spans="1:1" ht="13" x14ac:dyDescent="0.15">
      <c r="A73" s="4"/>
    </row>
  </sheetData>
  <mergeCells count="5">
    <mergeCell ref="H1:H2"/>
    <mergeCell ref="I1:I2"/>
    <mergeCell ref="M1:N1"/>
    <mergeCell ref="K1:L1"/>
    <mergeCell ref="J1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3"/>
  <sheetViews>
    <sheetView workbookViewId="0"/>
  </sheetViews>
  <sheetFormatPr baseColWidth="10" defaultColWidth="14.5" defaultRowHeight="15.75" customHeight="1" x14ac:dyDescent="0.15"/>
  <sheetData>
    <row r="1" spans="1:1" ht="15.75" customHeight="1" x14ac:dyDescent="0.15">
      <c r="A1" s="1">
        <v>2.2106481481481482E-3</v>
      </c>
    </row>
    <row r="2" spans="1:1" ht="15.75" customHeight="1" x14ac:dyDescent="0.15">
      <c r="A2" s="1">
        <v>6.018518518518519E-4</v>
      </c>
    </row>
    <row r="3" spans="1:1" ht="15.75" customHeight="1" x14ac:dyDescent="0.15">
      <c r="A3" s="1">
        <v>4.0509259259259258E-4</v>
      </c>
    </row>
    <row r="4" spans="1:1" ht="15.75" customHeight="1" x14ac:dyDescent="0.15">
      <c r="A4" s="1">
        <v>8.7962962962962962E-4</v>
      </c>
    </row>
    <row r="5" spans="1:1" ht="15.75" customHeight="1" x14ac:dyDescent="0.15">
      <c r="A5" s="1">
        <v>7.5231481481481482E-4</v>
      </c>
    </row>
    <row r="6" spans="1:1" ht="15.75" customHeight="1" x14ac:dyDescent="0.15">
      <c r="A6" s="1">
        <v>3.4722222222222224E-4</v>
      </c>
    </row>
    <row r="7" spans="1:1" ht="15.75" customHeight="1" x14ac:dyDescent="0.15">
      <c r="A7" s="1">
        <v>9.3749999999999997E-4</v>
      </c>
    </row>
    <row r="8" spans="1:1" ht="15.75" customHeight="1" x14ac:dyDescent="0.15">
      <c r="A8" s="1">
        <v>6.5972222222222224E-4</v>
      </c>
    </row>
    <row r="9" spans="1:1" ht="15.75" customHeight="1" x14ac:dyDescent="0.15">
      <c r="A9" s="1">
        <v>4.0509259259259258E-4</v>
      </c>
    </row>
    <row r="10" spans="1:1" ht="15.75" customHeight="1" x14ac:dyDescent="0.15">
      <c r="A10" s="1">
        <v>4.0509259259259258E-4</v>
      </c>
    </row>
    <row r="11" spans="1:1" ht="15.75" customHeight="1" x14ac:dyDescent="0.15">
      <c r="A11" s="1">
        <v>2.7546296296296294E-3</v>
      </c>
    </row>
    <row r="12" spans="1:1" ht="15.75" customHeight="1" x14ac:dyDescent="0.15">
      <c r="A12" s="1">
        <v>6.2500000000000001E-4</v>
      </c>
    </row>
    <row r="13" spans="1:1" ht="15.75" customHeight="1" x14ac:dyDescent="0.15">
      <c r="A13" s="1">
        <v>1.9791666666666668E-3</v>
      </c>
    </row>
    <row r="14" spans="1:1" ht="15.75" customHeight="1" x14ac:dyDescent="0.15">
      <c r="A14" s="1">
        <v>8.6805555555555551E-4</v>
      </c>
    </row>
    <row r="15" spans="1:1" ht="15.75" customHeight="1" x14ac:dyDescent="0.15">
      <c r="A15" s="1">
        <v>1.5972222222222223E-3</v>
      </c>
    </row>
    <row r="16" spans="1:1" ht="15.75" customHeight="1" x14ac:dyDescent="0.15">
      <c r="A16" s="1">
        <v>1.7476851851851852E-3</v>
      </c>
    </row>
    <row r="17" spans="1:1" ht="15.75" customHeight="1" x14ac:dyDescent="0.15">
      <c r="A17" s="1">
        <v>2.0023148148148148E-3</v>
      </c>
    </row>
    <row r="18" spans="1:1" ht="15.75" customHeight="1" x14ac:dyDescent="0.15">
      <c r="A18" s="1">
        <v>2.1643518518518518E-3</v>
      </c>
    </row>
    <row r="19" spans="1:1" ht="15.75" customHeight="1" x14ac:dyDescent="0.15">
      <c r="A19" s="1">
        <v>2.7777777777777779E-3</v>
      </c>
    </row>
    <row r="20" spans="1:1" ht="15.75" customHeight="1" x14ac:dyDescent="0.15">
      <c r="A20" s="1">
        <v>1.1226851851851851E-3</v>
      </c>
    </row>
    <row r="21" spans="1:1" ht="15.75" customHeight="1" x14ac:dyDescent="0.15">
      <c r="A21" s="1">
        <v>4.6296296296296298E-4</v>
      </c>
    </row>
    <row r="22" spans="1:1" ht="15.75" customHeight="1" x14ac:dyDescent="0.15">
      <c r="A22" s="1">
        <v>3.2986111111111111E-3</v>
      </c>
    </row>
    <row r="23" spans="1:1" ht="15.75" customHeight="1" x14ac:dyDescent="0.15">
      <c r="A23" s="1">
        <v>6.2500000000000001E-4</v>
      </c>
    </row>
    <row r="24" spans="1:1" ht="15.75" customHeight="1" x14ac:dyDescent="0.15">
      <c r="A24" s="1">
        <v>1.724537037037037E-3</v>
      </c>
    </row>
    <row r="25" spans="1:1" ht="15.75" customHeight="1" x14ac:dyDescent="0.15">
      <c r="A25" s="1">
        <v>2.0138888888888888E-3</v>
      </c>
    </row>
    <row r="26" spans="1:1" ht="15.75" customHeight="1" x14ac:dyDescent="0.15">
      <c r="A26" s="1">
        <v>1.9097222222222222E-3</v>
      </c>
    </row>
    <row r="27" spans="1:1" ht="15.75" customHeight="1" x14ac:dyDescent="0.15">
      <c r="A27" s="1">
        <v>2.8472222222222223E-3</v>
      </c>
    </row>
    <row r="28" spans="1:1" ht="15.75" customHeight="1" x14ac:dyDescent="0.15">
      <c r="A28" s="1">
        <v>8.7962962962962962E-4</v>
      </c>
    </row>
    <row r="29" spans="1:1" ht="15.75" customHeight="1" x14ac:dyDescent="0.15">
      <c r="A29" s="1">
        <v>2.8472222222222223E-3</v>
      </c>
    </row>
    <row r="30" spans="1:1" ht="15.75" customHeight="1" x14ac:dyDescent="0.15">
      <c r="A30" s="1">
        <v>4.3518518518518515E-3</v>
      </c>
    </row>
    <row r="31" spans="1:1" ht="15.75" customHeight="1" x14ac:dyDescent="0.15">
      <c r="A31" s="1">
        <v>8.4490740740740739E-4</v>
      </c>
    </row>
    <row r="32" spans="1:1" ht="15.75" customHeight="1" x14ac:dyDescent="0.15">
      <c r="A32" s="1">
        <v>4.2361111111111115E-3</v>
      </c>
    </row>
    <row r="33" spans="1:1" ht="15.75" customHeight="1" x14ac:dyDescent="0.15">
      <c r="A33" s="1">
        <v>6.2500000000000001E-4</v>
      </c>
    </row>
    <row r="34" spans="1:1" ht="15.75" customHeight="1" x14ac:dyDescent="0.15">
      <c r="A34" s="1">
        <v>5.9027777777777778E-4</v>
      </c>
    </row>
    <row r="35" spans="1:1" ht="15.75" customHeight="1" x14ac:dyDescent="0.15">
      <c r="A35" s="1">
        <v>2.8472222222222223E-3</v>
      </c>
    </row>
    <row r="36" spans="1:1" ht="15.75" customHeight="1" x14ac:dyDescent="0.15">
      <c r="A36" s="1">
        <v>6.5972222222222224E-4</v>
      </c>
    </row>
    <row r="37" spans="1:1" ht="15.75" customHeight="1" x14ac:dyDescent="0.15">
      <c r="A37" s="1">
        <v>1.4699074074074074E-3</v>
      </c>
    </row>
    <row r="38" spans="1:1" ht="15.75" customHeight="1" x14ac:dyDescent="0.15">
      <c r="A38" s="1">
        <v>4.1319444444444442E-3</v>
      </c>
    </row>
    <row r="39" spans="1:1" ht="15.75" customHeight="1" x14ac:dyDescent="0.15">
      <c r="A39" s="1">
        <v>2.638888888888889E-3</v>
      </c>
    </row>
    <row r="40" spans="1:1" ht="15.75" customHeight="1" x14ac:dyDescent="0.15">
      <c r="A40" s="1">
        <v>2.2569444444444442E-3</v>
      </c>
    </row>
    <row r="41" spans="1:1" ht="15.75" customHeight="1" x14ac:dyDescent="0.15">
      <c r="A41" s="1">
        <v>5.6712962962962967E-4</v>
      </c>
    </row>
    <row r="42" spans="1:1" ht="15.75" customHeight="1" x14ac:dyDescent="0.15">
      <c r="A42" s="1">
        <v>2.7199074074074074E-3</v>
      </c>
    </row>
    <row r="43" spans="1:1" ht="15.75" customHeight="1" x14ac:dyDescent="0.15">
      <c r="A43" s="1">
        <v>1.9444444444444444E-3</v>
      </c>
    </row>
    <row r="44" spans="1:1" ht="15.75" customHeight="1" x14ac:dyDescent="0.15">
      <c r="A44" s="1">
        <v>1.6898148148148148E-3</v>
      </c>
    </row>
    <row r="45" spans="1:1" ht="15.75" customHeight="1" x14ac:dyDescent="0.15">
      <c r="A45" s="1">
        <v>2.3726851851851851E-3</v>
      </c>
    </row>
    <row r="46" spans="1:1" ht="15.75" customHeight="1" x14ac:dyDescent="0.15">
      <c r="A46" s="1">
        <v>4.1666666666666666E-3</v>
      </c>
    </row>
    <row r="47" spans="1:1" ht="15.75" customHeight="1" x14ac:dyDescent="0.15">
      <c r="A47" s="1">
        <v>2.2222222222222222E-3</v>
      </c>
    </row>
    <row r="48" spans="1:1" ht="15.75" customHeight="1" x14ac:dyDescent="0.15">
      <c r="A48" s="1">
        <v>3.7037037037037035E-4</v>
      </c>
    </row>
    <row r="49" spans="1:1" ht="15.75" customHeight="1" x14ac:dyDescent="0.15">
      <c r="A49" s="1">
        <v>2.3842592592592591E-3</v>
      </c>
    </row>
    <row r="50" spans="1:1" ht="15.75" customHeight="1" x14ac:dyDescent="0.15">
      <c r="A50" s="1">
        <v>2.476851851851852E-3</v>
      </c>
    </row>
    <row r="51" spans="1:1" ht="15.75" customHeight="1" x14ac:dyDescent="0.15">
      <c r="A51" s="1">
        <v>1.4699074074074074E-3</v>
      </c>
    </row>
    <row r="52" spans="1:1" ht="13" x14ac:dyDescent="0.15">
      <c r="A52" s="1">
        <v>1.7013888888888888E-3</v>
      </c>
    </row>
    <row r="53" spans="1:1" ht="13" x14ac:dyDescent="0.15">
      <c r="A53" s="1">
        <v>2.1296296296296298E-3</v>
      </c>
    </row>
    <row r="54" spans="1:1" ht="13" x14ac:dyDescent="0.15">
      <c r="A54" s="29"/>
    </row>
    <row r="55" spans="1:1" ht="13" x14ac:dyDescent="0.15">
      <c r="A55" s="1">
        <v>8.611111111111111E-3</v>
      </c>
    </row>
    <row r="56" spans="1:1" ht="13" x14ac:dyDescent="0.15">
      <c r="A56" s="1">
        <v>3.2407407407407406E-4</v>
      </c>
    </row>
    <row r="57" spans="1:1" ht="13" x14ac:dyDescent="0.15">
      <c r="A57" s="1">
        <v>1.9097222222222222E-3</v>
      </c>
    </row>
    <row r="58" spans="1:1" ht="13" x14ac:dyDescent="0.15">
      <c r="A58" s="1">
        <v>2.5000000000000001E-3</v>
      </c>
    </row>
    <row r="59" spans="1:1" ht="13" x14ac:dyDescent="0.15">
      <c r="A59" s="1">
        <v>2.2569444444444442E-3</v>
      </c>
    </row>
    <row r="60" spans="1:1" ht="13" x14ac:dyDescent="0.15">
      <c r="A60" s="1">
        <v>2.199074074074074E-4</v>
      </c>
    </row>
    <row r="61" spans="1:1" ht="13" x14ac:dyDescent="0.15">
      <c r="A61" s="1">
        <v>9.0277777777777774E-4</v>
      </c>
    </row>
    <row r="62" spans="1:1" ht="13" x14ac:dyDescent="0.15">
      <c r="A62" s="1">
        <v>2.6041666666666665E-3</v>
      </c>
    </row>
    <row r="63" spans="1:1" ht="13" x14ac:dyDescent="0.15">
      <c r="A63" s="1">
        <v>9.4907407407407408E-4</v>
      </c>
    </row>
    <row r="64" spans="1:1" ht="13" x14ac:dyDescent="0.15">
      <c r="A64" s="1">
        <v>2.3148148148148147E-5</v>
      </c>
    </row>
    <row r="65" spans="1:1" ht="13" x14ac:dyDescent="0.15">
      <c r="A65" s="1">
        <v>3.5995370370370369E-3</v>
      </c>
    </row>
    <row r="66" spans="1:1" ht="13" x14ac:dyDescent="0.15">
      <c r="A66" s="1">
        <v>2.662037037037037E-3</v>
      </c>
    </row>
    <row r="67" spans="1:1" ht="13" x14ac:dyDescent="0.15">
      <c r="A67" s="1">
        <v>3.2986111111111111E-3</v>
      </c>
    </row>
    <row r="68" spans="1:1" ht="13" x14ac:dyDescent="0.15">
      <c r="A68" s="1">
        <v>1.3078703703703703E-3</v>
      </c>
    </row>
    <row r="69" spans="1:1" ht="13" x14ac:dyDescent="0.15">
      <c r="A69" s="1">
        <v>7.5231481481481482E-4</v>
      </c>
    </row>
    <row r="70" spans="1:1" ht="13" x14ac:dyDescent="0.15">
      <c r="A70" s="1">
        <v>4.4791666666666669E-3</v>
      </c>
    </row>
    <row r="71" spans="1:1" ht="13" x14ac:dyDescent="0.15">
      <c r="A71" s="1">
        <v>1.5740740740740741E-3</v>
      </c>
    </row>
    <row r="72" spans="1:1" ht="13" x14ac:dyDescent="0.15">
      <c r="A72" s="1">
        <v>2.8935185185185184E-4</v>
      </c>
    </row>
    <row r="73" spans="1:1" ht="13" x14ac:dyDescent="0.15">
      <c r="A73" s="1">
        <v>8.4490740740740739E-4</v>
      </c>
    </row>
    <row r="74" spans="1:1" ht="13" x14ac:dyDescent="0.15">
      <c r="A74" s="1">
        <v>5.5555555555555556E-4</v>
      </c>
    </row>
    <row r="75" spans="1:1" ht="13" x14ac:dyDescent="0.15">
      <c r="A75" s="1">
        <v>7.1759259259259259E-4</v>
      </c>
    </row>
    <row r="76" spans="1:1" ht="13" x14ac:dyDescent="0.15">
      <c r="A76" s="1">
        <v>9.9537037037037042E-4</v>
      </c>
    </row>
    <row r="77" spans="1:1" ht="13" x14ac:dyDescent="0.15">
      <c r="A77" s="1">
        <v>2.5462962962962961E-4</v>
      </c>
    </row>
    <row r="78" spans="1:1" ht="13" x14ac:dyDescent="0.15">
      <c r="A78" s="1">
        <v>2.638888888888889E-3</v>
      </c>
    </row>
    <row r="79" spans="1:1" ht="13" x14ac:dyDescent="0.15">
      <c r="A79" s="1">
        <v>1.6203703703703703E-4</v>
      </c>
    </row>
    <row r="80" spans="1:1" ht="13" x14ac:dyDescent="0.15">
      <c r="A80" s="1">
        <v>3.4722222222222222E-5</v>
      </c>
    </row>
    <row r="81" spans="1:1" ht="13" x14ac:dyDescent="0.15">
      <c r="A81" s="1">
        <v>1.8518518518518518E-4</v>
      </c>
    </row>
    <row r="82" spans="1:1" ht="13" x14ac:dyDescent="0.15">
      <c r="A82" s="1">
        <v>3.4375E-3</v>
      </c>
    </row>
    <row r="83" spans="1:1" ht="13" x14ac:dyDescent="0.15">
      <c r="A83" s="1">
        <v>2.5694444444444445E-3</v>
      </c>
    </row>
    <row r="84" spans="1:1" ht="13" x14ac:dyDescent="0.15">
      <c r="A84" s="1">
        <v>1.6319444444444445E-3</v>
      </c>
    </row>
    <row r="85" spans="1:1" ht="13" x14ac:dyDescent="0.15">
      <c r="A85" s="1">
        <v>1.0879629629629629E-3</v>
      </c>
    </row>
    <row r="86" spans="1:1" ht="13" x14ac:dyDescent="0.15">
      <c r="A86" s="1">
        <v>9.1435185185185185E-4</v>
      </c>
    </row>
    <row r="87" spans="1:1" ht="13" x14ac:dyDescent="0.15">
      <c r="A87" s="1">
        <v>2.3495370370370371E-3</v>
      </c>
    </row>
    <row r="88" spans="1:1" ht="13" x14ac:dyDescent="0.15">
      <c r="A88" s="1">
        <v>6.5972222222222224E-4</v>
      </c>
    </row>
    <row r="89" spans="1:1" ht="13" x14ac:dyDescent="0.15">
      <c r="A89" s="1">
        <v>2.7546296296296294E-3</v>
      </c>
    </row>
    <row r="90" spans="1:1" ht="13" x14ac:dyDescent="0.15">
      <c r="A90" s="1">
        <v>4.1435185185185186E-3</v>
      </c>
    </row>
    <row r="91" spans="1:1" ht="13" x14ac:dyDescent="0.15">
      <c r="A91" s="1">
        <v>1.8518518518518518E-4</v>
      </c>
    </row>
    <row r="92" spans="1:1" ht="13" x14ac:dyDescent="0.15">
      <c r="A92" s="1">
        <v>8.4490740740740739E-4</v>
      </c>
    </row>
    <row r="93" spans="1:1" ht="13" x14ac:dyDescent="0.15">
      <c r="A93" s="1">
        <v>2.5694444444444445E-3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workbookViewId="0"/>
  </sheetViews>
  <sheetFormatPr baseColWidth="10" defaultColWidth="14.5" defaultRowHeight="15.75" customHeight="1" x14ac:dyDescent="0.15"/>
  <sheetData>
    <row r="1" spans="1:13" ht="15.75" customHeight="1" x14ac:dyDescent="0.15">
      <c r="B1" s="4" t="s">
        <v>2</v>
      </c>
      <c r="G1" s="42" t="s">
        <v>7</v>
      </c>
      <c r="H1" s="42" t="s">
        <v>10</v>
      </c>
      <c r="I1" s="42" t="s">
        <v>11</v>
      </c>
      <c r="J1" s="42" t="s">
        <v>12</v>
      </c>
      <c r="K1" s="43"/>
      <c r="L1" s="42" t="s">
        <v>13</v>
      </c>
      <c r="M1" s="43"/>
    </row>
    <row r="2" spans="1:13" ht="15.75" customHeight="1" x14ac:dyDescent="0.15">
      <c r="G2" s="43"/>
      <c r="H2" s="43"/>
      <c r="I2" s="43"/>
      <c r="J2" s="4" t="s">
        <v>15</v>
      </c>
      <c r="K2" s="4" t="s">
        <v>16</v>
      </c>
      <c r="L2" s="4" t="s">
        <v>15</v>
      </c>
      <c r="M2" s="4" t="s">
        <v>16</v>
      </c>
    </row>
    <row r="3" spans="1:13" ht="15.75" customHeight="1" x14ac:dyDescent="0.15">
      <c r="G3" s="4">
        <v>0</v>
      </c>
      <c r="H3" s="4">
        <v>53</v>
      </c>
      <c r="I3" s="4">
        <v>0.92800000000000005</v>
      </c>
      <c r="J3" s="4">
        <v>0.26</v>
      </c>
      <c r="K3" s="4">
        <v>0.34399999999999997</v>
      </c>
      <c r="L3" s="4">
        <v>0.26</v>
      </c>
      <c r="M3" s="4">
        <v>0.34399999999999997</v>
      </c>
    </row>
    <row r="4" spans="1:13" ht="15.75" customHeight="1" x14ac:dyDescent="0.15">
      <c r="G4" s="4">
        <v>1</v>
      </c>
      <c r="H4" s="4">
        <v>56</v>
      </c>
      <c r="I4" s="4">
        <v>1.86</v>
      </c>
      <c r="J4" s="4">
        <v>0.27500000000000002</v>
      </c>
      <c r="K4" s="4">
        <v>0.22600000000000001</v>
      </c>
      <c r="L4" s="4">
        <v>0.53400000000000003</v>
      </c>
      <c r="M4" s="4">
        <v>0.56999999999999995</v>
      </c>
    </row>
    <row r="5" spans="1:13" ht="15.75" customHeight="1" x14ac:dyDescent="0.15">
      <c r="A5" s="4" t="s">
        <v>17</v>
      </c>
      <c r="B5" s="4" t="s">
        <v>18</v>
      </c>
      <c r="G5" s="4">
        <v>2</v>
      </c>
      <c r="H5" s="4">
        <v>28</v>
      </c>
      <c r="I5" s="4">
        <v>2.78</v>
      </c>
      <c r="J5" s="4">
        <v>0.13700000000000001</v>
      </c>
      <c r="K5" s="4">
        <v>0.14799999999999999</v>
      </c>
      <c r="L5" s="4">
        <v>0.67200000000000004</v>
      </c>
      <c r="M5" s="4">
        <v>0.71799999999999997</v>
      </c>
    </row>
    <row r="6" spans="1:13" ht="15.75" customHeight="1" x14ac:dyDescent="0.15">
      <c r="G6" s="4">
        <v>3</v>
      </c>
      <c r="H6" s="4">
        <v>33</v>
      </c>
      <c r="I6" s="4">
        <v>3.71</v>
      </c>
      <c r="J6" s="4">
        <v>0.16200000000000001</v>
      </c>
      <c r="K6" s="4">
        <v>9.7100000000000006E-2</v>
      </c>
      <c r="L6" s="4">
        <v>0.83299999999999996</v>
      </c>
      <c r="M6" s="4">
        <v>0.81499999999999995</v>
      </c>
    </row>
    <row r="7" spans="1:13" ht="15.75" customHeight="1" x14ac:dyDescent="0.15">
      <c r="A7" s="4" t="s">
        <v>19</v>
      </c>
      <c r="B7" s="4" t="s">
        <v>20</v>
      </c>
      <c r="G7" s="4">
        <v>4</v>
      </c>
      <c r="H7" s="4">
        <v>15</v>
      </c>
      <c r="I7" s="4">
        <v>4.6399999999999997</v>
      </c>
      <c r="J7" s="4">
        <v>7.3499999999999996E-2</v>
      </c>
      <c r="K7" s="4">
        <v>6.3600000000000004E-2</v>
      </c>
      <c r="L7" s="4">
        <v>0.90700000000000003</v>
      </c>
      <c r="M7" s="4">
        <v>0.879</v>
      </c>
    </row>
    <row r="8" spans="1:13" ht="15.75" customHeight="1" x14ac:dyDescent="0.15">
      <c r="G8" s="4">
        <v>5</v>
      </c>
      <c r="H8" s="4">
        <v>7</v>
      </c>
      <c r="I8" s="4">
        <v>5.57</v>
      </c>
      <c r="J8" s="4">
        <v>3.4299999999999997E-2</v>
      </c>
      <c r="K8" s="4">
        <v>4.1700000000000001E-2</v>
      </c>
      <c r="L8" s="4">
        <v>0.94099999999999995</v>
      </c>
      <c r="M8" s="4">
        <v>0.92100000000000004</v>
      </c>
    </row>
    <row r="9" spans="1:13" ht="15.75" customHeight="1" x14ac:dyDescent="0.15">
      <c r="A9" s="4" t="s">
        <v>21</v>
      </c>
      <c r="B9" s="4">
        <v>1.4373E-2</v>
      </c>
      <c r="G9" s="4">
        <v>6</v>
      </c>
      <c r="H9" s="4">
        <v>8</v>
      </c>
      <c r="I9" s="4">
        <v>6.5</v>
      </c>
      <c r="J9" s="4">
        <v>3.9199999999999999E-2</v>
      </c>
      <c r="K9" s="4">
        <v>2.7400000000000001E-2</v>
      </c>
      <c r="L9" s="4">
        <v>0.98</v>
      </c>
      <c r="M9" s="4">
        <v>0.94799999999999995</v>
      </c>
    </row>
    <row r="10" spans="1:13" ht="15.75" customHeight="1" x14ac:dyDescent="0.15">
      <c r="G10" s="4">
        <v>7</v>
      </c>
      <c r="H10" s="4">
        <v>3</v>
      </c>
      <c r="I10" s="4">
        <v>7.43</v>
      </c>
      <c r="J10" s="4">
        <v>1.47E-2</v>
      </c>
      <c r="K10" s="4">
        <v>1.7899999999999999E-2</v>
      </c>
      <c r="L10" s="4">
        <v>0.995</v>
      </c>
      <c r="M10" s="4">
        <v>0.96599999999999997</v>
      </c>
    </row>
    <row r="11" spans="1:13" ht="15.75" customHeight="1" x14ac:dyDescent="0.15">
      <c r="G11" s="4">
        <v>8</v>
      </c>
      <c r="H11" s="4">
        <v>0</v>
      </c>
      <c r="I11" s="4">
        <v>8.36</v>
      </c>
      <c r="J11" s="4">
        <v>0</v>
      </c>
      <c r="K11" s="4">
        <v>1.18E-2</v>
      </c>
      <c r="L11" s="4">
        <v>0.995</v>
      </c>
      <c r="M11" s="4">
        <v>0.97799999999999998</v>
      </c>
    </row>
    <row r="12" spans="1:13" ht="15.75" customHeight="1" x14ac:dyDescent="0.15">
      <c r="G12" s="4">
        <v>9</v>
      </c>
      <c r="H12" s="4">
        <v>0</v>
      </c>
      <c r="I12" s="4">
        <v>9.2899999999999991</v>
      </c>
      <c r="J12" s="4">
        <v>0</v>
      </c>
      <c r="K12" s="4">
        <v>7.7099999999999998E-3</v>
      </c>
      <c r="L12" s="4">
        <v>0.995</v>
      </c>
      <c r="M12" s="4">
        <v>0.98499999999999999</v>
      </c>
    </row>
    <row r="13" spans="1:13" ht="15.75" customHeight="1" x14ac:dyDescent="0.15">
      <c r="A13" s="4" t="s">
        <v>22</v>
      </c>
      <c r="G13" s="4">
        <v>10</v>
      </c>
      <c r="H13" s="4">
        <v>0</v>
      </c>
      <c r="I13" s="4">
        <v>10.199999999999999</v>
      </c>
      <c r="J13" s="4">
        <v>0</v>
      </c>
      <c r="K13" s="4">
        <v>5.0600000000000003E-3</v>
      </c>
      <c r="L13" s="4">
        <v>0.995</v>
      </c>
      <c r="M13" s="4">
        <v>0.99</v>
      </c>
    </row>
    <row r="14" spans="1:13" ht="15.75" customHeight="1" x14ac:dyDescent="0.15">
      <c r="G14" s="4">
        <v>11</v>
      </c>
      <c r="H14" s="4">
        <v>0</v>
      </c>
      <c r="I14" s="4">
        <v>11.1</v>
      </c>
      <c r="J14" s="4">
        <v>0</v>
      </c>
      <c r="K14" s="4">
        <v>3.32E-3</v>
      </c>
      <c r="L14" s="4">
        <v>0.995</v>
      </c>
      <c r="M14" s="4">
        <v>0.99399999999999999</v>
      </c>
    </row>
    <row r="15" spans="1:13" ht="15.75" customHeight="1" x14ac:dyDescent="0.15">
      <c r="A15" s="4" t="s">
        <v>23</v>
      </c>
      <c r="B15">
        <f>7</f>
        <v>7</v>
      </c>
      <c r="G15" s="4">
        <v>12</v>
      </c>
      <c r="H15" s="4">
        <v>0</v>
      </c>
      <c r="I15" s="4">
        <v>12.1</v>
      </c>
      <c r="J15" s="4">
        <v>0</v>
      </c>
      <c r="K15" s="4">
        <v>2.1700000000000001E-3</v>
      </c>
      <c r="L15" s="4">
        <v>0.995</v>
      </c>
      <c r="M15" s="4">
        <v>0.996</v>
      </c>
    </row>
    <row r="16" spans="1:13" ht="15.75" customHeight="1" x14ac:dyDescent="0.15">
      <c r="G16" s="4">
        <v>13</v>
      </c>
      <c r="H16" s="4">
        <v>1</v>
      </c>
      <c r="I16" s="4">
        <v>13</v>
      </c>
      <c r="J16" s="4">
        <v>4.8999999999999998E-3</v>
      </c>
      <c r="K16" s="4">
        <v>1.4300000000000001E-3</v>
      </c>
      <c r="L16" s="4">
        <v>1</v>
      </c>
      <c r="M16" s="4">
        <v>0.997</v>
      </c>
    </row>
    <row r="17" spans="1:2" ht="15.75" customHeight="1" x14ac:dyDescent="0.15">
      <c r="A17" s="4" t="s">
        <v>25</v>
      </c>
      <c r="B17">
        <f>5</f>
        <v>5</v>
      </c>
    </row>
    <row r="19" spans="1:2" ht="15.75" customHeight="1" x14ac:dyDescent="0.15">
      <c r="A19" s="4" t="s">
        <v>26</v>
      </c>
      <c r="B19">
        <f>19.4</f>
        <v>19.399999999999999</v>
      </c>
    </row>
    <row r="21" spans="1:2" ht="15.75" customHeight="1" x14ac:dyDescent="0.15">
      <c r="A21" s="4" t="s">
        <v>29</v>
      </c>
      <c r="B21" s="4" t="s">
        <v>30</v>
      </c>
    </row>
    <row r="25" spans="1:2" ht="15.75" customHeight="1" x14ac:dyDescent="0.15">
      <c r="A25" s="4" t="s">
        <v>31</v>
      </c>
    </row>
    <row r="27" spans="1:2" ht="15.75" customHeight="1" x14ac:dyDescent="0.15">
      <c r="A27" s="4" t="s">
        <v>26</v>
      </c>
      <c r="B27">
        <f>0.12</f>
        <v>0.12</v>
      </c>
    </row>
    <row r="29" spans="1:2" ht="15.75" customHeight="1" x14ac:dyDescent="0.15">
      <c r="A29" s="4" t="s">
        <v>29</v>
      </c>
      <c r="B29" s="4" t="s">
        <v>32</v>
      </c>
    </row>
    <row r="33" spans="1:2" ht="15.75" customHeight="1" x14ac:dyDescent="0.15">
      <c r="B33" s="4" t="s">
        <v>33</v>
      </c>
    </row>
    <row r="37" spans="1:2" ht="15.75" customHeight="1" x14ac:dyDescent="0.15">
      <c r="A37" s="4" t="s">
        <v>34</v>
      </c>
      <c r="B37">
        <f>204</f>
        <v>204</v>
      </c>
    </row>
    <row r="39" spans="1:2" ht="15.75" customHeight="1" x14ac:dyDescent="0.15">
      <c r="A39" s="4" t="s">
        <v>35</v>
      </c>
      <c r="B39">
        <f>0</f>
        <v>0</v>
      </c>
    </row>
    <row r="41" spans="1:2" ht="15.75" customHeight="1" x14ac:dyDescent="0.15">
      <c r="A41" s="4" t="s">
        <v>36</v>
      </c>
      <c r="B41">
        <f>12.4</f>
        <v>12.4</v>
      </c>
    </row>
    <row r="43" spans="1:2" ht="15.75" customHeight="1" x14ac:dyDescent="0.15">
      <c r="A43" s="4" t="s">
        <v>37</v>
      </c>
      <c r="B43">
        <f>2.2</f>
        <v>2.2000000000000002</v>
      </c>
    </row>
    <row r="45" spans="1:2" ht="15.75" customHeight="1" x14ac:dyDescent="0.15">
      <c r="A45" s="4" t="s">
        <v>38</v>
      </c>
      <c r="B45">
        <f>1.79</f>
        <v>1.79</v>
      </c>
    </row>
    <row r="49" spans="1:2" ht="15.75" customHeight="1" x14ac:dyDescent="0.15">
      <c r="B49" s="4" t="s">
        <v>39</v>
      </c>
    </row>
    <row r="53" spans="1:2" ht="13" x14ac:dyDescent="0.15">
      <c r="A53" s="4" t="s">
        <v>40</v>
      </c>
      <c r="B53" t="s">
        <v>63</v>
      </c>
    </row>
    <row r="55" spans="1:2" ht="13" x14ac:dyDescent="0.15">
      <c r="A55" s="4" t="s">
        <v>41</v>
      </c>
      <c r="B55">
        <f>14</f>
        <v>14</v>
      </c>
    </row>
    <row r="56" spans="1:2" ht="13" x14ac:dyDescent="0.15">
      <c r="A56">
        <v>12.4</v>
      </c>
    </row>
    <row r="57" spans="1:2" ht="13" x14ac:dyDescent="0.15">
      <c r="A57">
        <v>0.46666666666666667</v>
      </c>
    </row>
    <row r="58" spans="1:2" ht="13" x14ac:dyDescent="0.15">
      <c r="A58">
        <v>2.75</v>
      </c>
    </row>
    <row r="59" spans="1:2" ht="13" x14ac:dyDescent="0.15">
      <c r="A59">
        <v>3.5999999999999996</v>
      </c>
    </row>
    <row r="60" spans="1:2" ht="13" x14ac:dyDescent="0.15">
      <c r="A60">
        <v>3.2499999999999996</v>
      </c>
    </row>
    <row r="61" spans="1:2" ht="13" x14ac:dyDescent="0.15">
      <c r="A61">
        <v>0.31666666666666665</v>
      </c>
    </row>
    <row r="62" spans="1:2" ht="13" x14ac:dyDescent="0.15">
      <c r="A62">
        <v>1.3</v>
      </c>
    </row>
    <row r="63" spans="1:2" ht="13" x14ac:dyDescent="0.15">
      <c r="A63">
        <v>3.75</v>
      </c>
    </row>
    <row r="64" spans="1:2" ht="13" x14ac:dyDescent="0.15">
      <c r="A64">
        <v>1.3666666666666667</v>
      </c>
    </row>
    <row r="65" spans="1:1" ht="13" x14ac:dyDescent="0.15">
      <c r="A65">
        <v>3.3333333333333333E-2</v>
      </c>
    </row>
    <row r="66" spans="1:1" ht="13" x14ac:dyDescent="0.15">
      <c r="A66">
        <v>5.1833333333333336</v>
      </c>
    </row>
    <row r="67" spans="1:1" ht="13" x14ac:dyDescent="0.15">
      <c r="A67">
        <v>3.833333333333333</v>
      </c>
    </row>
    <row r="68" spans="1:1" ht="13" x14ac:dyDescent="0.15">
      <c r="A68">
        <v>4.75</v>
      </c>
    </row>
    <row r="69" spans="1:1" ht="13" x14ac:dyDescent="0.15">
      <c r="A69">
        <v>1.8833333333333329</v>
      </c>
    </row>
    <row r="70" spans="1:1" ht="13" x14ac:dyDescent="0.15">
      <c r="A70">
        <v>1.0833333333333333</v>
      </c>
    </row>
    <row r="71" spans="1:1" ht="13" x14ac:dyDescent="0.15">
      <c r="A71">
        <v>6.4500000000000011</v>
      </c>
    </row>
    <row r="72" spans="1:1" ht="13" x14ac:dyDescent="0.15">
      <c r="A72">
        <v>2.2666666666666666</v>
      </c>
    </row>
    <row r="73" spans="1:1" ht="13" x14ac:dyDescent="0.15">
      <c r="A73">
        <v>0.41666666666666663</v>
      </c>
    </row>
    <row r="74" spans="1:1" ht="13" x14ac:dyDescent="0.15">
      <c r="A74">
        <v>1.2166666666666666</v>
      </c>
    </row>
    <row r="75" spans="1:1" ht="13" x14ac:dyDescent="0.15">
      <c r="A75">
        <v>0.79999999999999993</v>
      </c>
    </row>
    <row r="76" spans="1:1" ht="13" x14ac:dyDescent="0.15">
      <c r="A76">
        <v>1.0333333333333332</v>
      </c>
    </row>
    <row r="77" spans="1:1" ht="13" x14ac:dyDescent="0.15">
      <c r="A77">
        <v>1.4333333333333333</v>
      </c>
    </row>
    <row r="78" spans="1:1" ht="13" x14ac:dyDescent="0.15">
      <c r="A78">
        <v>0.36666666666666664</v>
      </c>
    </row>
    <row r="79" spans="1:1" ht="13" x14ac:dyDescent="0.15">
      <c r="A79">
        <v>3.8000000000000003</v>
      </c>
    </row>
    <row r="80" spans="1:1" ht="13" x14ac:dyDescent="0.15">
      <c r="A80">
        <v>0.23333333333333334</v>
      </c>
    </row>
    <row r="81" spans="1:1" ht="13" x14ac:dyDescent="0.15">
      <c r="A81">
        <v>4.9999999999999996E-2</v>
      </c>
    </row>
    <row r="82" spans="1:1" ht="13" x14ac:dyDescent="0.15">
      <c r="A82">
        <v>0.26666666666666666</v>
      </c>
    </row>
    <row r="83" spans="1:1" ht="13" x14ac:dyDescent="0.15">
      <c r="A83">
        <v>4.95</v>
      </c>
    </row>
    <row r="84" spans="1:1" ht="13" x14ac:dyDescent="0.15">
      <c r="A84">
        <v>3.7</v>
      </c>
    </row>
    <row r="85" spans="1:1" ht="13" x14ac:dyDescent="0.15">
      <c r="A85">
        <v>2.35</v>
      </c>
    </row>
    <row r="86" spans="1:1" ht="13" x14ac:dyDescent="0.15">
      <c r="A86">
        <v>1.5666666666666667</v>
      </c>
    </row>
    <row r="87" spans="1:1" ht="13" x14ac:dyDescent="0.15">
      <c r="A87">
        <v>1.3166666666666667</v>
      </c>
    </row>
    <row r="88" spans="1:1" ht="13" x14ac:dyDescent="0.15">
      <c r="A88">
        <v>3.3833333333333333</v>
      </c>
    </row>
    <row r="89" spans="1:1" ht="13" x14ac:dyDescent="0.15">
      <c r="A89">
        <v>0.95000000000000007</v>
      </c>
    </row>
    <row r="90" spans="1:1" ht="13" x14ac:dyDescent="0.15">
      <c r="A90">
        <v>3.9666666666666663</v>
      </c>
    </row>
    <row r="91" spans="1:1" ht="13" x14ac:dyDescent="0.15">
      <c r="A91">
        <v>5.9666666666666668</v>
      </c>
    </row>
    <row r="92" spans="1:1" ht="13" x14ac:dyDescent="0.15">
      <c r="A92">
        <v>0.26666666666666666</v>
      </c>
    </row>
    <row r="93" spans="1:1" ht="13" x14ac:dyDescent="0.15">
      <c r="A93">
        <v>1.2166666666666666</v>
      </c>
    </row>
    <row r="94" spans="1:1" ht="13" x14ac:dyDescent="0.15">
      <c r="A94">
        <v>3.7</v>
      </c>
    </row>
    <row r="95" spans="1:1" ht="13" x14ac:dyDescent="0.15">
      <c r="A95">
        <v>1.9333333333333333</v>
      </c>
    </row>
    <row r="96" spans="1:1" ht="13" x14ac:dyDescent="0.15">
      <c r="A96">
        <v>6.3333333333333339</v>
      </c>
    </row>
    <row r="97" spans="1:1" ht="13" x14ac:dyDescent="0.15">
      <c r="A97">
        <v>1.0833333333333333</v>
      </c>
    </row>
    <row r="98" spans="1:1" ht="13" x14ac:dyDescent="0.15">
      <c r="A98">
        <v>1.05</v>
      </c>
    </row>
    <row r="99" spans="1:1" ht="13" x14ac:dyDescent="0.15">
      <c r="A99">
        <v>1.8166666666666667</v>
      </c>
    </row>
    <row r="100" spans="1:1" ht="13" x14ac:dyDescent="0.15">
      <c r="A100">
        <v>6.9833333333333325</v>
      </c>
    </row>
    <row r="101" spans="1:1" ht="13" x14ac:dyDescent="0.15">
      <c r="A101">
        <v>4.55</v>
      </c>
    </row>
    <row r="102" spans="1:1" ht="13" x14ac:dyDescent="0.15">
      <c r="A102">
        <v>0.81666666666666676</v>
      </c>
    </row>
    <row r="103" spans="1:1" ht="13" x14ac:dyDescent="0.15">
      <c r="A103">
        <v>0.89999999999999991</v>
      </c>
    </row>
    <row r="104" spans="1:1" ht="13" x14ac:dyDescent="0.15">
      <c r="A104">
        <v>2.5166666666666666</v>
      </c>
    </row>
    <row r="105" spans="1:1" ht="13" x14ac:dyDescent="0.15">
      <c r="A105">
        <v>4.9999999999999996E-2</v>
      </c>
    </row>
    <row r="106" spans="1:1" ht="13" x14ac:dyDescent="0.15">
      <c r="A106">
        <v>0.58333333333333337</v>
      </c>
    </row>
    <row r="107" spans="1:1" ht="13" x14ac:dyDescent="0.15">
      <c r="A107">
        <v>2.4</v>
      </c>
    </row>
    <row r="108" spans="1:1" ht="13" x14ac:dyDescent="0.15">
      <c r="A108">
        <v>1.0333333333333332</v>
      </c>
    </row>
    <row r="109" spans="1:1" ht="13" x14ac:dyDescent="0.15">
      <c r="A109">
        <v>0.15</v>
      </c>
    </row>
    <row r="110" spans="1:1" ht="13" x14ac:dyDescent="0.15">
      <c r="A110">
        <v>1.1666666666666667</v>
      </c>
    </row>
    <row r="111" spans="1:1" ht="13" x14ac:dyDescent="0.15">
      <c r="A111">
        <v>1.75</v>
      </c>
    </row>
    <row r="112" spans="1:1" ht="13" x14ac:dyDescent="0.15">
      <c r="A112">
        <v>3.65</v>
      </c>
    </row>
    <row r="113" spans="1:1" ht="13" x14ac:dyDescent="0.15">
      <c r="A113">
        <v>0.6333333333333333</v>
      </c>
    </row>
    <row r="114" spans="1:1" ht="13" x14ac:dyDescent="0.15">
      <c r="A114">
        <v>0.98333333333333339</v>
      </c>
    </row>
    <row r="115" spans="1:1" ht="13" x14ac:dyDescent="0.15">
      <c r="A115">
        <v>1.7999999999999998</v>
      </c>
    </row>
    <row r="116" spans="1:1" ht="13" x14ac:dyDescent="0.15">
      <c r="A116">
        <v>1.1333333333333333</v>
      </c>
    </row>
    <row r="117" spans="1:1" ht="13" x14ac:dyDescent="0.15">
      <c r="A117">
        <v>1.6166666666666667</v>
      </c>
    </row>
    <row r="118" spans="1:1" ht="13" x14ac:dyDescent="0.15">
      <c r="A118">
        <v>3.0666666666666669</v>
      </c>
    </row>
    <row r="119" spans="1:1" ht="13" x14ac:dyDescent="0.15">
      <c r="A119">
        <v>0.53333333333333333</v>
      </c>
    </row>
    <row r="120" spans="1:1" ht="13" x14ac:dyDescent="0.15">
      <c r="A120">
        <v>0.6333333333333333</v>
      </c>
    </row>
    <row r="121" spans="1:1" ht="13" x14ac:dyDescent="0.15">
      <c r="A121">
        <v>1.1833333333333336</v>
      </c>
    </row>
    <row r="122" spans="1:1" ht="13" x14ac:dyDescent="0.15">
      <c r="A122">
        <v>1.0833333333333333</v>
      </c>
    </row>
    <row r="123" spans="1:1" ht="13" x14ac:dyDescent="0.15">
      <c r="A123">
        <v>0.81666666666666676</v>
      </c>
    </row>
    <row r="124" spans="1:1" ht="13" x14ac:dyDescent="0.15">
      <c r="A124">
        <v>5.05</v>
      </c>
    </row>
    <row r="125" spans="1:1" ht="13" x14ac:dyDescent="0.15">
      <c r="A125">
        <v>0.95000000000000007</v>
      </c>
    </row>
    <row r="126" spans="1:1" ht="13" x14ac:dyDescent="0.15">
      <c r="A126">
        <v>1.3166666666666667</v>
      </c>
    </row>
    <row r="127" spans="1:1" ht="13" x14ac:dyDescent="0.15">
      <c r="A127">
        <v>1.3</v>
      </c>
    </row>
    <row r="128" spans="1:1" ht="13" x14ac:dyDescent="0.15">
      <c r="A128">
        <v>1.7666666666666666</v>
      </c>
    </row>
    <row r="129" spans="1:1" ht="13" x14ac:dyDescent="0.15">
      <c r="A129">
        <v>2.5833333333333335</v>
      </c>
    </row>
    <row r="130" spans="1:1" ht="13" x14ac:dyDescent="0.15">
      <c r="A130">
        <v>1.9833333333333332</v>
      </c>
    </row>
    <row r="131" spans="1:1" ht="13" x14ac:dyDescent="0.15">
      <c r="A131">
        <v>3.4666666666666668</v>
      </c>
    </row>
    <row r="132" spans="1:1" ht="13" x14ac:dyDescent="0.15">
      <c r="A132">
        <v>1.2666666666666666</v>
      </c>
    </row>
    <row r="133" spans="1:1" ht="13" x14ac:dyDescent="0.15">
      <c r="A133">
        <v>1.7166666666666666</v>
      </c>
    </row>
    <row r="134" spans="1:1" ht="13" x14ac:dyDescent="0.15">
      <c r="A134">
        <v>2.2500000000000004</v>
      </c>
    </row>
    <row r="135" spans="1:1" ht="13" x14ac:dyDescent="0.15">
      <c r="A135">
        <v>1.4</v>
      </c>
    </row>
    <row r="136" spans="1:1" ht="13" x14ac:dyDescent="0.15">
      <c r="A136">
        <v>4.3833333333333329</v>
      </c>
    </row>
    <row r="137" spans="1:1" ht="13" x14ac:dyDescent="0.15">
      <c r="A137">
        <v>7.2166666666666659</v>
      </c>
    </row>
    <row r="138" spans="1:1" ht="13" x14ac:dyDescent="0.15">
      <c r="A138">
        <v>0.68333333333333335</v>
      </c>
    </row>
    <row r="139" spans="1:1" ht="13" x14ac:dyDescent="0.15">
      <c r="A139">
        <v>3.2833333333333337</v>
      </c>
    </row>
    <row r="140" spans="1:1" ht="13" x14ac:dyDescent="0.15">
      <c r="A140">
        <v>2.0666666666666664</v>
      </c>
    </row>
    <row r="141" spans="1:1" ht="13" x14ac:dyDescent="0.15">
      <c r="A141">
        <v>0.21666666666666667</v>
      </c>
    </row>
    <row r="142" spans="1:1" ht="13" x14ac:dyDescent="0.15">
      <c r="A142">
        <v>0.33333333333333337</v>
      </c>
    </row>
    <row r="143" spans="1:1" ht="13" x14ac:dyDescent="0.15">
      <c r="A143">
        <v>2.2166666666666668</v>
      </c>
    </row>
    <row r="144" spans="1:1" ht="13" x14ac:dyDescent="0.15">
      <c r="A144">
        <v>4.9999999999999996E-2</v>
      </c>
    </row>
    <row r="145" spans="1:1" ht="13" x14ac:dyDescent="0.15">
      <c r="A145">
        <v>1.3</v>
      </c>
    </row>
    <row r="146" spans="1:1" ht="13" x14ac:dyDescent="0.15">
      <c r="A146">
        <v>1.25</v>
      </c>
    </row>
    <row r="147" spans="1:1" ht="13" x14ac:dyDescent="0.15">
      <c r="A147">
        <v>2.8833333333333337</v>
      </c>
    </row>
    <row r="148" spans="1:1" ht="13" x14ac:dyDescent="0.15">
      <c r="A148">
        <v>1.9333333333333333</v>
      </c>
    </row>
    <row r="149" spans="1:1" ht="13" x14ac:dyDescent="0.15">
      <c r="A149">
        <v>2.666666666666667</v>
      </c>
    </row>
    <row r="150" spans="1:1" ht="13" x14ac:dyDescent="0.15">
      <c r="A150">
        <v>0.81666666666666676</v>
      </c>
    </row>
    <row r="151" spans="1:1" ht="13" x14ac:dyDescent="0.15">
      <c r="A151">
        <v>0.76666666666666672</v>
      </c>
    </row>
    <row r="152" spans="1:1" ht="13" x14ac:dyDescent="0.15">
      <c r="A152">
        <v>1.1333333333333333</v>
      </c>
    </row>
    <row r="153" spans="1:1" ht="13" x14ac:dyDescent="0.15">
      <c r="A153">
        <v>1.0333333333333332</v>
      </c>
    </row>
    <row r="154" spans="1:1" ht="13" x14ac:dyDescent="0.15">
      <c r="A154">
        <v>0.98333333333333339</v>
      </c>
    </row>
    <row r="155" spans="1:1" ht="13" x14ac:dyDescent="0.15">
      <c r="A155">
        <v>6.2166666666666677</v>
      </c>
    </row>
    <row r="156" spans="1:1" ht="13" x14ac:dyDescent="0.15">
      <c r="A156">
        <v>2.833333333333333</v>
      </c>
    </row>
    <row r="157" spans="1:1" ht="13" x14ac:dyDescent="0.15">
      <c r="A157">
        <v>0.5</v>
      </c>
    </row>
    <row r="158" spans="1:1" ht="13" x14ac:dyDescent="0.15">
      <c r="A158">
        <v>1.2166666666666666</v>
      </c>
    </row>
    <row r="159" spans="1:1" ht="13" x14ac:dyDescent="0.15">
      <c r="A159">
        <v>2.1666666666666665</v>
      </c>
    </row>
    <row r="160" spans="1:1" ht="13" x14ac:dyDescent="0.15">
      <c r="A160">
        <v>4.6833333333333327</v>
      </c>
    </row>
    <row r="161" spans="1:1" ht="13" x14ac:dyDescent="0.15">
      <c r="A161">
        <v>1.5333333333333334</v>
      </c>
    </row>
    <row r="162" spans="1:1" ht="13" x14ac:dyDescent="0.15">
      <c r="A162">
        <v>3.166666666666667</v>
      </c>
    </row>
    <row r="163" spans="1:1" ht="13" x14ac:dyDescent="0.15">
      <c r="A163">
        <v>0.81666666666666676</v>
      </c>
    </row>
    <row r="164" spans="1:1" ht="13" x14ac:dyDescent="0.15">
      <c r="A164">
        <v>0.98333333333333339</v>
      </c>
    </row>
    <row r="165" spans="1:1" ht="13" x14ac:dyDescent="0.15">
      <c r="A165">
        <v>0.58333333333333337</v>
      </c>
    </row>
    <row r="166" spans="1:1" ht="13" x14ac:dyDescent="0.15">
      <c r="A166">
        <v>0.31666666666666665</v>
      </c>
    </row>
    <row r="167" spans="1:1" ht="13" x14ac:dyDescent="0.15">
      <c r="A167">
        <v>2.3333333333333335</v>
      </c>
    </row>
    <row r="168" spans="1:1" ht="13" x14ac:dyDescent="0.15">
      <c r="A168">
        <v>1.0333333333333332</v>
      </c>
    </row>
    <row r="169" spans="1:1" ht="13" x14ac:dyDescent="0.15">
      <c r="A169">
        <v>0.6166666666666667</v>
      </c>
    </row>
    <row r="170" spans="1:1" ht="13" x14ac:dyDescent="0.15">
      <c r="A170">
        <v>3.916666666666667</v>
      </c>
    </row>
    <row r="171" spans="1:1" ht="13" x14ac:dyDescent="0.15">
      <c r="A171">
        <v>0.79999999999999993</v>
      </c>
    </row>
    <row r="172" spans="1:1" ht="13" x14ac:dyDescent="0.15">
      <c r="A172">
        <v>4.9999999999999996E-2</v>
      </c>
    </row>
    <row r="173" spans="1:1" ht="13" x14ac:dyDescent="0.15">
      <c r="A173">
        <v>0.73333333333333328</v>
      </c>
    </row>
    <row r="174" spans="1:1" ht="13" x14ac:dyDescent="0.15">
      <c r="A174">
        <v>3.5166666666666666</v>
      </c>
    </row>
    <row r="175" spans="1:1" ht="13" x14ac:dyDescent="0.15">
      <c r="A175">
        <v>2.7833333333333332</v>
      </c>
    </row>
    <row r="176" spans="1:1" ht="13" x14ac:dyDescent="0.15">
      <c r="A176">
        <v>2.5666666666666664</v>
      </c>
    </row>
    <row r="177" spans="1:1" ht="13" x14ac:dyDescent="0.15">
      <c r="A177">
        <v>3.7</v>
      </c>
    </row>
    <row r="178" spans="1:1" ht="13" x14ac:dyDescent="0.15">
      <c r="A178">
        <v>0.71666666666666667</v>
      </c>
    </row>
    <row r="179" spans="1:1" ht="13" x14ac:dyDescent="0.15">
      <c r="A179">
        <v>3.2333333333333334</v>
      </c>
    </row>
    <row r="180" spans="1:1" ht="13" x14ac:dyDescent="0.15">
      <c r="A180">
        <v>2.3333333333333335</v>
      </c>
    </row>
    <row r="181" spans="1:1" ht="13" x14ac:dyDescent="0.15">
      <c r="A181">
        <v>3.1</v>
      </c>
    </row>
    <row r="182" spans="1:1" ht="13" x14ac:dyDescent="0.15">
      <c r="A182">
        <v>3.5499999999999994</v>
      </c>
    </row>
    <row r="183" spans="1:1" ht="13" x14ac:dyDescent="0.15">
      <c r="A183">
        <v>1.0333333333333332</v>
      </c>
    </row>
    <row r="184" spans="1:1" ht="13" x14ac:dyDescent="0.15">
      <c r="A184">
        <v>0.8666666666666667</v>
      </c>
    </row>
    <row r="185" spans="1:1" ht="13" x14ac:dyDescent="0.15">
      <c r="A185">
        <v>0.79999999999999993</v>
      </c>
    </row>
    <row r="186" spans="1:1" ht="13" x14ac:dyDescent="0.15">
      <c r="A186">
        <v>1.4</v>
      </c>
    </row>
    <row r="187" spans="1:1" ht="13" x14ac:dyDescent="0.15">
      <c r="A187">
        <v>0.95000000000000007</v>
      </c>
    </row>
    <row r="188" spans="1:1" ht="13" x14ac:dyDescent="0.15">
      <c r="A188">
        <v>2.8833333333333337</v>
      </c>
    </row>
    <row r="189" spans="1:1" ht="13" x14ac:dyDescent="0.15">
      <c r="A189">
        <v>1.6333333333333335</v>
      </c>
    </row>
    <row r="190" spans="1:1" ht="13" x14ac:dyDescent="0.15">
      <c r="A190">
        <v>0.58333333333333337</v>
      </c>
    </row>
    <row r="191" spans="1:1" ht="13" x14ac:dyDescent="0.15">
      <c r="A191">
        <v>1.1166666666666665</v>
      </c>
    </row>
    <row r="192" spans="1:1" ht="13" x14ac:dyDescent="0.15">
      <c r="A192">
        <v>2.9666666666666668</v>
      </c>
    </row>
    <row r="193" spans="1:1" ht="13" x14ac:dyDescent="0.15">
      <c r="A193">
        <v>1.1333333333333333</v>
      </c>
    </row>
    <row r="194" spans="1:1" ht="13" x14ac:dyDescent="0.15">
      <c r="A194">
        <v>2.65</v>
      </c>
    </row>
    <row r="195" spans="1:1" ht="13" x14ac:dyDescent="0.15">
      <c r="A195">
        <v>0.6333333333333333</v>
      </c>
    </row>
    <row r="196" spans="1:1" ht="13" x14ac:dyDescent="0.15">
      <c r="A196">
        <v>0.48333333333333334</v>
      </c>
    </row>
    <row r="197" spans="1:1" ht="13" x14ac:dyDescent="0.15">
      <c r="A197">
        <v>5.2333333333333334</v>
      </c>
    </row>
    <row r="198" spans="1:1" ht="13" x14ac:dyDescent="0.15">
      <c r="A198">
        <v>1.0333333333333332</v>
      </c>
    </row>
    <row r="199" spans="1:1" ht="13" x14ac:dyDescent="0.15">
      <c r="A199">
        <v>2.9333333333333331</v>
      </c>
    </row>
    <row r="200" spans="1:1" ht="13" x14ac:dyDescent="0.15">
      <c r="A200">
        <v>1.25</v>
      </c>
    </row>
    <row r="201" spans="1:1" ht="13" x14ac:dyDescent="0.15">
      <c r="A201">
        <v>4.9999999999999996E-2</v>
      </c>
    </row>
    <row r="202" spans="1:1" ht="13" x14ac:dyDescent="0.15">
      <c r="A202">
        <v>3.0666666666666669</v>
      </c>
    </row>
    <row r="203" spans="1:1" ht="13" x14ac:dyDescent="0.15">
      <c r="A203">
        <v>1.0833333333333333</v>
      </c>
    </row>
    <row r="204" spans="1:1" ht="13" x14ac:dyDescent="0.15">
      <c r="A204">
        <v>4.1833333333333336</v>
      </c>
    </row>
  </sheetData>
  <mergeCells count="5">
    <mergeCell ref="L1:M1"/>
    <mergeCell ref="J1:K1"/>
    <mergeCell ref="G1:G2"/>
    <mergeCell ref="H1:H2"/>
    <mergeCell ref="I1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workbookViewId="0"/>
  </sheetViews>
  <sheetFormatPr baseColWidth="10" defaultColWidth="14.5" defaultRowHeight="15.75" customHeight="1" x14ac:dyDescent="0.15"/>
  <sheetData>
    <row r="1" spans="1:13" ht="15.75" customHeight="1" x14ac:dyDescent="0.15">
      <c r="G1" s="42" t="s">
        <v>7</v>
      </c>
      <c r="H1" s="42" t="s">
        <v>10</v>
      </c>
      <c r="I1" s="42" t="s">
        <v>11</v>
      </c>
      <c r="J1" s="42" t="s">
        <v>12</v>
      </c>
      <c r="K1" s="43"/>
      <c r="L1" s="42" t="s">
        <v>13</v>
      </c>
      <c r="M1" s="43"/>
    </row>
    <row r="2" spans="1:13" ht="15.75" customHeight="1" x14ac:dyDescent="0.15">
      <c r="G2" s="43"/>
      <c r="H2" s="43"/>
      <c r="I2" s="43"/>
      <c r="J2" s="4" t="s">
        <v>15</v>
      </c>
      <c r="K2" s="4" t="s">
        <v>16</v>
      </c>
      <c r="L2" s="4" t="s">
        <v>15</v>
      </c>
      <c r="M2" s="4" t="s">
        <v>16</v>
      </c>
    </row>
    <row r="3" spans="1:13" ht="15.75" customHeight="1" x14ac:dyDescent="0.15">
      <c r="B3" s="4" t="s">
        <v>2</v>
      </c>
      <c r="G3" s="4">
        <v>0</v>
      </c>
      <c r="H3" s="4">
        <v>40</v>
      </c>
      <c r="I3" s="4">
        <v>1.44</v>
      </c>
      <c r="J3" s="4">
        <v>0.43</v>
      </c>
      <c r="K3" s="4">
        <v>0.441</v>
      </c>
      <c r="L3" s="4">
        <v>0.43</v>
      </c>
      <c r="M3" s="4">
        <v>0.441</v>
      </c>
    </row>
    <row r="4" spans="1:13" ht="15.75" customHeight="1" x14ac:dyDescent="0.15">
      <c r="G4" s="4">
        <v>1</v>
      </c>
      <c r="H4" s="4">
        <v>17</v>
      </c>
      <c r="I4" s="4">
        <v>2.89</v>
      </c>
      <c r="J4" s="4">
        <v>0.183</v>
      </c>
      <c r="K4" s="4">
        <v>0.246</v>
      </c>
      <c r="L4" s="4">
        <v>0.61299999999999999</v>
      </c>
      <c r="M4" s="4">
        <v>0.68700000000000006</v>
      </c>
    </row>
    <row r="5" spans="1:13" ht="15.75" customHeight="1" x14ac:dyDescent="0.15">
      <c r="G5" s="4">
        <v>2</v>
      </c>
      <c r="H5" s="4">
        <v>25</v>
      </c>
      <c r="I5" s="4">
        <v>4.33</v>
      </c>
      <c r="J5" s="4">
        <v>0.26900000000000002</v>
      </c>
      <c r="K5" s="4">
        <v>0.13800000000000001</v>
      </c>
      <c r="L5" s="4">
        <v>0.88200000000000001</v>
      </c>
      <c r="M5" s="4">
        <v>0.82499999999999996</v>
      </c>
    </row>
    <row r="6" spans="1:13" ht="15.75" customHeight="1" x14ac:dyDescent="0.15">
      <c r="G6" s="4">
        <v>3</v>
      </c>
      <c r="H6" s="4">
        <v>4</v>
      </c>
      <c r="I6" s="4">
        <v>5.78</v>
      </c>
      <c r="J6" s="4">
        <v>4.2999999999999997E-2</v>
      </c>
      <c r="K6" s="4">
        <v>7.7100000000000002E-2</v>
      </c>
      <c r="L6" s="4">
        <v>0.92500000000000004</v>
      </c>
      <c r="M6" s="4">
        <v>0.90200000000000002</v>
      </c>
    </row>
    <row r="7" spans="1:13" ht="15.75" customHeight="1" x14ac:dyDescent="0.15">
      <c r="A7" s="4" t="s">
        <v>17</v>
      </c>
      <c r="B7" s="4" t="s">
        <v>18</v>
      </c>
      <c r="G7" s="4">
        <v>4</v>
      </c>
      <c r="H7" s="4">
        <v>6</v>
      </c>
      <c r="I7" s="4">
        <v>7.22</v>
      </c>
      <c r="J7" s="4">
        <v>6.4500000000000002E-2</v>
      </c>
      <c r="K7" s="4">
        <v>4.3099999999999999E-2</v>
      </c>
      <c r="L7" s="4">
        <v>0.98899999999999999</v>
      </c>
      <c r="M7" s="4">
        <v>0.94499999999999995</v>
      </c>
    </row>
    <row r="8" spans="1:13" ht="15.75" customHeight="1" x14ac:dyDescent="0.15">
      <c r="G8" s="4">
        <v>5</v>
      </c>
      <c r="H8" s="4">
        <v>0</v>
      </c>
      <c r="I8" s="4">
        <v>8.67</v>
      </c>
      <c r="J8" s="4">
        <v>0</v>
      </c>
      <c r="K8" s="4">
        <v>2.41E-2</v>
      </c>
      <c r="L8" s="4">
        <v>0.98899999999999999</v>
      </c>
      <c r="M8" s="4">
        <v>0.96899999999999997</v>
      </c>
    </row>
    <row r="9" spans="1:13" ht="15.75" customHeight="1" x14ac:dyDescent="0.15">
      <c r="A9" s="4" t="s">
        <v>19</v>
      </c>
      <c r="B9" s="4" t="s">
        <v>44</v>
      </c>
      <c r="G9" s="4">
        <v>6</v>
      </c>
      <c r="H9" s="4">
        <v>0</v>
      </c>
      <c r="I9" s="4">
        <v>10.1</v>
      </c>
      <c r="J9" s="4">
        <v>0</v>
      </c>
      <c r="K9" s="4">
        <v>1.35E-2</v>
      </c>
      <c r="L9" s="4">
        <v>0.98899999999999999</v>
      </c>
      <c r="M9" s="4">
        <v>0.98299999999999998</v>
      </c>
    </row>
    <row r="10" spans="1:13" ht="15.75" customHeight="1" x14ac:dyDescent="0.15">
      <c r="G10" s="4">
        <v>7</v>
      </c>
      <c r="H10" s="4">
        <v>0</v>
      </c>
      <c r="I10" s="4">
        <v>11.6</v>
      </c>
      <c r="J10" s="4">
        <v>0</v>
      </c>
      <c r="K10" s="4">
        <v>7.5500000000000003E-3</v>
      </c>
      <c r="L10" s="4">
        <v>0.98899999999999999</v>
      </c>
      <c r="M10" s="4">
        <v>0.99</v>
      </c>
    </row>
    <row r="11" spans="1:13" ht="15.75" customHeight="1" x14ac:dyDescent="0.15">
      <c r="A11" s="4" t="s">
        <v>21</v>
      </c>
      <c r="B11" s="4">
        <v>2.3798E-2</v>
      </c>
      <c r="G11" s="4">
        <v>8</v>
      </c>
      <c r="H11" s="4">
        <v>1</v>
      </c>
      <c r="I11" s="4">
        <v>13</v>
      </c>
      <c r="J11" s="4">
        <v>1.0800000000000001E-2</v>
      </c>
      <c r="K11" s="4">
        <v>4.2199999999999998E-3</v>
      </c>
      <c r="L11" s="4">
        <v>1</v>
      </c>
      <c r="M11" s="4">
        <v>0.995</v>
      </c>
    </row>
    <row r="15" spans="1:13" ht="15.75" customHeight="1" x14ac:dyDescent="0.15">
      <c r="A15" s="4" t="s">
        <v>22</v>
      </c>
    </row>
    <row r="17" spans="1:2" ht="15.75" customHeight="1" x14ac:dyDescent="0.15">
      <c r="A17" s="4" t="s">
        <v>23</v>
      </c>
      <c r="B17">
        <f>4</f>
        <v>4</v>
      </c>
    </row>
    <row r="19" spans="1:2" ht="15.75" customHeight="1" x14ac:dyDescent="0.15">
      <c r="A19" s="4" t="s">
        <v>25</v>
      </c>
      <c r="B19">
        <f>2</f>
        <v>2</v>
      </c>
    </row>
    <row r="21" spans="1:2" ht="15.75" customHeight="1" x14ac:dyDescent="0.15">
      <c r="A21" s="4" t="s">
        <v>26</v>
      </c>
      <c r="B21">
        <f>14.7</f>
        <v>14.7</v>
      </c>
    </row>
    <row r="23" spans="1:2" ht="15.75" customHeight="1" x14ac:dyDescent="0.15">
      <c r="A23" s="4" t="s">
        <v>29</v>
      </c>
      <c r="B23" s="4" t="s">
        <v>30</v>
      </c>
    </row>
    <row r="27" spans="1:2" ht="15.75" customHeight="1" x14ac:dyDescent="0.15">
      <c r="A27" s="4" t="s">
        <v>31</v>
      </c>
    </row>
    <row r="29" spans="1:2" ht="15.75" customHeight="1" x14ac:dyDescent="0.15">
      <c r="A29" s="4" t="s">
        <v>26</v>
      </c>
      <c r="B29">
        <f>0.114</f>
        <v>0.114</v>
      </c>
    </row>
    <row r="31" spans="1:2" ht="15.75" customHeight="1" x14ac:dyDescent="0.15">
      <c r="A31" s="4" t="s">
        <v>29</v>
      </c>
      <c r="B31" s="4" t="s">
        <v>45</v>
      </c>
    </row>
    <row r="35" spans="1:2" ht="15.75" customHeight="1" x14ac:dyDescent="0.15">
      <c r="B35" s="4" t="s">
        <v>33</v>
      </c>
    </row>
    <row r="39" spans="1:2" ht="15.75" customHeight="1" x14ac:dyDescent="0.15">
      <c r="A39" s="4" t="s">
        <v>34</v>
      </c>
      <c r="B39">
        <f>93</f>
        <v>93</v>
      </c>
    </row>
    <row r="41" spans="1:2" ht="15.75" customHeight="1" x14ac:dyDescent="0.15">
      <c r="A41" s="4" t="s">
        <v>35</v>
      </c>
      <c r="B41">
        <f>0</f>
        <v>0</v>
      </c>
    </row>
    <row r="43" spans="1:2" ht="15.75" customHeight="1" x14ac:dyDescent="0.15">
      <c r="A43" s="4" t="s">
        <v>36</v>
      </c>
      <c r="B43">
        <f>12.4</f>
        <v>12.4</v>
      </c>
    </row>
    <row r="45" spans="1:2" ht="15.75" customHeight="1" x14ac:dyDescent="0.15">
      <c r="A45" s="4" t="s">
        <v>37</v>
      </c>
      <c r="B45">
        <f>2.49</f>
        <v>2.4900000000000002</v>
      </c>
    </row>
    <row r="47" spans="1:2" ht="15.75" customHeight="1" x14ac:dyDescent="0.15">
      <c r="A47" s="4" t="s">
        <v>38</v>
      </c>
      <c r="B47">
        <f>1.97</f>
        <v>1.97</v>
      </c>
    </row>
    <row r="51" spans="1:2" ht="15.75" customHeight="1" x14ac:dyDescent="0.15">
      <c r="B51" s="4" t="s">
        <v>39</v>
      </c>
    </row>
    <row r="55" spans="1:2" ht="13" x14ac:dyDescent="0.15">
      <c r="A55" s="4" t="s">
        <v>40</v>
      </c>
      <c r="B55" t="s">
        <v>63</v>
      </c>
    </row>
    <row r="57" spans="1:2" ht="13" x14ac:dyDescent="0.15">
      <c r="A57" s="4" t="s">
        <v>41</v>
      </c>
      <c r="B57">
        <f>9</f>
        <v>9</v>
      </c>
    </row>
    <row r="58" spans="1:2" ht="13" x14ac:dyDescent="0.15">
      <c r="A58">
        <v>3.5999999999999996</v>
      </c>
    </row>
    <row r="59" spans="1:2" ht="13" x14ac:dyDescent="0.15">
      <c r="A59">
        <v>3.2499999999999996</v>
      </c>
    </row>
    <row r="60" spans="1:2" ht="13" x14ac:dyDescent="0.15">
      <c r="A60">
        <v>0.31666666666666665</v>
      </c>
    </row>
    <row r="61" spans="1:2" ht="13" x14ac:dyDescent="0.15">
      <c r="A61">
        <v>1.3</v>
      </c>
    </row>
    <row r="62" spans="1:2" ht="13" x14ac:dyDescent="0.15">
      <c r="A62">
        <v>3.75</v>
      </c>
    </row>
    <row r="63" spans="1:2" ht="13" x14ac:dyDescent="0.15">
      <c r="A63">
        <v>1.3666666666666667</v>
      </c>
    </row>
    <row r="64" spans="1:2" ht="13" x14ac:dyDescent="0.15">
      <c r="A64">
        <v>3.3333333333333333E-2</v>
      </c>
    </row>
    <row r="65" spans="1:1" ht="13" x14ac:dyDescent="0.15">
      <c r="A65">
        <v>5.1833333333333336</v>
      </c>
    </row>
    <row r="66" spans="1:1" ht="13" x14ac:dyDescent="0.15">
      <c r="A66">
        <v>3.833333333333333</v>
      </c>
    </row>
    <row r="67" spans="1:1" ht="13" x14ac:dyDescent="0.15">
      <c r="A67">
        <v>4.75</v>
      </c>
    </row>
    <row r="68" spans="1:1" ht="13" x14ac:dyDescent="0.15">
      <c r="A68">
        <v>1.8833333333333329</v>
      </c>
    </row>
    <row r="69" spans="1:1" ht="13" x14ac:dyDescent="0.15">
      <c r="A69">
        <v>1.0833333333333333</v>
      </c>
    </row>
    <row r="70" spans="1:1" ht="13" x14ac:dyDescent="0.15">
      <c r="A70">
        <v>6.4500000000000011</v>
      </c>
    </row>
    <row r="71" spans="1:1" ht="13" x14ac:dyDescent="0.15">
      <c r="A71">
        <v>2.2666666666666666</v>
      </c>
    </row>
    <row r="72" spans="1:1" ht="13" x14ac:dyDescent="0.15">
      <c r="A72">
        <v>0.41666666666666663</v>
      </c>
    </row>
    <row r="73" spans="1:1" ht="13" x14ac:dyDescent="0.15">
      <c r="A73">
        <v>1.2166666666666666</v>
      </c>
    </row>
    <row r="74" spans="1:1" ht="13" x14ac:dyDescent="0.15">
      <c r="A74">
        <v>0.79999999999999993</v>
      </c>
    </row>
    <row r="75" spans="1:1" ht="13" x14ac:dyDescent="0.15">
      <c r="A75">
        <v>1.0333333333333332</v>
      </c>
    </row>
    <row r="76" spans="1:1" ht="13" x14ac:dyDescent="0.15">
      <c r="A76">
        <v>1.4333333333333333</v>
      </c>
    </row>
    <row r="77" spans="1:1" ht="13" x14ac:dyDescent="0.15">
      <c r="A77">
        <v>0.36666666666666664</v>
      </c>
    </row>
    <row r="78" spans="1:1" ht="13" x14ac:dyDescent="0.15">
      <c r="A78">
        <v>3.8000000000000003</v>
      </c>
    </row>
    <row r="79" spans="1:1" ht="13" x14ac:dyDescent="0.15">
      <c r="A79">
        <v>0.23333333333333334</v>
      </c>
    </row>
    <row r="80" spans="1:1" ht="13" x14ac:dyDescent="0.15">
      <c r="A80">
        <v>4.9999999999999996E-2</v>
      </c>
    </row>
    <row r="81" spans="1:1" ht="13" x14ac:dyDescent="0.15">
      <c r="A81">
        <v>0.26666666666666666</v>
      </c>
    </row>
    <row r="82" spans="1:1" ht="13" x14ac:dyDescent="0.15">
      <c r="A82">
        <v>4.95</v>
      </c>
    </row>
    <row r="83" spans="1:1" ht="13" x14ac:dyDescent="0.15">
      <c r="A83">
        <v>3.7</v>
      </c>
    </row>
    <row r="84" spans="1:1" ht="13" x14ac:dyDescent="0.15">
      <c r="A84">
        <v>2.35</v>
      </c>
    </row>
    <row r="85" spans="1:1" ht="13" x14ac:dyDescent="0.15">
      <c r="A85">
        <v>1.5666666666666667</v>
      </c>
    </row>
    <row r="86" spans="1:1" ht="13" x14ac:dyDescent="0.15">
      <c r="A86">
        <v>1.3166666666666667</v>
      </c>
    </row>
    <row r="87" spans="1:1" ht="13" x14ac:dyDescent="0.15">
      <c r="A87">
        <v>3.3833333333333333</v>
      </c>
    </row>
    <row r="88" spans="1:1" ht="13" x14ac:dyDescent="0.15">
      <c r="A88">
        <v>0.95000000000000007</v>
      </c>
    </row>
    <row r="89" spans="1:1" ht="13" x14ac:dyDescent="0.15">
      <c r="A89">
        <v>3.9666666666666663</v>
      </c>
    </row>
    <row r="90" spans="1:1" ht="13" x14ac:dyDescent="0.15">
      <c r="A90">
        <v>5.9666666666666668</v>
      </c>
    </row>
    <row r="91" spans="1:1" ht="13" x14ac:dyDescent="0.15">
      <c r="A91">
        <v>0.26666666666666666</v>
      </c>
    </row>
    <row r="92" spans="1:1" ht="13" x14ac:dyDescent="0.15">
      <c r="A92">
        <v>1.2166666666666666</v>
      </c>
    </row>
    <row r="93" spans="1:1" ht="13" x14ac:dyDescent="0.15">
      <c r="A93">
        <v>3.7</v>
      </c>
    </row>
  </sheetData>
  <mergeCells count="5">
    <mergeCell ref="L1:M1"/>
    <mergeCell ref="J1:K1"/>
    <mergeCell ref="G1:G2"/>
    <mergeCell ref="H1:H2"/>
    <mergeCell ref="I1:I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/>
  </sheetViews>
  <sheetFormatPr baseColWidth="10" defaultColWidth="14.5" defaultRowHeight="15.75" customHeight="1" x14ac:dyDescent="0.15"/>
  <sheetData>
    <row r="1" spans="1:13" ht="15.75" customHeight="1" x14ac:dyDescent="0.15">
      <c r="G1" s="42" t="s">
        <v>7</v>
      </c>
      <c r="H1" s="42" t="s">
        <v>10</v>
      </c>
      <c r="I1" s="42" t="s">
        <v>11</v>
      </c>
      <c r="J1" s="42" t="s">
        <v>12</v>
      </c>
      <c r="K1" s="43"/>
      <c r="L1" s="42" t="s">
        <v>13</v>
      </c>
      <c r="M1" s="43"/>
    </row>
    <row r="2" spans="1:13" ht="15.75" customHeight="1" x14ac:dyDescent="0.15">
      <c r="G2" s="43"/>
      <c r="H2" s="43"/>
      <c r="I2" s="43"/>
      <c r="J2" s="4" t="s">
        <v>15</v>
      </c>
      <c r="K2" s="4" t="s">
        <v>16</v>
      </c>
      <c r="L2" s="4" t="s">
        <v>15</v>
      </c>
      <c r="M2" s="4" t="s">
        <v>16</v>
      </c>
    </row>
    <row r="3" spans="1:13" ht="15.75" customHeight="1" x14ac:dyDescent="0.15">
      <c r="B3" s="4" t="s">
        <v>2</v>
      </c>
      <c r="G3" s="4">
        <v>0</v>
      </c>
      <c r="H3" s="4">
        <v>22</v>
      </c>
      <c r="I3" s="4">
        <v>8.83</v>
      </c>
      <c r="J3" s="4">
        <v>0.56399999999999995</v>
      </c>
      <c r="K3" s="4">
        <v>0.60499999999999998</v>
      </c>
      <c r="L3" s="4">
        <v>0.56399999999999995</v>
      </c>
      <c r="M3" s="4">
        <v>0.60499999999999998</v>
      </c>
    </row>
    <row r="4" spans="1:13" ht="15.75" customHeight="1" x14ac:dyDescent="0.15">
      <c r="G4" s="4">
        <v>1</v>
      </c>
      <c r="H4" s="4">
        <v>8</v>
      </c>
      <c r="I4" s="4">
        <v>17.7</v>
      </c>
      <c r="J4" s="4">
        <v>0.20499999999999999</v>
      </c>
      <c r="K4" s="4">
        <v>0.20200000000000001</v>
      </c>
      <c r="L4" s="4">
        <v>0.76900000000000002</v>
      </c>
      <c r="M4" s="4">
        <v>0.80700000000000005</v>
      </c>
    </row>
    <row r="5" spans="1:13" ht="15.75" customHeight="1" x14ac:dyDescent="0.15">
      <c r="G5" s="4">
        <v>2</v>
      </c>
      <c r="H5" s="4">
        <v>4</v>
      </c>
      <c r="I5" s="4">
        <v>26.5</v>
      </c>
      <c r="J5" s="4">
        <v>0.10299999999999999</v>
      </c>
      <c r="K5" s="4">
        <v>8.1900000000000001E-2</v>
      </c>
      <c r="L5" s="4">
        <v>0.872</v>
      </c>
      <c r="M5" s="4">
        <v>0.88900000000000001</v>
      </c>
    </row>
    <row r="6" spans="1:13" ht="15.75" customHeight="1" x14ac:dyDescent="0.15">
      <c r="G6" s="4">
        <v>3</v>
      </c>
      <c r="H6" s="4">
        <v>2</v>
      </c>
      <c r="I6" s="4">
        <v>35.299999999999997</v>
      </c>
      <c r="J6" s="4">
        <v>5.1299999999999998E-2</v>
      </c>
      <c r="K6" s="4">
        <v>4.0800000000000003E-2</v>
      </c>
      <c r="L6" s="4">
        <v>0.92300000000000004</v>
      </c>
      <c r="M6" s="4">
        <v>0.93</v>
      </c>
    </row>
    <row r="7" spans="1:13" ht="15.75" customHeight="1" x14ac:dyDescent="0.15">
      <c r="A7" s="4" t="s">
        <v>17</v>
      </c>
      <c r="B7" s="4" t="s">
        <v>46</v>
      </c>
      <c r="G7" s="4">
        <v>4</v>
      </c>
      <c r="H7" s="4">
        <v>0</v>
      </c>
      <c r="I7" s="4">
        <v>44.2</v>
      </c>
      <c r="J7" s="4">
        <v>0</v>
      </c>
      <c r="K7" s="4">
        <v>2.3E-2</v>
      </c>
      <c r="L7" s="4">
        <v>0.92300000000000004</v>
      </c>
      <c r="M7" s="4">
        <v>0.95199999999999996</v>
      </c>
    </row>
    <row r="8" spans="1:13" ht="15.75" customHeight="1" x14ac:dyDescent="0.15">
      <c r="G8" s="4">
        <v>5</v>
      </c>
      <c r="H8" s="4">
        <v>3</v>
      </c>
      <c r="I8" s="4">
        <v>53</v>
      </c>
      <c r="J8" s="4">
        <v>7.6899999999999996E-2</v>
      </c>
      <c r="K8" s="4">
        <v>1.41E-2</v>
      </c>
      <c r="L8" s="4">
        <v>1</v>
      </c>
      <c r="M8" s="4">
        <v>0.96699999999999997</v>
      </c>
    </row>
    <row r="9" spans="1:13" ht="15.75" customHeight="1" x14ac:dyDescent="0.15">
      <c r="A9" s="4" t="s">
        <v>19</v>
      </c>
      <c r="B9" s="4" t="s">
        <v>47</v>
      </c>
    </row>
    <row r="11" spans="1:13" ht="15.75" customHeight="1" x14ac:dyDescent="0.15">
      <c r="A11" s="4" t="s">
        <v>21</v>
      </c>
      <c r="B11" s="4">
        <v>6.659E-3</v>
      </c>
    </row>
    <row r="15" spans="1:13" ht="15.75" customHeight="1" x14ac:dyDescent="0.15">
      <c r="A15" s="4" t="s">
        <v>22</v>
      </c>
    </row>
    <row r="17" spans="1:2" ht="15.75" customHeight="1" x14ac:dyDescent="0.15">
      <c r="A17" s="4" t="s">
        <v>23</v>
      </c>
      <c r="B17">
        <f>3</f>
        <v>3</v>
      </c>
    </row>
    <row r="19" spans="1:2" ht="15.75" customHeight="1" x14ac:dyDescent="0.15">
      <c r="A19" s="4" t="s">
        <v>25</v>
      </c>
      <c r="B19">
        <f>0</f>
        <v>0</v>
      </c>
    </row>
    <row r="21" spans="1:2" ht="15.75" customHeight="1" x14ac:dyDescent="0.15">
      <c r="A21" s="4" t="s">
        <v>26</v>
      </c>
      <c r="B21">
        <f>1.36</f>
        <v>1.36</v>
      </c>
    </row>
    <row r="23" spans="1:2" ht="15.75" customHeight="1" x14ac:dyDescent="0.15">
      <c r="A23" s="4" t="s">
        <v>29</v>
      </c>
      <c r="B23" s="4" t="s">
        <v>30</v>
      </c>
    </row>
    <row r="27" spans="1:2" ht="15.75" customHeight="1" x14ac:dyDescent="0.15">
      <c r="A27" s="4" t="s">
        <v>31</v>
      </c>
    </row>
    <row r="29" spans="1:2" ht="15.75" customHeight="1" x14ac:dyDescent="0.15">
      <c r="A29" s="4" t="s">
        <v>26</v>
      </c>
      <c r="B29">
        <f>0.0759</f>
        <v>7.5899999999999995E-2</v>
      </c>
    </row>
    <row r="31" spans="1:2" ht="15.75" customHeight="1" x14ac:dyDescent="0.15">
      <c r="A31" s="4" t="s">
        <v>29</v>
      </c>
      <c r="B31" s="4" t="s">
        <v>45</v>
      </c>
    </row>
    <row r="35" spans="1:2" ht="15.75" customHeight="1" x14ac:dyDescent="0.15">
      <c r="B35" s="4" t="s">
        <v>33</v>
      </c>
    </row>
    <row r="39" spans="1:2" ht="15.75" customHeight="1" x14ac:dyDescent="0.15">
      <c r="A39" s="4" t="s">
        <v>34</v>
      </c>
      <c r="B39">
        <f>39</f>
        <v>39</v>
      </c>
    </row>
    <row r="41" spans="1:2" ht="15.75" customHeight="1" x14ac:dyDescent="0.15">
      <c r="A41" s="4" t="s">
        <v>35</v>
      </c>
      <c r="B41">
        <f>0.867</f>
        <v>0.86699999999999999</v>
      </c>
    </row>
    <row r="43" spans="1:2" ht="15.75" customHeight="1" x14ac:dyDescent="0.15">
      <c r="A43" s="4" t="s">
        <v>36</v>
      </c>
      <c r="B43">
        <f>52.1</f>
        <v>52.1</v>
      </c>
    </row>
    <row r="45" spans="1:2" ht="15.75" customHeight="1" x14ac:dyDescent="0.15">
      <c r="A45" s="4" t="s">
        <v>37</v>
      </c>
      <c r="B45">
        <f>12</f>
        <v>12</v>
      </c>
    </row>
    <row r="47" spans="1:2" ht="15.75" customHeight="1" x14ac:dyDescent="0.15">
      <c r="A47" s="4" t="s">
        <v>38</v>
      </c>
      <c r="B47">
        <f>13.8</f>
        <v>13.8</v>
      </c>
    </row>
    <row r="51" spans="1:2" ht="15.75" customHeight="1" x14ac:dyDescent="0.15">
      <c r="B51" s="4" t="s">
        <v>39</v>
      </c>
    </row>
    <row r="55" spans="1:2" ht="13" x14ac:dyDescent="0.15">
      <c r="A55" s="4" t="s">
        <v>40</v>
      </c>
      <c r="B55" t="s">
        <v>63</v>
      </c>
    </row>
    <row r="57" spans="1:2" ht="13" x14ac:dyDescent="0.15">
      <c r="A57" s="4" t="s">
        <v>41</v>
      </c>
      <c r="B57">
        <f>6</f>
        <v>6</v>
      </c>
    </row>
  </sheetData>
  <mergeCells count="5">
    <mergeCell ref="L1:M1"/>
    <mergeCell ref="J1:K1"/>
    <mergeCell ref="G1:G2"/>
    <mergeCell ref="H1:H2"/>
    <mergeCell ref="I1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/>
  </sheetViews>
  <sheetFormatPr baseColWidth="10" defaultColWidth="14.5" defaultRowHeight="15.75" customHeight="1" x14ac:dyDescent="0.15"/>
  <sheetData>
    <row r="2" spans="1:2" ht="15.75" customHeight="1" x14ac:dyDescent="0.15">
      <c r="A2" s="4" t="s">
        <v>48</v>
      </c>
      <c r="B2" s="4" t="s">
        <v>49</v>
      </c>
    </row>
    <row r="3" spans="1:2" ht="15.75" customHeight="1" x14ac:dyDescent="0.15">
      <c r="A3" s="32">
        <v>0.26250000000000001</v>
      </c>
      <c r="B3" s="4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baseColWidth="10" defaultColWidth="14.5" defaultRowHeight="15.75" customHeight="1" x14ac:dyDescent="0.15"/>
  <sheetData>
    <row r="1" spans="1:13" ht="15.75" customHeight="1" x14ac:dyDescent="0.15">
      <c r="A1" s="33"/>
      <c r="B1" s="33"/>
      <c r="G1" s="42" t="s">
        <v>7</v>
      </c>
      <c r="H1" s="42" t="s">
        <v>10</v>
      </c>
      <c r="I1" s="42" t="s">
        <v>11</v>
      </c>
      <c r="J1" s="42" t="s">
        <v>12</v>
      </c>
      <c r="K1" s="43"/>
      <c r="L1" s="42" t="s">
        <v>13</v>
      </c>
      <c r="M1" s="43"/>
    </row>
    <row r="2" spans="1:13" ht="15.75" customHeight="1" x14ac:dyDescent="0.15">
      <c r="A2" s="33"/>
      <c r="B2" s="33"/>
      <c r="G2" s="43"/>
      <c r="H2" s="43"/>
      <c r="I2" s="43"/>
      <c r="J2" s="4" t="s">
        <v>15</v>
      </c>
      <c r="K2" s="4" t="s">
        <v>16</v>
      </c>
      <c r="L2" s="4" t="s">
        <v>15</v>
      </c>
      <c r="M2" s="4" t="s">
        <v>16</v>
      </c>
    </row>
    <row r="3" spans="1:13" ht="15.75" customHeight="1" x14ac:dyDescent="0.15">
      <c r="A3" s="33"/>
      <c r="B3" s="34" t="s">
        <v>2</v>
      </c>
      <c r="E3" s="4" t="s">
        <v>2</v>
      </c>
      <c r="G3" s="4">
        <v>0</v>
      </c>
      <c r="H3" s="4">
        <v>7</v>
      </c>
      <c r="I3" s="4">
        <v>18.600000000000001</v>
      </c>
      <c r="J3" s="4">
        <v>0.5</v>
      </c>
      <c r="K3" s="4">
        <v>0.54900000000000004</v>
      </c>
      <c r="L3" s="4">
        <v>0.5</v>
      </c>
      <c r="M3" s="4">
        <v>0.54900000000000004</v>
      </c>
    </row>
    <row r="4" spans="1:13" ht="15.75" customHeight="1" x14ac:dyDescent="0.15">
      <c r="A4" s="33"/>
      <c r="B4" s="33"/>
      <c r="G4" s="4">
        <v>1</v>
      </c>
      <c r="H4" s="4">
        <v>1</v>
      </c>
      <c r="I4" s="4">
        <v>37.200000000000003</v>
      </c>
      <c r="J4" s="4">
        <v>7.1400000000000005E-2</v>
      </c>
      <c r="K4" s="4">
        <v>0.14499999999999999</v>
      </c>
      <c r="L4" s="4">
        <v>0.57099999999999995</v>
      </c>
      <c r="M4" s="4">
        <v>0.69499999999999995</v>
      </c>
    </row>
    <row r="5" spans="1:13" ht="15.75" customHeight="1" x14ac:dyDescent="0.15">
      <c r="A5" s="33"/>
      <c r="B5" s="33"/>
      <c r="G5" s="4">
        <v>2</v>
      </c>
      <c r="H5" s="4">
        <v>0</v>
      </c>
      <c r="I5" s="4">
        <v>55.8</v>
      </c>
      <c r="J5" s="4">
        <v>0</v>
      </c>
      <c r="K5" s="4">
        <v>7.2800000000000004E-2</v>
      </c>
      <c r="L5" s="4">
        <v>0.57099999999999995</v>
      </c>
      <c r="M5" s="4">
        <v>0.76700000000000002</v>
      </c>
    </row>
    <row r="6" spans="1:13" ht="15.75" customHeight="1" x14ac:dyDescent="0.15">
      <c r="A6" s="33"/>
      <c r="B6" s="33"/>
      <c r="G6" s="4">
        <v>3</v>
      </c>
      <c r="H6" s="4">
        <v>4</v>
      </c>
      <c r="I6" s="4">
        <v>74.400000000000006</v>
      </c>
      <c r="J6" s="4">
        <v>0.28599999999999998</v>
      </c>
      <c r="K6" s="4">
        <v>4.4600000000000001E-2</v>
      </c>
      <c r="L6" s="4">
        <v>0.85699999999999998</v>
      </c>
      <c r="M6" s="4">
        <v>0.81200000000000006</v>
      </c>
    </row>
    <row r="7" spans="1:13" ht="15.75" customHeight="1" x14ac:dyDescent="0.15">
      <c r="A7" s="34" t="s">
        <v>17</v>
      </c>
      <c r="B7" s="34" t="s">
        <v>53</v>
      </c>
      <c r="D7" s="4" t="s">
        <v>17</v>
      </c>
      <c r="E7" s="4" t="s">
        <v>46</v>
      </c>
      <c r="G7" s="4">
        <v>4</v>
      </c>
      <c r="H7" s="4">
        <v>2</v>
      </c>
      <c r="I7" s="4">
        <v>93</v>
      </c>
      <c r="J7" s="4">
        <v>0.14299999999999999</v>
      </c>
      <c r="K7" s="4">
        <v>3.0200000000000001E-2</v>
      </c>
      <c r="L7" s="4">
        <v>1</v>
      </c>
      <c r="M7" s="4">
        <v>0.84199999999999997</v>
      </c>
    </row>
    <row r="8" spans="1:13" ht="15.75" customHeight="1" x14ac:dyDescent="0.15">
      <c r="A8" s="33"/>
      <c r="B8" s="33"/>
      <c r="G8" s="44" t="s">
        <v>7</v>
      </c>
      <c r="H8" s="44" t="s">
        <v>10</v>
      </c>
      <c r="I8" s="44" t="s">
        <v>11</v>
      </c>
      <c r="J8" s="44" t="s">
        <v>12</v>
      </c>
      <c r="K8" s="43"/>
      <c r="L8" s="44" t="s">
        <v>13</v>
      </c>
      <c r="M8" s="43"/>
    </row>
    <row r="9" spans="1:13" ht="15.75" customHeight="1" x14ac:dyDescent="0.15">
      <c r="A9" s="34" t="s">
        <v>19</v>
      </c>
      <c r="B9" s="34" t="s">
        <v>54</v>
      </c>
      <c r="D9" s="4" t="s">
        <v>19</v>
      </c>
      <c r="E9" s="4" t="s">
        <v>55</v>
      </c>
      <c r="G9" s="43"/>
      <c r="H9" s="43"/>
      <c r="I9" s="43"/>
      <c r="J9" s="34" t="s">
        <v>15</v>
      </c>
      <c r="K9" s="34" t="s">
        <v>16</v>
      </c>
      <c r="L9" s="34" t="s">
        <v>15</v>
      </c>
      <c r="M9" s="34" t="s">
        <v>16</v>
      </c>
    </row>
    <row r="10" spans="1:13" ht="15.75" customHeight="1" x14ac:dyDescent="0.15">
      <c r="A10" s="33"/>
      <c r="B10" s="33"/>
      <c r="G10" s="34">
        <v>0</v>
      </c>
      <c r="H10" s="34">
        <v>7</v>
      </c>
      <c r="I10" s="34">
        <v>18.600000000000001</v>
      </c>
      <c r="J10" s="34">
        <v>0.5</v>
      </c>
      <c r="K10" s="34">
        <v>0.53900000000000003</v>
      </c>
      <c r="L10" s="34">
        <v>0.5</v>
      </c>
      <c r="M10" s="34">
        <v>0.53900000000000003</v>
      </c>
    </row>
    <row r="11" spans="1:13" ht="15.75" customHeight="1" x14ac:dyDescent="0.15">
      <c r="A11" s="34" t="s">
        <v>21</v>
      </c>
      <c r="B11" s="34">
        <v>5.7005E-2</v>
      </c>
      <c r="D11" s="4" t="s">
        <v>21</v>
      </c>
      <c r="E11" s="4">
        <v>8.4027000000000004E-2</v>
      </c>
      <c r="G11" s="34">
        <v>1</v>
      </c>
      <c r="H11" s="34">
        <v>1</v>
      </c>
      <c r="I11" s="34">
        <v>37.200000000000003</v>
      </c>
      <c r="J11" s="34">
        <v>7.1400000000000005E-2</v>
      </c>
      <c r="K11" s="34">
        <v>0.14399999999999999</v>
      </c>
      <c r="L11" s="34">
        <v>0.57099999999999995</v>
      </c>
      <c r="M11" s="34">
        <v>0.68300000000000005</v>
      </c>
    </row>
    <row r="12" spans="1:13" ht="15.75" customHeight="1" x14ac:dyDescent="0.15">
      <c r="A12" s="33"/>
      <c r="B12" s="33"/>
      <c r="G12" s="34">
        <v>2</v>
      </c>
      <c r="H12" s="34">
        <v>0</v>
      </c>
      <c r="I12" s="34">
        <v>55.8</v>
      </c>
      <c r="J12" s="34">
        <v>0</v>
      </c>
      <c r="K12" s="34">
        <v>0.122</v>
      </c>
      <c r="L12" s="34">
        <v>0.57099999999999995</v>
      </c>
      <c r="M12" s="34">
        <v>0.80400000000000005</v>
      </c>
    </row>
    <row r="13" spans="1:13" ht="15.75" customHeight="1" x14ac:dyDescent="0.15">
      <c r="A13" s="33"/>
      <c r="B13" s="33"/>
      <c r="G13" s="34">
        <v>3</v>
      </c>
      <c r="H13" s="34">
        <v>4</v>
      </c>
      <c r="I13" s="34">
        <v>74.400000000000006</v>
      </c>
      <c r="J13" s="34">
        <v>0.28599999999999998</v>
      </c>
      <c r="K13" s="34">
        <v>0.124</v>
      </c>
      <c r="L13" s="34">
        <v>0.85699999999999998</v>
      </c>
      <c r="M13" s="34">
        <v>0.92800000000000005</v>
      </c>
    </row>
    <row r="14" spans="1:13" ht="15.75" customHeight="1" x14ac:dyDescent="0.15">
      <c r="A14" s="33"/>
      <c r="B14" s="33"/>
      <c r="G14" s="34">
        <v>4</v>
      </c>
      <c r="H14" s="34">
        <v>2</v>
      </c>
      <c r="I14" s="34">
        <v>93</v>
      </c>
      <c r="J14" s="34">
        <v>0.14299999999999999</v>
      </c>
      <c r="K14" s="34">
        <v>0.23899999999999999</v>
      </c>
      <c r="L14" s="34">
        <v>1</v>
      </c>
      <c r="M14" s="34">
        <v>1.17</v>
      </c>
    </row>
    <row r="15" spans="1:13" ht="15.75" customHeight="1" x14ac:dyDescent="0.15">
      <c r="A15" s="33"/>
      <c r="B15" s="33"/>
    </row>
    <row r="16" spans="1:13" ht="15.75" customHeight="1" x14ac:dyDescent="0.15">
      <c r="A16" s="33"/>
      <c r="B16" s="33"/>
    </row>
    <row r="17" spans="1:5" ht="15.75" customHeight="1" x14ac:dyDescent="0.15">
      <c r="A17" s="34" t="s">
        <v>31</v>
      </c>
      <c r="B17" s="33"/>
      <c r="D17" s="4" t="s">
        <v>31</v>
      </c>
    </row>
    <row r="18" spans="1:5" ht="15.75" customHeight="1" x14ac:dyDescent="0.15">
      <c r="A18" s="33"/>
      <c r="B18" s="33"/>
    </row>
    <row r="19" spans="1:5" ht="15.75" customHeight="1" x14ac:dyDescent="0.15">
      <c r="A19" s="34" t="s">
        <v>26</v>
      </c>
      <c r="B19" s="33">
        <f>0.148</f>
        <v>0.14799999999999999</v>
      </c>
      <c r="D19" s="4" t="s">
        <v>26</v>
      </c>
      <c r="E19">
        <f>0.22</f>
        <v>0.22</v>
      </c>
    </row>
    <row r="20" spans="1:5" ht="15.75" customHeight="1" x14ac:dyDescent="0.15">
      <c r="A20" s="33"/>
      <c r="B20" s="33"/>
    </row>
    <row r="21" spans="1:5" ht="15.75" customHeight="1" x14ac:dyDescent="0.15">
      <c r="A21" s="34" t="s">
        <v>29</v>
      </c>
      <c r="B21" s="34" t="s">
        <v>45</v>
      </c>
      <c r="D21" s="4" t="s">
        <v>29</v>
      </c>
      <c r="E21" s="4" t="s">
        <v>45</v>
      </c>
    </row>
    <row r="22" spans="1:5" ht="15.75" customHeight="1" x14ac:dyDescent="0.15">
      <c r="A22" s="33"/>
      <c r="B22" s="33"/>
    </row>
    <row r="23" spans="1:5" ht="15.75" customHeight="1" x14ac:dyDescent="0.15">
      <c r="A23" s="33"/>
      <c r="B23" s="33"/>
    </row>
    <row r="24" spans="1:5" ht="15.75" customHeight="1" x14ac:dyDescent="0.15">
      <c r="A24" s="33"/>
      <c r="B24" s="33"/>
    </row>
    <row r="25" spans="1:5" ht="15.75" customHeight="1" x14ac:dyDescent="0.15">
      <c r="A25" s="33"/>
      <c r="B25" s="34" t="s">
        <v>33</v>
      </c>
      <c r="E25" s="4" t="s">
        <v>33</v>
      </c>
    </row>
    <row r="26" spans="1:5" ht="15.75" customHeight="1" x14ac:dyDescent="0.15">
      <c r="A26" s="33"/>
      <c r="B26" s="33"/>
    </row>
    <row r="27" spans="1:5" ht="15.75" customHeight="1" x14ac:dyDescent="0.15">
      <c r="A27" s="33"/>
      <c r="B27" s="33"/>
    </row>
    <row r="28" spans="1:5" ht="15.75" customHeight="1" x14ac:dyDescent="0.15">
      <c r="A28" s="33"/>
      <c r="B28" s="33"/>
    </row>
    <row r="29" spans="1:5" ht="15.75" customHeight="1" x14ac:dyDescent="0.15">
      <c r="A29" s="34" t="s">
        <v>34</v>
      </c>
      <c r="B29" s="33">
        <f>14</f>
        <v>14</v>
      </c>
      <c r="D29" s="4" t="s">
        <v>34</v>
      </c>
      <c r="E29">
        <f>14</f>
        <v>14</v>
      </c>
    </row>
    <row r="30" spans="1:5" ht="15.75" customHeight="1" x14ac:dyDescent="0.15">
      <c r="A30" s="33"/>
      <c r="B30" s="33"/>
    </row>
    <row r="31" spans="1:5" ht="15.75" customHeight="1" x14ac:dyDescent="0.15">
      <c r="A31" s="34" t="s">
        <v>35</v>
      </c>
      <c r="B31" s="33">
        <f>0.367</f>
        <v>0.36699999999999999</v>
      </c>
      <c r="D31" s="4" t="s">
        <v>35</v>
      </c>
      <c r="E31">
        <f>0.367</f>
        <v>0.36699999999999999</v>
      </c>
    </row>
    <row r="32" spans="1:5" ht="15.75" customHeight="1" x14ac:dyDescent="0.15">
      <c r="A32" s="33"/>
      <c r="B32" s="33"/>
    </row>
    <row r="33" spans="1:5" ht="15.75" customHeight="1" x14ac:dyDescent="0.15">
      <c r="A33" s="34" t="s">
        <v>36</v>
      </c>
      <c r="B33" s="33">
        <f>92.5</f>
        <v>92.5</v>
      </c>
      <c r="D33" s="4" t="s">
        <v>36</v>
      </c>
      <c r="E33">
        <f>92.5</f>
        <v>92.5</v>
      </c>
    </row>
    <row r="34" spans="1:5" ht="15.75" customHeight="1" x14ac:dyDescent="0.15">
      <c r="A34" s="33"/>
      <c r="B34" s="33"/>
    </row>
    <row r="35" spans="1:5" ht="15.75" customHeight="1" x14ac:dyDescent="0.15">
      <c r="A35" s="34" t="s">
        <v>37</v>
      </c>
      <c r="B35" s="33">
        <f>36.3</f>
        <v>36.299999999999997</v>
      </c>
      <c r="D35" s="4" t="s">
        <v>37</v>
      </c>
      <c r="E35">
        <f>36.3</f>
        <v>36.299999999999997</v>
      </c>
    </row>
    <row r="36" spans="1:5" ht="15.75" customHeight="1" x14ac:dyDescent="0.15">
      <c r="A36" s="33"/>
      <c r="B36" s="33"/>
    </row>
    <row r="37" spans="1:5" ht="15.75" customHeight="1" x14ac:dyDescent="0.15">
      <c r="A37" s="34" t="s">
        <v>38</v>
      </c>
      <c r="B37" s="33">
        <f>34.9</f>
        <v>34.9</v>
      </c>
      <c r="D37" s="4" t="s">
        <v>38</v>
      </c>
      <c r="E37">
        <f>34.9</f>
        <v>34.9</v>
      </c>
    </row>
    <row r="38" spans="1:5" ht="15.75" customHeight="1" x14ac:dyDescent="0.15">
      <c r="A38" s="33"/>
      <c r="B38" s="33"/>
    </row>
    <row r="39" spans="1:5" ht="15.75" customHeight="1" x14ac:dyDescent="0.15">
      <c r="A39" s="33"/>
      <c r="B39" s="33"/>
    </row>
    <row r="40" spans="1:5" ht="15.75" customHeight="1" x14ac:dyDescent="0.15">
      <c r="A40" s="33"/>
      <c r="B40" s="33"/>
    </row>
    <row r="41" spans="1:5" ht="15.75" customHeight="1" x14ac:dyDescent="0.15">
      <c r="A41" s="33"/>
      <c r="B41" s="34" t="s">
        <v>39</v>
      </c>
      <c r="E41" s="4" t="s">
        <v>39</v>
      </c>
    </row>
    <row r="42" spans="1:5" ht="15.75" customHeight="1" x14ac:dyDescent="0.15">
      <c r="A42" s="33"/>
      <c r="B42" s="33"/>
    </row>
    <row r="43" spans="1:5" ht="15.75" customHeight="1" x14ac:dyDescent="0.15">
      <c r="A43" s="33"/>
      <c r="B43" s="33"/>
    </row>
    <row r="44" spans="1:5" ht="15.75" customHeight="1" x14ac:dyDescent="0.15">
      <c r="A44" s="33"/>
      <c r="B44" s="33"/>
    </row>
    <row r="45" spans="1:5" ht="15.75" customHeight="1" x14ac:dyDescent="0.15">
      <c r="A45" s="34" t="s">
        <v>40</v>
      </c>
      <c r="B45" s="33" t="s">
        <v>63</v>
      </c>
      <c r="D45" s="4" t="s">
        <v>40</v>
      </c>
      <c r="E45" t="s">
        <v>63</v>
      </c>
    </row>
    <row r="46" spans="1:5" ht="15.75" customHeight="1" x14ac:dyDescent="0.15">
      <c r="A46" s="33"/>
      <c r="B46" s="33"/>
    </row>
    <row r="47" spans="1:5" ht="15.75" customHeight="1" x14ac:dyDescent="0.15">
      <c r="A47" s="34" t="s">
        <v>41</v>
      </c>
      <c r="B47" s="33">
        <f>5</f>
        <v>5</v>
      </c>
      <c r="D47" s="4" t="s">
        <v>41</v>
      </c>
      <c r="E47">
        <f>5</f>
        <v>5</v>
      </c>
    </row>
    <row r="48" spans="1:5" ht="15.75" customHeight="1" x14ac:dyDescent="0.15">
      <c r="A48" s="33"/>
      <c r="B48" s="33"/>
    </row>
    <row r="49" spans="1:2" ht="15.75" customHeight="1" x14ac:dyDescent="0.15">
      <c r="A49" s="33"/>
      <c r="B49" s="33"/>
    </row>
    <row r="50" spans="1:2" ht="15.75" customHeight="1" x14ac:dyDescent="0.15">
      <c r="A50" s="33"/>
      <c r="B50" s="33"/>
    </row>
    <row r="51" spans="1:2" ht="15.75" customHeight="1" x14ac:dyDescent="0.15">
      <c r="A51" s="33"/>
      <c r="B51" s="33"/>
    </row>
    <row r="52" spans="1:2" ht="13" x14ac:dyDescent="0.15">
      <c r="A52" s="33"/>
      <c r="B52" s="33"/>
    </row>
    <row r="53" spans="1:2" ht="13" x14ac:dyDescent="0.15">
      <c r="A53" s="33"/>
      <c r="B53" s="33"/>
    </row>
    <row r="54" spans="1:2" ht="13" x14ac:dyDescent="0.15">
      <c r="A54" s="33"/>
      <c r="B54" s="33"/>
    </row>
    <row r="55" spans="1:2" ht="13" x14ac:dyDescent="0.15">
      <c r="A55" s="33"/>
      <c r="B55" s="33"/>
    </row>
    <row r="56" spans="1:2" ht="13" x14ac:dyDescent="0.15">
      <c r="A56" s="33"/>
      <c r="B56" s="33"/>
    </row>
    <row r="57" spans="1:2" ht="13" x14ac:dyDescent="0.15">
      <c r="A57" s="33"/>
      <c r="B57" s="33"/>
    </row>
    <row r="58" spans="1:2" ht="13" x14ac:dyDescent="0.15">
      <c r="A58" s="33"/>
      <c r="B58" s="33"/>
    </row>
    <row r="59" spans="1:2" ht="13" x14ac:dyDescent="0.15">
      <c r="A59" s="33"/>
      <c r="B59" s="33"/>
    </row>
    <row r="60" spans="1:2" ht="13" x14ac:dyDescent="0.15">
      <c r="A60" s="33"/>
      <c r="B60" s="33"/>
    </row>
    <row r="61" spans="1:2" ht="13" x14ac:dyDescent="0.15">
      <c r="A61" s="33"/>
      <c r="B61" s="33"/>
    </row>
    <row r="62" spans="1:2" ht="13" x14ac:dyDescent="0.15">
      <c r="A62" s="33"/>
      <c r="B62" s="33"/>
    </row>
    <row r="63" spans="1:2" ht="13" x14ac:dyDescent="0.15">
      <c r="A63" s="33"/>
      <c r="B63" s="33"/>
    </row>
    <row r="64" spans="1:2" ht="13" x14ac:dyDescent="0.15">
      <c r="A64" s="33"/>
      <c r="B64" s="33"/>
    </row>
    <row r="65" spans="1:2" ht="13" x14ac:dyDescent="0.15">
      <c r="A65" s="33"/>
      <c r="B65" s="33"/>
    </row>
    <row r="66" spans="1:2" ht="13" x14ac:dyDescent="0.15">
      <c r="A66" s="33"/>
      <c r="B66" s="33"/>
    </row>
    <row r="67" spans="1:2" ht="13" x14ac:dyDescent="0.15">
      <c r="A67" s="33"/>
      <c r="B67" s="33"/>
    </row>
    <row r="68" spans="1:2" ht="13" x14ac:dyDescent="0.15">
      <c r="A68" s="33"/>
      <c r="B68" s="33"/>
    </row>
    <row r="69" spans="1:2" ht="13" x14ac:dyDescent="0.15">
      <c r="A69" s="33"/>
      <c r="B69" s="33"/>
    </row>
    <row r="70" spans="1:2" ht="13" x14ac:dyDescent="0.15">
      <c r="A70" s="33"/>
      <c r="B70" s="33"/>
    </row>
    <row r="71" spans="1:2" ht="13" x14ac:dyDescent="0.15">
      <c r="A71" s="33"/>
      <c r="B71" s="33"/>
    </row>
    <row r="72" spans="1:2" ht="13" x14ac:dyDescent="0.15">
      <c r="A72" s="33"/>
      <c r="B72" s="33"/>
    </row>
    <row r="73" spans="1:2" ht="13" x14ac:dyDescent="0.15">
      <c r="A73" s="33"/>
      <c r="B73" s="33"/>
    </row>
    <row r="74" spans="1:2" ht="13" x14ac:dyDescent="0.15">
      <c r="A74" s="33"/>
      <c r="B74" s="33"/>
    </row>
    <row r="75" spans="1:2" ht="13" x14ac:dyDescent="0.15">
      <c r="A75" s="33"/>
      <c r="B75" s="33"/>
    </row>
    <row r="76" spans="1:2" ht="13" x14ac:dyDescent="0.15">
      <c r="A76" s="33"/>
      <c r="B76" s="33"/>
    </row>
    <row r="77" spans="1:2" ht="13" x14ac:dyDescent="0.15">
      <c r="A77" s="33"/>
      <c r="B77" s="33"/>
    </row>
    <row r="78" spans="1:2" ht="13" x14ac:dyDescent="0.15">
      <c r="A78" s="33"/>
      <c r="B78" s="33"/>
    </row>
    <row r="79" spans="1:2" ht="13" x14ac:dyDescent="0.15">
      <c r="A79" s="33"/>
      <c r="B79" s="33"/>
    </row>
    <row r="80" spans="1:2" ht="13" x14ac:dyDescent="0.15">
      <c r="A80" s="33"/>
      <c r="B80" s="33"/>
    </row>
    <row r="81" spans="1:2" ht="13" x14ac:dyDescent="0.15">
      <c r="A81" s="33"/>
      <c r="B81" s="33"/>
    </row>
    <row r="82" spans="1:2" ht="13" x14ac:dyDescent="0.15">
      <c r="A82" s="33"/>
      <c r="B82" s="33"/>
    </row>
    <row r="83" spans="1:2" ht="13" x14ac:dyDescent="0.15">
      <c r="A83" s="33"/>
      <c r="B83" s="33"/>
    </row>
    <row r="84" spans="1:2" ht="13" x14ac:dyDescent="0.15">
      <c r="A84" s="33"/>
      <c r="B84" s="33"/>
    </row>
    <row r="85" spans="1:2" ht="13" x14ac:dyDescent="0.15">
      <c r="A85" s="33"/>
      <c r="B85" s="33"/>
    </row>
    <row r="86" spans="1:2" ht="13" x14ac:dyDescent="0.15">
      <c r="A86" s="33"/>
      <c r="B86" s="33"/>
    </row>
    <row r="87" spans="1:2" ht="13" x14ac:dyDescent="0.15">
      <c r="A87" s="33"/>
      <c r="B87" s="33"/>
    </row>
    <row r="88" spans="1:2" ht="13" x14ac:dyDescent="0.15">
      <c r="A88" s="33"/>
      <c r="B88" s="33"/>
    </row>
    <row r="89" spans="1:2" ht="13" x14ac:dyDescent="0.15">
      <c r="A89" s="33"/>
      <c r="B89" s="33"/>
    </row>
    <row r="90" spans="1:2" ht="13" x14ac:dyDescent="0.15">
      <c r="A90" s="33"/>
      <c r="B90" s="33"/>
    </row>
    <row r="91" spans="1:2" ht="13" x14ac:dyDescent="0.15">
      <c r="A91" s="33"/>
      <c r="B91" s="33"/>
    </row>
    <row r="92" spans="1:2" ht="13" x14ac:dyDescent="0.15">
      <c r="A92" s="33"/>
      <c r="B92" s="33"/>
    </row>
    <row r="93" spans="1:2" ht="13" x14ac:dyDescent="0.15">
      <c r="A93" s="33"/>
      <c r="B93" s="33"/>
    </row>
    <row r="94" spans="1:2" ht="13" x14ac:dyDescent="0.15">
      <c r="A94" s="33"/>
      <c r="B94" s="33"/>
    </row>
    <row r="95" spans="1:2" ht="13" x14ac:dyDescent="0.15">
      <c r="A95" s="33"/>
      <c r="B95" s="33"/>
    </row>
    <row r="96" spans="1:2" ht="13" x14ac:dyDescent="0.15">
      <c r="A96" s="33"/>
      <c r="B96" s="33"/>
    </row>
    <row r="97" spans="1:2" ht="13" x14ac:dyDescent="0.15">
      <c r="A97" s="33"/>
      <c r="B97" s="33"/>
    </row>
    <row r="98" spans="1:2" ht="13" x14ac:dyDescent="0.15">
      <c r="A98" s="33"/>
      <c r="B98" s="33"/>
    </row>
    <row r="99" spans="1:2" ht="13" x14ac:dyDescent="0.15">
      <c r="A99" s="33"/>
      <c r="B99" s="33"/>
    </row>
    <row r="100" spans="1:2" ht="13" x14ac:dyDescent="0.15">
      <c r="A100" s="33"/>
      <c r="B100" s="33"/>
    </row>
    <row r="101" spans="1:2" ht="13" x14ac:dyDescent="0.15">
      <c r="A101" s="33"/>
      <c r="B101" s="33"/>
    </row>
    <row r="102" spans="1:2" ht="13" x14ac:dyDescent="0.15">
      <c r="A102" s="33"/>
      <c r="B102" s="33"/>
    </row>
    <row r="103" spans="1:2" ht="13" x14ac:dyDescent="0.15">
      <c r="A103" s="33"/>
      <c r="B103" s="33"/>
    </row>
    <row r="104" spans="1:2" ht="13" x14ac:dyDescent="0.15">
      <c r="A104" s="33"/>
      <c r="B104" s="33"/>
    </row>
    <row r="105" spans="1:2" ht="13" x14ac:dyDescent="0.15">
      <c r="A105" s="33"/>
      <c r="B105" s="33"/>
    </row>
    <row r="106" spans="1:2" ht="13" x14ac:dyDescent="0.15">
      <c r="A106" s="33"/>
      <c r="B106" s="33"/>
    </row>
    <row r="107" spans="1:2" ht="13" x14ac:dyDescent="0.15">
      <c r="A107" s="33"/>
      <c r="B107" s="33"/>
    </row>
    <row r="108" spans="1:2" ht="13" x14ac:dyDescent="0.15">
      <c r="A108" s="33"/>
      <c r="B108" s="33"/>
    </row>
    <row r="109" spans="1:2" ht="13" x14ac:dyDescent="0.15">
      <c r="A109" s="33"/>
      <c r="B109" s="33"/>
    </row>
    <row r="110" spans="1:2" ht="13" x14ac:dyDescent="0.15">
      <c r="A110" s="33"/>
      <c r="B110" s="33"/>
    </row>
    <row r="111" spans="1:2" ht="13" x14ac:dyDescent="0.15">
      <c r="A111" s="33"/>
      <c r="B111" s="33"/>
    </row>
    <row r="112" spans="1:2" ht="13" x14ac:dyDescent="0.15">
      <c r="A112" s="33"/>
      <c r="B112" s="33"/>
    </row>
    <row r="113" spans="1:2" ht="13" x14ac:dyDescent="0.15">
      <c r="A113" s="33"/>
      <c r="B113" s="33"/>
    </row>
    <row r="114" spans="1:2" ht="13" x14ac:dyDescent="0.15">
      <c r="A114" s="33"/>
      <c r="B114" s="33"/>
    </row>
    <row r="115" spans="1:2" ht="13" x14ac:dyDescent="0.15">
      <c r="A115" s="33"/>
      <c r="B115" s="33"/>
    </row>
    <row r="116" spans="1:2" ht="13" x14ac:dyDescent="0.15">
      <c r="A116" s="33"/>
      <c r="B116" s="33"/>
    </row>
    <row r="117" spans="1:2" ht="13" x14ac:dyDescent="0.15">
      <c r="A117" s="33"/>
      <c r="B117" s="33"/>
    </row>
    <row r="118" spans="1:2" ht="13" x14ac:dyDescent="0.15">
      <c r="A118" s="33"/>
      <c r="B118" s="33"/>
    </row>
    <row r="119" spans="1:2" ht="13" x14ac:dyDescent="0.15">
      <c r="A119" s="33"/>
      <c r="B119" s="33"/>
    </row>
    <row r="120" spans="1:2" ht="13" x14ac:dyDescent="0.15">
      <c r="A120" s="33"/>
      <c r="B120" s="33"/>
    </row>
    <row r="121" spans="1:2" ht="13" x14ac:dyDescent="0.15">
      <c r="A121" s="33"/>
      <c r="B121" s="33"/>
    </row>
    <row r="122" spans="1:2" ht="13" x14ac:dyDescent="0.15">
      <c r="A122" s="33"/>
      <c r="B122" s="33"/>
    </row>
    <row r="123" spans="1:2" ht="13" x14ac:dyDescent="0.15">
      <c r="A123" s="33"/>
      <c r="B123" s="33"/>
    </row>
    <row r="124" spans="1:2" ht="13" x14ac:dyDescent="0.15">
      <c r="A124" s="33"/>
      <c r="B124" s="33"/>
    </row>
    <row r="125" spans="1:2" ht="13" x14ac:dyDescent="0.15">
      <c r="A125" s="33"/>
      <c r="B125" s="33"/>
    </row>
    <row r="126" spans="1:2" ht="13" x14ac:dyDescent="0.15">
      <c r="A126" s="33"/>
      <c r="B126" s="33"/>
    </row>
    <row r="127" spans="1:2" ht="13" x14ac:dyDescent="0.15">
      <c r="A127" s="33"/>
      <c r="B127" s="33"/>
    </row>
    <row r="128" spans="1:2" ht="13" x14ac:dyDescent="0.15">
      <c r="A128" s="33"/>
      <c r="B128" s="33"/>
    </row>
    <row r="129" spans="1:2" ht="13" x14ac:dyDescent="0.15">
      <c r="A129" s="33"/>
      <c r="B129" s="33"/>
    </row>
    <row r="130" spans="1:2" ht="13" x14ac:dyDescent="0.15">
      <c r="A130" s="33"/>
      <c r="B130" s="33"/>
    </row>
    <row r="131" spans="1:2" ht="13" x14ac:dyDescent="0.15">
      <c r="A131" s="33"/>
      <c r="B131" s="33"/>
    </row>
    <row r="132" spans="1:2" ht="13" x14ac:dyDescent="0.15">
      <c r="A132" s="33"/>
      <c r="B132" s="33"/>
    </row>
    <row r="133" spans="1:2" ht="13" x14ac:dyDescent="0.15">
      <c r="A133" s="33"/>
      <c r="B133" s="33"/>
    </row>
    <row r="134" spans="1:2" ht="13" x14ac:dyDescent="0.15">
      <c r="A134" s="33"/>
      <c r="B134" s="33"/>
    </row>
    <row r="135" spans="1:2" ht="13" x14ac:dyDescent="0.15">
      <c r="A135" s="33"/>
      <c r="B135" s="33"/>
    </row>
    <row r="136" spans="1:2" ht="13" x14ac:dyDescent="0.15">
      <c r="A136" s="33"/>
      <c r="B136" s="33"/>
    </row>
    <row r="137" spans="1:2" ht="13" x14ac:dyDescent="0.15">
      <c r="A137" s="33"/>
      <c r="B137" s="33"/>
    </row>
    <row r="138" spans="1:2" ht="13" x14ac:dyDescent="0.15">
      <c r="A138" s="33"/>
      <c r="B138" s="33"/>
    </row>
    <row r="139" spans="1:2" ht="13" x14ac:dyDescent="0.15">
      <c r="A139" s="33"/>
      <c r="B139" s="33"/>
    </row>
    <row r="140" spans="1:2" ht="13" x14ac:dyDescent="0.15">
      <c r="A140" s="33"/>
      <c r="B140" s="33"/>
    </row>
    <row r="141" spans="1:2" ht="13" x14ac:dyDescent="0.15">
      <c r="A141" s="33"/>
      <c r="B141" s="33"/>
    </row>
    <row r="142" spans="1:2" ht="13" x14ac:dyDescent="0.15">
      <c r="A142" s="33"/>
      <c r="B142" s="33"/>
    </row>
    <row r="143" spans="1:2" ht="13" x14ac:dyDescent="0.15">
      <c r="A143" s="33"/>
      <c r="B143" s="33"/>
    </row>
    <row r="144" spans="1:2" ht="13" x14ac:dyDescent="0.15">
      <c r="A144" s="33"/>
      <c r="B144" s="33"/>
    </row>
    <row r="145" spans="1:2" ht="13" x14ac:dyDescent="0.15">
      <c r="A145" s="33"/>
      <c r="B145" s="33"/>
    </row>
    <row r="146" spans="1:2" ht="13" x14ac:dyDescent="0.15">
      <c r="A146" s="33"/>
      <c r="B146" s="33"/>
    </row>
    <row r="147" spans="1:2" ht="13" x14ac:dyDescent="0.15">
      <c r="A147" s="33"/>
      <c r="B147" s="33"/>
    </row>
    <row r="148" spans="1:2" ht="13" x14ac:dyDescent="0.15">
      <c r="A148" s="33"/>
      <c r="B148" s="33"/>
    </row>
    <row r="149" spans="1:2" ht="13" x14ac:dyDescent="0.15">
      <c r="A149" s="33"/>
      <c r="B149" s="33"/>
    </row>
    <row r="150" spans="1:2" ht="13" x14ac:dyDescent="0.15">
      <c r="A150" s="33"/>
      <c r="B150" s="33"/>
    </row>
    <row r="151" spans="1:2" ht="13" x14ac:dyDescent="0.15">
      <c r="A151" s="33"/>
      <c r="B151" s="33"/>
    </row>
    <row r="152" spans="1:2" ht="13" x14ac:dyDescent="0.15">
      <c r="A152" s="33"/>
      <c r="B152" s="33"/>
    </row>
    <row r="153" spans="1:2" ht="13" x14ac:dyDescent="0.15">
      <c r="A153" s="33"/>
      <c r="B153" s="33"/>
    </row>
    <row r="154" spans="1:2" ht="13" x14ac:dyDescent="0.15">
      <c r="A154" s="33"/>
      <c r="B154" s="33"/>
    </row>
    <row r="155" spans="1:2" ht="13" x14ac:dyDescent="0.15">
      <c r="A155" s="33"/>
      <c r="B155" s="33"/>
    </row>
    <row r="156" spans="1:2" ht="13" x14ac:dyDescent="0.15">
      <c r="A156" s="33"/>
      <c r="B156" s="33"/>
    </row>
    <row r="157" spans="1:2" ht="13" x14ac:dyDescent="0.15">
      <c r="A157" s="33"/>
      <c r="B157" s="33"/>
    </row>
    <row r="158" spans="1:2" ht="13" x14ac:dyDescent="0.15">
      <c r="A158" s="33"/>
      <c r="B158" s="33"/>
    </row>
    <row r="159" spans="1:2" ht="13" x14ac:dyDescent="0.15">
      <c r="A159" s="33"/>
      <c r="B159" s="33"/>
    </row>
    <row r="160" spans="1:2" ht="13" x14ac:dyDescent="0.15">
      <c r="A160" s="33"/>
      <c r="B160" s="33"/>
    </row>
    <row r="161" spans="1:2" ht="13" x14ac:dyDescent="0.15">
      <c r="A161" s="33"/>
      <c r="B161" s="33"/>
    </row>
    <row r="162" spans="1:2" ht="13" x14ac:dyDescent="0.15">
      <c r="A162" s="33"/>
      <c r="B162" s="33"/>
    </row>
    <row r="163" spans="1:2" ht="13" x14ac:dyDescent="0.15">
      <c r="A163" s="33"/>
      <c r="B163" s="33"/>
    </row>
    <row r="164" spans="1:2" ht="13" x14ac:dyDescent="0.15">
      <c r="A164" s="33"/>
      <c r="B164" s="33"/>
    </row>
    <row r="165" spans="1:2" ht="13" x14ac:dyDescent="0.15">
      <c r="A165" s="33"/>
      <c r="B165" s="33"/>
    </row>
    <row r="166" spans="1:2" ht="13" x14ac:dyDescent="0.15">
      <c r="A166" s="33"/>
      <c r="B166" s="33"/>
    </row>
    <row r="167" spans="1:2" ht="13" x14ac:dyDescent="0.15">
      <c r="A167" s="33"/>
      <c r="B167" s="33"/>
    </row>
    <row r="168" spans="1:2" ht="13" x14ac:dyDescent="0.15">
      <c r="A168" s="33"/>
      <c r="B168" s="33"/>
    </row>
    <row r="169" spans="1:2" ht="13" x14ac:dyDescent="0.15">
      <c r="A169" s="33"/>
      <c r="B169" s="33"/>
    </row>
    <row r="170" spans="1:2" ht="13" x14ac:dyDescent="0.15">
      <c r="A170" s="33"/>
      <c r="B170" s="33"/>
    </row>
    <row r="171" spans="1:2" ht="13" x14ac:dyDescent="0.15">
      <c r="A171" s="33"/>
      <c r="B171" s="33"/>
    </row>
    <row r="172" spans="1:2" ht="13" x14ac:dyDescent="0.15">
      <c r="A172" s="33"/>
      <c r="B172" s="33"/>
    </row>
    <row r="173" spans="1:2" ht="13" x14ac:dyDescent="0.15">
      <c r="A173" s="33"/>
      <c r="B173" s="33"/>
    </row>
    <row r="174" spans="1:2" ht="13" x14ac:dyDescent="0.15">
      <c r="A174" s="33"/>
      <c r="B174" s="33"/>
    </row>
    <row r="175" spans="1:2" ht="13" x14ac:dyDescent="0.15">
      <c r="A175" s="33"/>
      <c r="B175" s="33"/>
    </row>
    <row r="176" spans="1:2" ht="13" x14ac:dyDescent="0.15">
      <c r="A176" s="33"/>
      <c r="B176" s="33"/>
    </row>
    <row r="177" spans="1:2" ht="13" x14ac:dyDescent="0.15">
      <c r="A177" s="33"/>
      <c r="B177" s="33"/>
    </row>
    <row r="178" spans="1:2" ht="13" x14ac:dyDescent="0.15">
      <c r="A178" s="33"/>
      <c r="B178" s="33"/>
    </row>
    <row r="179" spans="1:2" ht="13" x14ac:dyDescent="0.15">
      <c r="A179" s="33"/>
      <c r="B179" s="33"/>
    </row>
    <row r="180" spans="1:2" ht="13" x14ac:dyDescent="0.15">
      <c r="A180" s="33"/>
      <c r="B180" s="33"/>
    </row>
    <row r="181" spans="1:2" ht="13" x14ac:dyDescent="0.15">
      <c r="A181" s="33"/>
      <c r="B181" s="33"/>
    </row>
    <row r="182" spans="1:2" ht="13" x14ac:dyDescent="0.15">
      <c r="A182" s="33"/>
      <c r="B182" s="33"/>
    </row>
    <row r="183" spans="1:2" ht="13" x14ac:dyDescent="0.15">
      <c r="A183" s="33"/>
      <c r="B183" s="33"/>
    </row>
    <row r="184" spans="1:2" ht="13" x14ac:dyDescent="0.15">
      <c r="A184" s="33"/>
      <c r="B184" s="33"/>
    </row>
    <row r="185" spans="1:2" ht="13" x14ac:dyDescent="0.15">
      <c r="A185" s="33"/>
      <c r="B185" s="33"/>
    </row>
    <row r="186" spans="1:2" ht="13" x14ac:dyDescent="0.15">
      <c r="A186" s="33"/>
      <c r="B186" s="33"/>
    </row>
    <row r="187" spans="1:2" ht="13" x14ac:dyDescent="0.15">
      <c r="A187" s="33"/>
      <c r="B187" s="33"/>
    </row>
    <row r="188" spans="1:2" ht="13" x14ac:dyDescent="0.15">
      <c r="A188" s="33"/>
      <c r="B188" s="33"/>
    </row>
    <row r="189" spans="1:2" ht="13" x14ac:dyDescent="0.15">
      <c r="A189" s="33"/>
      <c r="B189" s="33"/>
    </row>
    <row r="190" spans="1:2" ht="13" x14ac:dyDescent="0.15">
      <c r="A190" s="33"/>
      <c r="B190" s="33"/>
    </row>
    <row r="191" spans="1:2" ht="13" x14ac:dyDescent="0.15">
      <c r="A191" s="33"/>
      <c r="B191" s="33"/>
    </row>
    <row r="192" spans="1:2" ht="13" x14ac:dyDescent="0.15">
      <c r="A192" s="33"/>
      <c r="B192" s="33"/>
    </row>
    <row r="193" spans="1:2" ht="13" x14ac:dyDescent="0.15">
      <c r="A193" s="33"/>
      <c r="B193" s="33"/>
    </row>
    <row r="194" spans="1:2" ht="13" x14ac:dyDescent="0.15">
      <c r="A194" s="33"/>
      <c r="B194" s="33"/>
    </row>
    <row r="195" spans="1:2" ht="13" x14ac:dyDescent="0.15">
      <c r="A195" s="33"/>
      <c r="B195" s="33"/>
    </row>
    <row r="196" spans="1:2" ht="13" x14ac:dyDescent="0.15">
      <c r="A196" s="33"/>
      <c r="B196" s="33"/>
    </row>
    <row r="197" spans="1:2" ht="13" x14ac:dyDescent="0.15">
      <c r="A197" s="33"/>
      <c r="B197" s="33"/>
    </row>
    <row r="198" spans="1:2" ht="13" x14ac:dyDescent="0.15">
      <c r="A198" s="33"/>
      <c r="B198" s="33"/>
    </row>
    <row r="199" spans="1:2" ht="13" x14ac:dyDescent="0.15">
      <c r="A199" s="33"/>
      <c r="B199" s="33"/>
    </row>
    <row r="200" spans="1:2" ht="13" x14ac:dyDescent="0.15">
      <c r="A200" s="33"/>
      <c r="B200" s="33"/>
    </row>
    <row r="201" spans="1:2" ht="13" x14ac:dyDescent="0.15">
      <c r="A201" s="33"/>
      <c r="B201" s="33"/>
    </row>
    <row r="202" spans="1:2" ht="13" x14ac:dyDescent="0.15">
      <c r="A202" s="33"/>
      <c r="B202" s="33"/>
    </row>
    <row r="203" spans="1:2" ht="13" x14ac:dyDescent="0.15">
      <c r="A203" s="33"/>
      <c r="B203" s="33"/>
    </row>
    <row r="204" spans="1:2" ht="13" x14ac:dyDescent="0.15">
      <c r="A204" s="33"/>
      <c r="B204" s="33"/>
    </row>
    <row r="205" spans="1:2" ht="13" x14ac:dyDescent="0.15">
      <c r="A205" s="33"/>
      <c r="B205" s="33"/>
    </row>
    <row r="206" spans="1:2" ht="13" x14ac:dyDescent="0.15">
      <c r="A206" s="33"/>
      <c r="B206" s="33"/>
    </row>
    <row r="207" spans="1:2" ht="13" x14ac:dyDescent="0.15">
      <c r="A207" s="33"/>
      <c r="B207" s="33"/>
    </row>
    <row r="208" spans="1:2" ht="13" x14ac:dyDescent="0.15">
      <c r="A208" s="33"/>
      <c r="B208" s="33"/>
    </row>
    <row r="209" spans="1:2" ht="13" x14ac:dyDescent="0.15">
      <c r="A209" s="33"/>
      <c r="B209" s="33"/>
    </row>
    <row r="210" spans="1:2" ht="13" x14ac:dyDescent="0.15">
      <c r="A210" s="33"/>
      <c r="B210" s="33"/>
    </row>
    <row r="211" spans="1:2" ht="13" x14ac:dyDescent="0.15">
      <c r="A211" s="33"/>
      <c r="B211" s="33"/>
    </row>
    <row r="212" spans="1:2" ht="13" x14ac:dyDescent="0.15">
      <c r="A212" s="33"/>
      <c r="B212" s="33"/>
    </row>
    <row r="213" spans="1:2" ht="13" x14ac:dyDescent="0.15">
      <c r="A213" s="33"/>
      <c r="B213" s="33"/>
    </row>
    <row r="214" spans="1:2" ht="13" x14ac:dyDescent="0.15">
      <c r="A214" s="33"/>
      <c r="B214" s="33"/>
    </row>
    <row r="215" spans="1:2" ht="13" x14ac:dyDescent="0.15">
      <c r="A215" s="33"/>
      <c r="B215" s="33"/>
    </row>
    <row r="216" spans="1:2" ht="13" x14ac:dyDescent="0.15">
      <c r="A216" s="33"/>
      <c r="B216" s="33"/>
    </row>
    <row r="217" spans="1:2" ht="13" x14ac:dyDescent="0.15">
      <c r="A217" s="33"/>
      <c r="B217" s="33"/>
    </row>
    <row r="218" spans="1:2" ht="13" x14ac:dyDescent="0.15">
      <c r="A218" s="33"/>
      <c r="B218" s="33"/>
    </row>
    <row r="219" spans="1:2" ht="13" x14ac:dyDescent="0.15">
      <c r="A219" s="33"/>
      <c r="B219" s="33"/>
    </row>
    <row r="220" spans="1:2" ht="13" x14ac:dyDescent="0.15">
      <c r="A220" s="33"/>
      <c r="B220" s="33"/>
    </row>
    <row r="221" spans="1:2" ht="13" x14ac:dyDescent="0.15">
      <c r="A221" s="33"/>
      <c r="B221" s="33"/>
    </row>
    <row r="222" spans="1:2" ht="13" x14ac:dyDescent="0.15">
      <c r="A222" s="33"/>
      <c r="B222" s="33"/>
    </row>
    <row r="223" spans="1:2" ht="13" x14ac:dyDescent="0.15">
      <c r="A223" s="33"/>
      <c r="B223" s="33"/>
    </row>
    <row r="224" spans="1:2" ht="13" x14ac:dyDescent="0.15">
      <c r="A224" s="33"/>
      <c r="B224" s="33"/>
    </row>
    <row r="225" spans="1:2" ht="13" x14ac:dyDescent="0.15">
      <c r="A225" s="33"/>
      <c r="B225" s="33"/>
    </row>
    <row r="226" spans="1:2" ht="13" x14ac:dyDescent="0.15">
      <c r="A226" s="33"/>
      <c r="B226" s="33"/>
    </row>
    <row r="227" spans="1:2" ht="13" x14ac:dyDescent="0.15">
      <c r="A227" s="33"/>
      <c r="B227" s="33"/>
    </row>
    <row r="228" spans="1:2" ht="13" x14ac:dyDescent="0.15">
      <c r="A228" s="33"/>
      <c r="B228" s="33"/>
    </row>
    <row r="229" spans="1:2" ht="13" x14ac:dyDescent="0.15">
      <c r="A229" s="33"/>
      <c r="B229" s="33"/>
    </row>
    <row r="230" spans="1:2" ht="13" x14ac:dyDescent="0.15">
      <c r="A230" s="33"/>
      <c r="B230" s="33"/>
    </row>
    <row r="231" spans="1:2" ht="13" x14ac:dyDescent="0.15">
      <c r="A231" s="33"/>
      <c r="B231" s="33"/>
    </row>
    <row r="232" spans="1:2" ht="13" x14ac:dyDescent="0.15">
      <c r="A232" s="33"/>
      <c r="B232" s="33"/>
    </row>
    <row r="233" spans="1:2" ht="13" x14ac:dyDescent="0.15">
      <c r="A233" s="33"/>
      <c r="B233" s="33"/>
    </row>
    <row r="234" spans="1:2" ht="13" x14ac:dyDescent="0.15">
      <c r="A234" s="33"/>
      <c r="B234" s="33"/>
    </row>
    <row r="235" spans="1:2" ht="13" x14ac:dyDescent="0.15">
      <c r="A235" s="33"/>
      <c r="B235" s="33"/>
    </row>
    <row r="236" spans="1:2" ht="13" x14ac:dyDescent="0.15">
      <c r="A236" s="33"/>
      <c r="B236" s="33"/>
    </row>
    <row r="237" spans="1:2" ht="13" x14ac:dyDescent="0.15">
      <c r="A237" s="33"/>
      <c r="B237" s="33"/>
    </row>
    <row r="238" spans="1:2" ht="13" x14ac:dyDescent="0.15">
      <c r="A238" s="33"/>
      <c r="B238" s="33"/>
    </row>
    <row r="239" spans="1:2" ht="13" x14ac:dyDescent="0.15">
      <c r="A239" s="33"/>
      <c r="B239" s="33"/>
    </row>
    <row r="240" spans="1:2" ht="13" x14ac:dyDescent="0.15">
      <c r="A240" s="33"/>
      <c r="B240" s="33"/>
    </row>
    <row r="241" spans="1:2" ht="13" x14ac:dyDescent="0.15">
      <c r="A241" s="33"/>
      <c r="B241" s="33"/>
    </row>
    <row r="242" spans="1:2" ht="13" x14ac:dyDescent="0.15">
      <c r="A242" s="33"/>
      <c r="B242" s="33"/>
    </row>
    <row r="243" spans="1:2" ht="13" x14ac:dyDescent="0.15">
      <c r="A243" s="33"/>
      <c r="B243" s="33"/>
    </row>
    <row r="244" spans="1:2" ht="13" x14ac:dyDescent="0.15">
      <c r="A244" s="33"/>
      <c r="B244" s="33"/>
    </row>
    <row r="245" spans="1:2" ht="13" x14ac:dyDescent="0.15">
      <c r="A245" s="33"/>
      <c r="B245" s="33"/>
    </row>
    <row r="246" spans="1:2" ht="13" x14ac:dyDescent="0.15">
      <c r="A246" s="33"/>
      <c r="B246" s="33"/>
    </row>
    <row r="247" spans="1:2" ht="13" x14ac:dyDescent="0.15">
      <c r="A247" s="33"/>
      <c r="B247" s="33"/>
    </row>
    <row r="248" spans="1:2" ht="13" x14ac:dyDescent="0.15">
      <c r="A248" s="33"/>
      <c r="B248" s="33"/>
    </row>
    <row r="249" spans="1:2" ht="13" x14ac:dyDescent="0.15">
      <c r="A249" s="33"/>
      <c r="B249" s="33"/>
    </row>
    <row r="250" spans="1:2" ht="13" x14ac:dyDescent="0.15">
      <c r="A250" s="33"/>
      <c r="B250" s="33"/>
    </row>
    <row r="251" spans="1:2" ht="13" x14ac:dyDescent="0.15">
      <c r="A251" s="33"/>
      <c r="B251" s="33"/>
    </row>
    <row r="252" spans="1:2" ht="13" x14ac:dyDescent="0.15">
      <c r="A252" s="33"/>
      <c r="B252" s="33"/>
    </row>
    <row r="253" spans="1:2" ht="13" x14ac:dyDescent="0.15">
      <c r="A253" s="33"/>
      <c r="B253" s="33"/>
    </row>
    <row r="254" spans="1:2" ht="13" x14ac:dyDescent="0.15">
      <c r="A254" s="33"/>
      <c r="B254" s="33"/>
    </row>
    <row r="255" spans="1:2" ht="13" x14ac:dyDescent="0.15">
      <c r="A255" s="33"/>
      <c r="B255" s="33"/>
    </row>
    <row r="256" spans="1:2" ht="13" x14ac:dyDescent="0.15">
      <c r="A256" s="33"/>
      <c r="B256" s="33"/>
    </row>
    <row r="257" spans="1:2" ht="13" x14ac:dyDescent="0.15">
      <c r="A257" s="33"/>
      <c r="B257" s="33"/>
    </row>
    <row r="258" spans="1:2" ht="13" x14ac:dyDescent="0.15">
      <c r="A258" s="33"/>
      <c r="B258" s="33"/>
    </row>
    <row r="259" spans="1:2" ht="13" x14ac:dyDescent="0.15">
      <c r="A259" s="33"/>
      <c r="B259" s="33"/>
    </row>
    <row r="260" spans="1:2" ht="13" x14ac:dyDescent="0.15">
      <c r="A260" s="33"/>
      <c r="B260" s="33"/>
    </row>
    <row r="261" spans="1:2" ht="13" x14ac:dyDescent="0.15">
      <c r="A261" s="33"/>
      <c r="B261" s="33"/>
    </row>
    <row r="262" spans="1:2" ht="13" x14ac:dyDescent="0.15">
      <c r="A262" s="33"/>
      <c r="B262" s="33"/>
    </row>
    <row r="263" spans="1:2" ht="13" x14ac:dyDescent="0.15">
      <c r="A263" s="33"/>
      <c r="B263" s="33"/>
    </row>
    <row r="264" spans="1:2" ht="13" x14ac:dyDescent="0.15">
      <c r="A264" s="33"/>
      <c r="B264" s="33"/>
    </row>
    <row r="265" spans="1:2" ht="13" x14ac:dyDescent="0.15">
      <c r="A265" s="33"/>
      <c r="B265" s="33"/>
    </row>
    <row r="266" spans="1:2" ht="13" x14ac:dyDescent="0.15">
      <c r="A266" s="33"/>
      <c r="B266" s="33"/>
    </row>
    <row r="267" spans="1:2" ht="13" x14ac:dyDescent="0.15">
      <c r="A267" s="33"/>
      <c r="B267" s="33"/>
    </row>
    <row r="268" spans="1:2" ht="13" x14ac:dyDescent="0.15">
      <c r="A268" s="33"/>
      <c r="B268" s="33"/>
    </row>
    <row r="269" spans="1:2" ht="13" x14ac:dyDescent="0.15">
      <c r="A269" s="33"/>
      <c r="B269" s="33"/>
    </row>
    <row r="270" spans="1:2" ht="13" x14ac:dyDescent="0.15">
      <c r="A270" s="33"/>
      <c r="B270" s="33"/>
    </row>
    <row r="271" spans="1:2" ht="13" x14ac:dyDescent="0.15">
      <c r="A271" s="33"/>
      <c r="B271" s="33"/>
    </row>
    <row r="272" spans="1:2" ht="13" x14ac:dyDescent="0.15">
      <c r="A272" s="33"/>
      <c r="B272" s="33"/>
    </row>
    <row r="273" spans="1:2" ht="13" x14ac:dyDescent="0.15">
      <c r="A273" s="33"/>
      <c r="B273" s="33"/>
    </row>
    <row r="274" spans="1:2" ht="13" x14ac:dyDescent="0.15">
      <c r="A274" s="33"/>
      <c r="B274" s="33"/>
    </row>
    <row r="275" spans="1:2" ht="13" x14ac:dyDescent="0.15">
      <c r="A275" s="33"/>
      <c r="B275" s="33"/>
    </row>
    <row r="276" spans="1:2" ht="13" x14ac:dyDescent="0.15">
      <c r="A276" s="33"/>
      <c r="B276" s="33"/>
    </row>
    <row r="277" spans="1:2" ht="13" x14ac:dyDescent="0.15">
      <c r="A277" s="33"/>
      <c r="B277" s="33"/>
    </row>
    <row r="278" spans="1:2" ht="13" x14ac:dyDescent="0.15">
      <c r="A278" s="33"/>
      <c r="B278" s="33"/>
    </row>
    <row r="279" spans="1:2" ht="13" x14ac:dyDescent="0.15">
      <c r="A279" s="33"/>
      <c r="B279" s="33"/>
    </row>
    <row r="280" spans="1:2" ht="13" x14ac:dyDescent="0.15">
      <c r="A280" s="33"/>
      <c r="B280" s="33"/>
    </row>
    <row r="281" spans="1:2" ht="13" x14ac:dyDescent="0.15">
      <c r="A281" s="33"/>
      <c r="B281" s="33"/>
    </row>
    <row r="282" spans="1:2" ht="13" x14ac:dyDescent="0.15">
      <c r="A282" s="33"/>
      <c r="B282" s="33"/>
    </row>
    <row r="283" spans="1:2" ht="13" x14ac:dyDescent="0.15">
      <c r="A283" s="33"/>
      <c r="B283" s="33"/>
    </row>
    <row r="284" spans="1:2" ht="13" x14ac:dyDescent="0.15">
      <c r="A284" s="33"/>
      <c r="B284" s="33"/>
    </row>
    <row r="285" spans="1:2" ht="13" x14ac:dyDescent="0.15">
      <c r="A285" s="33"/>
      <c r="B285" s="33"/>
    </row>
    <row r="286" spans="1:2" ht="13" x14ac:dyDescent="0.15">
      <c r="A286" s="33"/>
      <c r="B286" s="33"/>
    </row>
    <row r="287" spans="1:2" ht="13" x14ac:dyDescent="0.15">
      <c r="A287" s="33"/>
      <c r="B287" s="33"/>
    </row>
    <row r="288" spans="1:2" ht="13" x14ac:dyDescent="0.15">
      <c r="A288" s="33"/>
      <c r="B288" s="33"/>
    </row>
    <row r="289" spans="1:2" ht="13" x14ac:dyDescent="0.15">
      <c r="A289" s="33"/>
      <c r="B289" s="33"/>
    </row>
    <row r="290" spans="1:2" ht="13" x14ac:dyDescent="0.15">
      <c r="A290" s="33"/>
      <c r="B290" s="33"/>
    </row>
    <row r="291" spans="1:2" ht="13" x14ac:dyDescent="0.15">
      <c r="A291" s="33"/>
      <c r="B291" s="33"/>
    </row>
    <row r="292" spans="1:2" ht="13" x14ac:dyDescent="0.15">
      <c r="A292" s="33"/>
      <c r="B292" s="33"/>
    </row>
    <row r="293" spans="1:2" ht="13" x14ac:dyDescent="0.15">
      <c r="A293" s="33"/>
      <c r="B293" s="33"/>
    </row>
    <row r="294" spans="1:2" ht="13" x14ac:dyDescent="0.15">
      <c r="A294" s="33"/>
      <c r="B294" s="33"/>
    </row>
    <row r="295" spans="1:2" ht="13" x14ac:dyDescent="0.15">
      <c r="A295" s="33"/>
      <c r="B295" s="33"/>
    </row>
    <row r="296" spans="1:2" ht="13" x14ac:dyDescent="0.15">
      <c r="A296" s="33"/>
      <c r="B296" s="33"/>
    </row>
    <row r="297" spans="1:2" ht="13" x14ac:dyDescent="0.15">
      <c r="A297" s="33"/>
      <c r="B297" s="33"/>
    </row>
    <row r="298" spans="1:2" ht="13" x14ac:dyDescent="0.15">
      <c r="A298" s="33"/>
      <c r="B298" s="33"/>
    </row>
    <row r="299" spans="1:2" ht="13" x14ac:dyDescent="0.15">
      <c r="A299" s="33"/>
      <c r="B299" s="33"/>
    </row>
    <row r="300" spans="1:2" ht="13" x14ac:dyDescent="0.15">
      <c r="A300" s="33"/>
      <c r="B300" s="33"/>
    </row>
    <row r="301" spans="1:2" ht="13" x14ac:dyDescent="0.15">
      <c r="A301" s="33"/>
      <c r="B301" s="33"/>
    </row>
    <row r="302" spans="1:2" ht="13" x14ac:dyDescent="0.15">
      <c r="A302" s="33"/>
      <c r="B302" s="33"/>
    </row>
    <row r="303" spans="1:2" ht="13" x14ac:dyDescent="0.15">
      <c r="A303" s="33"/>
      <c r="B303" s="33"/>
    </row>
    <row r="304" spans="1:2" ht="13" x14ac:dyDescent="0.15">
      <c r="A304" s="33"/>
      <c r="B304" s="33"/>
    </row>
    <row r="305" spans="1:2" ht="13" x14ac:dyDescent="0.15">
      <c r="A305" s="33"/>
      <c r="B305" s="33"/>
    </row>
    <row r="306" spans="1:2" ht="13" x14ac:dyDescent="0.15">
      <c r="A306" s="33"/>
      <c r="B306" s="33"/>
    </row>
    <row r="307" spans="1:2" ht="13" x14ac:dyDescent="0.15">
      <c r="A307" s="33"/>
      <c r="B307" s="33"/>
    </row>
    <row r="308" spans="1:2" ht="13" x14ac:dyDescent="0.15">
      <c r="A308" s="33"/>
      <c r="B308" s="33"/>
    </row>
    <row r="309" spans="1:2" ht="13" x14ac:dyDescent="0.15">
      <c r="A309" s="33"/>
      <c r="B309" s="33"/>
    </row>
    <row r="310" spans="1:2" ht="13" x14ac:dyDescent="0.15">
      <c r="A310" s="33"/>
      <c r="B310" s="33"/>
    </row>
    <row r="311" spans="1:2" ht="13" x14ac:dyDescent="0.15">
      <c r="A311" s="33"/>
      <c r="B311" s="33"/>
    </row>
    <row r="312" spans="1:2" ht="13" x14ac:dyDescent="0.15">
      <c r="A312" s="33"/>
      <c r="B312" s="33"/>
    </row>
    <row r="313" spans="1:2" ht="13" x14ac:dyDescent="0.15">
      <c r="A313" s="33"/>
      <c r="B313" s="33"/>
    </row>
    <row r="314" spans="1:2" ht="13" x14ac:dyDescent="0.15">
      <c r="A314" s="33"/>
      <c r="B314" s="33"/>
    </row>
    <row r="315" spans="1:2" ht="13" x14ac:dyDescent="0.15">
      <c r="A315" s="33"/>
      <c r="B315" s="33"/>
    </row>
    <row r="316" spans="1:2" ht="13" x14ac:dyDescent="0.15">
      <c r="A316" s="33"/>
      <c r="B316" s="33"/>
    </row>
    <row r="317" spans="1:2" ht="13" x14ac:dyDescent="0.15">
      <c r="A317" s="33"/>
      <c r="B317" s="33"/>
    </row>
    <row r="318" spans="1:2" ht="13" x14ac:dyDescent="0.15">
      <c r="A318" s="33"/>
      <c r="B318" s="33"/>
    </row>
    <row r="319" spans="1:2" ht="13" x14ac:dyDescent="0.15">
      <c r="A319" s="33"/>
      <c r="B319" s="33"/>
    </row>
    <row r="320" spans="1:2" ht="13" x14ac:dyDescent="0.15">
      <c r="A320" s="33"/>
      <c r="B320" s="33"/>
    </row>
    <row r="321" spans="1:2" ht="13" x14ac:dyDescent="0.15">
      <c r="A321" s="33"/>
      <c r="B321" s="33"/>
    </row>
    <row r="322" spans="1:2" ht="13" x14ac:dyDescent="0.15">
      <c r="A322" s="33"/>
      <c r="B322" s="33"/>
    </row>
    <row r="323" spans="1:2" ht="13" x14ac:dyDescent="0.15">
      <c r="A323" s="33"/>
      <c r="B323" s="33"/>
    </row>
    <row r="324" spans="1:2" ht="13" x14ac:dyDescent="0.15">
      <c r="A324" s="33"/>
      <c r="B324" s="33"/>
    </row>
    <row r="325" spans="1:2" ht="13" x14ac:dyDescent="0.15">
      <c r="A325" s="33"/>
      <c r="B325" s="33"/>
    </row>
    <row r="326" spans="1:2" ht="13" x14ac:dyDescent="0.15">
      <c r="A326" s="33"/>
      <c r="B326" s="33"/>
    </row>
    <row r="327" spans="1:2" ht="13" x14ac:dyDescent="0.15">
      <c r="A327" s="33"/>
      <c r="B327" s="33"/>
    </row>
    <row r="328" spans="1:2" ht="13" x14ac:dyDescent="0.15">
      <c r="A328" s="33"/>
      <c r="B328" s="33"/>
    </row>
    <row r="329" spans="1:2" ht="13" x14ac:dyDescent="0.15">
      <c r="A329" s="33"/>
      <c r="B329" s="33"/>
    </row>
    <row r="330" spans="1:2" ht="13" x14ac:dyDescent="0.15">
      <c r="A330" s="33"/>
      <c r="B330" s="33"/>
    </row>
    <row r="331" spans="1:2" ht="13" x14ac:dyDescent="0.15">
      <c r="A331" s="33"/>
      <c r="B331" s="33"/>
    </row>
    <row r="332" spans="1:2" ht="13" x14ac:dyDescent="0.15">
      <c r="A332" s="33"/>
      <c r="B332" s="33"/>
    </row>
    <row r="333" spans="1:2" ht="13" x14ac:dyDescent="0.15">
      <c r="A333" s="33"/>
      <c r="B333" s="33"/>
    </row>
    <row r="334" spans="1:2" ht="13" x14ac:dyDescent="0.15">
      <c r="A334" s="33"/>
      <c r="B334" s="33"/>
    </row>
    <row r="335" spans="1:2" ht="13" x14ac:dyDescent="0.15">
      <c r="A335" s="33"/>
      <c r="B335" s="33"/>
    </row>
    <row r="336" spans="1:2" ht="13" x14ac:dyDescent="0.15">
      <c r="A336" s="33"/>
      <c r="B336" s="33"/>
    </row>
    <row r="337" spans="1:2" ht="13" x14ac:dyDescent="0.15">
      <c r="A337" s="33"/>
      <c r="B337" s="33"/>
    </row>
    <row r="338" spans="1:2" ht="13" x14ac:dyDescent="0.15">
      <c r="A338" s="33"/>
      <c r="B338" s="33"/>
    </row>
    <row r="339" spans="1:2" ht="13" x14ac:dyDescent="0.15">
      <c r="A339" s="33"/>
      <c r="B339" s="33"/>
    </row>
    <row r="340" spans="1:2" ht="13" x14ac:dyDescent="0.15">
      <c r="A340" s="33"/>
      <c r="B340" s="33"/>
    </row>
    <row r="341" spans="1:2" ht="13" x14ac:dyDescent="0.15">
      <c r="A341" s="33"/>
      <c r="B341" s="33"/>
    </row>
    <row r="342" spans="1:2" ht="13" x14ac:dyDescent="0.15">
      <c r="A342" s="33"/>
      <c r="B342" s="33"/>
    </row>
    <row r="343" spans="1:2" ht="13" x14ac:dyDescent="0.15">
      <c r="A343" s="33"/>
      <c r="B343" s="33"/>
    </row>
    <row r="344" spans="1:2" ht="13" x14ac:dyDescent="0.15">
      <c r="A344" s="33"/>
      <c r="B344" s="33"/>
    </row>
    <row r="345" spans="1:2" ht="13" x14ac:dyDescent="0.15">
      <c r="A345" s="33"/>
      <c r="B345" s="33"/>
    </row>
    <row r="346" spans="1:2" ht="13" x14ac:dyDescent="0.15">
      <c r="A346" s="33"/>
      <c r="B346" s="33"/>
    </row>
    <row r="347" spans="1:2" ht="13" x14ac:dyDescent="0.15">
      <c r="A347" s="33"/>
      <c r="B347" s="33"/>
    </row>
    <row r="348" spans="1:2" ht="13" x14ac:dyDescent="0.15">
      <c r="A348" s="33"/>
      <c r="B348" s="33"/>
    </row>
    <row r="349" spans="1:2" ht="13" x14ac:dyDescent="0.15">
      <c r="A349" s="33"/>
      <c r="B349" s="33"/>
    </row>
    <row r="350" spans="1:2" ht="13" x14ac:dyDescent="0.15">
      <c r="A350" s="33"/>
      <c r="B350" s="33"/>
    </row>
    <row r="351" spans="1:2" ht="13" x14ac:dyDescent="0.15">
      <c r="A351" s="33"/>
      <c r="B351" s="33"/>
    </row>
    <row r="352" spans="1:2" ht="13" x14ac:dyDescent="0.15">
      <c r="A352" s="33"/>
      <c r="B352" s="33"/>
    </row>
    <row r="353" spans="1:2" ht="13" x14ac:dyDescent="0.15">
      <c r="A353" s="33"/>
      <c r="B353" s="33"/>
    </row>
    <row r="354" spans="1:2" ht="13" x14ac:dyDescent="0.15">
      <c r="A354" s="33"/>
      <c r="B354" s="33"/>
    </row>
    <row r="355" spans="1:2" ht="13" x14ac:dyDescent="0.15">
      <c r="A355" s="33"/>
      <c r="B355" s="33"/>
    </row>
    <row r="356" spans="1:2" ht="13" x14ac:dyDescent="0.15">
      <c r="A356" s="33"/>
      <c r="B356" s="33"/>
    </row>
    <row r="357" spans="1:2" ht="13" x14ac:dyDescent="0.15">
      <c r="A357" s="33"/>
      <c r="B357" s="33"/>
    </row>
    <row r="358" spans="1:2" ht="13" x14ac:dyDescent="0.15">
      <c r="A358" s="33"/>
      <c r="B358" s="33"/>
    </row>
    <row r="359" spans="1:2" ht="13" x14ac:dyDescent="0.15">
      <c r="A359" s="33"/>
      <c r="B359" s="33"/>
    </row>
    <row r="360" spans="1:2" ht="13" x14ac:dyDescent="0.15">
      <c r="A360" s="33"/>
      <c r="B360" s="33"/>
    </row>
    <row r="361" spans="1:2" ht="13" x14ac:dyDescent="0.15">
      <c r="A361" s="33"/>
      <c r="B361" s="33"/>
    </row>
    <row r="362" spans="1:2" ht="13" x14ac:dyDescent="0.15">
      <c r="A362" s="33"/>
      <c r="B362" s="33"/>
    </row>
    <row r="363" spans="1:2" ht="13" x14ac:dyDescent="0.15">
      <c r="A363" s="33"/>
      <c r="B363" s="33"/>
    </row>
    <row r="364" spans="1:2" ht="13" x14ac:dyDescent="0.15">
      <c r="A364" s="33"/>
      <c r="B364" s="33"/>
    </row>
    <row r="365" spans="1:2" ht="13" x14ac:dyDescent="0.15">
      <c r="A365" s="33"/>
      <c r="B365" s="33"/>
    </row>
    <row r="366" spans="1:2" ht="13" x14ac:dyDescent="0.15">
      <c r="A366" s="33"/>
      <c r="B366" s="33"/>
    </row>
    <row r="367" spans="1:2" ht="13" x14ac:dyDescent="0.15">
      <c r="A367" s="33"/>
      <c r="B367" s="33"/>
    </row>
    <row r="368" spans="1:2" ht="13" x14ac:dyDescent="0.15">
      <c r="A368" s="33"/>
      <c r="B368" s="33"/>
    </row>
    <row r="369" spans="1:2" ht="13" x14ac:dyDescent="0.15">
      <c r="A369" s="33"/>
      <c r="B369" s="33"/>
    </row>
    <row r="370" spans="1:2" ht="13" x14ac:dyDescent="0.15">
      <c r="A370" s="33"/>
      <c r="B370" s="33"/>
    </row>
    <row r="371" spans="1:2" ht="13" x14ac:dyDescent="0.15">
      <c r="A371" s="33"/>
      <c r="B371" s="33"/>
    </row>
    <row r="372" spans="1:2" ht="13" x14ac:dyDescent="0.15">
      <c r="A372" s="33"/>
      <c r="B372" s="33"/>
    </row>
    <row r="373" spans="1:2" ht="13" x14ac:dyDescent="0.15">
      <c r="A373" s="33"/>
      <c r="B373" s="33"/>
    </row>
    <row r="374" spans="1:2" ht="13" x14ac:dyDescent="0.15">
      <c r="A374" s="33"/>
      <c r="B374" s="33"/>
    </row>
    <row r="375" spans="1:2" ht="13" x14ac:dyDescent="0.15">
      <c r="A375" s="33"/>
      <c r="B375" s="33"/>
    </row>
    <row r="376" spans="1:2" ht="13" x14ac:dyDescent="0.15">
      <c r="A376" s="33"/>
      <c r="B376" s="33"/>
    </row>
    <row r="377" spans="1:2" ht="13" x14ac:dyDescent="0.15">
      <c r="A377" s="33"/>
      <c r="B377" s="33"/>
    </row>
    <row r="378" spans="1:2" ht="13" x14ac:dyDescent="0.15">
      <c r="A378" s="33"/>
      <c r="B378" s="33"/>
    </row>
    <row r="379" spans="1:2" ht="13" x14ac:dyDescent="0.15">
      <c r="A379" s="33"/>
      <c r="B379" s="33"/>
    </row>
    <row r="380" spans="1:2" ht="13" x14ac:dyDescent="0.15">
      <c r="A380" s="33"/>
      <c r="B380" s="33"/>
    </row>
    <row r="381" spans="1:2" ht="13" x14ac:dyDescent="0.15">
      <c r="A381" s="33"/>
      <c r="B381" s="33"/>
    </row>
    <row r="382" spans="1:2" ht="13" x14ac:dyDescent="0.15">
      <c r="A382" s="33"/>
      <c r="B382" s="33"/>
    </row>
    <row r="383" spans="1:2" ht="13" x14ac:dyDescent="0.15">
      <c r="A383" s="33"/>
      <c r="B383" s="33"/>
    </row>
    <row r="384" spans="1:2" ht="13" x14ac:dyDescent="0.15">
      <c r="A384" s="33"/>
      <c r="B384" s="33"/>
    </row>
    <row r="385" spans="1:2" ht="13" x14ac:dyDescent="0.15">
      <c r="A385" s="33"/>
      <c r="B385" s="33"/>
    </row>
    <row r="386" spans="1:2" ht="13" x14ac:dyDescent="0.15">
      <c r="A386" s="33"/>
      <c r="B386" s="33"/>
    </row>
    <row r="387" spans="1:2" ht="13" x14ac:dyDescent="0.15">
      <c r="A387" s="33"/>
      <c r="B387" s="33"/>
    </row>
    <row r="388" spans="1:2" ht="13" x14ac:dyDescent="0.15">
      <c r="A388" s="33"/>
      <c r="B388" s="33"/>
    </row>
    <row r="389" spans="1:2" ht="13" x14ac:dyDescent="0.15">
      <c r="A389" s="33"/>
      <c r="B389" s="33"/>
    </row>
    <row r="390" spans="1:2" ht="13" x14ac:dyDescent="0.15">
      <c r="A390" s="33"/>
      <c r="B390" s="33"/>
    </row>
    <row r="391" spans="1:2" ht="13" x14ac:dyDescent="0.15">
      <c r="A391" s="33"/>
      <c r="B391" s="33"/>
    </row>
    <row r="392" spans="1:2" ht="13" x14ac:dyDescent="0.15">
      <c r="A392" s="33"/>
      <c r="B392" s="33"/>
    </row>
    <row r="393" spans="1:2" ht="13" x14ac:dyDescent="0.15">
      <c r="A393" s="33"/>
      <c r="B393" s="33"/>
    </row>
    <row r="394" spans="1:2" ht="13" x14ac:dyDescent="0.15">
      <c r="A394" s="33"/>
      <c r="B394" s="33"/>
    </row>
    <row r="395" spans="1:2" ht="13" x14ac:dyDescent="0.15">
      <c r="A395" s="33"/>
      <c r="B395" s="33"/>
    </row>
    <row r="396" spans="1:2" ht="13" x14ac:dyDescent="0.15">
      <c r="A396" s="33"/>
      <c r="B396" s="33"/>
    </row>
    <row r="397" spans="1:2" ht="13" x14ac:dyDescent="0.15">
      <c r="A397" s="33"/>
      <c r="B397" s="33"/>
    </row>
    <row r="398" spans="1:2" ht="13" x14ac:dyDescent="0.15">
      <c r="A398" s="33"/>
      <c r="B398" s="33"/>
    </row>
    <row r="399" spans="1:2" ht="13" x14ac:dyDescent="0.15">
      <c r="A399" s="33"/>
      <c r="B399" s="33"/>
    </row>
    <row r="400" spans="1:2" ht="13" x14ac:dyDescent="0.15">
      <c r="A400" s="33"/>
      <c r="B400" s="33"/>
    </row>
    <row r="401" spans="1:2" ht="13" x14ac:dyDescent="0.15">
      <c r="A401" s="33"/>
      <c r="B401" s="33"/>
    </row>
    <row r="402" spans="1:2" ht="13" x14ac:dyDescent="0.15">
      <c r="A402" s="33"/>
      <c r="B402" s="33"/>
    </row>
    <row r="403" spans="1:2" ht="13" x14ac:dyDescent="0.15">
      <c r="A403" s="33"/>
      <c r="B403" s="33"/>
    </row>
    <row r="404" spans="1:2" ht="13" x14ac:dyDescent="0.15">
      <c r="A404" s="33"/>
      <c r="B404" s="33"/>
    </row>
    <row r="405" spans="1:2" ht="13" x14ac:dyDescent="0.15">
      <c r="A405" s="33"/>
      <c r="B405" s="33"/>
    </row>
    <row r="406" spans="1:2" ht="13" x14ac:dyDescent="0.15">
      <c r="A406" s="33"/>
      <c r="B406" s="33"/>
    </row>
    <row r="407" spans="1:2" ht="13" x14ac:dyDescent="0.15">
      <c r="A407" s="33"/>
      <c r="B407" s="33"/>
    </row>
    <row r="408" spans="1:2" ht="13" x14ac:dyDescent="0.15">
      <c r="A408" s="33"/>
      <c r="B408" s="33"/>
    </row>
    <row r="409" spans="1:2" ht="13" x14ac:dyDescent="0.15">
      <c r="A409" s="33"/>
      <c r="B409" s="33"/>
    </row>
    <row r="410" spans="1:2" ht="13" x14ac:dyDescent="0.15">
      <c r="A410" s="33"/>
      <c r="B410" s="33"/>
    </row>
    <row r="411" spans="1:2" ht="13" x14ac:dyDescent="0.15">
      <c r="A411" s="33"/>
      <c r="B411" s="33"/>
    </row>
    <row r="412" spans="1:2" ht="13" x14ac:dyDescent="0.15">
      <c r="A412" s="33"/>
      <c r="B412" s="33"/>
    </row>
    <row r="413" spans="1:2" ht="13" x14ac:dyDescent="0.15">
      <c r="A413" s="33"/>
      <c r="B413" s="33"/>
    </row>
    <row r="414" spans="1:2" ht="13" x14ac:dyDescent="0.15">
      <c r="A414" s="33"/>
      <c r="B414" s="33"/>
    </row>
    <row r="415" spans="1:2" ht="13" x14ac:dyDescent="0.15">
      <c r="A415" s="33"/>
      <c r="B415" s="33"/>
    </row>
    <row r="416" spans="1:2" ht="13" x14ac:dyDescent="0.15">
      <c r="A416" s="33"/>
      <c r="B416" s="33"/>
    </row>
    <row r="417" spans="1:2" ht="13" x14ac:dyDescent="0.15">
      <c r="A417" s="33"/>
      <c r="B417" s="33"/>
    </row>
    <row r="418" spans="1:2" ht="13" x14ac:dyDescent="0.15">
      <c r="A418" s="33"/>
      <c r="B418" s="33"/>
    </row>
    <row r="419" spans="1:2" ht="13" x14ac:dyDescent="0.15">
      <c r="A419" s="33"/>
      <c r="B419" s="33"/>
    </row>
    <row r="420" spans="1:2" ht="13" x14ac:dyDescent="0.15">
      <c r="A420" s="33"/>
      <c r="B420" s="33"/>
    </row>
    <row r="421" spans="1:2" ht="13" x14ac:dyDescent="0.15">
      <c r="A421" s="33"/>
      <c r="B421" s="33"/>
    </row>
    <row r="422" spans="1:2" ht="13" x14ac:dyDescent="0.15">
      <c r="A422" s="33"/>
      <c r="B422" s="33"/>
    </row>
    <row r="423" spans="1:2" ht="13" x14ac:dyDescent="0.15">
      <c r="A423" s="33"/>
      <c r="B423" s="33"/>
    </row>
    <row r="424" spans="1:2" ht="13" x14ac:dyDescent="0.15">
      <c r="A424" s="33"/>
      <c r="B424" s="33"/>
    </row>
    <row r="425" spans="1:2" ht="13" x14ac:dyDescent="0.15">
      <c r="A425" s="33"/>
      <c r="B425" s="33"/>
    </row>
    <row r="426" spans="1:2" ht="13" x14ac:dyDescent="0.15">
      <c r="A426" s="33"/>
      <c r="B426" s="33"/>
    </row>
    <row r="427" spans="1:2" ht="13" x14ac:dyDescent="0.15">
      <c r="A427" s="33"/>
      <c r="B427" s="33"/>
    </row>
    <row r="428" spans="1:2" ht="13" x14ac:dyDescent="0.15">
      <c r="A428" s="33"/>
      <c r="B428" s="33"/>
    </row>
    <row r="429" spans="1:2" ht="13" x14ac:dyDescent="0.15">
      <c r="A429" s="33"/>
      <c r="B429" s="33"/>
    </row>
    <row r="430" spans="1:2" ht="13" x14ac:dyDescent="0.15">
      <c r="A430" s="33"/>
      <c r="B430" s="33"/>
    </row>
    <row r="431" spans="1:2" ht="13" x14ac:dyDescent="0.15">
      <c r="A431" s="33"/>
      <c r="B431" s="33"/>
    </row>
    <row r="432" spans="1:2" ht="13" x14ac:dyDescent="0.15">
      <c r="A432" s="33"/>
      <c r="B432" s="33"/>
    </row>
    <row r="433" spans="1:2" ht="13" x14ac:dyDescent="0.15">
      <c r="A433" s="33"/>
      <c r="B433" s="33"/>
    </row>
    <row r="434" spans="1:2" ht="13" x14ac:dyDescent="0.15">
      <c r="A434" s="33"/>
      <c r="B434" s="33"/>
    </row>
    <row r="435" spans="1:2" ht="13" x14ac:dyDescent="0.15">
      <c r="A435" s="33"/>
      <c r="B435" s="33"/>
    </row>
    <row r="436" spans="1:2" ht="13" x14ac:dyDescent="0.15">
      <c r="A436" s="33"/>
      <c r="B436" s="33"/>
    </row>
    <row r="437" spans="1:2" ht="13" x14ac:dyDescent="0.15">
      <c r="A437" s="33"/>
      <c r="B437" s="33"/>
    </row>
    <row r="438" spans="1:2" ht="13" x14ac:dyDescent="0.15">
      <c r="A438" s="33"/>
      <c r="B438" s="33"/>
    </row>
    <row r="439" spans="1:2" ht="13" x14ac:dyDescent="0.15">
      <c r="A439" s="33"/>
      <c r="B439" s="33"/>
    </row>
    <row r="440" spans="1:2" ht="13" x14ac:dyDescent="0.15">
      <c r="A440" s="33"/>
      <c r="B440" s="33"/>
    </row>
    <row r="441" spans="1:2" ht="13" x14ac:dyDescent="0.15">
      <c r="A441" s="33"/>
      <c r="B441" s="33"/>
    </row>
    <row r="442" spans="1:2" ht="13" x14ac:dyDescent="0.15">
      <c r="A442" s="33"/>
      <c r="B442" s="33"/>
    </row>
    <row r="443" spans="1:2" ht="13" x14ac:dyDescent="0.15">
      <c r="A443" s="33"/>
      <c r="B443" s="33"/>
    </row>
    <row r="444" spans="1:2" ht="13" x14ac:dyDescent="0.15">
      <c r="A444" s="33"/>
      <c r="B444" s="33"/>
    </row>
    <row r="445" spans="1:2" ht="13" x14ac:dyDescent="0.15">
      <c r="A445" s="33"/>
      <c r="B445" s="33"/>
    </row>
    <row r="446" spans="1:2" ht="13" x14ac:dyDescent="0.15">
      <c r="A446" s="33"/>
      <c r="B446" s="33"/>
    </row>
    <row r="447" spans="1:2" ht="13" x14ac:dyDescent="0.15">
      <c r="A447" s="33"/>
      <c r="B447" s="33"/>
    </row>
    <row r="448" spans="1:2" ht="13" x14ac:dyDescent="0.15">
      <c r="A448" s="33"/>
      <c r="B448" s="33"/>
    </row>
    <row r="449" spans="1:2" ht="13" x14ac:dyDescent="0.15">
      <c r="A449" s="33"/>
      <c r="B449" s="33"/>
    </row>
    <row r="450" spans="1:2" ht="13" x14ac:dyDescent="0.15">
      <c r="A450" s="33"/>
      <c r="B450" s="33"/>
    </row>
    <row r="451" spans="1:2" ht="13" x14ac:dyDescent="0.15">
      <c r="A451" s="33"/>
      <c r="B451" s="33"/>
    </row>
    <row r="452" spans="1:2" ht="13" x14ac:dyDescent="0.15">
      <c r="A452" s="33"/>
      <c r="B452" s="33"/>
    </row>
    <row r="453" spans="1:2" ht="13" x14ac:dyDescent="0.15">
      <c r="A453" s="33"/>
      <c r="B453" s="33"/>
    </row>
    <row r="454" spans="1:2" ht="13" x14ac:dyDescent="0.15">
      <c r="A454" s="33"/>
      <c r="B454" s="33"/>
    </row>
    <row r="455" spans="1:2" ht="13" x14ac:dyDescent="0.15">
      <c r="A455" s="33"/>
      <c r="B455" s="33"/>
    </row>
    <row r="456" spans="1:2" ht="13" x14ac:dyDescent="0.15">
      <c r="A456" s="33"/>
      <c r="B456" s="33"/>
    </row>
    <row r="457" spans="1:2" ht="13" x14ac:dyDescent="0.15">
      <c r="A457" s="33"/>
      <c r="B457" s="33"/>
    </row>
    <row r="458" spans="1:2" ht="13" x14ac:dyDescent="0.15">
      <c r="A458" s="33"/>
      <c r="B458" s="33"/>
    </row>
    <row r="459" spans="1:2" ht="13" x14ac:dyDescent="0.15">
      <c r="A459" s="33"/>
      <c r="B459" s="33"/>
    </row>
    <row r="460" spans="1:2" ht="13" x14ac:dyDescent="0.15">
      <c r="A460" s="33"/>
      <c r="B460" s="33"/>
    </row>
    <row r="461" spans="1:2" ht="13" x14ac:dyDescent="0.15">
      <c r="A461" s="33"/>
      <c r="B461" s="33"/>
    </row>
    <row r="462" spans="1:2" ht="13" x14ac:dyDescent="0.15">
      <c r="A462" s="33"/>
      <c r="B462" s="33"/>
    </row>
    <row r="463" spans="1:2" ht="13" x14ac:dyDescent="0.15">
      <c r="A463" s="33"/>
      <c r="B463" s="33"/>
    </row>
    <row r="464" spans="1:2" ht="13" x14ac:dyDescent="0.15">
      <c r="A464" s="33"/>
      <c r="B464" s="33"/>
    </row>
    <row r="465" spans="1:2" ht="13" x14ac:dyDescent="0.15">
      <c r="A465" s="33"/>
      <c r="B465" s="33"/>
    </row>
    <row r="466" spans="1:2" ht="13" x14ac:dyDescent="0.15">
      <c r="A466" s="33"/>
      <c r="B466" s="33"/>
    </row>
    <row r="467" spans="1:2" ht="13" x14ac:dyDescent="0.15">
      <c r="A467" s="33"/>
      <c r="B467" s="33"/>
    </row>
    <row r="468" spans="1:2" ht="13" x14ac:dyDescent="0.15">
      <c r="A468" s="33"/>
      <c r="B468" s="33"/>
    </row>
    <row r="469" spans="1:2" ht="13" x14ac:dyDescent="0.15">
      <c r="A469" s="33"/>
      <c r="B469" s="33"/>
    </row>
    <row r="470" spans="1:2" ht="13" x14ac:dyDescent="0.15">
      <c r="A470" s="33"/>
      <c r="B470" s="33"/>
    </row>
    <row r="471" spans="1:2" ht="13" x14ac:dyDescent="0.15">
      <c r="A471" s="33"/>
      <c r="B471" s="33"/>
    </row>
    <row r="472" spans="1:2" ht="13" x14ac:dyDescent="0.15">
      <c r="A472" s="33"/>
      <c r="B472" s="33"/>
    </row>
    <row r="473" spans="1:2" ht="13" x14ac:dyDescent="0.15">
      <c r="A473" s="33"/>
      <c r="B473" s="33"/>
    </row>
    <row r="474" spans="1:2" ht="13" x14ac:dyDescent="0.15">
      <c r="A474" s="33"/>
      <c r="B474" s="33"/>
    </row>
    <row r="475" spans="1:2" ht="13" x14ac:dyDescent="0.15">
      <c r="A475" s="33"/>
      <c r="B475" s="33"/>
    </row>
    <row r="476" spans="1:2" ht="13" x14ac:dyDescent="0.15">
      <c r="A476" s="33"/>
      <c r="B476" s="33"/>
    </row>
    <row r="477" spans="1:2" ht="13" x14ac:dyDescent="0.15">
      <c r="A477" s="33"/>
      <c r="B477" s="33"/>
    </row>
    <row r="478" spans="1:2" ht="13" x14ac:dyDescent="0.15">
      <c r="A478" s="33"/>
      <c r="B478" s="33"/>
    </row>
    <row r="479" spans="1:2" ht="13" x14ac:dyDescent="0.15">
      <c r="A479" s="33"/>
      <c r="B479" s="33"/>
    </row>
    <row r="480" spans="1:2" ht="13" x14ac:dyDescent="0.15">
      <c r="A480" s="33"/>
      <c r="B480" s="33"/>
    </row>
    <row r="481" spans="1:2" ht="13" x14ac:dyDescent="0.15">
      <c r="A481" s="33"/>
      <c r="B481" s="33"/>
    </row>
    <row r="482" spans="1:2" ht="13" x14ac:dyDescent="0.15">
      <c r="A482" s="33"/>
      <c r="B482" s="33"/>
    </row>
    <row r="483" spans="1:2" ht="13" x14ac:dyDescent="0.15">
      <c r="A483" s="33"/>
      <c r="B483" s="33"/>
    </row>
    <row r="484" spans="1:2" ht="13" x14ac:dyDescent="0.15">
      <c r="A484" s="33"/>
      <c r="B484" s="33"/>
    </row>
    <row r="485" spans="1:2" ht="13" x14ac:dyDescent="0.15">
      <c r="A485" s="33"/>
      <c r="B485" s="33"/>
    </row>
    <row r="486" spans="1:2" ht="13" x14ac:dyDescent="0.15">
      <c r="A486" s="33"/>
      <c r="B486" s="33"/>
    </row>
    <row r="487" spans="1:2" ht="13" x14ac:dyDescent="0.15">
      <c r="A487" s="33"/>
      <c r="B487" s="33"/>
    </row>
    <row r="488" spans="1:2" ht="13" x14ac:dyDescent="0.15">
      <c r="A488" s="33"/>
      <c r="B488" s="33"/>
    </row>
    <row r="489" spans="1:2" ht="13" x14ac:dyDescent="0.15">
      <c r="A489" s="33"/>
      <c r="B489" s="33"/>
    </row>
    <row r="490" spans="1:2" ht="13" x14ac:dyDescent="0.15">
      <c r="A490" s="33"/>
      <c r="B490" s="33"/>
    </row>
    <row r="491" spans="1:2" ht="13" x14ac:dyDescent="0.15">
      <c r="A491" s="33"/>
      <c r="B491" s="33"/>
    </row>
    <row r="492" spans="1:2" ht="13" x14ac:dyDescent="0.15">
      <c r="A492" s="33"/>
      <c r="B492" s="33"/>
    </row>
    <row r="493" spans="1:2" ht="13" x14ac:dyDescent="0.15">
      <c r="A493" s="33"/>
      <c r="B493" s="33"/>
    </row>
    <row r="494" spans="1:2" ht="13" x14ac:dyDescent="0.15">
      <c r="A494" s="33"/>
      <c r="B494" s="33"/>
    </row>
    <row r="495" spans="1:2" ht="13" x14ac:dyDescent="0.15">
      <c r="A495" s="33"/>
      <c r="B495" s="33"/>
    </row>
    <row r="496" spans="1:2" ht="13" x14ac:dyDescent="0.15">
      <c r="A496" s="33"/>
      <c r="B496" s="33"/>
    </row>
    <row r="497" spans="1:2" ht="13" x14ac:dyDescent="0.15">
      <c r="A497" s="33"/>
      <c r="B497" s="33"/>
    </row>
    <row r="498" spans="1:2" ht="13" x14ac:dyDescent="0.15">
      <c r="A498" s="33"/>
      <c r="B498" s="33"/>
    </row>
    <row r="499" spans="1:2" ht="13" x14ac:dyDescent="0.15">
      <c r="A499" s="33"/>
      <c r="B499" s="33"/>
    </row>
    <row r="500" spans="1:2" ht="13" x14ac:dyDescent="0.15">
      <c r="A500" s="33"/>
      <c r="B500" s="33"/>
    </row>
    <row r="501" spans="1:2" ht="13" x14ac:dyDescent="0.15">
      <c r="A501" s="33"/>
      <c r="B501" s="33"/>
    </row>
    <row r="502" spans="1:2" ht="13" x14ac:dyDescent="0.15">
      <c r="A502" s="33"/>
      <c r="B502" s="33"/>
    </row>
    <row r="503" spans="1:2" ht="13" x14ac:dyDescent="0.15">
      <c r="A503" s="33"/>
      <c r="B503" s="33"/>
    </row>
    <row r="504" spans="1:2" ht="13" x14ac:dyDescent="0.15">
      <c r="A504" s="33"/>
      <c r="B504" s="33"/>
    </row>
    <row r="505" spans="1:2" ht="13" x14ac:dyDescent="0.15">
      <c r="A505" s="33"/>
      <c r="B505" s="33"/>
    </row>
    <row r="506" spans="1:2" ht="13" x14ac:dyDescent="0.15">
      <c r="A506" s="33"/>
      <c r="B506" s="33"/>
    </row>
    <row r="507" spans="1:2" ht="13" x14ac:dyDescent="0.15">
      <c r="A507" s="33"/>
      <c r="B507" s="33"/>
    </row>
    <row r="508" spans="1:2" ht="13" x14ac:dyDescent="0.15">
      <c r="A508" s="33"/>
      <c r="B508" s="33"/>
    </row>
    <row r="509" spans="1:2" ht="13" x14ac:dyDescent="0.15">
      <c r="A509" s="33"/>
      <c r="B509" s="33"/>
    </row>
    <row r="510" spans="1:2" ht="13" x14ac:dyDescent="0.15">
      <c r="A510" s="33"/>
      <c r="B510" s="33"/>
    </row>
    <row r="511" spans="1:2" ht="13" x14ac:dyDescent="0.15">
      <c r="A511" s="33"/>
      <c r="B511" s="33"/>
    </row>
    <row r="512" spans="1:2" ht="13" x14ac:dyDescent="0.15">
      <c r="A512" s="33"/>
      <c r="B512" s="33"/>
    </row>
    <row r="513" spans="1:2" ht="13" x14ac:dyDescent="0.15">
      <c r="A513" s="33"/>
      <c r="B513" s="33"/>
    </row>
    <row r="514" spans="1:2" ht="13" x14ac:dyDescent="0.15">
      <c r="A514" s="33"/>
      <c r="B514" s="33"/>
    </row>
    <row r="515" spans="1:2" ht="13" x14ac:dyDescent="0.15">
      <c r="A515" s="33"/>
      <c r="B515" s="33"/>
    </row>
    <row r="516" spans="1:2" ht="13" x14ac:dyDescent="0.15">
      <c r="A516" s="33"/>
      <c r="B516" s="33"/>
    </row>
    <row r="517" spans="1:2" ht="13" x14ac:dyDescent="0.15">
      <c r="A517" s="33"/>
      <c r="B517" s="33"/>
    </row>
    <row r="518" spans="1:2" ht="13" x14ac:dyDescent="0.15">
      <c r="A518" s="33"/>
      <c r="B518" s="33"/>
    </row>
    <row r="519" spans="1:2" ht="13" x14ac:dyDescent="0.15">
      <c r="A519" s="33"/>
      <c r="B519" s="33"/>
    </row>
    <row r="520" spans="1:2" ht="13" x14ac:dyDescent="0.15">
      <c r="A520" s="33"/>
      <c r="B520" s="33"/>
    </row>
    <row r="521" spans="1:2" ht="13" x14ac:dyDescent="0.15">
      <c r="A521" s="33"/>
      <c r="B521" s="33"/>
    </row>
    <row r="522" spans="1:2" ht="13" x14ac:dyDescent="0.15">
      <c r="A522" s="33"/>
      <c r="B522" s="33"/>
    </row>
    <row r="523" spans="1:2" ht="13" x14ac:dyDescent="0.15">
      <c r="A523" s="33"/>
      <c r="B523" s="33"/>
    </row>
    <row r="524" spans="1:2" ht="13" x14ac:dyDescent="0.15">
      <c r="A524" s="33"/>
      <c r="B524" s="33"/>
    </row>
    <row r="525" spans="1:2" ht="13" x14ac:dyDescent="0.15">
      <c r="A525" s="33"/>
      <c r="B525" s="33"/>
    </row>
    <row r="526" spans="1:2" ht="13" x14ac:dyDescent="0.15">
      <c r="A526" s="33"/>
      <c r="B526" s="33"/>
    </row>
    <row r="527" spans="1:2" ht="13" x14ac:dyDescent="0.15">
      <c r="A527" s="33"/>
      <c r="B527" s="33"/>
    </row>
    <row r="528" spans="1:2" ht="13" x14ac:dyDescent="0.15">
      <c r="A528" s="33"/>
      <c r="B528" s="33"/>
    </row>
    <row r="529" spans="1:2" ht="13" x14ac:dyDescent="0.15">
      <c r="A529" s="33"/>
      <c r="B529" s="33"/>
    </row>
    <row r="530" spans="1:2" ht="13" x14ac:dyDescent="0.15">
      <c r="A530" s="33"/>
      <c r="B530" s="33"/>
    </row>
    <row r="531" spans="1:2" ht="13" x14ac:dyDescent="0.15">
      <c r="A531" s="33"/>
      <c r="B531" s="33"/>
    </row>
    <row r="532" spans="1:2" ht="13" x14ac:dyDescent="0.15">
      <c r="A532" s="33"/>
      <c r="B532" s="33"/>
    </row>
    <row r="533" spans="1:2" ht="13" x14ac:dyDescent="0.15">
      <c r="A533" s="33"/>
      <c r="B533" s="33"/>
    </row>
    <row r="534" spans="1:2" ht="13" x14ac:dyDescent="0.15">
      <c r="A534" s="33"/>
      <c r="B534" s="33"/>
    </row>
    <row r="535" spans="1:2" ht="13" x14ac:dyDescent="0.15">
      <c r="A535" s="33"/>
      <c r="B535" s="33"/>
    </row>
    <row r="536" spans="1:2" ht="13" x14ac:dyDescent="0.15">
      <c r="A536" s="33"/>
      <c r="B536" s="33"/>
    </row>
    <row r="537" spans="1:2" ht="13" x14ac:dyDescent="0.15">
      <c r="A537" s="33"/>
      <c r="B537" s="33"/>
    </row>
    <row r="538" spans="1:2" ht="13" x14ac:dyDescent="0.15">
      <c r="A538" s="33"/>
      <c r="B538" s="33"/>
    </row>
    <row r="539" spans="1:2" ht="13" x14ac:dyDescent="0.15">
      <c r="A539" s="33"/>
      <c r="B539" s="33"/>
    </row>
    <row r="540" spans="1:2" ht="13" x14ac:dyDescent="0.15">
      <c r="A540" s="33"/>
      <c r="B540" s="33"/>
    </row>
    <row r="541" spans="1:2" ht="13" x14ac:dyDescent="0.15">
      <c r="A541" s="33"/>
      <c r="B541" s="33"/>
    </row>
    <row r="542" spans="1:2" ht="13" x14ac:dyDescent="0.15">
      <c r="A542" s="33"/>
      <c r="B542" s="33"/>
    </row>
    <row r="543" spans="1:2" ht="13" x14ac:dyDescent="0.15">
      <c r="A543" s="33"/>
      <c r="B543" s="33"/>
    </row>
    <row r="544" spans="1:2" ht="13" x14ac:dyDescent="0.15">
      <c r="A544" s="33"/>
      <c r="B544" s="33"/>
    </row>
    <row r="545" spans="1:2" ht="13" x14ac:dyDescent="0.15">
      <c r="A545" s="33"/>
      <c r="B545" s="33"/>
    </row>
    <row r="546" spans="1:2" ht="13" x14ac:dyDescent="0.15">
      <c r="A546" s="33"/>
      <c r="B546" s="33"/>
    </row>
    <row r="547" spans="1:2" ht="13" x14ac:dyDescent="0.15">
      <c r="A547" s="33"/>
      <c r="B547" s="33"/>
    </row>
    <row r="548" spans="1:2" ht="13" x14ac:dyDescent="0.15">
      <c r="A548" s="33"/>
      <c r="B548" s="33"/>
    </row>
    <row r="549" spans="1:2" ht="13" x14ac:dyDescent="0.15">
      <c r="A549" s="33"/>
      <c r="B549" s="33"/>
    </row>
    <row r="550" spans="1:2" ht="13" x14ac:dyDescent="0.15">
      <c r="A550" s="33"/>
      <c r="B550" s="33"/>
    </row>
    <row r="551" spans="1:2" ht="13" x14ac:dyDescent="0.15">
      <c r="A551" s="33"/>
      <c r="B551" s="33"/>
    </row>
    <row r="552" spans="1:2" ht="13" x14ac:dyDescent="0.15">
      <c r="A552" s="33"/>
      <c r="B552" s="33"/>
    </row>
    <row r="553" spans="1:2" ht="13" x14ac:dyDescent="0.15">
      <c r="A553" s="33"/>
      <c r="B553" s="33"/>
    </row>
    <row r="554" spans="1:2" ht="13" x14ac:dyDescent="0.15">
      <c r="A554" s="33"/>
      <c r="B554" s="33"/>
    </row>
    <row r="555" spans="1:2" ht="13" x14ac:dyDescent="0.15">
      <c r="A555" s="33"/>
      <c r="B555" s="33"/>
    </row>
    <row r="556" spans="1:2" ht="13" x14ac:dyDescent="0.15">
      <c r="A556" s="33"/>
      <c r="B556" s="33"/>
    </row>
    <row r="557" spans="1:2" ht="13" x14ac:dyDescent="0.15">
      <c r="A557" s="33"/>
      <c r="B557" s="33"/>
    </row>
    <row r="558" spans="1:2" ht="13" x14ac:dyDescent="0.15">
      <c r="A558" s="33"/>
      <c r="B558" s="33"/>
    </row>
    <row r="559" spans="1:2" ht="13" x14ac:dyDescent="0.15">
      <c r="A559" s="33"/>
      <c r="B559" s="33"/>
    </row>
    <row r="560" spans="1:2" ht="13" x14ac:dyDescent="0.15">
      <c r="A560" s="33"/>
      <c r="B560" s="33"/>
    </row>
    <row r="561" spans="1:2" ht="13" x14ac:dyDescent="0.15">
      <c r="A561" s="33"/>
      <c r="B561" s="33"/>
    </row>
    <row r="562" spans="1:2" ht="13" x14ac:dyDescent="0.15">
      <c r="A562" s="33"/>
      <c r="B562" s="33"/>
    </row>
    <row r="563" spans="1:2" ht="13" x14ac:dyDescent="0.15">
      <c r="A563" s="33"/>
      <c r="B563" s="33"/>
    </row>
    <row r="564" spans="1:2" ht="13" x14ac:dyDescent="0.15">
      <c r="A564" s="33"/>
      <c r="B564" s="33"/>
    </row>
    <row r="565" spans="1:2" ht="13" x14ac:dyDescent="0.15">
      <c r="A565" s="33"/>
      <c r="B565" s="33"/>
    </row>
    <row r="566" spans="1:2" ht="13" x14ac:dyDescent="0.15">
      <c r="A566" s="33"/>
      <c r="B566" s="33"/>
    </row>
    <row r="567" spans="1:2" ht="13" x14ac:dyDescent="0.15">
      <c r="A567" s="33"/>
      <c r="B567" s="33"/>
    </row>
    <row r="568" spans="1:2" ht="13" x14ac:dyDescent="0.15">
      <c r="A568" s="33"/>
      <c r="B568" s="33"/>
    </row>
    <row r="569" spans="1:2" ht="13" x14ac:dyDescent="0.15">
      <c r="A569" s="33"/>
      <c r="B569" s="33"/>
    </row>
    <row r="570" spans="1:2" ht="13" x14ac:dyDescent="0.15">
      <c r="A570" s="33"/>
      <c r="B570" s="33"/>
    </row>
    <row r="571" spans="1:2" ht="13" x14ac:dyDescent="0.15">
      <c r="A571" s="33"/>
      <c r="B571" s="33"/>
    </row>
    <row r="572" spans="1:2" ht="13" x14ac:dyDescent="0.15">
      <c r="A572" s="33"/>
      <c r="B572" s="33"/>
    </row>
    <row r="573" spans="1:2" ht="13" x14ac:dyDescent="0.15">
      <c r="A573" s="33"/>
      <c r="B573" s="33"/>
    </row>
    <row r="574" spans="1:2" ht="13" x14ac:dyDescent="0.15">
      <c r="A574" s="33"/>
      <c r="B574" s="33"/>
    </row>
    <row r="575" spans="1:2" ht="13" x14ac:dyDescent="0.15">
      <c r="A575" s="33"/>
      <c r="B575" s="33"/>
    </row>
    <row r="576" spans="1:2" ht="13" x14ac:dyDescent="0.15">
      <c r="A576" s="33"/>
      <c r="B576" s="33"/>
    </row>
    <row r="577" spans="1:2" ht="13" x14ac:dyDescent="0.15">
      <c r="A577" s="33"/>
      <c r="B577" s="33"/>
    </row>
    <row r="578" spans="1:2" ht="13" x14ac:dyDescent="0.15">
      <c r="A578" s="33"/>
      <c r="B578" s="33"/>
    </row>
    <row r="579" spans="1:2" ht="13" x14ac:dyDescent="0.15">
      <c r="A579" s="33"/>
      <c r="B579" s="33"/>
    </row>
    <row r="580" spans="1:2" ht="13" x14ac:dyDescent="0.15">
      <c r="A580" s="33"/>
      <c r="B580" s="33"/>
    </row>
    <row r="581" spans="1:2" ht="13" x14ac:dyDescent="0.15">
      <c r="A581" s="33"/>
      <c r="B581" s="33"/>
    </row>
    <row r="582" spans="1:2" ht="13" x14ac:dyDescent="0.15">
      <c r="A582" s="33"/>
      <c r="B582" s="33"/>
    </row>
    <row r="583" spans="1:2" ht="13" x14ac:dyDescent="0.15">
      <c r="A583" s="33"/>
      <c r="B583" s="33"/>
    </row>
    <row r="584" spans="1:2" ht="13" x14ac:dyDescent="0.15">
      <c r="A584" s="33"/>
      <c r="B584" s="33"/>
    </row>
    <row r="585" spans="1:2" ht="13" x14ac:dyDescent="0.15">
      <c r="A585" s="33"/>
      <c r="B585" s="33"/>
    </row>
    <row r="586" spans="1:2" ht="13" x14ac:dyDescent="0.15">
      <c r="A586" s="33"/>
      <c r="B586" s="33"/>
    </row>
    <row r="587" spans="1:2" ht="13" x14ac:dyDescent="0.15">
      <c r="A587" s="33"/>
      <c r="B587" s="33"/>
    </row>
    <row r="588" spans="1:2" ht="13" x14ac:dyDescent="0.15">
      <c r="A588" s="33"/>
      <c r="B588" s="33"/>
    </row>
    <row r="589" spans="1:2" ht="13" x14ac:dyDescent="0.15">
      <c r="A589" s="33"/>
      <c r="B589" s="33"/>
    </row>
    <row r="590" spans="1:2" ht="13" x14ac:dyDescent="0.15">
      <c r="A590" s="33"/>
      <c r="B590" s="33"/>
    </row>
    <row r="591" spans="1:2" ht="13" x14ac:dyDescent="0.15">
      <c r="A591" s="33"/>
      <c r="B591" s="33"/>
    </row>
    <row r="592" spans="1:2" ht="13" x14ac:dyDescent="0.15">
      <c r="A592" s="33"/>
      <c r="B592" s="33"/>
    </row>
    <row r="593" spans="1:2" ht="13" x14ac:dyDescent="0.15">
      <c r="A593" s="33"/>
      <c r="B593" s="33"/>
    </row>
    <row r="594" spans="1:2" ht="13" x14ac:dyDescent="0.15">
      <c r="A594" s="33"/>
      <c r="B594" s="33"/>
    </row>
    <row r="595" spans="1:2" ht="13" x14ac:dyDescent="0.15">
      <c r="A595" s="33"/>
      <c r="B595" s="33"/>
    </row>
    <row r="596" spans="1:2" ht="13" x14ac:dyDescent="0.15">
      <c r="A596" s="33"/>
      <c r="B596" s="33"/>
    </row>
    <row r="597" spans="1:2" ht="13" x14ac:dyDescent="0.15">
      <c r="A597" s="33"/>
      <c r="B597" s="33"/>
    </row>
    <row r="598" spans="1:2" ht="13" x14ac:dyDescent="0.15">
      <c r="A598" s="33"/>
      <c r="B598" s="33"/>
    </row>
    <row r="599" spans="1:2" ht="13" x14ac:dyDescent="0.15">
      <c r="A599" s="33"/>
      <c r="B599" s="33"/>
    </row>
    <row r="600" spans="1:2" ht="13" x14ac:dyDescent="0.15">
      <c r="A600" s="33"/>
      <c r="B600" s="33"/>
    </row>
    <row r="601" spans="1:2" ht="13" x14ac:dyDescent="0.15">
      <c r="A601" s="33"/>
      <c r="B601" s="33"/>
    </row>
    <row r="602" spans="1:2" ht="13" x14ac:dyDescent="0.15">
      <c r="A602" s="33"/>
      <c r="B602" s="33"/>
    </row>
    <row r="603" spans="1:2" ht="13" x14ac:dyDescent="0.15">
      <c r="A603" s="33"/>
      <c r="B603" s="33"/>
    </row>
    <row r="604" spans="1:2" ht="13" x14ac:dyDescent="0.15">
      <c r="A604" s="33"/>
      <c r="B604" s="33"/>
    </row>
    <row r="605" spans="1:2" ht="13" x14ac:dyDescent="0.15">
      <c r="A605" s="33"/>
      <c r="B605" s="33"/>
    </row>
    <row r="606" spans="1:2" ht="13" x14ac:dyDescent="0.15">
      <c r="A606" s="33"/>
      <c r="B606" s="33"/>
    </row>
    <row r="607" spans="1:2" ht="13" x14ac:dyDescent="0.15">
      <c r="A607" s="33"/>
      <c r="B607" s="33"/>
    </row>
    <row r="608" spans="1:2" ht="13" x14ac:dyDescent="0.15">
      <c r="A608" s="33"/>
      <c r="B608" s="33"/>
    </row>
    <row r="609" spans="1:2" ht="13" x14ac:dyDescent="0.15">
      <c r="A609" s="33"/>
      <c r="B609" s="33"/>
    </row>
    <row r="610" spans="1:2" ht="13" x14ac:dyDescent="0.15">
      <c r="A610" s="33"/>
      <c r="B610" s="33"/>
    </row>
    <row r="611" spans="1:2" ht="13" x14ac:dyDescent="0.15">
      <c r="A611" s="33"/>
      <c r="B611" s="33"/>
    </row>
    <row r="612" spans="1:2" ht="13" x14ac:dyDescent="0.15">
      <c r="A612" s="33"/>
      <c r="B612" s="33"/>
    </row>
    <row r="613" spans="1:2" ht="13" x14ac:dyDescent="0.15">
      <c r="A613" s="33"/>
      <c r="B613" s="33"/>
    </row>
    <row r="614" spans="1:2" ht="13" x14ac:dyDescent="0.15">
      <c r="A614" s="33"/>
      <c r="B614" s="33"/>
    </row>
    <row r="615" spans="1:2" ht="13" x14ac:dyDescent="0.15">
      <c r="A615" s="33"/>
      <c r="B615" s="33"/>
    </row>
    <row r="616" spans="1:2" ht="13" x14ac:dyDescent="0.15">
      <c r="A616" s="33"/>
      <c r="B616" s="33"/>
    </row>
    <row r="617" spans="1:2" ht="13" x14ac:dyDescent="0.15">
      <c r="A617" s="33"/>
      <c r="B617" s="33"/>
    </row>
    <row r="618" spans="1:2" ht="13" x14ac:dyDescent="0.15">
      <c r="A618" s="33"/>
      <c r="B618" s="33"/>
    </row>
    <row r="619" spans="1:2" ht="13" x14ac:dyDescent="0.15">
      <c r="A619" s="33"/>
      <c r="B619" s="33"/>
    </row>
    <row r="620" spans="1:2" ht="13" x14ac:dyDescent="0.15">
      <c r="A620" s="33"/>
      <c r="B620" s="33"/>
    </row>
    <row r="621" spans="1:2" ht="13" x14ac:dyDescent="0.15">
      <c r="A621" s="33"/>
      <c r="B621" s="33"/>
    </row>
    <row r="622" spans="1:2" ht="13" x14ac:dyDescent="0.15">
      <c r="A622" s="33"/>
      <c r="B622" s="33"/>
    </row>
    <row r="623" spans="1:2" ht="13" x14ac:dyDescent="0.15">
      <c r="A623" s="33"/>
      <c r="B623" s="33"/>
    </row>
    <row r="624" spans="1:2" ht="13" x14ac:dyDescent="0.15">
      <c r="A624" s="33"/>
      <c r="B624" s="33"/>
    </row>
    <row r="625" spans="1:2" ht="13" x14ac:dyDescent="0.15">
      <c r="A625" s="33"/>
      <c r="B625" s="33"/>
    </row>
    <row r="626" spans="1:2" ht="13" x14ac:dyDescent="0.15">
      <c r="A626" s="33"/>
      <c r="B626" s="33"/>
    </row>
    <row r="627" spans="1:2" ht="13" x14ac:dyDescent="0.15">
      <c r="A627" s="33"/>
      <c r="B627" s="33"/>
    </row>
    <row r="628" spans="1:2" ht="13" x14ac:dyDescent="0.15">
      <c r="A628" s="33"/>
      <c r="B628" s="33"/>
    </row>
    <row r="629" spans="1:2" ht="13" x14ac:dyDescent="0.15">
      <c r="A629" s="33"/>
      <c r="B629" s="33"/>
    </row>
    <row r="630" spans="1:2" ht="13" x14ac:dyDescent="0.15">
      <c r="A630" s="33"/>
      <c r="B630" s="33"/>
    </row>
    <row r="631" spans="1:2" ht="13" x14ac:dyDescent="0.15">
      <c r="A631" s="33"/>
      <c r="B631" s="33"/>
    </row>
    <row r="632" spans="1:2" ht="13" x14ac:dyDescent="0.15">
      <c r="A632" s="33"/>
      <c r="B632" s="33"/>
    </row>
    <row r="633" spans="1:2" ht="13" x14ac:dyDescent="0.15">
      <c r="A633" s="33"/>
      <c r="B633" s="33"/>
    </row>
    <row r="634" spans="1:2" ht="13" x14ac:dyDescent="0.15">
      <c r="A634" s="33"/>
      <c r="B634" s="33"/>
    </row>
    <row r="635" spans="1:2" ht="13" x14ac:dyDescent="0.15">
      <c r="A635" s="33"/>
      <c r="B635" s="33"/>
    </row>
    <row r="636" spans="1:2" ht="13" x14ac:dyDescent="0.15">
      <c r="A636" s="33"/>
      <c r="B636" s="33"/>
    </row>
    <row r="637" spans="1:2" ht="13" x14ac:dyDescent="0.15">
      <c r="A637" s="33"/>
      <c r="B637" s="33"/>
    </row>
    <row r="638" spans="1:2" ht="13" x14ac:dyDescent="0.15">
      <c r="A638" s="33"/>
      <c r="B638" s="33"/>
    </row>
    <row r="639" spans="1:2" ht="13" x14ac:dyDescent="0.15">
      <c r="A639" s="33"/>
      <c r="B639" s="33"/>
    </row>
    <row r="640" spans="1:2" ht="13" x14ac:dyDescent="0.15">
      <c r="A640" s="33"/>
      <c r="B640" s="33"/>
    </row>
    <row r="641" spans="1:2" ht="13" x14ac:dyDescent="0.15">
      <c r="A641" s="33"/>
      <c r="B641" s="33"/>
    </row>
    <row r="642" spans="1:2" ht="13" x14ac:dyDescent="0.15">
      <c r="A642" s="33"/>
      <c r="B642" s="33"/>
    </row>
    <row r="643" spans="1:2" ht="13" x14ac:dyDescent="0.15">
      <c r="A643" s="33"/>
      <c r="B643" s="33"/>
    </row>
    <row r="644" spans="1:2" ht="13" x14ac:dyDescent="0.15">
      <c r="A644" s="33"/>
      <c r="B644" s="33"/>
    </row>
    <row r="645" spans="1:2" ht="13" x14ac:dyDescent="0.15">
      <c r="A645" s="33"/>
      <c r="B645" s="33"/>
    </row>
    <row r="646" spans="1:2" ht="13" x14ac:dyDescent="0.15">
      <c r="A646" s="33"/>
      <c r="B646" s="33"/>
    </row>
    <row r="647" spans="1:2" ht="13" x14ac:dyDescent="0.15">
      <c r="A647" s="33"/>
      <c r="B647" s="33"/>
    </row>
    <row r="648" spans="1:2" ht="13" x14ac:dyDescent="0.15">
      <c r="A648" s="33"/>
      <c r="B648" s="33"/>
    </row>
    <row r="649" spans="1:2" ht="13" x14ac:dyDescent="0.15">
      <c r="A649" s="33"/>
      <c r="B649" s="33"/>
    </row>
    <row r="650" spans="1:2" ht="13" x14ac:dyDescent="0.15">
      <c r="A650" s="33"/>
      <c r="B650" s="33"/>
    </row>
    <row r="651" spans="1:2" ht="13" x14ac:dyDescent="0.15">
      <c r="A651" s="33"/>
      <c r="B651" s="33"/>
    </row>
    <row r="652" spans="1:2" ht="13" x14ac:dyDescent="0.15">
      <c r="A652" s="33"/>
      <c r="B652" s="33"/>
    </row>
    <row r="653" spans="1:2" ht="13" x14ac:dyDescent="0.15">
      <c r="A653" s="33"/>
      <c r="B653" s="33"/>
    </row>
    <row r="654" spans="1:2" ht="13" x14ac:dyDescent="0.15">
      <c r="A654" s="33"/>
      <c r="B654" s="33"/>
    </row>
    <row r="655" spans="1:2" ht="13" x14ac:dyDescent="0.15">
      <c r="A655" s="33"/>
      <c r="B655" s="33"/>
    </row>
    <row r="656" spans="1:2" ht="13" x14ac:dyDescent="0.15">
      <c r="A656" s="33"/>
      <c r="B656" s="33"/>
    </row>
    <row r="657" spans="1:2" ht="13" x14ac:dyDescent="0.15">
      <c r="A657" s="33"/>
      <c r="B657" s="33"/>
    </row>
    <row r="658" spans="1:2" ht="13" x14ac:dyDescent="0.15">
      <c r="A658" s="33"/>
      <c r="B658" s="33"/>
    </row>
    <row r="659" spans="1:2" ht="13" x14ac:dyDescent="0.15">
      <c r="A659" s="33"/>
      <c r="B659" s="33"/>
    </row>
    <row r="660" spans="1:2" ht="13" x14ac:dyDescent="0.15">
      <c r="A660" s="33"/>
      <c r="B660" s="33"/>
    </row>
    <row r="661" spans="1:2" ht="13" x14ac:dyDescent="0.15">
      <c r="A661" s="33"/>
      <c r="B661" s="33"/>
    </row>
    <row r="662" spans="1:2" ht="13" x14ac:dyDescent="0.15">
      <c r="A662" s="33"/>
      <c r="B662" s="33"/>
    </row>
    <row r="663" spans="1:2" ht="13" x14ac:dyDescent="0.15">
      <c r="A663" s="33"/>
      <c r="B663" s="33"/>
    </row>
    <row r="664" spans="1:2" ht="13" x14ac:dyDescent="0.15">
      <c r="A664" s="33"/>
      <c r="B664" s="33"/>
    </row>
    <row r="665" spans="1:2" ht="13" x14ac:dyDescent="0.15">
      <c r="A665" s="33"/>
      <c r="B665" s="33"/>
    </row>
    <row r="666" spans="1:2" ht="13" x14ac:dyDescent="0.15">
      <c r="A666" s="33"/>
      <c r="B666" s="33"/>
    </row>
    <row r="667" spans="1:2" ht="13" x14ac:dyDescent="0.15">
      <c r="A667" s="33"/>
      <c r="B667" s="33"/>
    </row>
    <row r="668" spans="1:2" ht="13" x14ac:dyDescent="0.15">
      <c r="A668" s="33"/>
      <c r="B668" s="33"/>
    </row>
    <row r="669" spans="1:2" ht="13" x14ac:dyDescent="0.15">
      <c r="A669" s="33"/>
      <c r="B669" s="33"/>
    </row>
    <row r="670" spans="1:2" ht="13" x14ac:dyDescent="0.15">
      <c r="A670" s="33"/>
      <c r="B670" s="33"/>
    </row>
    <row r="671" spans="1:2" ht="13" x14ac:dyDescent="0.15">
      <c r="A671" s="33"/>
      <c r="B671" s="33"/>
    </row>
    <row r="672" spans="1:2" ht="13" x14ac:dyDescent="0.15">
      <c r="A672" s="33"/>
      <c r="B672" s="33"/>
    </row>
    <row r="673" spans="1:2" ht="13" x14ac:dyDescent="0.15">
      <c r="A673" s="33"/>
      <c r="B673" s="33"/>
    </row>
    <row r="674" spans="1:2" ht="13" x14ac:dyDescent="0.15">
      <c r="A674" s="33"/>
      <c r="B674" s="33"/>
    </row>
    <row r="675" spans="1:2" ht="13" x14ac:dyDescent="0.15">
      <c r="A675" s="33"/>
      <c r="B675" s="33"/>
    </row>
    <row r="676" spans="1:2" ht="13" x14ac:dyDescent="0.15">
      <c r="A676" s="33"/>
      <c r="B676" s="33"/>
    </row>
    <row r="677" spans="1:2" ht="13" x14ac:dyDescent="0.15">
      <c r="A677" s="33"/>
      <c r="B677" s="33"/>
    </row>
    <row r="678" spans="1:2" ht="13" x14ac:dyDescent="0.15">
      <c r="A678" s="33"/>
      <c r="B678" s="33"/>
    </row>
    <row r="679" spans="1:2" ht="13" x14ac:dyDescent="0.15">
      <c r="A679" s="33"/>
      <c r="B679" s="33"/>
    </row>
    <row r="680" spans="1:2" ht="13" x14ac:dyDescent="0.15">
      <c r="A680" s="33"/>
      <c r="B680" s="33"/>
    </row>
    <row r="681" spans="1:2" ht="13" x14ac:dyDescent="0.15">
      <c r="A681" s="33"/>
      <c r="B681" s="33"/>
    </row>
    <row r="682" spans="1:2" ht="13" x14ac:dyDescent="0.15">
      <c r="A682" s="33"/>
      <c r="B682" s="33"/>
    </row>
    <row r="683" spans="1:2" ht="13" x14ac:dyDescent="0.15">
      <c r="A683" s="33"/>
      <c r="B683" s="33"/>
    </row>
    <row r="684" spans="1:2" ht="13" x14ac:dyDescent="0.15">
      <c r="A684" s="33"/>
      <c r="B684" s="33"/>
    </row>
    <row r="685" spans="1:2" ht="13" x14ac:dyDescent="0.15">
      <c r="A685" s="33"/>
      <c r="B685" s="33"/>
    </row>
    <row r="686" spans="1:2" ht="13" x14ac:dyDescent="0.15">
      <c r="A686" s="33"/>
      <c r="B686" s="33"/>
    </row>
    <row r="687" spans="1:2" ht="13" x14ac:dyDescent="0.15">
      <c r="A687" s="33"/>
      <c r="B687" s="33"/>
    </row>
    <row r="688" spans="1:2" ht="13" x14ac:dyDescent="0.15">
      <c r="A688" s="33"/>
      <c r="B688" s="33"/>
    </row>
    <row r="689" spans="1:2" ht="13" x14ac:dyDescent="0.15">
      <c r="A689" s="33"/>
      <c r="B689" s="33"/>
    </row>
    <row r="690" spans="1:2" ht="13" x14ac:dyDescent="0.15">
      <c r="A690" s="33"/>
      <c r="B690" s="33"/>
    </row>
    <row r="691" spans="1:2" ht="13" x14ac:dyDescent="0.15">
      <c r="A691" s="33"/>
      <c r="B691" s="33"/>
    </row>
    <row r="692" spans="1:2" ht="13" x14ac:dyDescent="0.15">
      <c r="A692" s="33"/>
      <c r="B692" s="33"/>
    </row>
    <row r="693" spans="1:2" ht="13" x14ac:dyDescent="0.15">
      <c r="A693" s="33"/>
      <c r="B693" s="33"/>
    </row>
    <row r="694" spans="1:2" ht="13" x14ac:dyDescent="0.15">
      <c r="A694" s="33"/>
      <c r="B694" s="33"/>
    </row>
    <row r="695" spans="1:2" ht="13" x14ac:dyDescent="0.15">
      <c r="A695" s="33"/>
      <c r="B695" s="33"/>
    </row>
    <row r="696" spans="1:2" ht="13" x14ac:dyDescent="0.15">
      <c r="A696" s="33"/>
      <c r="B696" s="33"/>
    </row>
    <row r="697" spans="1:2" ht="13" x14ac:dyDescent="0.15">
      <c r="A697" s="33"/>
      <c r="B697" s="33"/>
    </row>
    <row r="698" spans="1:2" ht="13" x14ac:dyDescent="0.15">
      <c r="A698" s="33"/>
      <c r="B698" s="33"/>
    </row>
    <row r="699" spans="1:2" ht="13" x14ac:dyDescent="0.15">
      <c r="A699" s="33"/>
      <c r="B699" s="33"/>
    </row>
    <row r="700" spans="1:2" ht="13" x14ac:dyDescent="0.15">
      <c r="A700" s="33"/>
      <c r="B700" s="33"/>
    </row>
    <row r="701" spans="1:2" ht="13" x14ac:dyDescent="0.15">
      <c r="A701" s="33"/>
      <c r="B701" s="33"/>
    </row>
    <row r="702" spans="1:2" ht="13" x14ac:dyDescent="0.15">
      <c r="A702" s="33"/>
      <c r="B702" s="33"/>
    </row>
    <row r="703" spans="1:2" ht="13" x14ac:dyDescent="0.15">
      <c r="A703" s="33"/>
      <c r="B703" s="33"/>
    </row>
    <row r="704" spans="1:2" ht="13" x14ac:dyDescent="0.15">
      <c r="A704" s="33"/>
      <c r="B704" s="33"/>
    </row>
    <row r="705" spans="1:2" ht="13" x14ac:dyDescent="0.15">
      <c r="A705" s="33"/>
      <c r="B705" s="33"/>
    </row>
    <row r="706" spans="1:2" ht="13" x14ac:dyDescent="0.15">
      <c r="A706" s="33"/>
      <c r="B706" s="33"/>
    </row>
    <row r="707" spans="1:2" ht="13" x14ac:dyDescent="0.15">
      <c r="A707" s="33"/>
      <c r="B707" s="33"/>
    </row>
    <row r="708" spans="1:2" ht="13" x14ac:dyDescent="0.15">
      <c r="A708" s="33"/>
      <c r="B708" s="33"/>
    </row>
    <row r="709" spans="1:2" ht="13" x14ac:dyDescent="0.15">
      <c r="A709" s="33"/>
      <c r="B709" s="33"/>
    </row>
    <row r="710" spans="1:2" ht="13" x14ac:dyDescent="0.15">
      <c r="A710" s="33"/>
      <c r="B710" s="33"/>
    </row>
    <row r="711" spans="1:2" ht="13" x14ac:dyDescent="0.15">
      <c r="A711" s="33"/>
      <c r="B711" s="33"/>
    </row>
    <row r="712" spans="1:2" ht="13" x14ac:dyDescent="0.15">
      <c r="A712" s="33"/>
      <c r="B712" s="33"/>
    </row>
    <row r="713" spans="1:2" ht="13" x14ac:dyDescent="0.15">
      <c r="A713" s="33"/>
      <c r="B713" s="33"/>
    </row>
    <row r="714" spans="1:2" ht="13" x14ac:dyDescent="0.15">
      <c r="A714" s="33"/>
      <c r="B714" s="33"/>
    </row>
    <row r="715" spans="1:2" ht="13" x14ac:dyDescent="0.15">
      <c r="A715" s="33"/>
      <c r="B715" s="33"/>
    </row>
    <row r="716" spans="1:2" ht="13" x14ac:dyDescent="0.15">
      <c r="A716" s="33"/>
      <c r="B716" s="33"/>
    </row>
    <row r="717" spans="1:2" ht="13" x14ac:dyDescent="0.15">
      <c r="A717" s="33"/>
      <c r="B717" s="33"/>
    </row>
    <row r="718" spans="1:2" ht="13" x14ac:dyDescent="0.15">
      <c r="A718" s="33"/>
      <c r="B718" s="33"/>
    </row>
    <row r="719" spans="1:2" ht="13" x14ac:dyDescent="0.15">
      <c r="A719" s="33"/>
      <c r="B719" s="33"/>
    </row>
    <row r="720" spans="1:2" ht="13" x14ac:dyDescent="0.15">
      <c r="A720" s="33"/>
      <c r="B720" s="33"/>
    </row>
    <row r="721" spans="1:2" ht="13" x14ac:dyDescent="0.15">
      <c r="A721" s="33"/>
      <c r="B721" s="33"/>
    </row>
    <row r="722" spans="1:2" ht="13" x14ac:dyDescent="0.15">
      <c r="A722" s="33"/>
      <c r="B722" s="33"/>
    </row>
    <row r="723" spans="1:2" ht="13" x14ac:dyDescent="0.15">
      <c r="A723" s="33"/>
      <c r="B723" s="33"/>
    </row>
    <row r="724" spans="1:2" ht="13" x14ac:dyDescent="0.15">
      <c r="A724" s="33"/>
      <c r="B724" s="33"/>
    </row>
    <row r="725" spans="1:2" ht="13" x14ac:dyDescent="0.15">
      <c r="A725" s="33"/>
      <c r="B725" s="33"/>
    </row>
    <row r="726" spans="1:2" ht="13" x14ac:dyDescent="0.15">
      <c r="A726" s="33"/>
      <c r="B726" s="33"/>
    </row>
    <row r="727" spans="1:2" ht="13" x14ac:dyDescent="0.15">
      <c r="A727" s="33"/>
      <c r="B727" s="33"/>
    </row>
    <row r="728" spans="1:2" ht="13" x14ac:dyDescent="0.15">
      <c r="A728" s="33"/>
      <c r="B728" s="33"/>
    </row>
    <row r="729" spans="1:2" ht="13" x14ac:dyDescent="0.15">
      <c r="A729" s="33"/>
      <c r="B729" s="33"/>
    </row>
    <row r="730" spans="1:2" ht="13" x14ac:dyDescent="0.15">
      <c r="A730" s="33"/>
      <c r="B730" s="33"/>
    </row>
    <row r="731" spans="1:2" ht="13" x14ac:dyDescent="0.15">
      <c r="A731" s="33"/>
      <c r="B731" s="33"/>
    </row>
    <row r="732" spans="1:2" ht="13" x14ac:dyDescent="0.15">
      <c r="A732" s="33"/>
      <c r="B732" s="33"/>
    </row>
    <row r="733" spans="1:2" ht="13" x14ac:dyDescent="0.15">
      <c r="A733" s="33"/>
      <c r="B733" s="33"/>
    </row>
    <row r="734" spans="1:2" ht="13" x14ac:dyDescent="0.15">
      <c r="A734" s="33"/>
      <c r="B734" s="33"/>
    </row>
    <row r="735" spans="1:2" ht="13" x14ac:dyDescent="0.15">
      <c r="A735" s="33"/>
      <c r="B735" s="33"/>
    </row>
    <row r="736" spans="1:2" ht="13" x14ac:dyDescent="0.15">
      <c r="A736" s="33"/>
      <c r="B736" s="33"/>
    </row>
    <row r="737" spans="1:2" ht="13" x14ac:dyDescent="0.15">
      <c r="A737" s="33"/>
      <c r="B737" s="33"/>
    </row>
    <row r="738" spans="1:2" ht="13" x14ac:dyDescent="0.15">
      <c r="A738" s="33"/>
      <c r="B738" s="33"/>
    </row>
    <row r="739" spans="1:2" ht="13" x14ac:dyDescent="0.15">
      <c r="A739" s="33"/>
      <c r="B739" s="33"/>
    </row>
    <row r="740" spans="1:2" ht="13" x14ac:dyDescent="0.15">
      <c r="A740" s="33"/>
      <c r="B740" s="33"/>
    </row>
    <row r="741" spans="1:2" ht="13" x14ac:dyDescent="0.15">
      <c r="A741" s="33"/>
      <c r="B741" s="33"/>
    </row>
    <row r="742" spans="1:2" ht="13" x14ac:dyDescent="0.15">
      <c r="A742" s="33"/>
      <c r="B742" s="33"/>
    </row>
    <row r="743" spans="1:2" ht="13" x14ac:dyDescent="0.15">
      <c r="A743" s="33"/>
      <c r="B743" s="33"/>
    </row>
    <row r="744" spans="1:2" ht="13" x14ac:dyDescent="0.15">
      <c r="A744" s="33"/>
      <c r="B744" s="33"/>
    </row>
    <row r="745" spans="1:2" ht="13" x14ac:dyDescent="0.15">
      <c r="A745" s="33"/>
      <c r="B745" s="33"/>
    </row>
    <row r="746" spans="1:2" ht="13" x14ac:dyDescent="0.15">
      <c r="A746" s="33"/>
      <c r="B746" s="33"/>
    </row>
    <row r="747" spans="1:2" ht="13" x14ac:dyDescent="0.15">
      <c r="A747" s="33"/>
      <c r="B747" s="33"/>
    </row>
    <row r="748" spans="1:2" ht="13" x14ac:dyDescent="0.15">
      <c r="A748" s="33"/>
      <c r="B748" s="33"/>
    </row>
    <row r="749" spans="1:2" ht="13" x14ac:dyDescent="0.15">
      <c r="A749" s="33"/>
      <c r="B749" s="33"/>
    </row>
    <row r="750" spans="1:2" ht="13" x14ac:dyDescent="0.15">
      <c r="A750" s="33"/>
      <c r="B750" s="33"/>
    </row>
    <row r="751" spans="1:2" ht="13" x14ac:dyDescent="0.15">
      <c r="A751" s="33"/>
      <c r="B751" s="33"/>
    </row>
    <row r="752" spans="1:2" ht="13" x14ac:dyDescent="0.15">
      <c r="A752" s="33"/>
      <c r="B752" s="33"/>
    </row>
    <row r="753" spans="1:2" ht="13" x14ac:dyDescent="0.15">
      <c r="A753" s="33"/>
      <c r="B753" s="33"/>
    </row>
    <row r="754" spans="1:2" ht="13" x14ac:dyDescent="0.15">
      <c r="A754" s="33"/>
      <c r="B754" s="33"/>
    </row>
    <row r="755" spans="1:2" ht="13" x14ac:dyDescent="0.15">
      <c r="A755" s="33"/>
      <c r="B755" s="33"/>
    </row>
    <row r="756" spans="1:2" ht="13" x14ac:dyDescent="0.15">
      <c r="A756" s="33"/>
      <c r="B756" s="33"/>
    </row>
    <row r="757" spans="1:2" ht="13" x14ac:dyDescent="0.15">
      <c r="A757" s="33"/>
      <c r="B757" s="33"/>
    </row>
    <row r="758" spans="1:2" ht="13" x14ac:dyDescent="0.15">
      <c r="A758" s="33"/>
      <c r="B758" s="33"/>
    </row>
    <row r="759" spans="1:2" ht="13" x14ac:dyDescent="0.15">
      <c r="A759" s="33"/>
      <c r="B759" s="33"/>
    </row>
    <row r="760" spans="1:2" ht="13" x14ac:dyDescent="0.15">
      <c r="A760" s="33"/>
      <c r="B760" s="33"/>
    </row>
    <row r="761" spans="1:2" ht="13" x14ac:dyDescent="0.15">
      <c r="A761" s="33"/>
      <c r="B761" s="33"/>
    </row>
    <row r="762" spans="1:2" ht="13" x14ac:dyDescent="0.15">
      <c r="A762" s="33"/>
      <c r="B762" s="33"/>
    </row>
    <row r="763" spans="1:2" ht="13" x14ac:dyDescent="0.15">
      <c r="A763" s="33"/>
      <c r="B763" s="33"/>
    </row>
    <row r="764" spans="1:2" ht="13" x14ac:dyDescent="0.15">
      <c r="A764" s="33"/>
      <c r="B764" s="33"/>
    </row>
    <row r="765" spans="1:2" ht="13" x14ac:dyDescent="0.15">
      <c r="A765" s="33"/>
      <c r="B765" s="33"/>
    </row>
    <row r="766" spans="1:2" ht="13" x14ac:dyDescent="0.15">
      <c r="A766" s="33"/>
      <c r="B766" s="33"/>
    </row>
    <row r="767" spans="1:2" ht="13" x14ac:dyDescent="0.15">
      <c r="A767" s="33"/>
      <c r="B767" s="33"/>
    </row>
    <row r="768" spans="1:2" ht="13" x14ac:dyDescent="0.15">
      <c r="A768" s="33"/>
      <c r="B768" s="33"/>
    </row>
    <row r="769" spans="1:2" ht="13" x14ac:dyDescent="0.15">
      <c r="A769" s="33"/>
      <c r="B769" s="33"/>
    </row>
    <row r="770" spans="1:2" ht="13" x14ac:dyDescent="0.15">
      <c r="A770" s="33"/>
      <c r="B770" s="33"/>
    </row>
    <row r="771" spans="1:2" ht="13" x14ac:dyDescent="0.15">
      <c r="A771" s="33"/>
      <c r="B771" s="33"/>
    </row>
    <row r="772" spans="1:2" ht="13" x14ac:dyDescent="0.15">
      <c r="A772" s="33"/>
      <c r="B772" s="33"/>
    </row>
    <row r="773" spans="1:2" ht="13" x14ac:dyDescent="0.15">
      <c r="A773" s="33"/>
      <c r="B773" s="33"/>
    </row>
    <row r="774" spans="1:2" ht="13" x14ac:dyDescent="0.15">
      <c r="A774" s="33"/>
      <c r="B774" s="33"/>
    </row>
    <row r="775" spans="1:2" ht="13" x14ac:dyDescent="0.15">
      <c r="A775" s="33"/>
      <c r="B775" s="33"/>
    </row>
    <row r="776" spans="1:2" ht="13" x14ac:dyDescent="0.15">
      <c r="A776" s="33"/>
      <c r="B776" s="33"/>
    </row>
    <row r="777" spans="1:2" ht="13" x14ac:dyDescent="0.15">
      <c r="A777" s="33"/>
      <c r="B777" s="33"/>
    </row>
    <row r="778" spans="1:2" ht="13" x14ac:dyDescent="0.15">
      <c r="A778" s="33"/>
      <c r="B778" s="33"/>
    </row>
    <row r="779" spans="1:2" ht="13" x14ac:dyDescent="0.15">
      <c r="A779" s="33"/>
      <c r="B779" s="33"/>
    </row>
    <row r="780" spans="1:2" ht="13" x14ac:dyDescent="0.15">
      <c r="A780" s="33"/>
      <c r="B780" s="33"/>
    </row>
    <row r="781" spans="1:2" ht="13" x14ac:dyDescent="0.15">
      <c r="A781" s="33"/>
      <c r="B781" s="33"/>
    </row>
    <row r="782" spans="1:2" ht="13" x14ac:dyDescent="0.15">
      <c r="A782" s="33"/>
      <c r="B782" s="33"/>
    </row>
    <row r="783" spans="1:2" ht="13" x14ac:dyDescent="0.15">
      <c r="A783" s="33"/>
      <c r="B783" s="33"/>
    </row>
    <row r="784" spans="1:2" ht="13" x14ac:dyDescent="0.15">
      <c r="A784" s="33"/>
      <c r="B784" s="33"/>
    </row>
    <row r="785" spans="1:2" ht="13" x14ac:dyDescent="0.15">
      <c r="A785" s="33"/>
      <c r="B785" s="33"/>
    </row>
    <row r="786" spans="1:2" ht="13" x14ac:dyDescent="0.15">
      <c r="A786" s="33"/>
      <c r="B786" s="33"/>
    </row>
    <row r="787" spans="1:2" ht="13" x14ac:dyDescent="0.15">
      <c r="A787" s="33"/>
      <c r="B787" s="33"/>
    </row>
    <row r="788" spans="1:2" ht="13" x14ac:dyDescent="0.15">
      <c r="A788" s="33"/>
      <c r="B788" s="33"/>
    </row>
    <row r="789" spans="1:2" ht="13" x14ac:dyDescent="0.15">
      <c r="A789" s="33"/>
      <c r="B789" s="33"/>
    </row>
    <row r="790" spans="1:2" ht="13" x14ac:dyDescent="0.15">
      <c r="A790" s="33"/>
      <c r="B790" s="33"/>
    </row>
    <row r="791" spans="1:2" ht="13" x14ac:dyDescent="0.15">
      <c r="A791" s="33"/>
      <c r="B791" s="33"/>
    </row>
    <row r="792" spans="1:2" ht="13" x14ac:dyDescent="0.15">
      <c r="A792" s="33"/>
      <c r="B792" s="33"/>
    </row>
    <row r="793" spans="1:2" ht="13" x14ac:dyDescent="0.15">
      <c r="A793" s="33"/>
      <c r="B793" s="33"/>
    </row>
    <row r="794" spans="1:2" ht="13" x14ac:dyDescent="0.15">
      <c r="A794" s="33"/>
      <c r="B794" s="33"/>
    </row>
    <row r="795" spans="1:2" ht="13" x14ac:dyDescent="0.15">
      <c r="A795" s="33"/>
      <c r="B795" s="33"/>
    </row>
    <row r="796" spans="1:2" ht="13" x14ac:dyDescent="0.15">
      <c r="A796" s="33"/>
      <c r="B796" s="33"/>
    </row>
    <row r="797" spans="1:2" ht="13" x14ac:dyDescent="0.15">
      <c r="A797" s="33"/>
      <c r="B797" s="33"/>
    </row>
    <row r="798" spans="1:2" ht="13" x14ac:dyDescent="0.15">
      <c r="A798" s="33"/>
      <c r="B798" s="33"/>
    </row>
    <row r="799" spans="1:2" ht="13" x14ac:dyDescent="0.15">
      <c r="A799" s="33"/>
      <c r="B799" s="33"/>
    </row>
    <row r="800" spans="1:2" ht="13" x14ac:dyDescent="0.15">
      <c r="A800" s="33"/>
      <c r="B800" s="33"/>
    </row>
    <row r="801" spans="1:2" ht="13" x14ac:dyDescent="0.15">
      <c r="A801" s="33"/>
      <c r="B801" s="33"/>
    </row>
    <row r="802" spans="1:2" ht="13" x14ac:dyDescent="0.15">
      <c r="A802" s="33"/>
      <c r="B802" s="33"/>
    </row>
    <row r="803" spans="1:2" ht="13" x14ac:dyDescent="0.15">
      <c r="A803" s="33"/>
      <c r="B803" s="33"/>
    </row>
    <row r="804" spans="1:2" ht="13" x14ac:dyDescent="0.15">
      <c r="A804" s="33"/>
      <c r="B804" s="33"/>
    </row>
    <row r="805" spans="1:2" ht="13" x14ac:dyDescent="0.15">
      <c r="A805" s="33"/>
      <c r="B805" s="33"/>
    </row>
    <row r="806" spans="1:2" ht="13" x14ac:dyDescent="0.15">
      <c r="A806" s="33"/>
      <c r="B806" s="33"/>
    </row>
    <row r="807" spans="1:2" ht="13" x14ac:dyDescent="0.15">
      <c r="A807" s="33"/>
      <c r="B807" s="33"/>
    </row>
    <row r="808" spans="1:2" ht="13" x14ac:dyDescent="0.15">
      <c r="A808" s="33"/>
      <c r="B808" s="33"/>
    </row>
    <row r="809" spans="1:2" ht="13" x14ac:dyDescent="0.15">
      <c r="A809" s="33"/>
      <c r="B809" s="33"/>
    </row>
    <row r="810" spans="1:2" ht="13" x14ac:dyDescent="0.15">
      <c r="A810" s="33"/>
      <c r="B810" s="33"/>
    </row>
    <row r="811" spans="1:2" ht="13" x14ac:dyDescent="0.15">
      <c r="A811" s="33"/>
      <c r="B811" s="33"/>
    </row>
    <row r="812" spans="1:2" ht="13" x14ac:dyDescent="0.15">
      <c r="A812" s="33"/>
      <c r="B812" s="33"/>
    </row>
    <row r="813" spans="1:2" ht="13" x14ac:dyDescent="0.15">
      <c r="A813" s="33"/>
      <c r="B813" s="33"/>
    </row>
    <row r="814" spans="1:2" ht="13" x14ac:dyDescent="0.15">
      <c r="A814" s="33"/>
      <c r="B814" s="33"/>
    </row>
    <row r="815" spans="1:2" ht="13" x14ac:dyDescent="0.15">
      <c r="A815" s="33"/>
      <c r="B815" s="33"/>
    </row>
    <row r="816" spans="1:2" ht="13" x14ac:dyDescent="0.15">
      <c r="A816" s="33"/>
      <c r="B816" s="33"/>
    </row>
    <row r="817" spans="1:2" ht="13" x14ac:dyDescent="0.15">
      <c r="A817" s="33"/>
      <c r="B817" s="33"/>
    </row>
    <row r="818" spans="1:2" ht="13" x14ac:dyDescent="0.15">
      <c r="A818" s="33"/>
      <c r="B818" s="33"/>
    </row>
    <row r="819" spans="1:2" ht="13" x14ac:dyDescent="0.15">
      <c r="A819" s="33"/>
      <c r="B819" s="33"/>
    </row>
    <row r="820" spans="1:2" ht="13" x14ac:dyDescent="0.15">
      <c r="A820" s="33"/>
      <c r="B820" s="33"/>
    </row>
    <row r="821" spans="1:2" ht="13" x14ac:dyDescent="0.15">
      <c r="A821" s="33"/>
      <c r="B821" s="33"/>
    </row>
    <row r="822" spans="1:2" ht="13" x14ac:dyDescent="0.15">
      <c r="A822" s="33"/>
      <c r="B822" s="33"/>
    </row>
    <row r="823" spans="1:2" ht="13" x14ac:dyDescent="0.15">
      <c r="A823" s="33"/>
      <c r="B823" s="33"/>
    </row>
    <row r="824" spans="1:2" ht="13" x14ac:dyDescent="0.15">
      <c r="A824" s="33"/>
      <c r="B824" s="33"/>
    </row>
    <row r="825" spans="1:2" ht="13" x14ac:dyDescent="0.15">
      <c r="A825" s="33"/>
      <c r="B825" s="33"/>
    </row>
    <row r="826" spans="1:2" ht="13" x14ac:dyDescent="0.15">
      <c r="A826" s="33"/>
      <c r="B826" s="33"/>
    </row>
    <row r="827" spans="1:2" ht="13" x14ac:dyDescent="0.15">
      <c r="A827" s="33"/>
      <c r="B827" s="33"/>
    </row>
    <row r="828" spans="1:2" ht="13" x14ac:dyDescent="0.15">
      <c r="A828" s="33"/>
      <c r="B828" s="33"/>
    </row>
    <row r="829" spans="1:2" ht="13" x14ac:dyDescent="0.15">
      <c r="A829" s="33"/>
      <c r="B829" s="33"/>
    </row>
    <row r="830" spans="1:2" ht="13" x14ac:dyDescent="0.15">
      <c r="A830" s="33"/>
      <c r="B830" s="33"/>
    </row>
    <row r="831" spans="1:2" ht="13" x14ac:dyDescent="0.15">
      <c r="A831" s="33"/>
      <c r="B831" s="33"/>
    </row>
    <row r="832" spans="1:2" ht="13" x14ac:dyDescent="0.15">
      <c r="A832" s="33"/>
      <c r="B832" s="33"/>
    </row>
    <row r="833" spans="1:2" ht="13" x14ac:dyDescent="0.15">
      <c r="A833" s="33"/>
      <c r="B833" s="33"/>
    </row>
    <row r="834" spans="1:2" ht="13" x14ac:dyDescent="0.15">
      <c r="A834" s="33"/>
      <c r="B834" s="33"/>
    </row>
    <row r="835" spans="1:2" ht="13" x14ac:dyDescent="0.15">
      <c r="A835" s="33"/>
      <c r="B835" s="33"/>
    </row>
    <row r="836" spans="1:2" ht="13" x14ac:dyDescent="0.15">
      <c r="A836" s="33"/>
      <c r="B836" s="33"/>
    </row>
    <row r="837" spans="1:2" ht="13" x14ac:dyDescent="0.15">
      <c r="A837" s="33"/>
      <c r="B837" s="33"/>
    </row>
    <row r="838" spans="1:2" ht="13" x14ac:dyDescent="0.15">
      <c r="A838" s="33"/>
      <c r="B838" s="33"/>
    </row>
    <row r="839" spans="1:2" ht="13" x14ac:dyDescent="0.15">
      <c r="A839" s="33"/>
      <c r="B839" s="33"/>
    </row>
    <row r="840" spans="1:2" ht="13" x14ac:dyDescent="0.15">
      <c r="A840" s="33"/>
      <c r="B840" s="33"/>
    </row>
    <row r="841" spans="1:2" ht="13" x14ac:dyDescent="0.15">
      <c r="A841" s="33"/>
      <c r="B841" s="33"/>
    </row>
    <row r="842" spans="1:2" ht="13" x14ac:dyDescent="0.15">
      <c r="A842" s="33"/>
      <c r="B842" s="33"/>
    </row>
    <row r="843" spans="1:2" ht="13" x14ac:dyDescent="0.15">
      <c r="A843" s="33"/>
      <c r="B843" s="33"/>
    </row>
    <row r="844" spans="1:2" ht="13" x14ac:dyDescent="0.15">
      <c r="A844" s="33"/>
      <c r="B844" s="33"/>
    </row>
    <row r="845" spans="1:2" ht="13" x14ac:dyDescent="0.15">
      <c r="A845" s="33"/>
      <c r="B845" s="33"/>
    </row>
    <row r="846" spans="1:2" ht="13" x14ac:dyDescent="0.15">
      <c r="A846" s="33"/>
      <c r="B846" s="33"/>
    </row>
    <row r="847" spans="1:2" ht="13" x14ac:dyDescent="0.15">
      <c r="A847" s="33"/>
      <c r="B847" s="33"/>
    </row>
    <row r="848" spans="1:2" ht="13" x14ac:dyDescent="0.15">
      <c r="A848" s="33"/>
      <c r="B848" s="33"/>
    </row>
    <row r="849" spans="1:2" ht="13" x14ac:dyDescent="0.15">
      <c r="A849" s="33"/>
      <c r="B849" s="33"/>
    </row>
    <row r="850" spans="1:2" ht="13" x14ac:dyDescent="0.15">
      <c r="A850" s="33"/>
      <c r="B850" s="33"/>
    </row>
    <row r="851" spans="1:2" ht="13" x14ac:dyDescent="0.15">
      <c r="A851" s="33"/>
      <c r="B851" s="33"/>
    </row>
    <row r="852" spans="1:2" ht="13" x14ac:dyDescent="0.15">
      <c r="A852" s="33"/>
      <c r="B852" s="33"/>
    </row>
    <row r="853" spans="1:2" ht="13" x14ac:dyDescent="0.15">
      <c r="A853" s="33"/>
      <c r="B853" s="33"/>
    </row>
    <row r="854" spans="1:2" ht="13" x14ac:dyDescent="0.15">
      <c r="A854" s="33"/>
      <c r="B854" s="33"/>
    </row>
    <row r="855" spans="1:2" ht="13" x14ac:dyDescent="0.15">
      <c r="A855" s="33"/>
      <c r="B855" s="33"/>
    </row>
    <row r="856" spans="1:2" ht="13" x14ac:dyDescent="0.15">
      <c r="A856" s="33"/>
      <c r="B856" s="33"/>
    </row>
    <row r="857" spans="1:2" ht="13" x14ac:dyDescent="0.15">
      <c r="A857" s="33"/>
      <c r="B857" s="33"/>
    </row>
    <row r="858" spans="1:2" ht="13" x14ac:dyDescent="0.15">
      <c r="A858" s="33"/>
      <c r="B858" s="33"/>
    </row>
    <row r="859" spans="1:2" ht="13" x14ac:dyDescent="0.15">
      <c r="A859" s="33"/>
      <c r="B859" s="33"/>
    </row>
    <row r="860" spans="1:2" ht="13" x14ac:dyDescent="0.15">
      <c r="A860" s="33"/>
      <c r="B860" s="33"/>
    </row>
    <row r="861" spans="1:2" ht="13" x14ac:dyDescent="0.15">
      <c r="A861" s="33"/>
      <c r="B861" s="33"/>
    </row>
    <row r="862" spans="1:2" ht="13" x14ac:dyDescent="0.15">
      <c r="A862" s="33"/>
      <c r="B862" s="33"/>
    </row>
    <row r="863" spans="1:2" ht="13" x14ac:dyDescent="0.15">
      <c r="A863" s="33"/>
      <c r="B863" s="33"/>
    </row>
    <row r="864" spans="1:2" ht="13" x14ac:dyDescent="0.15">
      <c r="A864" s="33"/>
      <c r="B864" s="33"/>
    </row>
    <row r="865" spans="1:2" ht="13" x14ac:dyDescent="0.15">
      <c r="A865" s="33"/>
      <c r="B865" s="33"/>
    </row>
    <row r="866" spans="1:2" ht="13" x14ac:dyDescent="0.15">
      <c r="A866" s="33"/>
      <c r="B866" s="33"/>
    </row>
    <row r="867" spans="1:2" ht="13" x14ac:dyDescent="0.15">
      <c r="A867" s="33"/>
      <c r="B867" s="33"/>
    </row>
    <row r="868" spans="1:2" ht="13" x14ac:dyDescent="0.15">
      <c r="A868" s="33"/>
      <c r="B868" s="33"/>
    </row>
    <row r="869" spans="1:2" ht="13" x14ac:dyDescent="0.15">
      <c r="A869" s="33"/>
      <c r="B869" s="33"/>
    </row>
    <row r="870" spans="1:2" ht="13" x14ac:dyDescent="0.15">
      <c r="A870" s="33"/>
      <c r="B870" s="33"/>
    </row>
    <row r="871" spans="1:2" ht="13" x14ac:dyDescent="0.15">
      <c r="A871" s="33"/>
      <c r="B871" s="33"/>
    </row>
    <row r="872" spans="1:2" ht="13" x14ac:dyDescent="0.15">
      <c r="A872" s="33"/>
      <c r="B872" s="33"/>
    </row>
    <row r="873" spans="1:2" ht="13" x14ac:dyDescent="0.15">
      <c r="A873" s="33"/>
      <c r="B873" s="33"/>
    </row>
    <row r="874" spans="1:2" ht="13" x14ac:dyDescent="0.15">
      <c r="A874" s="33"/>
      <c r="B874" s="33"/>
    </row>
    <row r="875" spans="1:2" ht="13" x14ac:dyDescent="0.15">
      <c r="A875" s="33"/>
      <c r="B875" s="33"/>
    </row>
    <row r="876" spans="1:2" ht="13" x14ac:dyDescent="0.15">
      <c r="A876" s="33"/>
      <c r="B876" s="33"/>
    </row>
    <row r="877" spans="1:2" ht="13" x14ac:dyDescent="0.15">
      <c r="A877" s="33"/>
      <c r="B877" s="33"/>
    </row>
    <row r="878" spans="1:2" ht="13" x14ac:dyDescent="0.15">
      <c r="A878" s="33"/>
      <c r="B878" s="33"/>
    </row>
    <row r="879" spans="1:2" ht="13" x14ac:dyDescent="0.15">
      <c r="A879" s="33"/>
      <c r="B879" s="33"/>
    </row>
    <row r="880" spans="1:2" ht="13" x14ac:dyDescent="0.15">
      <c r="A880" s="33"/>
      <c r="B880" s="33"/>
    </row>
    <row r="881" spans="1:2" ht="13" x14ac:dyDescent="0.15">
      <c r="A881" s="33"/>
      <c r="B881" s="33"/>
    </row>
    <row r="882" spans="1:2" ht="13" x14ac:dyDescent="0.15">
      <c r="A882" s="33"/>
      <c r="B882" s="33"/>
    </row>
    <row r="883" spans="1:2" ht="13" x14ac:dyDescent="0.15">
      <c r="A883" s="33"/>
      <c r="B883" s="33"/>
    </row>
    <row r="884" spans="1:2" ht="13" x14ac:dyDescent="0.15">
      <c r="A884" s="33"/>
      <c r="B884" s="33"/>
    </row>
    <row r="885" spans="1:2" ht="13" x14ac:dyDescent="0.15">
      <c r="A885" s="33"/>
      <c r="B885" s="33"/>
    </row>
    <row r="886" spans="1:2" ht="13" x14ac:dyDescent="0.15">
      <c r="A886" s="33"/>
      <c r="B886" s="33"/>
    </row>
    <row r="887" spans="1:2" ht="13" x14ac:dyDescent="0.15">
      <c r="A887" s="33"/>
      <c r="B887" s="33"/>
    </row>
    <row r="888" spans="1:2" ht="13" x14ac:dyDescent="0.15">
      <c r="A888" s="33"/>
      <c r="B888" s="33"/>
    </row>
    <row r="889" spans="1:2" ht="13" x14ac:dyDescent="0.15">
      <c r="A889" s="33"/>
      <c r="B889" s="33"/>
    </row>
    <row r="890" spans="1:2" ht="13" x14ac:dyDescent="0.15">
      <c r="A890" s="33"/>
      <c r="B890" s="33"/>
    </row>
    <row r="891" spans="1:2" ht="13" x14ac:dyDescent="0.15">
      <c r="A891" s="33"/>
      <c r="B891" s="33"/>
    </row>
    <row r="892" spans="1:2" ht="13" x14ac:dyDescent="0.15">
      <c r="A892" s="33"/>
      <c r="B892" s="33"/>
    </row>
    <row r="893" spans="1:2" ht="13" x14ac:dyDescent="0.15">
      <c r="A893" s="33"/>
      <c r="B893" s="33"/>
    </row>
    <row r="894" spans="1:2" ht="13" x14ac:dyDescent="0.15">
      <c r="A894" s="33"/>
      <c r="B894" s="33"/>
    </row>
    <row r="895" spans="1:2" ht="13" x14ac:dyDescent="0.15">
      <c r="A895" s="33"/>
      <c r="B895" s="33"/>
    </row>
    <row r="896" spans="1:2" ht="13" x14ac:dyDescent="0.15">
      <c r="A896" s="33"/>
      <c r="B896" s="33"/>
    </row>
    <row r="897" spans="1:2" ht="13" x14ac:dyDescent="0.15">
      <c r="A897" s="33"/>
      <c r="B897" s="33"/>
    </row>
    <row r="898" spans="1:2" ht="13" x14ac:dyDescent="0.15">
      <c r="A898" s="33"/>
      <c r="B898" s="33"/>
    </row>
    <row r="899" spans="1:2" ht="13" x14ac:dyDescent="0.15">
      <c r="A899" s="33"/>
      <c r="B899" s="33"/>
    </row>
    <row r="900" spans="1:2" ht="13" x14ac:dyDescent="0.15">
      <c r="A900" s="33"/>
      <c r="B900" s="33"/>
    </row>
    <row r="901" spans="1:2" ht="13" x14ac:dyDescent="0.15">
      <c r="A901" s="33"/>
      <c r="B901" s="33"/>
    </row>
    <row r="902" spans="1:2" ht="13" x14ac:dyDescent="0.15">
      <c r="A902" s="33"/>
      <c r="B902" s="33"/>
    </row>
    <row r="903" spans="1:2" ht="13" x14ac:dyDescent="0.15">
      <c r="A903" s="33"/>
      <c r="B903" s="33"/>
    </row>
    <row r="904" spans="1:2" ht="13" x14ac:dyDescent="0.15">
      <c r="A904" s="33"/>
      <c r="B904" s="33"/>
    </row>
    <row r="905" spans="1:2" ht="13" x14ac:dyDescent="0.15">
      <c r="A905" s="33"/>
      <c r="B905" s="33"/>
    </row>
    <row r="906" spans="1:2" ht="13" x14ac:dyDescent="0.15">
      <c r="A906" s="33"/>
      <c r="B906" s="33"/>
    </row>
    <row r="907" spans="1:2" ht="13" x14ac:dyDescent="0.15">
      <c r="A907" s="33"/>
      <c r="B907" s="33"/>
    </row>
    <row r="908" spans="1:2" ht="13" x14ac:dyDescent="0.15">
      <c r="A908" s="33"/>
      <c r="B908" s="33"/>
    </row>
    <row r="909" spans="1:2" ht="13" x14ac:dyDescent="0.15">
      <c r="A909" s="33"/>
      <c r="B909" s="33"/>
    </row>
    <row r="910" spans="1:2" ht="13" x14ac:dyDescent="0.15">
      <c r="A910" s="33"/>
      <c r="B910" s="33"/>
    </row>
    <row r="911" spans="1:2" ht="13" x14ac:dyDescent="0.15">
      <c r="A911" s="33"/>
      <c r="B911" s="33"/>
    </row>
    <row r="912" spans="1:2" ht="13" x14ac:dyDescent="0.15">
      <c r="A912" s="33"/>
      <c r="B912" s="33"/>
    </row>
    <row r="913" spans="1:2" ht="13" x14ac:dyDescent="0.15">
      <c r="A913" s="33"/>
      <c r="B913" s="33"/>
    </row>
    <row r="914" spans="1:2" ht="13" x14ac:dyDescent="0.15">
      <c r="A914" s="33"/>
      <c r="B914" s="33"/>
    </row>
    <row r="915" spans="1:2" ht="13" x14ac:dyDescent="0.15">
      <c r="A915" s="33"/>
      <c r="B915" s="33"/>
    </row>
    <row r="916" spans="1:2" ht="13" x14ac:dyDescent="0.15">
      <c r="A916" s="33"/>
      <c r="B916" s="33"/>
    </row>
    <row r="917" spans="1:2" ht="13" x14ac:dyDescent="0.15">
      <c r="A917" s="33"/>
      <c r="B917" s="33"/>
    </row>
    <row r="918" spans="1:2" ht="13" x14ac:dyDescent="0.15">
      <c r="A918" s="33"/>
      <c r="B918" s="33"/>
    </row>
    <row r="919" spans="1:2" ht="13" x14ac:dyDescent="0.15">
      <c r="A919" s="33"/>
      <c r="B919" s="33"/>
    </row>
    <row r="920" spans="1:2" ht="13" x14ac:dyDescent="0.15">
      <c r="A920" s="33"/>
      <c r="B920" s="33"/>
    </row>
    <row r="921" spans="1:2" ht="13" x14ac:dyDescent="0.15">
      <c r="A921" s="33"/>
      <c r="B921" s="33"/>
    </row>
    <row r="922" spans="1:2" ht="13" x14ac:dyDescent="0.15">
      <c r="A922" s="33"/>
      <c r="B922" s="33"/>
    </row>
    <row r="923" spans="1:2" ht="13" x14ac:dyDescent="0.15">
      <c r="A923" s="33"/>
      <c r="B923" s="33"/>
    </row>
    <row r="924" spans="1:2" ht="13" x14ac:dyDescent="0.15">
      <c r="A924" s="33"/>
      <c r="B924" s="33"/>
    </row>
    <row r="925" spans="1:2" ht="13" x14ac:dyDescent="0.15">
      <c r="A925" s="33"/>
      <c r="B925" s="33"/>
    </row>
    <row r="926" spans="1:2" ht="13" x14ac:dyDescent="0.15">
      <c r="A926" s="33"/>
      <c r="B926" s="33"/>
    </row>
    <row r="927" spans="1:2" ht="13" x14ac:dyDescent="0.15">
      <c r="A927" s="33"/>
      <c r="B927" s="33"/>
    </row>
    <row r="928" spans="1:2" ht="13" x14ac:dyDescent="0.15">
      <c r="A928" s="33"/>
      <c r="B928" s="33"/>
    </row>
    <row r="929" spans="1:2" ht="13" x14ac:dyDescent="0.15">
      <c r="A929" s="33"/>
      <c r="B929" s="33"/>
    </row>
    <row r="930" spans="1:2" ht="13" x14ac:dyDescent="0.15">
      <c r="A930" s="33"/>
      <c r="B930" s="33"/>
    </row>
    <row r="931" spans="1:2" ht="13" x14ac:dyDescent="0.15">
      <c r="A931" s="33"/>
      <c r="B931" s="33"/>
    </row>
    <row r="932" spans="1:2" ht="13" x14ac:dyDescent="0.15">
      <c r="A932" s="33"/>
      <c r="B932" s="33"/>
    </row>
    <row r="933" spans="1:2" ht="13" x14ac:dyDescent="0.15">
      <c r="A933" s="33"/>
      <c r="B933" s="33"/>
    </row>
    <row r="934" spans="1:2" ht="13" x14ac:dyDescent="0.15">
      <c r="A934" s="33"/>
      <c r="B934" s="33"/>
    </row>
    <row r="935" spans="1:2" ht="13" x14ac:dyDescent="0.15">
      <c r="A935" s="33"/>
      <c r="B935" s="33"/>
    </row>
    <row r="936" spans="1:2" ht="13" x14ac:dyDescent="0.15">
      <c r="A936" s="33"/>
      <c r="B936" s="33"/>
    </row>
    <row r="937" spans="1:2" ht="13" x14ac:dyDescent="0.15">
      <c r="A937" s="33"/>
      <c r="B937" s="33"/>
    </row>
    <row r="938" spans="1:2" ht="13" x14ac:dyDescent="0.15">
      <c r="A938" s="33"/>
      <c r="B938" s="33"/>
    </row>
    <row r="939" spans="1:2" ht="13" x14ac:dyDescent="0.15">
      <c r="A939" s="33"/>
      <c r="B939" s="33"/>
    </row>
    <row r="940" spans="1:2" ht="13" x14ac:dyDescent="0.15">
      <c r="A940" s="33"/>
      <c r="B940" s="33"/>
    </row>
    <row r="941" spans="1:2" ht="13" x14ac:dyDescent="0.15">
      <c r="A941" s="33"/>
      <c r="B941" s="33"/>
    </row>
    <row r="942" spans="1:2" ht="13" x14ac:dyDescent="0.15">
      <c r="A942" s="33"/>
      <c r="B942" s="33"/>
    </row>
    <row r="943" spans="1:2" ht="13" x14ac:dyDescent="0.15">
      <c r="A943" s="33"/>
      <c r="B943" s="33"/>
    </row>
    <row r="944" spans="1:2" ht="13" x14ac:dyDescent="0.15">
      <c r="A944" s="33"/>
      <c r="B944" s="33"/>
    </row>
    <row r="945" spans="1:2" ht="13" x14ac:dyDescent="0.15">
      <c r="A945" s="33"/>
      <c r="B945" s="33"/>
    </row>
    <row r="946" spans="1:2" ht="13" x14ac:dyDescent="0.15">
      <c r="A946" s="33"/>
      <c r="B946" s="33"/>
    </row>
    <row r="947" spans="1:2" ht="13" x14ac:dyDescent="0.15">
      <c r="A947" s="33"/>
      <c r="B947" s="33"/>
    </row>
    <row r="948" spans="1:2" ht="13" x14ac:dyDescent="0.15">
      <c r="A948" s="33"/>
      <c r="B948" s="33"/>
    </row>
    <row r="949" spans="1:2" ht="13" x14ac:dyDescent="0.15">
      <c r="A949" s="33"/>
      <c r="B949" s="33"/>
    </row>
    <row r="950" spans="1:2" ht="13" x14ac:dyDescent="0.15">
      <c r="A950" s="33"/>
      <c r="B950" s="33"/>
    </row>
    <row r="951" spans="1:2" ht="13" x14ac:dyDescent="0.15">
      <c r="A951" s="33"/>
      <c r="B951" s="33"/>
    </row>
    <row r="952" spans="1:2" ht="13" x14ac:dyDescent="0.15">
      <c r="A952" s="33"/>
      <c r="B952" s="33"/>
    </row>
    <row r="953" spans="1:2" ht="13" x14ac:dyDescent="0.15">
      <c r="A953" s="33"/>
      <c r="B953" s="33"/>
    </row>
    <row r="954" spans="1:2" ht="13" x14ac:dyDescent="0.15">
      <c r="A954" s="33"/>
      <c r="B954" s="33"/>
    </row>
    <row r="955" spans="1:2" ht="13" x14ac:dyDescent="0.15">
      <c r="A955" s="33"/>
      <c r="B955" s="33"/>
    </row>
    <row r="956" spans="1:2" ht="13" x14ac:dyDescent="0.15">
      <c r="A956" s="33"/>
      <c r="B956" s="33"/>
    </row>
    <row r="957" spans="1:2" ht="13" x14ac:dyDescent="0.15">
      <c r="A957" s="33"/>
      <c r="B957" s="33"/>
    </row>
    <row r="958" spans="1:2" ht="13" x14ac:dyDescent="0.15">
      <c r="A958" s="33"/>
      <c r="B958" s="33"/>
    </row>
    <row r="959" spans="1:2" ht="13" x14ac:dyDescent="0.15">
      <c r="A959" s="33"/>
      <c r="B959" s="33"/>
    </row>
    <row r="960" spans="1:2" ht="13" x14ac:dyDescent="0.15">
      <c r="A960" s="33"/>
      <c r="B960" s="33"/>
    </row>
    <row r="961" spans="1:2" ht="13" x14ac:dyDescent="0.15">
      <c r="A961" s="33"/>
      <c r="B961" s="33"/>
    </row>
    <row r="962" spans="1:2" ht="13" x14ac:dyDescent="0.15">
      <c r="A962" s="33"/>
      <c r="B962" s="33"/>
    </row>
    <row r="963" spans="1:2" ht="13" x14ac:dyDescent="0.15">
      <c r="A963" s="33"/>
      <c r="B963" s="33"/>
    </row>
    <row r="964" spans="1:2" ht="13" x14ac:dyDescent="0.15">
      <c r="A964" s="33"/>
      <c r="B964" s="33"/>
    </row>
    <row r="965" spans="1:2" ht="13" x14ac:dyDescent="0.15">
      <c r="A965" s="33"/>
      <c r="B965" s="33"/>
    </row>
    <row r="966" spans="1:2" ht="13" x14ac:dyDescent="0.15">
      <c r="A966" s="33"/>
      <c r="B966" s="33"/>
    </row>
    <row r="967" spans="1:2" ht="13" x14ac:dyDescent="0.15">
      <c r="A967" s="33"/>
      <c r="B967" s="33"/>
    </row>
    <row r="968" spans="1:2" ht="13" x14ac:dyDescent="0.15">
      <c r="A968" s="33"/>
      <c r="B968" s="33"/>
    </row>
    <row r="969" spans="1:2" ht="13" x14ac:dyDescent="0.15">
      <c r="A969" s="33"/>
      <c r="B969" s="33"/>
    </row>
    <row r="970" spans="1:2" ht="13" x14ac:dyDescent="0.15">
      <c r="A970" s="33"/>
      <c r="B970" s="33"/>
    </row>
    <row r="971" spans="1:2" ht="13" x14ac:dyDescent="0.15">
      <c r="A971" s="33"/>
      <c r="B971" s="33"/>
    </row>
    <row r="972" spans="1:2" ht="13" x14ac:dyDescent="0.15">
      <c r="A972" s="33"/>
      <c r="B972" s="33"/>
    </row>
    <row r="973" spans="1:2" ht="13" x14ac:dyDescent="0.15">
      <c r="A973" s="33"/>
      <c r="B973" s="33"/>
    </row>
    <row r="974" spans="1:2" ht="13" x14ac:dyDescent="0.15">
      <c r="A974" s="33"/>
      <c r="B974" s="33"/>
    </row>
    <row r="975" spans="1:2" ht="13" x14ac:dyDescent="0.15">
      <c r="A975" s="33"/>
      <c r="B975" s="33"/>
    </row>
    <row r="976" spans="1:2" ht="13" x14ac:dyDescent="0.15">
      <c r="A976" s="33"/>
      <c r="B976" s="33"/>
    </row>
    <row r="977" spans="1:2" ht="13" x14ac:dyDescent="0.15">
      <c r="A977" s="33"/>
      <c r="B977" s="33"/>
    </row>
    <row r="978" spans="1:2" ht="13" x14ac:dyDescent="0.15">
      <c r="A978" s="33"/>
      <c r="B978" s="33"/>
    </row>
    <row r="979" spans="1:2" ht="13" x14ac:dyDescent="0.15">
      <c r="A979" s="33"/>
      <c r="B979" s="33"/>
    </row>
    <row r="980" spans="1:2" ht="13" x14ac:dyDescent="0.15">
      <c r="A980" s="33"/>
      <c r="B980" s="33"/>
    </row>
    <row r="981" spans="1:2" ht="13" x14ac:dyDescent="0.15">
      <c r="A981" s="33"/>
      <c r="B981" s="33"/>
    </row>
    <row r="982" spans="1:2" ht="13" x14ac:dyDescent="0.15">
      <c r="A982" s="33"/>
      <c r="B982" s="33"/>
    </row>
    <row r="983" spans="1:2" ht="13" x14ac:dyDescent="0.15">
      <c r="A983" s="33"/>
      <c r="B983" s="33"/>
    </row>
    <row r="984" spans="1:2" ht="13" x14ac:dyDescent="0.15">
      <c r="A984" s="33"/>
      <c r="B984" s="33"/>
    </row>
    <row r="985" spans="1:2" ht="13" x14ac:dyDescent="0.15">
      <c r="A985" s="33"/>
      <c r="B985" s="33"/>
    </row>
    <row r="986" spans="1:2" ht="13" x14ac:dyDescent="0.15">
      <c r="A986" s="33"/>
      <c r="B986" s="33"/>
    </row>
    <row r="987" spans="1:2" ht="13" x14ac:dyDescent="0.15">
      <c r="A987" s="33"/>
      <c r="B987" s="33"/>
    </row>
    <row r="988" spans="1:2" ht="13" x14ac:dyDescent="0.15">
      <c r="A988" s="33"/>
      <c r="B988" s="33"/>
    </row>
    <row r="989" spans="1:2" ht="13" x14ac:dyDescent="0.15">
      <c r="A989" s="33"/>
      <c r="B989" s="33"/>
    </row>
    <row r="990" spans="1:2" ht="13" x14ac:dyDescent="0.15">
      <c r="A990" s="33"/>
      <c r="B990" s="33"/>
    </row>
    <row r="991" spans="1:2" ht="13" x14ac:dyDescent="0.15">
      <c r="A991" s="33"/>
      <c r="B991" s="33"/>
    </row>
    <row r="992" spans="1:2" ht="13" x14ac:dyDescent="0.15">
      <c r="A992" s="33"/>
      <c r="B992" s="33"/>
    </row>
    <row r="993" spans="1:2" ht="13" x14ac:dyDescent="0.15">
      <c r="A993" s="33"/>
      <c r="B993" s="33"/>
    </row>
    <row r="994" spans="1:2" ht="13" x14ac:dyDescent="0.15">
      <c r="A994" s="33"/>
      <c r="B994" s="33"/>
    </row>
    <row r="995" spans="1:2" ht="13" x14ac:dyDescent="0.15">
      <c r="A995" s="33"/>
      <c r="B995" s="33"/>
    </row>
    <row r="996" spans="1:2" ht="13" x14ac:dyDescent="0.15">
      <c r="A996" s="33"/>
      <c r="B996" s="33"/>
    </row>
    <row r="997" spans="1:2" ht="13" x14ac:dyDescent="0.15">
      <c r="A997" s="33"/>
      <c r="B997" s="33"/>
    </row>
    <row r="998" spans="1:2" ht="13" x14ac:dyDescent="0.15">
      <c r="A998" s="33"/>
      <c r="B998" s="33"/>
    </row>
    <row r="999" spans="1:2" ht="13" x14ac:dyDescent="0.15">
      <c r="A999" s="33"/>
      <c r="B999" s="33"/>
    </row>
    <row r="1000" spans="1:2" ht="13" x14ac:dyDescent="0.15">
      <c r="A1000" s="33"/>
      <c r="B1000" s="33"/>
    </row>
  </sheetData>
  <mergeCells count="10">
    <mergeCell ref="L1:M1"/>
    <mergeCell ref="J1:K1"/>
    <mergeCell ref="G1:G2"/>
    <mergeCell ref="H1:H2"/>
    <mergeCell ref="I8:I9"/>
    <mergeCell ref="L8:M8"/>
    <mergeCell ref="J8:K8"/>
    <mergeCell ref="G8:G9"/>
    <mergeCell ref="H8:H9"/>
    <mergeCell ref="I1:I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/>
  </sheetViews>
  <sheetFormatPr baseColWidth="10" defaultColWidth="14.5" defaultRowHeight="15.75" customHeight="1" x14ac:dyDescent="0.15"/>
  <sheetData>
    <row r="1" spans="1:13" ht="15.75" customHeight="1" x14ac:dyDescent="0.15">
      <c r="G1" s="42" t="s">
        <v>7</v>
      </c>
      <c r="H1" s="42" t="s">
        <v>10</v>
      </c>
      <c r="I1" s="42" t="s">
        <v>11</v>
      </c>
      <c r="J1" s="42" t="s">
        <v>12</v>
      </c>
      <c r="K1" s="43"/>
      <c r="L1" s="42" t="s">
        <v>13</v>
      </c>
      <c r="M1" s="43"/>
    </row>
    <row r="2" spans="1:13" ht="15.75" customHeight="1" x14ac:dyDescent="0.15">
      <c r="G2" s="43"/>
      <c r="H2" s="43"/>
      <c r="I2" s="43"/>
      <c r="J2" s="4" t="s">
        <v>15</v>
      </c>
      <c r="K2" s="4" t="s">
        <v>16</v>
      </c>
      <c r="L2" s="4" t="s">
        <v>15</v>
      </c>
      <c r="M2" s="4" t="s">
        <v>16</v>
      </c>
    </row>
    <row r="3" spans="1:13" ht="15.75" customHeight="1" x14ac:dyDescent="0.15">
      <c r="B3" s="4" t="s">
        <v>2</v>
      </c>
      <c r="G3" s="4">
        <v>0</v>
      </c>
      <c r="H3" s="4">
        <v>28</v>
      </c>
      <c r="I3" s="4">
        <v>7.17</v>
      </c>
      <c r="J3" s="4">
        <v>0.622</v>
      </c>
      <c r="K3" s="4">
        <v>0.59899999999999998</v>
      </c>
      <c r="L3" s="4">
        <v>0.622</v>
      </c>
      <c r="M3" s="4">
        <v>0.59899999999999998</v>
      </c>
    </row>
    <row r="4" spans="1:13" ht="15.75" customHeight="1" x14ac:dyDescent="0.15">
      <c r="G4" s="4">
        <v>1</v>
      </c>
      <c r="H4" s="4">
        <v>9</v>
      </c>
      <c r="I4" s="4">
        <v>14.3</v>
      </c>
      <c r="J4" s="4">
        <v>0.2</v>
      </c>
      <c r="K4" s="4">
        <v>0.217</v>
      </c>
      <c r="L4" s="4">
        <v>0.82199999999999995</v>
      </c>
      <c r="M4" s="4">
        <v>0.81699999999999995</v>
      </c>
    </row>
    <row r="5" spans="1:13" ht="15.75" customHeight="1" x14ac:dyDescent="0.15">
      <c r="G5" s="4">
        <v>2</v>
      </c>
      <c r="H5" s="4">
        <v>4</v>
      </c>
      <c r="I5" s="4">
        <v>21.5</v>
      </c>
      <c r="J5" s="4">
        <v>8.8900000000000007E-2</v>
      </c>
      <c r="K5" s="4">
        <v>8.3799999999999999E-2</v>
      </c>
      <c r="L5" s="4">
        <v>0.91100000000000003</v>
      </c>
      <c r="M5" s="4">
        <v>0.90100000000000002</v>
      </c>
    </row>
    <row r="6" spans="1:13" ht="15.75" customHeight="1" x14ac:dyDescent="0.15">
      <c r="G6" s="4">
        <v>3</v>
      </c>
      <c r="H6" s="4">
        <v>1</v>
      </c>
      <c r="I6" s="4">
        <v>28.7</v>
      </c>
      <c r="J6" s="4">
        <v>2.2200000000000001E-2</v>
      </c>
      <c r="K6" s="4">
        <v>3.9600000000000003E-2</v>
      </c>
      <c r="L6" s="4">
        <v>0.93300000000000005</v>
      </c>
      <c r="M6" s="4">
        <v>0.94</v>
      </c>
    </row>
    <row r="7" spans="1:13" ht="15.75" customHeight="1" x14ac:dyDescent="0.15">
      <c r="A7" s="4" t="s">
        <v>17</v>
      </c>
      <c r="B7" s="4" t="s">
        <v>46</v>
      </c>
      <c r="G7" s="4">
        <v>4</v>
      </c>
      <c r="H7" s="4">
        <v>0</v>
      </c>
      <c r="I7" s="4">
        <v>35.799999999999997</v>
      </c>
      <c r="J7" s="4">
        <v>0</v>
      </c>
      <c r="K7" s="4">
        <v>2.1299999999999999E-2</v>
      </c>
      <c r="L7" s="4">
        <v>0.93300000000000005</v>
      </c>
      <c r="M7" s="4">
        <v>0.96199999999999997</v>
      </c>
    </row>
    <row r="8" spans="1:13" ht="15.75" customHeight="1" x14ac:dyDescent="0.15">
      <c r="G8" s="4">
        <v>5</v>
      </c>
      <c r="H8" s="4">
        <v>3</v>
      </c>
      <c r="I8" s="4">
        <v>43</v>
      </c>
      <c r="J8" s="4">
        <v>6.6699999999999995E-2</v>
      </c>
      <c r="K8" s="4">
        <v>1.2500000000000001E-2</v>
      </c>
      <c r="L8" s="4">
        <v>1</v>
      </c>
      <c r="M8" s="4">
        <v>0.97399999999999998</v>
      </c>
    </row>
    <row r="9" spans="1:13" ht="15.75" customHeight="1" x14ac:dyDescent="0.15">
      <c r="A9" s="4" t="s">
        <v>19</v>
      </c>
      <c r="B9" s="4" t="s">
        <v>52</v>
      </c>
    </row>
    <row r="11" spans="1:13" ht="15.75" customHeight="1" x14ac:dyDescent="0.15">
      <c r="A11" s="4" t="s">
        <v>21</v>
      </c>
      <c r="B11" s="4">
        <v>4.5430000000000002E-3</v>
      </c>
    </row>
    <row r="15" spans="1:13" ht="15.75" customHeight="1" x14ac:dyDescent="0.15">
      <c r="A15" s="4" t="s">
        <v>22</v>
      </c>
    </row>
    <row r="17" spans="1:2" ht="15.75" customHeight="1" x14ac:dyDescent="0.15">
      <c r="A17" s="4" t="s">
        <v>23</v>
      </c>
      <c r="B17">
        <f>3</f>
        <v>3</v>
      </c>
    </row>
    <row r="19" spans="1:2" ht="15.75" customHeight="1" x14ac:dyDescent="0.15">
      <c r="A19" s="4" t="s">
        <v>25</v>
      </c>
      <c r="B19">
        <f>0</f>
        <v>0</v>
      </c>
    </row>
    <row r="21" spans="1:2" ht="15.75" customHeight="1" x14ac:dyDescent="0.15">
      <c r="A21" s="4" t="s">
        <v>26</v>
      </c>
      <c r="B21">
        <f>0.278</f>
        <v>0.27800000000000002</v>
      </c>
    </row>
    <row r="23" spans="1:2" ht="15.75" customHeight="1" x14ac:dyDescent="0.15">
      <c r="A23" s="4" t="s">
        <v>29</v>
      </c>
      <c r="B23" s="4" t="s">
        <v>30</v>
      </c>
    </row>
    <row r="27" spans="1:2" ht="15.75" customHeight="1" x14ac:dyDescent="0.15">
      <c r="A27" s="4" t="s">
        <v>31</v>
      </c>
    </row>
    <row r="29" spans="1:2" ht="15.75" customHeight="1" x14ac:dyDescent="0.15">
      <c r="A29" s="4" t="s">
        <v>26</v>
      </c>
      <c r="B29">
        <f>0.0583</f>
        <v>5.8299999999999998E-2</v>
      </c>
    </row>
    <row r="31" spans="1:2" ht="15.75" customHeight="1" x14ac:dyDescent="0.15">
      <c r="A31" s="4" t="s">
        <v>29</v>
      </c>
      <c r="B31" s="4" t="s">
        <v>45</v>
      </c>
    </row>
    <row r="35" spans="1:2" ht="15.75" customHeight="1" x14ac:dyDescent="0.15">
      <c r="B35" s="4" t="s">
        <v>33</v>
      </c>
    </row>
    <row r="39" spans="1:2" ht="15.75" customHeight="1" x14ac:dyDescent="0.15">
      <c r="A39" s="4" t="s">
        <v>34</v>
      </c>
      <c r="B39">
        <f>45</f>
        <v>45</v>
      </c>
    </row>
    <row r="41" spans="1:2" ht="15.75" customHeight="1" x14ac:dyDescent="0.15">
      <c r="A41" s="4" t="s">
        <v>35</v>
      </c>
      <c r="B41">
        <f>0.283</f>
        <v>0.28299999999999997</v>
      </c>
    </row>
    <row r="43" spans="1:2" ht="15.75" customHeight="1" x14ac:dyDescent="0.15">
      <c r="A43" s="4" t="s">
        <v>36</v>
      </c>
      <c r="B43">
        <f>42</f>
        <v>42</v>
      </c>
    </row>
    <row r="45" spans="1:2" ht="15.75" customHeight="1" x14ac:dyDescent="0.15">
      <c r="A45" s="4" t="s">
        <v>37</v>
      </c>
      <c r="B45">
        <f>9.1</f>
        <v>9.1</v>
      </c>
    </row>
    <row r="47" spans="1:2" ht="15.75" customHeight="1" x14ac:dyDescent="0.15">
      <c r="A47" s="4" t="s">
        <v>38</v>
      </c>
      <c r="B47">
        <f>9.73</f>
        <v>9.73</v>
      </c>
    </row>
    <row r="51" spans="1:2" ht="15.75" customHeight="1" x14ac:dyDescent="0.15">
      <c r="B51" s="4" t="s">
        <v>39</v>
      </c>
    </row>
    <row r="55" spans="1:2" ht="13" x14ac:dyDescent="0.15">
      <c r="A55" s="4" t="s">
        <v>40</v>
      </c>
      <c r="B55" t="s">
        <v>63</v>
      </c>
    </row>
    <row r="57" spans="1:2" ht="13" x14ac:dyDescent="0.15">
      <c r="A57" s="4" t="s">
        <v>41</v>
      </c>
      <c r="B57">
        <f>6</f>
        <v>6</v>
      </c>
    </row>
  </sheetData>
  <mergeCells count="5">
    <mergeCell ref="L1:M1"/>
    <mergeCell ref="J1:K1"/>
    <mergeCell ref="G1:G2"/>
    <mergeCell ref="H1:H2"/>
    <mergeCell ref="I1:I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/>
  </sheetViews>
  <sheetFormatPr baseColWidth="10" defaultColWidth="14.5" defaultRowHeight="15.75" customHeight="1" x14ac:dyDescent="0.15"/>
  <sheetData>
    <row r="1" spans="1:13" ht="15.75" customHeight="1" x14ac:dyDescent="0.15">
      <c r="A1" s="4" t="s">
        <v>2</v>
      </c>
    </row>
    <row r="2" spans="1:13" ht="15.75" customHeight="1" x14ac:dyDescent="0.15">
      <c r="G2" s="42" t="s">
        <v>7</v>
      </c>
      <c r="H2" s="42" t="s">
        <v>10</v>
      </c>
      <c r="I2" s="42" t="s">
        <v>11</v>
      </c>
      <c r="J2" s="42" t="s">
        <v>12</v>
      </c>
      <c r="K2" s="43"/>
      <c r="L2" s="42" t="s">
        <v>13</v>
      </c>
      <c r="M2" s="43"/>
    </row>
    <row r="3" spans="1:13" ht="15.75" customHeight="1" x14ac:dyDescent="0.15">
      <c r="G3" s="43"/>
      <c r="H3" s="43"/>
      <c r="I3" s="43"/>
      <c r="J3" s="4" t="s">
        <v>15</v>
      </c>
      <c r="K3" s="4" t="s">
        <v>16</v>
      </c>
      <c r="L3" s="4" t="s">
        <v>15</v>
      </c>
      <c r="M3" s="4" t="s">
        <v>16</v>
      </c>
    </row>
    <row r="4" spans="1:13" ht="15.75" customHeight="1" x14ac:dyDescent="0.15">
      <c r="G4" s="4">
        <v>0</v>
      </c>
      <c r="H4" s="4">
        <v>43</v>
      </c>
      <c r="I4" s="4">
        <v>3.11</v>
      </c>
      <c r="J4" s="4">
        <v>0.46200000000000002</v>
      </c>
      <c r="K4" s="4">
        <v>0.502</v>
      </c>
      <c r="L4" s="4">
        <v>0.46200000000000002</v>
      </c>
      <c r="M4" s="4">
        <v>0.502</v>
      </c>
    </row>
    <row r="5" spans="1:13" ht="15.75" customHeight="1" x14ac:dyDescent="0.15">
      <c r="A5" s="4" t="s">
        <v>17</v>
      </c>
      <c r="B5" s="4" t="s">
        <v>46</v>
      </c>
      <c r="G5" s="4">
        <v>1</v>
      </c>
      <c r="H5" s="4">
        <v>28</v>
      </c>
      <c r="I5" s="4">
        <v>6.22</v>
      </c>
      <c r="J5" s="4">
        <v>0.30099999999999999</v>
      </c>
      <c r="K5" s="4">
        <v>0.23599999999999999</v>
      </c>
      <c r="L5" s="4">
        <v>0.76300000000000001</v>
      </c>
      <c r="M5" s="4">
        <v>0.73799999999999999</v>
      </c>
    </row>
    <row r="6" spans="1:13" ht="15.75" customHeight="1" x14ac:dyDescent="0.15">
      <c r="G6" s="4">
        <v>2</v>
      </c>
      <c r="H6" s="4">
        <v>6</v>
      </c>
      <c r="I6" s="4">
        <v>9.33</v>
      </c>
      <c r="J6" s="4">
        <v>6.4500000000000002E-2</v>
      </c>
      <c r="K6" s="4">
        <v>0.105</v>
      </c>
      <c r="L6" s="4">
        <v>0.82799999999999996</v>
      </c>
      <c r="M6" s="4">
        <v>0.84299999999999997</v>
      </c>
    </row>
    <row r="7" spans="1:13" ht="15.75" customHeight="1" x14ac:dyDescent="0.15">
      <c r="A7" s="4" t="s">
        <v>19</v>
      </c>
      <c r="B7" s="4" t="s">
        <v>56</v>
      </c>
      <c r="G7" s="4">
        <v>3</v>
      </c>
      <c r="H7" s="4">
        <v>6</v>
      </c>
      <c r="I7" s="4">
        <v>12.4</v>
      </c>
      <c r="J7" s="4">
        <v>6.4500000000000002E-2</v>
      </c>
      <c r="K7" s="4">
        <v>5.4899999999999997E-2</v>
      </c>
      <c r="L7" s="4">
        <v>0.89200000000000002</v>
      </c>
      <c r="M7" s="4">
        <v>0.89800000000000002</v>
      </c>
    </row>
    <row r="8" spans="1:13" ht="15.75" customHeight="1" x14ac:dyDescent="0.15">
      <c r="G8" s="4">
        <v>4</v>
      </c>
      <c r="H8" s="4">
        <v>2</v>
      </c>
      <c r="I8" s="4">
        <v>15.6</v>
      </c>
      <c r="J8" s="4">
        <v>2.1499999999999998E-2</v>
      </c>
      <c r="K8" s="4">
        <v>3.1800000000000002E-2</v>
      </c>
      <c r="L8" s="4">
        <v>0.91400000000000003</v>
      </c>
      <c r="M8" s="4">
        <v>0.93</v>
      </c>
    </row>
    <row r="9" spans="1:13" ht="15.75" customHeight="1" x14ac:dyDescent="0.15">
      <c r="A9" s="4" t="s">
        <v>21</v>
      </c>
      <c r="B9" s="4">
        <v>9.9579999999999998E-3</v>
      </c>
      <c r="G9" s="4">
        <v>5</v>
      </c>
      <c r="H9" s="4">
        <v>0</v>
      </c>
      <c r="I9" s="4">
        <v>18.7</v>
      </c>
      <c r="J9" s="4">
        <v>0</v>
      </c>
      <c r="K9" s="4">
        <v>1.9800000000000002E-2</v>
      </c>
      <c r="L9" s="4">
        <v>0.91400000000000003</v>
      </c>
      <c r="M9" s="4">
        <v>0.95</v>
      </c>
    </row>
    <row r="10" spans="1:13" ht="15.75" customHeight="1" x14ac:dyDescent="0.15">
      <c r="G10" s="4">
        <v>6</v>
      </c>
      <c r="H10" s="4">
        <v>5</v>
      </c>
      <c r="I10" s="4">
        <v>21.8</v>
      </c>
      <c r="J10" s="4">
        <v>5.3800000000000001E-2</v>
      </c>
      <c r="K10" s="4">
        <v>1.3100000000000001E-2</v>
      </c>
      <c r="L10" s="4">
        <v>0.96799999999999997</v>
      </c>
      <c r="M10" s="4">
        <v>0.96299999999999997</v>
      </c>
    </row>
    <row r="11" spans="1:13" ht="15.75" customHeight="1" x14ac:dyDescent="0.15">
      <c r="G11" s="4">
        <v>7</v>
      </c>
      <c r="H11" s="4">
        <v>1</v>
      </c>
      <c r="I11" s="4">
        <v>24.9</v>
      </c>
      <c r="J11" s="4">
        <v>1.0800000000000001E-2</v>
      </c>
      <c r="K11" s="4">
        <v>8.9599999999999992E-3</v>
      </c>
      <c r="L11" s="4">
        <v>0.97799999999999998</v>
      </c>
      <c r="M11" s="4">
        <v>0.97199999999999998</v>
      </c>
    </row>
    <row r="12" spans="1:13" ht="15.75" customHeight="1" x14ac:dyDescent="0.15">
      <c r="G12" s="4">
        <v>8</v>
      </c>
      <c r="H12" s="4">
        <v>2</v>
      </c>
      <c r="I12" s="4">
        <v>28</v>
      </c>
      <c r="J12" s="4">
        <v>2.1499999999999998E-2</v>
      </c>
      <c r="K12" s="4">
        <v>6.3600000000000002E-3</v>
      </c>
      <c r="L12" s="4">
        <v>1</v>
      </c>
      <c r="M12" s="4">
        <v>0.97799999999999998</v>
      </c>
    </row>
    <row r="13" spans="1:13" ht="15.75" customHeight="1" x14ac:dyDescent="0.15">
      <c r="A13" s="4" t="s">
        <v>22</v>
      </c>
    </row>
    <row r="15" spans="1:13" ht="15.75" customHeight="1" x14ac:dyDescent="0.15">
      <c r="A15" s="4" t="s">
        <v>23</v>
      </c>
      <c r="B15">
        <f>4</f>
        <v>4</v>
      </c>
    </row>
    <row r="17" spans="1:2" ht="15.75" customHeight="1" x14ac:dyDescent="0.15">
      <c r="A17" s="4" t="s">
        <v>25</v>
      </c>
      <c r="B17">
        <f>1</f>
        <v>1</v>
      </c>
    </row>
    <row r="19" spans="1:2" ht="15.75" customHeight="1" x14ac:dyDescent="0.15">
      <c r="A19" s="4" t="s">
        <v>26</v>
      </c>
      <c r="B19">
        <f>4.74</f>
        <v>4.74</v>
      </c>
    </row>
    <row r="21" spans="1:2" ht="15.75" customHeight="1" x14ac:dyDescent="0.15">
      <c r="A21" s="4" t="s">
        <v>29</v>
      </c>
      <c r="B21">
        <f>0.031</f>
        <v>3.1E-2</v>
      </c>
    </row>
    <row r="25" spans="1:2" ht="15.75" customHeight="1" x14ac:dyDescent="0.15">
      <c r="A25" s="4" t="s">
        <v>31</v>
      </c>
    </row>
    <row r="27" spans="1:2" ht="15.75" customHeight="1" x14ac:dyDescent="0.15">
      <c r="A27" s="4" t="s">
        <v>26</v>
      </c>
      <c r="B27">
        <f>0.0542</f>
        <v>5.4199999999999998E-2</v>
      </c>
    </row>
    <row r="29" spans="1:2" ht="15.75" customHeight="1" x14ac:dyDescent="0.15">
      <c r="A29" s="4" t="s">
        <v>29</v>
      </c>
      <c r="B29" s="4" t="s">
        <v>45</v>
      </c>
    </row>
    <row r="33" spans="1:2" ht="15.75" customHeight="1" x14ac:dyDescent="0.15">
      <c r="B33" s="4" t="s">
        <v>33</v>
      </c>
    </row>
    <row r="37" spans="1:2" ht="15.75" customHeight="1" x14ac:dyDescent="0.15">
      <c r="A37" s="4" t="s">
        <v>34</v>
      </c>
      <c r="B37">
        <f>93</f>
        <v>93</v>
      </c>
    </row>
    <row r="39" spans="1:2" ht="15.75" customHeight="1" x14ac:dyDescent="0.15">
      <c r="A39" s="4" t="s">
        <v>35</v>
      </c>
      <c r="B39">
        <f>0.133</f>
        <v>0.13300000000000001</v>
      </c>
    </row>
    <row r="41" spans="1:2" ht="15.75" customHeight="1" x14ac:dyDescent="0.15">
      <c r="A41" s="4" t="s">
        <v>36</v>
      </c>
      <c r="B41">
        <f>27.6</f>
        <v>27.6</v>
      </c>
    </row>
    <row r="43" spans="1:2" ht="15.75" customHeight="1" x14ac:dyDescent="0.15">
      <c r="A43" s="4" t="s">
        <v>37</v>
      </c>
      <c r="B43">
        <f>5.38</f>
        <v>5.38</v>
      </c>
    </row>
    <row r="45" spans="1:2" ht="15.75" customHeight="1" x14ac:dyDescent="0.15">
      <c r="A45" s="4" t="s">
        <v>38</v>
      </c>
      <c r="B45">
        <f>6.13</f>
        <v>6.13</v>
      </c>
    </row>
    <row r="49" spans="1:2" ht="15.75" customHeight="1" x14ac:dyDescent="0.15">
      <c r="B49" s="4" t="s">
        <v>39</v>
      </c>
    </row>
    <row r="53" spans="1:2" ht="13" x14ac:dyDescent="0.15">
      <c r="A53" s="4" t="s">
        <v>40</v>
      </c>
      <c r="B53" t="s">
        <v>63</v>
      </c>
    </row>
    <row r="55" spans="1:2" ht="13" x14ac:dyDescent="0.15">
      <c r="A55" s="4" t="s">
        <v>41</v>
      </c>
      <c r="B55">
        <f>9</f>
        <v>9</v>
      </c>
    </row>
  </sheetData>
  <mergeCells count="5">
    <mergeCell ref="L2:M2"/>
    <mergeCell ref="J2:K2"/>
    <mergeCell ref="G2:G3"/>
    <mergeCell ref="H2:H3"/>
    <mergeCell ref="I2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Sheet10</vt:lpstr>
      <vt:lpstr>All service time distribution</vt:lpstr>
      <vt:lpstr>Early1 service time distributio</vt:lpstr>
      <vt:lpstr>Early2 interarrival time distri</vt:lpstr>
      <vt:lpstr>Track Warrant Task - Morning sh</vt:lpstr>
      <vt:lpstr>Late1 interarrival time distrib</vt:lpstr>
      <vt:lpstr>Midday1 interarrival time distr</vt:lpstr>
      <vt:lpstr>Early1 interarrival time distri</vt:lpstr>
      <vt:lpstr>All interarrival time distribut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Victoria Nneji</cp:lastModifiedBy>
  <dcterms:modified xsi:type="dcterms:W3CDTF">2018-05-29T13:44:40Z</dcterms:modified>
</cp:coreProperties>
</file>