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20" windowWidth="14235" windowHeight="666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J18" i="1"/>
  <c r="J19"/>
  <c r="J20"/>
  <c r="J21"/>
  <c r="J23"/>
  <c r="J24"/>
  <c r="J25"/>
  <c r="J26"/>
  <c r="J27"/>
  <c r="J17"/>
  <c r="I18"/>
  <c r="I19"/>
  <c r="I20"/>
  <c r="I21"/>
  <c r="I23"/>
  <c r="I24"/>
  <c r="I25"/>
  <c r="I26"/>
  <c r="I27"/>
  <c r="I17"/>
  <c r="P8"/>
  <c r="P9"/>
  <c r="P10"/>
  <c r="P11"/>
  <c r="P12"/>
  <c r="P2"/>
  <c r="K12"/>
  <c r="K11"/>
  <c r="K10"/>
  <c r="K9"/>
  <c r="K3"/>
  <c r="K4"/>
  <c r="K5"/>
  <c r="K6"/>
  <c r="K2"/>
  <c r="J3"/>
  <c r="P3" s="1"/>
  <c r="J4"/>
  <c r="P4" s="1"/>
  <c r="J5"/>
  <c r="P5" s="1"/>
  <c r="J6"/>
  <c r="P6" s="1"/>
  <c r="J2"/>
  <c r="N3"/>
  <c r="O3" s="1"/>
  <c r="N4"/>
  <c r="O4" s="1"/>
  <c r="N5"/>
  <c r="O5" s="1"/>
  <c r="N6"/>
  <c r="O6" s="1"/>
  <c r="N12"/>
  <c r="O12" s="1"/>
  <c r="N11"/>
  <c r="O11" s="1"/>
  <c r="N10"/>
  <c r="O10" s="1"/>
  <c r="N9"/>
  <c r="O9" s="1"/>
  <c r="N8"/>
  <c r="O8" s="1"/>
  <c r="N2"/>
  <c r="O2" s="1"/>
  <c r="G33"/>
  <c r="G34"/>
  <c r="G35"/>
  <c r="G32"/>
  <c r="G18"/>
  <c r="G19"/>
  <c r="G20"/>
  <c r="G21"/>
  <c r="G23"/>
  <c r="G24"/>
  <c r="G25"/>
  <c r="G26"/>
  <c r="G27"/>
  <c r="G17"/>
  <c r="E10"/>
  <c r="G10"/>
  <c r="H8"/>
  <c r="G4"/>
  <c r="G5"/>
  <c r="G6"/>
  <c r="G8"/>
  <c r="G9"/>
  <c r="H9" s="1"/>
  <c r="G11"/>
  <c r="G12"/>
  <c r="G13"/>
  <c r="G3"/>
</calcChain>
</file>

<file path=xl/sharedStrings.xml><?xml version="1.0" encoding="utf-8"?>
<sst xmlns="http://schemas.openxmlformats.org/spreadsheetml/2006/main" count="38" uniqueCount="25">
  <si>
    <t>straight run</t>
  </si>
  <si>
    <t>voltage</t>
  </si>
  <si>
    <t>time1</t>
  </si>
  <si>
    <t>time2</t>
  </si>
  <si>
    <t>time3</t>
  </si>
  <si>
    <t>average</t>
  </si>
  <si>
    <t>run</t>
  </si>
  <si>
    <t>kirby</t>
  </si>
  <si>
    <t>jason</t>
  </si>
  <si>
    <t>left</t>
  </si>
  <si>
    <t>right</t>
  </si>
  <si>
    <t>turning (3 rotations)</t>
  </si>
  <si>
    <t>stopping</t>
  </si>
  <si>
    <t>jordan</t>
  </si>
  <si>
    <t>left voltage</t>
  </si>
  <si>
    <t>right voltage</t>
  </si>
  <si>
    <t>time (s)</t>
  </si>
  <si>
    <t>distance (ft)</t>
  </si>
  <si>
    <t>velocity (ft/s)</t>
  </si>
  <si>
    <t>velocity (m/s)</t>
  </si>
  <si>
    <t>voltage sum</t>
  </si>
  <si>
    <t>angle</t>
  </si>
  <si>
    <t>turn rat (deg/s)</t>
  </si>
  <si>
    <t>average (s)</t>
  </si>
  <si>
    <t>right-left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</si>
</sst>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lineMarker"/>
        <c:ser>
          <c:idx val="0"/>
          <c:order val="0"/>
          <c:tx>
            <c:v>Velocity vs V-diff</c:v>
          </c:tx>
          <c:xVal>
            <c:numRef>
              <c:f>Sheet1!$P$2:$P$12</c:f>
              <c:numCache>
                <c:formatCode>General</c:formatCode>
                <c:ptCount val="11"/>
                <c:pt idx="0">
                  <c:v>4.5</c:v>
                </c:pt>
                <c:pt idx="1">
                  <c:v>3.8499999999999996</c:v>
                </c:pt>
                <c:pt idx="2">
                  <c:v>2.95</c:v>
                </c:pt>
                <c:pt idx="3">
                  <c:v>1.9900000000000002</c:v>
                </c:pt>
                <c:pt idx="4">
                  <c:v>1</c:v>
                </c:pt>
                <c:pt idx="5">
                  <c:v>0</c:v>
                </c:pt>
                <c:pt idx="6">
                  <c:v>-1</c:v>
                </c:pt>
                <c:pt idx="7">
                  <c:v>-1.95</c:v>
                </c:pt>
                <c:pt idx="8">
                  <c:v>-2.8</c:v>
                </c:pt>
                <c:pt idx="9">
                  <c:v>-3.7</c:v>
                </c:pt>
                <c:pt idx="10">
                  <c:v>-4.3</c:v>
                </c:pt>
              </c:numCache>
            </c:numRef>
          </c:xVal>
          <c:yVal>
            <c:numRef>
              <c:f>Sheet1!$O$2:$O$12</c:f>
              <c:numCache>
                <c:formatCode>General</c:formatCode>
                <c:ptCount val="11"/>
                <c:pt idx="0">
                  <c:v>1.4971284634760704</c:v>
                </c:pt>
                <c:pt idx="1">
                  <c:v>1.3930312500000002</c:v>
                </c:pt>
                <c:pt idx="2">
                  <c:v>1.1808476821192055</c:v>
                </c:pt>
                <c:pt idx="3">
                  <c:v>0.83477528089887632</c:v>
                </c:pt>
                <c:pt idx="4">
                  <c:v>0.36962686567164182</c:v>
                </c:pt>
                <c:pt idx="5">
                  <c:v>0</c:v>
                </c:pt>
                <c:pt idx="6">
                  <c:v>-0.432433361994841</c:v>
                </c:pt>
                <c:pt idx="7">
                  <c:v>-0.75683972911963893</c:v>
                </c:pt>
                <c:pt idx="8">
                  <c:v>-0.99588118811881177</c:v>
                </c:pt>
                <c:pt idx="9">
                  <c:v>-1.1931672597864769</c:v>
                </c:pt>
                <c:pt idx="10">
                  <c:v>-1.0885714285714285</c:v>
                </c:pt>
              </c:numCache>
            </c:numRef>
          </c:yVal>
        </c:ser>
        <c:axId val="44590592"/>
        <c:axId val="44589056"/>
      </c:scatterChart>
      <c:valAx>
        <c:axId val="44590592"/>
        <c:scaling>
          <c:orientation val="minMax"/>
        </c:scaling>
        <c:axPos val="b"/>
        <c:numFmt formatCode="General" sourceLinked="1"/>
        <c:tickLblPos val="nextTo"/>
        <c:crossAx val="44589056"/>
        <c:crosses val="autoZero"/>
        <c:crossBetween val="midCat"/>
      </c:valAx>
      <c:valAx>
        <c:axId val="44589056"/>
        <c:scaling>
          <c:orientation val="minMax"/>
        </c:scaling>
        <c:axPos val="l"/>
        <c:majorGridlines/>
        <c:numFmt formatCode="General" sourceLinked="1"/>
        <c:tickLblPos val="nextTo"/>
        <c:crossAx val="4459059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lineMarker"/>
        <c:ser>
          <c:idx val="0"/>
          <c:order val="0"/>
          <c:tx>
            <c:v>Turnrate vs V-diff</c:v>
          </c:tx>
          <c:xVal>
            <c:numRef>
              <c:f>Sheet1!$J$17:$J$27</c:f>
              <c:numCache>
                <c:formatCode>General</c:formatCode>
                <c:ptCount val="11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-1</c:v>
                </c:pt>
                <c:pt idx="7">
                  <c:v>-2</c:v>
                </c:pt>
                <c:pt idx="8">
                  <c:v>-3</c:v>
                </c:pt>
                <c:pt idx="9">
                  <c:v>-4</c:v>
                </c:pt>
                <c:pt idx="10">
                  <c:v>-5</c:v>
                </c:pt>
              </c:numCache>
            </c:numRef>
          </c:xVal>
          <c:yVal>
            <c:numRef>
              <c:f>Sheet1!$I$17:$I$27</c:f>
              <c:numCache>
                <c:formatCode>General</c:formatCode>
                <c:ptCount val="11"/>
                <c:pt idx="0">
                  <c:v>120.53571428571429</c:v>
                </c:pt>
                <c:pt idx="1">
                  <c:v>119.77818853974124</c:v>
                </c:pt>
                <c:pt idx="2">
                  <c:v>100.62111801242236</c:v>
                </c:pt>
                <c:pt idx="3">
                  <c:v>76.361065283997178</c:v>
                </c:pt>
                <c:pt idx="4">
                  <c:v>40.024706609017912</c:v>
                </c:pt>
                <c:pt idx="5">
                  <c:v>0</c:v>
                </c:pt>
                <c:pt idx="6">
                  <c:v>38.005865102639298</c:v>
                </c:pt>
                <c:pt idx="7">
                  <c:v>73.519400953029276</c:v>
                </c:pt>
                <c:pt idx="8">
                  <c:v>99.539170506912441</c:v>
                </c:pt>
                <c:pt idx="9">
                  <c:v>118.37778589696748</c:v>
                </c:pt>
                <c:pt idx="10">
                  <c:v>119.77818853974124</c:v>
                </c:pt>
              </c:numCache>
            </c:numRef>
          </c:yVal>
        </c:ser>
        <c:axId val="81182720"/>
        <c:axId val="81184640"/>
      </c:scatterChart>
      <c:valAx>
        <c:axId val="81182720"/>
        <c:scaling>
          <c:orientation val="minMax"/>
        </c:scaling>
        <c:axPos val="b"/>
        <c:numFmt formatCode="General" sourceLinked="1"/>
        <c:tickLblPos val="nextTo"/>
        <c:crossAx val="81184640"/>
        <c:crosses val="autoZero"/>
        <c:crossBetween val="midCat"/>
      </c:valAx>
      <c:valAx>
        <c:axId val="81184640"/>
        <c:scaling>
          <c:orientation val="minMax"/>
        </c:scaling>
        <c:axPos val="l"/>
        <c:majorGridlines/>
        <c:numFmt formatCode="General" sourceLinked="1"/>
        <c:tickLblPos val="nextTo"/>
        <c:crossAx val="8118272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685800</xdr:colOff>
      <xdr:row>13</xdr:row>
      <xdr:rowOff>66675</xdr:rowOff>
    </xdr:from>
    <xdr:to>
      <xdr:col>16</xdr:col>
      <xdr:colOff>504825</xdr:colOff>
      <xdr:row>28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704850</xdr:colOff>
      <xdr:row>29</xdr:row>
      <xdr:rowOff>38100</xdr:rowOff>
    </xdr:from>
    <xdr:to>
      <xdr:col>16</xdr:col>
      <xdr:colOff>523875</xdr:colOff>
      <xdr:row>43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35"/>
  <sheetViews>
    <sheetView tabSelected="1" topLeftCell="D8" workbookViewId="0">
      <selection activeCell="I30" sqref="I30"/>
    </sheetView>
  </sheetViews>
  <sheetFormatPr defaultRowHeight="15"/>
  <cols>
    <col min="1" max="1" width="11.140625" bestFit="1" customWidth="1"/>
    <col min="7" max="7" width="12" bestFit="1" customWidth="1"/>
    <col min="9" max="9" width="14.5703125" bestFit="1" customWidth="1"/>
    <col min="10" max="10" width="11.140625" bestFit="1" customWidth="1"/>
    <col min="11" max="11" width="12.140625" bestFit="1" customWidth="1"/>
    <col min="13" max="13" width="11.7109375" bestFit="1" customWidth="1"/>
    <col min="14" max="14" width="13.140625" bestFit="1" customWidth="1"/>
    <col min="15" max="15" width="13.42578125" bestFit="1" customWidth="1"/>
    <col min="16" max="16" width="11.7109375" bestFit="1" customWidth="1"/>
  </cols>
  <sheetData>
    <row r="1" spans="1:16">
      <c r="A1" t="s">
        <v>0</v>
      </c>
      <c r="B1" t="s">
        <v>1</v>
      </c>
      <c r="D1" t="s">
        <v>7</v>
      </c>
      <c r="E1" t="s">
        <v>8</v>
      </c>
      <c r="F1" t="s">
        <v>13</v>
      </c>
      <c r="J1" t="s">
        <v>14</v>
      </c>
      <c r="K1" t="s">
        <v>15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</row>
    <row r="2" spans="1:16">
      <c r="A2" t="s">
        <v>6</v>
      </c>
      <c r="B2" t="s">
        <v>9</v>
      </c>
      <c r="C2" t="s">
        <v>10</v>
      </c>
      <c r="D2" t="s">
        <v>2</v>
      </c>
      <c r="E2" t="s">
        <v>3</v>
      </c>
      <c r="F2" t="s">
        <v>4</v>
      </c>
      <c r="G2" t="s">
        <v>5</v>
      </c>
      <c r="J2">
        <f>B3-2.5</f>
        <v>2.5</v>
      </c>
      <c r="K2">
        <f>C3-2.5</f>
        <v>2</v>
      </c>
      <c r="L2">
        <v>7.94</v>
      </c>
      <c r="M2">
        <v>39</v>
      </c>
      <c r="N2">
        <f>M2/L2</f>
        <v>4.9118387909319896</v>
      </c>
      <c r="O2">
        <f>N2*0.3048</f>
        <v>1.4971284634760704</v>
      </c>
      <c r="P2">
        <f>J2+K2</f>
        <v>4.5</v>
      </c>
    </row>
    <row r="3" spans="1:16">
      <c r="A3">
        <v>1</v>
      </c>
      <c r="B3">
        <v>5</v>
      </c>
      <c r="C3">
        <v>4.5</v>
      </c>
      <c r="D3">
        <v>8</v>
      </c>
      <c r="E3">
        <v>8.32</v>
      </c>
      <c r="F3">
        <v>7.5</v>
      </c>
      <c r="G3">
        <f>AVERAGE(D3,E3,F3)</f>
        <v>7.94</v>
      </c>
      <c r="J3">
        <f t="shared" ref="J3:J5" si="0">B4-2.5</f>
        <v>2</v>
      </c>
      <c r="K3">
        <f t="shared" ref="K3:K5" si="1">C4-2.5</f>
        <v>1.8499999999999996</v>
      </c>
      <c r="L3">
        <v>8.5333333333333332</v>
      </c>
      <c r="M3">
        <v>39</v>
      </c>
      <c r="N3">
        <f t="shared" ref="N3:N12" si="2">M3/L3</f>
        <v>4.5703125</v>
      </c>
      <c r="O3">
        <f t="shared" ref="O3:O12" si="3">N3*0.3048</f>
        <v>1.3930312500000002</v>
      </c>
      <c r="P3">
        <f t="shared" ref="P3:P12" si="4">J3+K3</f>
        <v>3.8499999999999996</v>
      </c>
    </row>
    <row r="4" spans="1:16">
      <c r="A4">
        <v>2</v>
      </c>
      <c r="B4">
        <v>4.5</v>
      </c>
      <c r="C4">
        <v>4.3499999999999996</v>
      </c>
      <c r="D4">
        <v>8.5</v>
      </c>
      <c r="E4">
        <v>8.52</v>
      </c>
      <c r="F4">
        <v>8.58</v>
      </c>
      <c r="G4">
        <f t="shared" ref="G4:G13" si="5">AVERAGE(D4,E4,F4)</f>
        <v>8.5333333333333332</v>
      </c>
      <c r="J4">
        <f t="shared" si="0"/>
        <v>1.5</v>
      </c>
      <c r="K4">
        <f t="shared" si="1"/>
        <v>1.4500000000000002</v>
      </c>
      <c r="L4">
        <v>10.066666666666665</v>
      </c>
      <c r="M4">
        <v>39</v>
      </c>
      <c r="N4">
        <f t="shared" si="2"/>
        <v>3.8741721854304645</v>
      </c>
      <c r="O4">
        <f t="shared" si="3"/>
        <v>1.1808476821192055</v>
      </c>
      <c r="P4">
        <f t="shared" si="4"/>
        <v>2.95</v>
      </c>
    </row>
    <row r="5" spans="1:16">
      <c r="A5">
        <v>3</v>
      </c>
      <c r="B5">
        <v>4</v>
      </c>
      <c r="C5">
        <v>3.95</v>
      </c>
      <c r="D5">
        <v>10.199999999999999</v>
      </c>
      <c r="E5">
        <v>9.7799999999999994</v>
      </c>
      <c r="F5">
        <v>10.220000000000001</v>
      </c>
      <c r="G5">
        <f t="shared" si="5"/>
        <v>10.066666666666665</v>
      </c>
      <c r="J5">
        <f t="shared" si="0"/>
        <v>1</v>
      </c>
      <c r="K5">
        <f t="shared" si="1"/>
        <v>0.99000000000000021</v>
      </c>
      <c r="L5">
        <v>14.24</v>
      </c>
      <c r="M5">
        <v>39</v>
      </c>
      <c r="N5">
        <f t="shared" si="2"/>
        <v>2.73876404494382</v>
      </c>
      <c r="O5">
        <f t="shared" si="3"/>
        <v>0.83477528089887632</v>
      </c>
      <c r="P5">
        <f t="shared" si="4"/>
        <v>1.9900000000000002</v>
      </c>
    </row>
    <row r="6" spans="1:16">
      <c r="A6">
        <v>4</v>
      </c>
      <c r="B6">
        <v>3.5</v>
      </c>
      <c r="C6">
        <v>3.49</v>
      </c>
      <c r="D6">
        <v>14</v>
      </c>
      <c r="E6">
        <v>14.25</v>
      </c>
      <c r="F6">
        <v>14.47</v>
      </c>
      <c r="G6">
        <f t="shared" si="5"/>
        <v>14.24</v>
      </c>
      <c r="J6">
        <f>B8-2.5</f>
        <v>0.5</v>
      </c>
      <c r="K6">
        <f>C8-2.5</f>
        <v>0.5</v>
      </c>
      <c r="L6">
        <v>10.72</v>
      </c>
      <c r="M6">
        <v>13</v>
      </c>
      <c r="N6">
        <f t="shared" si="2"/>
        <v>1.2126865671641791</v>
      </c>
      <c r="O6">
        <f t="shared" si="3"/>
        <v>0.36962686567164182</v>
      </c>
      <c r="P6">
        <f t="shared" si="4"/>
        <v>1</v>
      </c>
    </row>
    <row r="7" spans="1:16">
      <c r="J7">
        <v>0</v>
      </c>
      <c r="K7">
        <v>0</v>
      </c>
      <c r="L7" s="1"/>
      <c r="N7">
        <v>0</v>
      </c>
      <c r="O7">
        <v>0</v>
      </c>
      <c r="P7">
        <v>0</v>
      </c>
    </row>
    <row r="8" spans="1:16">
      <c r="A8">
        <v>5</v>
      </c>
      <c r="B8">
        <v>3</v>
      </c>
      <c r="C8">
        <v>3</v>
      </c>
      <c r="D8">
        <v>10.8</v>
      </c>
      <c r="E8">
        <v>10.26</v>
      </c>
      <c r="F8">
        <v>11.1</v>
      </c>
      <c r="G8">
        <f t="shared" si="5"/>
        <v>10.72</v>
      </c>
      <c r="H8">
        <f>G8*3</f>
        <v>32.160000000000004</v>
      </c>
      <c r="J8">
        <v>-0.5</v>
      </c>
      <c r="K8">
        <v>-0.5</v>
      </c>
      <c r="L8">
        <v>15.506666666666666</v>
      </c>
      <c r="M8">
        <v>-22</v>
      </c>
      <c r="N8">
        <f>M8/L8</f>
        <v>-1.418744625967326</v>
      </c>
      <c r="O8">
        <f t="shared" si="3"/>
        <v>-0.432433361994841</v>
      </c>
      <c r="P8">
        <f t="shared" si="4"/>
        <v>-1</v>
      </c>
    </row>
    <row r="9" spans="1:16">
      <c r="A9">
        <v>6</v>
      </c>
      <c r="B9">
        <v>0</v>
      </c>
      <c r="C9">
        <v>0.7</v>
      </c>
      <c r="D9">
        <v>5.8</v>
      </c>
      <c r="E9">
        <v>6.56</v>
      </c>
      <c r="F9">
        <v>6.12</v>
      </c>
      <c r="G9">
        <f t="shared" si="5"/>
        <v>6.16</v>
      </c>
      <c r="H9">
        <f>G9*3</f>
        <v>18.48</v>
      </c>
      <c r="J9">
        <v>-1</v>
      </c>
      <c r="K9">
        <f>1.55-2.5</f>
        <v>-0.95</v>
      </c>
      <c r="L9">
        <v>8.86</v>
      </c>
      <c r="M9">
        <v>-22</v>
      </c>
      <c r="N9">
        <f>M9/L9</f>
        <v>-2.4830699774266369</v>
      </c>
      <c r="O9">
        <f t="shared" si="3"/>
        <v>-0.75683972911963893</v>
      </c>
      <c r="P9">
        <f t="shared" si="4"/>
        <v>-1.95</v>
      </c>
    </row>
    <row r="10" spans="1:16">
      <c r="A10">
        <v>7</v>
      </c>
      <c r="B10">
        <v>0.5</v>
      </c>
      <c r="C10">
        <v>0.8</v>
      </c>
      <c r="D10">
        <v>5.5</v>
      </c>
      <c r="E10">
        <f>12.18-6.56</f>
        <v>5.62</v>
      </c>
      <c r="F10">
        <v>5.74</v>
      </c>
      <c r="G10">
        <f t="shared" si="5"/>
        <v>5.62</v>
      </c>
      <c r="J10">
        <v>-1.5</v>
      </c>
      <c r="K10">
        <f>1.2-2.5</f>
        <v>-1.3</v>
      </c>
      <c r="L10">
        <v>6.7333333333333343</v>
      </c>
      <c r="M10">
        <v>-22</v>
      </c>
      <c r="N10">
        <f>M10/L10</f>
        <v>-3.2673267326732667</v>
      </c>
      <c r="O10">
        <f t="shared" si="3"/>
        <v>-0.99588118811881177</v>
      </c>
      <c r="P10">
        <f t="shared" si="4"/>
        <v>-2.8</v>
      </c>
    </row>
    <row r="11" spans="1:16">
      <c r="A11">
        <v>8</v>
      </c>
      <c r="B11">
        <v>1</v>
      </c>
      <c r="C11">
        <v>1.2</v>
      </c>
      <c r="D11">
        <v>6.5</v>
      </c>
      <c r="E11">
        <v>7.05</v>
      </c>
      <c r="F11">
        <v>6.65</v>
      </c>
      <c r="G11">
        <f t="shared" si="5"/>
        <v>6.7333333333333343</v>
      </c>
      <c r="J11">
        <v>-2</v>
      </c>
      <c r="K11">
        <f>0.8-2.5</f>
        <v>-1.7</v>
      </c>
      <c r="L11">
        <v>5.62</v>
      </c>
      <c r="M11">
        <v>-22</v>
      </c>
      <c r="N11">
        <f>M11/L11</f>
        <v>-3.9145907473309607</v>
      </c>
      <c r="O11">
        <f t="shared" si="3"/>
        <v>-1.1931672597864769</v>
      </c>
      <c r="P11">
        <f t="shared" si="4"/>
        <v>-3.7</v>
      </c>
    </row>
    <row r="12" spans="1:16">
      <c r="A12">
        <v>9</v>
      </c>
      <c r="B12">
        <v>1.5</v>
      </c>
      <c r="C12">
        <v>1.55</v>
      </c>
      <c r="D12">
        <v>9.1999999999999993</v>
      </c>
      <c r="E12">
        <v>8.8699999999999992</v>
      </c>
      <c r="F12">
        <v>8.51</v>
      </c>
      <c r="G12">
        <f t="shared" si="5"/>
        <v>8.86</v>
      </c>
      <c r="J12">
        <v>-2.5</v>
      </c>
      <c r="K12">
        <f>0.7-2.5</f>
        <v>-1.8</v>
      </c>
      <c r="L12">
        <v>6.16</v>
      </c>
      <c r="M12">
        <v>-22</v>
      </c>
      <c r="N12">
        <f>M12/L12</f>
        <v>-3.5714285714285712</v>
      </c>
      <c r="O12">
        <f t="shared" si="3"/>
        <v>-1.0885714285714285</v>
      </c>
      <c r="P12">
        <f t="shared" si="4"/>
        <v>-4.3</v>
      </c>
    </row>
    <row r="13" spans="1:16">
      <c r="A13">
        <v>10</v>
      </c>
      <c r="B13">
        <v>2</v>
      </c>
      <c r="C13">
        <v>2</v>
      </c>
      <c r="D13">
        <v>15.7</v>
      </c>
      <c r="E13">
        <v>15.41</v>
      </c>
      <c r="F13">
        <v>15.41</v>
      </c>
      <c r="G13">
        <f t="shared" si="5"/>
        <v>15.506666666666666</v>
      </c>
    </row>
    <row r="15" spans="1:16">
      <c r="A15" t="s">
        <v>11</v>
      </c>
    </row>
    <row r="16" spans="1:16">
      <c r="A16" t="s">
        <v>6</v>
      </c>
      <c r="B16" t="s">
        <v>9</v>
      </c>
      <c r="C16" t="s">
        <v>10</v>
      </c>
      <c r="D16" t="s">
        <v>2</v>
      </c>
      <c r="E16" t="s">
        <v>3</v>
      </c>
      <c r="F16" t="s">
        <v>4</v>
      </c>
      <c r="G16" t="s">
        <v>23</v>
      </c>
      <c r="H16" t="s">
        <v>21</v>
      </c>
      <c r="I16" t="s">
        <v>22</v>
      </c>
      <c r="J16" t="s">
        <v>24</v>
      </c>
    </row>
    <row r="17" spans="1:10">
      <c r="A17">
        <v>1</v>
      </c>
      <c r="B17">
        <v>0</v>
      </c>
      <c r="C17">
        <v>5</v>
      </c>
      <c r="D17">
        <v>9</v>
      </c>
      <c r="E17">
        <v>8.8699999999999992</v>
      </c>
      <c r="F17">
        <v>9.01</v>
      </c>
      <c r="G17">
        <f>AVERAGE(D17,E17,F17)</f>
        <v>8.9599999999999991</v>
      </c>
      <c r="H17">
        <v>1080</v>
      </c>
      <c r="I17">
        <f>H17/G17</f>
        <v>120.53571428571429</v>
      </c>
      <c r="J17">
        <f>C17-B17</f>
        <v>5</v>
      </c>
    </row>
    <row r="18" spans="1:10">
      <c r="A18">
        <v>2</v>
      </c>
      <c r="B18">
        <v>0.5</v>
      </c>
      <c r="C18">
        <v>4.5</v>
      </c>
      <c r="D18">
        <v>9.1</v>
      </c>
      <c r="E18">
        <v>8.94</v>
      </c>
      <c r="F18">
        <v>9.01</v>
      </c>
      <c r="G18">
        <f t="shared" ref="G18:G27" si="6">AVERAGE(D18,E18,F18)</f>
        <v>9.0166666666666657</v>
      </c>
      <c r="H18">
        <v>1080</v>
      </c>
      <c r="I18">
        <f t="shared" ref="I18:I27" si="7">H18/G18</f>
        <v>119.77818853974124</v>
      </c>
      <c r="J18">
        <f t="shared" ref="J18:J27" si="8">C18-B18</f>
        <v>4</v>
      </c>
    </row>
    <row r="19" spans="1:10">
      <c r="A19">
        <v>3</v>
      </c>
      <c r="B19">
        <v>1</v>
      </c>
      <c r="C19">
        <v>4</v>
      </c>
      <c r="D19">
        <v>10.8</v>
      </c>
      <c r="E19">
        <v>10.7</v>
      </c>
      <c r="F19">
        <v>10.7</v>
      </c>
      <c r="G19">
        <f t="shared" si="6"/>
        <v>10.733333333333334</v>
      </c>
      <c r="H19">
        <v>1080</v>
      </c>
      <c r="I19">
        <f t="shared" si="7"/>
        <v>100.62111801242236</v>
      </c>
      <c r="J19">
        <f t="shared" si="8"/>
        <v>3</v>
      </c>
    </row>
    <row r="20" spans="1:10">
      <c r="A20">
        <v>4</v>
      </c>
      <c r="B20">
        <v>1.5</v>
      </c>
      <c r="C20">
        <v>3.5</v>
      </c>
      <c r="D20">
        <v>14.2</v>
      </c>
      <c r="E20">
        <v>14.18</v>
      </c>
      <c r="F20">
        <v>14.05</v>
      </c>
      <c r="G20">
        <f t="shared" si="6"/>
        <v>14.143333333333333</v>
      </c>
      <c r="H20">
        <v>1080</v>
      </c>
      <c r="I20">
        <f t="shared" si="7"/>
        <v>76.361065283997178</v>
      </c>
      <c r="J20">
        <f t="shared" si="8"/>
        <v>2</v>
      </c>
    </row>
    <row r="21" spans="1:10">
      <c r="A21">
        <v>5</v>
      </c>
      <c r="B21">
        <v>2</v>
      </c>
      <c r="C21">
        <v>3</v>
      </c>
      <c r="D21">
        <v>27.1</v>
      </c>
      <c r="E21">
        <v>26.89</v>
      </c>
      <c r="F21">
        <v>26.96</v>
      </c>
      <c r="G21">
        <f t="shared" si="6"/>
        <v>26.983333333333334</v>
      </c>
      <c r="H21">
        <v>1080</v>
      </c>
      <c r="I21">
        <f t="shared" si="7"/>
        <v>40.024706609017912</v>
      </c>
      <c r="J21">
        <f t="shared" si="8"/>
        <v>1</v>
      </c>
    </row>
    <row r="22" spans="1:10">
      <c r="I22">
        <v>0</v>
      </c>
      <c r="J22">
        <v>0</v>
      </c>
    </row>
    <row r="23" spans="1:10">
      <c r="A23">
        <v>6</v>
      </c>
      <c r="B23">
        <v>3</v>
      </c>
      <c r="C23">
        <v>2</v>
      </c>
      <c r="D23">
        <v>28.6</v>
      </c>
      <c r="E23">
        <v>28.3</v>
      </c>
      <c r="F23">
        <v>28.35</v>
      </c>
      <c r="G23">
        <f t="shared" si="6"/>
        <v>28.416666666666668</v>
      </c>
      <c r="H23">
        <v>1080</v>
      </c>
      <c r="I23">
        <f t="shared" si="7"/>
        <v>38.005865102639298</v>
      </c>
      <c r="J23">
        <f t="shared" si="8"/>
        <v>-1</v>
      </c>
    </row>
    <row r="24" spans="1:10">
      <c r="A24">
        <v>7</v>
      </c>
      <c r="B24">
        <v>3.5</v>
      </c>
      <c r="C24">
        <v>1.5</v>
      </c>
      <c r="D24">
        <v>14.7</v>
      </c>
      <c r="E24">
        <v>14.6</v>
      </c>
      <c r="F24">
        <v>14.77</v>
      </c>
      <c r="G24">
        <f t="shared" si="6"/>
        <v>14.689999999999998</v>
      </c>
      <c r="H24">
        <v>1080</v>
      </c>
      <c r="I24">
        <f t="shared" si="7"/>
        <v>73.519400953029276</v>
      </c>
      <c r="J24">
        <f t="shared" si="8"/>
        <v>-2</v>
      </c>
    </row>
    <row r="25" spans="1:10">
      <c r="A25">
        <v>8</v>
      </c>
      <c r="B25">
        <v>4</v>
      </c>
      <c r="C25">
        <v>1</v>
      </c>
      <c r="D25">
        <v>11</v>
      </c>
      <c r="E25">
        <v>10.75</v>
      </c>
      <c r="F25">
        <v>10.8</v>
      </c>
      <c r="G25">
        <f t="shared" si="6"/>
        <v>10.85</v>
      </c>
      <c r="H25">
        <v>1080</v>
      </c>
      <c r="I25">
        <f t="shared" si="7"/>
        <v>99.539170506912441</v>
      </c>
      <c r="J25">
        <f t="shared" si="8"/>
        <v>-3</v>
      </c>
    </row>
    <row r="26" spans="1:10">
      <c r="A26">
        <v>9</v>
      </c>
      <c r="B26">
        <v>4.5</v>
      </c>
      <c r="C26">
        <v>0.5</v>
      </c>
      <c r="D26">
        <v>9.1</v>
      </c>
      <c r="E26">
        <v>9.2200000000000006</v>
      </c>
      <c r="F26">
        <v>9.0500000000000007</v>
      </c>
      <c r="G26">
        <f t="shared" si="6"/>
        <v>9.1233333333333331</v>
      </c>
      <c r="H26">
        <v>1080</v>
      </c>
      <c r="I26">
        <f t="shared" si="7"/>
        <v>118.37778589696748</v>
      </c>
      <c r="J26">
        <f t="shared" si="8"/>
        <v>-4</v>
      </c>
    </row>
    <row r="27" spans="1:10">
      <c r="A27">
        <v>10</v>
      </c>
      <c r="B27">
        <v>5</v>
      </c>
      <c r="C27">
        <v>0</v>
      </c>
      <c r="D27">
        <v>9</v>
      </c>
      <c r="E27">
        <v>9.01</v>
      </c>
      <c r="F27">
        <v>9.0399999999999991</v>
      </c>
      <c r="G27">
        <f t="shared" si="6"/>
        <v>9.0166666666666657</v>
      </c>
      <c r="H27">
        <v>1080</v>
      </c>
      <c r="I27">
        <f t="shared" si="7"/>
        <v>119.77818853974124</v>
      </c>
      <c r="J27">
        <f t="shared" si="8"/>
        <v>-5</v>
      </c>
    </row>
    <row r="30" spans="1:10">
      <c r="A30" t="s">
        <v>12</v>
      </c>
    </row>
    <row r="31" spans="1:10">
      <c r="A31" t="s">
        <v>6</v>
      </c>
      <c r="B31" t="s">
        <v>9</v>
      </c>
      <c r="C31" t="s">
        <v>10</v>
      </c>
      <c r="D31" t="s">
        <v>2</v>
      </c>
      <c r="E31" t="s">
        <v>3</v>
      </c>
      <c r="F31" t="s">
        <v>4</v>
      </c>
      <c r="G31" t="s">
        <v>5</v>
      </c>
    </row>
    <row r="32" spans="1:10">
      <c r="A32">
        <v>1</v>
      </c>
      <c r="B32">
        <v>5</v>
      </c>
      <c r="C32">
        <v>4.5</v>
      </c>
      <c r="D32">
        <v>10.6</v>
      </c>
      <c r="E32">
        <v>11.96</v>
      </c>
      <c r="F32">
        <v>11.24</v>
      </c>
      <c r="G32">
        <f t="shared" ref="G32:G35" si="9">AVERAGE(D32,E32,F32)</f>
        <v>11.266666666666667</v>
      </c>
    </row>
    <row r="33" spans="1:7">
      <c r="A33">
        <v>2</v>
      </c>
      <c r="B33">
        <v>0</v>
      </c>
      <c r="C33">
        <v>0.7</v>
      </c>
      <c r="D33">
        <v>10.89</v>
      </c>
      <c r="E33">
        <v>10.8</v>
      </c>
      <c r="F33">
        <v>11.07</v>
      </c>
      <c r="G33">
        <f t="shared" si="9"/>
        <v>10.920000000000002</v>
      </c>
    </row>
    <row r="34" spans="1:7">
      <c r="A34">
        <v>3</v>
      </c>
      <c r="B34">
        <v>0</v>
      </c>
      <c r="C34">
        <v>5</v>
      </c>
      <c r="D34">
        <v>8.11</v>
      </c>
      <c r="E34">
        <v>8.8699999999999992</v>
      </c>
      <c r="F34">
        <v>8.5</v>
      </c>
      <c r="G34">
        <f t="shared" si="9"/>
        <v>8.4933333333333323</v>
      </c>
    </row>
    <row r="35" spans="1:7">
      <c r="A35">
        <v>4</v>
      </c>
      <c r="B35">
        <v>5</v>
      </c>
      <c r="C35">
        <v>0</v>
      </c>
      <c r="D35">
        <v>5.25</v>
      </c>
      <c r="E35">
        <v>5.45</v>
      </c>
      <c r="F35">
        <v>5.5</v>
      </c>
      <c r="G35">
        <f t="shared" si="9"/>
        <v>5.3999999999999995</v>
      </c>
    </row>
  </sheetData>
  <sortState ref="J7:M11">
    <sortCondition descending="1" ref="J7:J11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ERRA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Seagle09</dc:creator>
  <cp:lastModifiedBy>ERAU</cp:lastModifiedBy>
  <dcterms:created xsi:type="dcterms:W3CDTF">2010-01-17T00:31:57Z</dcterms:created>
  <dcterms:modified xsi:type="dcterms:W3CDTF">2010-01-26T21:07:59Z</dcterms:modified>
</cp:coreProperties>
</file>