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Model Inputs" sheetId="1" r:id="rId1"/>
    <sheet name="Profit and Loss" sheetId="2" r:id="rId2"/>
    <sheet name="Balance Sheet" sheetId="3" r:id="rId3"/>
    <sheet name="Cash Flow" sheetId="4" r:id="rId4"/>
  </sheets>
  <definedNames>
    <definedName name="_xlnm.Print_Area" localSheetId="2">'Balance Sheet'!$A$1:$I$52</definedName>
    <definedName name="_xlnm.Print_Area" localSheetId="3">'Cash Flow'!$A$1:$I$48</definedName>
    <definedName name="_xlnm.Print_Area" localSheetId="0">'Model Inputs'!$A$1:$F$26</definedName>
  </definedNames>
  <calcPr calcId="145621"/>
</workbook>
</file>

<file path=xl/calcChain.xml><?xml version="1.0" encoding="utf-8"?>
<calcChain xmlns="http://schemas.openxmlformats.org/spreadsheetml/2006/main">
  <c r="D47" i="4" l="1"/>
  <c r="H43" i="4"/>
  <c r="G43" i="4"/>
  <c r="F43" i="4"/>
  <c r="E43" i="4"/>
  <c r="D43" i="4"/>
  <c r="I43" i="4" s="1"/>
  <c r="I42" i="4"/>
  <c r="I41" i="4"/>
  <c r="I40" i="4"/>
  <c r="I39" i="4"/>
  <c r="I38" i="4"/>
  <c r="I37" i="4"/>
  <c r="I36" i="4"/>
  <c r="H33" i="4"/>
  <c r="G33" i="4"/>
  <c r="F33" i="4"/>
  <c r="E33" i="4"/>
  <c r="D33" i="4"/>
  <c r="I33" i="4" s="1"/>
  <c r="I32" i="4"/>
  <c r="I31" i="4"/>
  <c r="I30" i="4"/>
  <c r="I29" i="4"/>
  <c r="I28" i="4"/>
  <c r="I27" i="4"/>
  <c r="I26" i="4"/>
  <c r="I25" i="4"/>
  <c r="I24" i="4"/>
  <c r="I23" i="4"/>
  <c r="I18" i="4"/>
  <c r="I17" i="4"/>
  <c r="I16" i="4"/>
  <c r="I15" i="4"/>
  <c r="I14" i="4"/>
  <c r="H11" i="4"/>
  <c r="G11" i="4"/>
  <c r="F11" i="4"/>
  <c r="E11" i="4"/>
  <c r="D11" i="4"/>
  <c r="I11" i="4" s="1"/>
  <c r="D10" i="4"/>
  <c r="B2" i="4"/>
  <c r="B1" i="4"/>
  <c r="D49" i="3"/>
  <c r="E48" i="3"/>
  <c r="F48" i="3" s="1"/>
  <c r="G48" i="3" s="1"/>
  <c r="H48" i="3" s="1"/>
  <c r="I48" i="3" s="1"/>
  <c r="E47" i="3"/>
  <c r="F47" i="3" s="1"/>
  <c r="G47" i="3" s="1"/>
  <c r="H47" i="3" s="1"/>
  <c r="I47" i="3" s="1"/>
  <c r="E45" i="3"/>
  <c r="F45" i="3" s="1"/>
  <c r="G45" i="3" s="1"/>
  <c r="H45" i="3" s="1"/>
  <c r="I45" i="3" s="1"/>
  <c r="F44" i="3"/>
  <c r="G44" i="3" s="1"/>
  <c r="H44" i="3" s="1"/>
  <c r="I44" i="3" s="1"/>
  <c r="E44" i="3"/>
  <c r="E43" i="3"/>
  <c r="E40" i="3"/>
  <c r="F40" i="3" s="1"/>
  <c r="G40" i="3" s="1"/>
  <c r="H40" i="3" s="1"/>
  <c r="I40" i="3" s="1"/>
  <c r="E39" i="3"/>
  <c r="F38" i="3"/>
  <c r="G38" i="3" s="1"/>
  <c r="H38" i="3" s="1"/>
  <c r="I38" i="3" s="1"/>
  <c r="E38" i="3"/>
  <c r="E37" i="3"/>
  <c r="F37" i="3" s="1"/>
  <c r="G37" i="3" s="1"/>
  <c r="H37" i="3" s="1"/>
  <c r="I37" i="3" s="1"/>
  <c r="F36" i="3"/>
  <c r="G36" i="3" s="1"/>
  <c r="H36" i="3" s="1"/>
  <c r="I36" i="3" s="1"/>
  <c r="E36" i="3"/>
  <c r="D34" i="3"/>
  <c r="D41" i="3" s="1"/>
  <c r="E33" i="3"/>
  <c r="F33" i="3" s="1"/>
  <c r="G33" i="3" s="1"/>
  <c r="H33" i="3" s="1"/>
  <c r="I33" i="3" s="1"/>
  <c r="F32" i="3"/>
  <c r="F34" i="3" s="1"/>
  <c r="E32" i="3"/>
  <c r="E34" i="3" s="1"/>
  <c r="E41" i="3" s="1"/>
  <c r="I30" i="3"/>
  <c r="H30" i="3"/>
  <c r="G30" i="3"/>
  <c r="F30" i="3"/>
  <c r="E30" i="3"/>
  <c r="F27" i="3"/>
  <c r="G27" i="3" s="1"/>
  <c r="H27" i="3" s="1"/>
  <c r="I27" i="3" s="1"/>
  <c r="E27" i="3"/>
  <c r="E26" i="3"/>
  <c r="F26" i="3" s="1"/>
  <c r="G26" i="3" s="1"/>
  <c r="H26" i="3" s="1"/>
  <c r="I26" i="3" s="1"/>
  <c r="F25" i="3"/>
  <c r="G25" i="3" s="1"/>
  <c r="H25" i="3" s="1"/>
  <c r="I25" i="3" s="1"/>
  <c r="E25" i="3"/>
  <c r="E24" i="3"/>
  <c r="D19" i="4" s="1"/>
  <c r="F23" i="3"/>
  <c r="G23" i="3" s="1"/>
  <c r="H23" i="3" s="1"/>
  <c r="I23" i="3" s="1"/>
  <c r="E23" i="3"/>
  <c r="G22" i="3"/>
  <c r="H22" i="3" s="1"/>
  <c r="I22" i="3" s="1"/>
  <c r="E22" i="3"/>
  <c r="F22" i="3" s="1"/>
  <c r="F21" i="3"/>
  <c r="G21" i="3" s="1"/>
  <c r="H21" i="3" s="1"/>
  <c r="I21" i="3" s="1"/>
  <c r="E21" i="3"/>
  <c r="E20" i="3"/>
  <c r="F20" i="3" s="1"/>
  <c r="G20" i="3" s="1"/>
  <c r="H20" i="3" s="1"/>
  <c r="I20" i="3" s="1"/>
  <c r="D18" i="3"/>
  <c r="E16" i="3"/>
  <c r="F15" i="3"/>
  <c r="G15" i="3" s="1"/>
  <c r="E15" i="3"/>
  <c r="D13" i="3"/>
  <c r="E12" i="3"/>
  <c r="F12" i="3" s="1"/>
  <c r="G12" i="3" s="1"/>
  <c r="H12" i="3" s="1"/>
  <c r="I12" i="3" s="1"/>
  <c r="F11" i="3"/>
  <c r="F13" i="3" s="1"/>
  <c r="E11" i="3"/>
  <c r="D9" i="3"/>
  <c r="E8" i="3"/>
  <c r="F8" i="3" s="1"/>
  <c r="G8" i="3" s="1"/>
  <c r="H8" i="3" s="1"/>
  <c r="I8" i="3" s="1"/>
  <c r="B2" i="3"/>
  <c r="B1" i="3"/>
  <c r="D57" i="2"/>
  <c r="E54" i="2"/>
  <c r="F53" i="2"/>
  <c r="G53" i="2" s="1"/>
  <c r="H53" i="2" s="1"/>
  <c r="I53" i="2" s="1"/>
  <c r="F52" i="2"/>
  <c r="G52" i="2" s="1"/>
  <c r="H52" i="2" s="1"/>
  <c r="I52" i="2" s="1"/>
  <c r="F51" i="2"/>
  <c r="E10" i="4" s="1"/>
  <c r="F50" i="2"/>
  <c r="G50" i="2" s="1"/>
  <c r="H50" i="2" s="1"/>
  <c r="I50" i="2" s="1"/>
  <c r="F49" i="2"/>
  <c r="G49" i="2" s="1"/>
  <c r="H49" i="2" s="1"/>
  <c r="I49" i="2" s="1"/>
  <c r="F48" i="2"/>
  <c r="G48" i="2" s="1"/>
  <c r="H48" i="2" s="1"/>
  <c r="I48" i="2" s="1"/>
  <c r="F47" i="2"/>
  <c r="G47" i="2" s="1"/>
  <c r="H47" i="2" s="1"/>
  <c r="I47" i="2" s="1"/>
  <c r="F46" i="2"/>
  <c r="G46" i="2" s="1"/>
  <c r="H46" i="2" s="1"/>
  <c r="I46" i="2" s="1"/>
  <c r="F45" i="2"/>
  <c r="F54" i="2" s="1"/>
  <c r="G37" i="2"/>
  <c r="H37" i="2" s="1"/>
  <c r="I37" i="2" s="1"/>
  <c r="F37" i="2"/>
  <c r="F35" i="2"/>
  <c r="G35" i="2" s="1"/>
  <c r="E31" i="2"/>
  <c r="D9" i="4" s="1"/>
  <c r="E28" i="2"/>
  <c r="F26" i="2"/>
  <c r="G26" i="2" s="1"/>
  <c r="H26" i="2" s="1"/>
  <c r="I26" i="2" s="1"/>
  <c r="F25" i="2"/>
  <c r="F28" i="2" s="1"/>
  <c r="F22" i="2"/>
  <c r="F31" i="2" s="1"/>
  <c r="E9" i="4" s="1"/>
  <c r="E22" i="2"/>
  <c r="E30" i="2" s="1"/>
  <c r="E32" i="2" s="1"/>
  <c r="G21" i="2"/>
  <c r="H21" i="2" s="1"/>
  <c r="I21" i="2" s="1"/>
  <c r="F21" i="2"/>
  <c r="G20" i="2"/>
  <c r="H20" i="2" s="1"/>
  <c r="I20" i="2" s="1"/>
  <c r="F20" i="2"/>
  <c r="G19" i="2"/>
  <c r="H19" i="2" s="1"/>
  <c r="I19" i="2" s="1"/>
  <c r="F19" i="2"/>
  <c r="G18" i="2"/>
  <c r="H18" i="2" s="1"/>
  <c r="I18" i="2" s="1"/>
  <c r="F18" i="2"/>
  <c r="G17" i="2"/>
  <c r="H17" i="2" s="1"/>
  <c r="I17" i="2" s="1"/>
  <c r="F17" i="2"/>
  <c r="G16" i="2"/>
  <c r="G22" i="2" s="1"/>
  <c r="F16" i="2"/>
  <c r="I13" i="2"/>
  <c r="H13" i="2"/>
  <c r="G13" i="2"/>
  <c r="F13" i="2"/>
  <c r="E13" i="2"/>
  <c r="B2" i="2"/>
  <c r="B1" i="2"/>
  <c r="C21" i="1"/>
  <c r="E36" i="2" s="1"/>
  <c r="H15" i="3" l="1"/>
  <c r="G31" i="2"/>
  <c r="F9" i="4" s="1"/>
  <c r="E42" i="2"/>
  <c r="H36" i="2"/>
  <c r="F36" i="2"/>
  <c r="I36" i="2"/>
  <c r="G36" i="2"/>
  <c r="E55" i="2"/>
  <c r="G42" i="2"/>
  <c r="H35" i="2"/>
  <c r="F30" i="2"/>
  <c r="F32" i="2" s="1"/>
  <c r="F42" i="2"/>
  <c r="E13" i="3"/>
  <c r="D13" i="4"/>
  <c r="D28" i="3"/>
  <c r="D51" i="3"/>
  <c r="H16" i="2"/>
  <c r="G25" i="2"/>
  <c r="G45" i="2"/>
  <c r="G51" i="2"/>
  <c r="G11" i="3"/>
  <c r="F16" i="3"/>
  <c r="E17" i="3"/>
  <c r="F17" i="3" s="1"/>
  <c r="G17" i="3" s="1"/>
  <c r="D12" i="4"/>
  <c r="F24" i="3"/>
  <c r="G32" i="3"/>
  <c r="F39" i="3"/>
  <c r="F43" i="3"/>
  <c r="G39" i="3" l="1"/>
  <c r="G24" i="3"/>
  <c r="G16" i="3"/>
  <c r="E12" i="4"/>
  <c r="E13" i="4"/>
  <c r="F55" i="2"/>
  <c r="I35" i="2"/>
  <c r="I42" i="2" s="1"/>
  <c r="H42" i="2"/>
  <c r="E57" i="2"/>
  <c r="E59" i="2" s="1"/>
  <c r="I15" i="3"/>
  <c r="F10" i="4"/>
  <c r="H51" i="2"/>
  <c r="G28" i="2"/>
  <c r="G30" i="2" s="1"/>
  <c r="G32" i="2" s="1"/>
  <c r="H25" i="2"/>
  <c r="G43" i="3"/>
  <c r="G34" i="3"/>
  <c r="H32" i="3"/>
  <c r="E19" i="4"/>
  <c r="G13" i="3"/>
  <c r="H11" i="3"/>
  <c r="G54" i="2"/>
  <c r="H45" i="2"/>
  <c r="H22" i="2"/>
  <c r="I16" i="2"/>
  <c r="I22" i="2" s="1"/>
  <c r="F41" i="3"/>
  <c r="F18" i="3"/>
  <c r="E18" i="3"/>
  <c r="E46" i="3" l="1"/>
  <c r="E49" i="3" s="1"/>
  <c r="E51" i="3" s="1"/>
  <c r="D7" i="4"/>
  <c r="H54" i="2"/>
  <c r="I45" i="2"/>
  <c r="H13" i="3"/>
  <c r="I11" i="3"/>
  <c r="I13" i="3" s="1"/>
  <c r="H34" i="3"/>
  <c r="I32" i="3"/>
  <c r="I34" i="3" s="1"/>
  <c r="H43" i="3"/>
  <c r="H28" i="2"/>
  <c r="I25" i="2"/>
  <c r="I28" i="2" s="1"/>
  <c r="G10" i="4"/>
  <c r="I51" i="2"/>
  <c r="H10" i="4" s="1"/>
  <c r="G13" i="4"/>
  <c r="H16" i="3"/>
  <c r="G18" i="3"/>
  <c r="H24" i="3"/>
  <c r="G19" i="4"/>
  <c r="H39" i="3"/>
  <c r="G12" i="4" s="1"/>
  <c r="H31" i="2"/>
  <c r="H30" i="2"/>
  <c r="H32" i="2" s="1"/>
  <c r="H55" i="2" s="1"/>
  <c r="G41" i="3"/>
  <c r="G55" i="2"/>
  <c r="I10" i="4"/>
  <c r="F57" i="2"/>
  <c r="F59" i="2" s="1"/>
  <c r="F13" i="4"/>
  <c r="F19" i="4"/>
  <c r="F12" i="4"/>
  <c r="I30" i="2"/>
  <c r="I32" i="2" s="1"/>
  <c r="I31" i="2"/>
  <c r="H9" i="4" s="1"/>
  <c r="E7" i="4" l="1"/>
  <c r="E20" i="4" s="1"/>
  <c r="E45" i="4" s="1"/>
  <c r="F46" i="3"/>
  <c r="F49" i="3" s="1"/>
  <c r="F51" i="3" s="1"/>
  <c r="H59" i="2"/>
  <c r="H57" i="2"/>
  <c r="G57" i="2"/>
  <c r="G59" i="2"/>
  <c r="G9" i="4"/>
  <c r="I9" i="4" s="1"/>
  <c r="H17" i="3"/>
  <c r="I17" i="3" s="1"/>
  <c r="I24" i="3"/>
  <c r="H19" i="4" s="1"/>
  <c r="I19" i="4" s="1"/>
  <c r="I16" i="3"/>
  <c r="I18" i="3" s="1"/>
  <c r="H41" i="3"/>
  <c r="D20" i="4"/>
  <c r="I39" i="3"/>
  <c r="H12" i="4" s="1"/>
  <c r="I12" i="4" s="1"/>
  <c r="I43" i="3"/>
  <c r="I41" i="3"/>
  <c r="I54" i="2"/>
  <c r="I55" i="2" s="1"/>
  <c r="I57" i="2" l="1"/>
  <c r="I59" i="2" s="1"/>
  <c r="G46" i="3"/>
  <c r="G49" i="3" s="1"/>
  <c r="G51" i="3" s="1"/>
  <c r="F7" i="4"/>
  <c r="G7" i="4"/>
  <c r="G20" i="4" s="1"/>
  <c r="G45" i="4" s="1"/>
  <c r="H46" i="3"/>
  <c r="H49" i="3" s="1"/>
  <c r="H51" i="3" s="1"/>
  <c r="D45" i="4"/>
  <c r="H18" i="3"/>
  <c r="H13" i="4"/>
  <c r="I13" i="4" s="1"/>
  <c r="I46" i="3" l="1"/>
  <c r="I49" i="3" s="1"/>
  <c r="I51" i="3" s="1"/>
  <c r="H7" i="4"/>
  <c r="H20" i="4" s="1"/>
  <c r="H45" i="4" s="1"/>
  <c r="D48" i="4"/>
  <c r="F20" i="4"/>
  <c r="I7" i="4"/>
  <c r="F45" i="4" l="1"/>
  <c r="I45" i="4" s="1"/>
  <c r="I20" i="4"/>
  <c r="E47" i="4"/>
  <c r="E48" i="4" s="1"/>
  <c r="E7" i="3"/>
  <c r="E9" i="3" s="1"/>
  <c r="E28" i="3" s="1"/>
  <c r="F47" i="4" l="1"/>
  <c r="F48" i="4" s="1"/>
  <c r="F7" i="3"/>
  <c r="F9" i="3" s="1"/>
  <c r="F28" i="3" s="1"/>
  <c r="G47" i="4" l="1"/>
  <c r="G48" i="4" s="1"/>
  <c r="G7" i="3"/>
  <c r="G9" i="3" s="1"/>
  <c r="G28" i="3" s="1"/>
  <c r="H47" i="4" l="1"/>
  <c r="H48" i="4" s="1"/>
  <c r="I7" i="3" s="1"/>
  <c r="I9" i="3" s="1"/>
  <c r="I28" i="3" s="1"/>
  <c r="H7" i="3"/>
  <c r="H9" i="3" s="1"/>
  <c r="H28" i="3" s="1"/>
</calcChain>
</file>

<file path=xl/sharedStrings.xml><?xml version="1.0" encoding="utf-8"?>
<sst xmlns="http://schemas.openxmlformats.org/spreadsheetml/2006/main" count="170" uniqueCount="141">
  <si>
    <t>&lt;Company Name&gt;</t>
  </si>
  <si>
    <t>Five Year Plan (Service Industry)</t>
  </si>
  <si>
    <t>Model Inputs and Investor Scenario</t>
  </si>
  <si>
    <t>General Notes and Assumptions</t>
  </si>
  <si>
    <t>Year One Model Inputs</t>
  </si>
  <si>
    <t>1. Year One Revenue Expectancy</t>
  </si>
  <si>
    <t>&lt;Product 1&gt;</t>
  </si>
  <si>
    <t>&lt;Product 2&gt;</t>
  </si>
  <si>
    <t>&lt;Product 3&gt;</t>
  </si>
  <si>
    <t>&lt;Product 4&gt;</t>
  </si>
  <si>
    <t>Annual revenue per financial product</t>
  </si>
  <si>
    <t>Total year one product (noninterest) revenue</t>
  </si>
  <si>
    <t>2. Credit Loss Provision Factor</t>
  </si>
  <si>
    <t>3. Annual Tax Rate</t>
  </si>
  <si>
    <t>Profit and Loss Projections</t>
  </si>
  <si>
    <t>Year-by-Year Profit and Loss Assumptions</t>
  </si>
  <si>
    <t>Year 1</t>
  </si>
  <si>
    <t>Year 2</t>
  </si>
  <si>
    <t>Year 3</t>
  </si>
  <si>
    <t>Year 4</t>
  </si>
  <si>
    <t>Year 5</t>
  </si>
  <si>
    <t>Annual cumulative price (revenue) increase</t>
  </si>
  <si>
    <t>—</t>
  </si>
  <si>
    <t>Annual cumulative inflation (expense) increase</t>
  </si>
  <si>
    <t>Interest rate on ending cash balance</t>
  </si>
  <si>
    <t>Interest Income</t>
  </si>
  <si>
    <t>Loans, including fees</t>
  </si>
  <si>
    <t>Interest on federal funds sold</t>
  </si>
  <si>
    <t>Interest and dividends on investment securities</t>
  </si>
  <si>
    <t>Taxable</t>
  </si>
  <si>
    <t>Nontaxable</t>
  </si>
  <si>
    <t>Other (from &lt;source&gt;)</t>
  </si>
  <si>
    <t>Total Interest Income</t>
  </si>
  <si>
    <t>Interest Expense</t>
  </si>
  <si>
    <t>Interest on deposits</t>
  </si>
  <si>
    <t>Interest on other borrowings</t>
  </si>
  <si>
    <t>Other</t>
  </si>
  <si>
    <t>Total Interest Expense</t>
  </si>
  <si>
    <t>Net Interest Income Before Provision for Credit Losses</t>
  </si>
  <si>
    <t>Provision for credit losses</t>
  </si>
  <si>
    <t>Net Interest Income</t>
  </si>
  <si>
    <t>Noninterest Income</t>
  </si>
  <si>
    <t>Service charges</t>
  </si>
  <si>
    <t>Product revenue (not fee-related)</t>
  </si>
  <si>
    <t>Loan placement fees</t>
  </si>
  <si>
    <t>Gain on sale of securities</t>
  </si>
  <si>
    <t>Gain on sale of other real estate owned</t>
  </si>
  <si>
    <t>Gain on sale of fixed assets</t>
  </si>
  <si>
    <t>Total Noninterest Income</t>
  </si>
  <si>
    <t>Noninterest Expense</t>
  </si>
  <si>
    <t>Salaries and employee benefits</t>
  </si>
  <si>
    <t>Occupancy fees</t>
  </si>
  <si>
    <t>Equipment</t>
  </si>
  <si>
    <t>Data processing</t>
  </si>
  <si>
    <t>Professional fees</t>
  </si>
  <si>
    <t>Director fees</t>
  </si>
  <si>
    <t>Amortization</t>
  </si>
  <si>
    <t>Litigation</t>
  </si>
  <si>
    <t>Total Noninterest Expense</t>
  </si>
  <si>
    <t>Income before taxes on income</t>
  </si>
  <si>
    <t>Taxes on income</t>
  </si>
  <si>
    <t>Net Income or Loss</t>
  </si>
  <si>
    <t>Balance Sheet Projections</t>
  </si>
  <si>
    <t>Assets</t>
  </si>
  <si>
    <t>Initial Balance</t>
  </si>
  <si>
    <t>Cash and due from banks</t>
  </si>
  <si>
    <t>Federal funds sold and securities purchased</t>
  </si>
  <si>
    <t>Cash and Cash Equivalents</t>
  </si>
  <si>
    <t>Securities available for sale</t>
  </si>
  <si>
    <t>Securities held to maturity</t>
  </si>
  <si>
    <t>Total Investment Securities</t>
  </si>
  <si>
    <t>Loans and leases</t>
  </si>
  <si>
    <t>Unearned fees</t>
  </si>
  <si>
    <t>Allowance for credit losses</t>
  </si>
  <si>
    <t>Total Loans</t>
  </si>
  <si>
    <t>Accrued interest receivable</t>
  </si>
  <si>
    <t>Premises and equipment</t>
  </si>
  <si>
    <t>Other real estate owned</t>
  </si>
  <si>
    <t>Intangible assets</t>
  </si>
  <si>
    <t>Cash surrender value of life insurance</t>
  </si>
  <si>
    <t>Net amortized assets</t>
  </si>
  <si>
    <t>Deferred income taxes</t>
  </si>
  <si>
    <t>Other assets</t>
  </si>
  <si>
    <t>Total Assets</t>
  </si>
  <si>
    <t>Liabilities and Shareholders' Equity</t>
  </si>
  <si>
    <t>Deposits</t>
  </si>
  <si>
    <t>Noninterest-bearing</t>
  </si>
  <si>
    <t>Interest-bearing</t>
  </si>
  <si>
    <t>Total Deposits</t>
  </si>
  <si>
    <t>Federal funds purchased and securities sold</t>
  </si>
  <si>
    <t>Other borrowings</t>
  </si>
  <si>
    <t>Accrued interest payable</t>
  </si>
  <si>
    <t>Accounts payable</t>
  </si>
  <si>
    <t>Other liabilities</t>
  </si>
  <si>
    <t>Total Liabilities</t>
  </si>
  <si>
    <t>Common stock</t>
  </si>
  <si>
    <t>Preferred stock</t>
  </si>
  <si>
    <t>Additional paid-in capital</t>
  </si>
  <si>
    <t>Retained earnings</t>
  </si>
  <si>
    <t>Unearned employee stock option shares</t>
  </si>
  <si>
    <t>Accumulated other comprehensive income</t>
  </si>
  <si>
    <t>Total Equity</t>
  </si>
  <si>
    <t>Total Liabilities and Equity</t>
  </si>
  <si>
    <t>Cash Flow</t>
  </si>
  <si>
    <t>Operating Activities</t>
  </si>
  <si>
    <t>Total</t>
  </si>
  <si>
    <t>Net income</t>
  </si>
  <si>
    <t>Adjustments to reconcile net earnings to cash
   provided by operating activities</t>
  </si>
  <si>
    <t>Depreciation and amortization</t>
  </si>
  <si>
    <t>Increase in accrued interest payable</t>
  </si>
  <si>
    <t>Increase in unearned fees</t>
  </si>
  <si>
    <t>Increase in income taxes payable</t>
  </si>
  <si>
    <t>Increase in accounts payable and accrued liabilities</t>
  </si>
  <si>
    <t>Write-down of other real estate owned</t>
  </si>
  <si>
    <t>Gain on sale of assets</t>
  </si>
  <si>
    <t>Increase in surrender value of life insurance</t>
  </si>
  <si>
    <t>Total Operating Activities</t>
  </si>
  <si>
    <t>Investing Activities</t>
  </si>
  <si>
    <t>Purchase of available-for-sale securities</t>
  </si>
  <si>
    <t>Redemption of other stock</t>
  </si>
  <si>
    <t>Maturities and calls of available-for-sale securities</t>
  </si>
  <si>
    <t>Maturities and calls of held-to-maturity securities</t>
  </si>
  <si>
    <t>Proceeds from sales of available-for-sale securities</t>
  </si>
  <si>
    <t>Net increase in loans</t>
  </si>
  <si>
    <t>Proceeds from sales of other real estate owned</t>
  </si>
  <si>
    <t>Capital expenditures for other real estate owned</t>
  </si>
  <si>
    <t>Capital expenditures for premises and equipment</t>
  </si>
  <si>
    <t>Proceeds from sales of premises and equipment</t>
  </si>
  <si>
    <t>Total Investing Activities</t>
  </si>
  <si>
    <t>Financing Activities</t>
  </si>
  <si>
    <t>Increase in demand and savings account</t>
  </si>
  <si>
    <t>Increase in certificates of deposit</t>
  </si>
  <si>
    <t>Increase in federal funds purchased</t>
  </si>
  <si>
    <t>Increase in repurchase agreements</t>
  </si>
  <si>
    <t>Employee stock options exercised</t>
  </si>
  <si>
    <t>Repurchase of common stock</t>
  </si>
  <si>
    <t>Payment of dividends</t>
  </si>
  <si>
    <t>Total Financing Activities</t>
  </si>
  <si>
    <t>Cumulative Cash Flows</t>
  </si>
  <si>
    <t>Beginning Cash Balance</t>
  </si>
  <si>
    <t>Ending Cash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</si>
</sst>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13" x14ac:knownFonts="1"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sz val="10"/>
      <color indexed="17"/>
      <name val="Arial"/>
      <family val="2"/>
    </font>
    <font>
      <b/>
      <sz val="11"/>
      <color indexed="9"/>
      <name val="Arial"/>
      <family val="2"/>
    </font>
    <font>
      <sz val="10"/>
      <color indexed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color indexed="9"/>
      <name val="Arial"/>
      <family val="2"/>
    </font>
    <font>
      <b/>
      <i/>
      <sz val="10"/>
      <name val="Arial"/>
      <family val="2"/>
    </font>
    <font>
      <i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8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/>
    <xf numFmtId="0" fontId="3" fillId="2" borderId="0" xfId="0" applyFont="1" applyFill="1" applyBorder="1"/>
    <xf numFmtId="0" fontId="4" fillId="3" borderId="1" xfId="0" applyFont="1" applyFill="1" applyBorder="1" applyAlignment="1">
      <alignment horizontal="left"/>
    </xf>
    <xf numFmtId="0" fontId="5" fillId="3" borderId="2" xfId="0" applyFont="1" applyFill="1" applyBorder="1"/>
    <xf numFmtId="0" fontId="5" fillId="3" borderId="3" xfId="0" applyFont="1" applyFill="1" applyBorder="1"/>
    <xf numFmtId="0" fontId="0" fillId="2" borderId="0" xfId="0" applyFill="1" applyBorder="1"/>
    <xf numFmtId="0" fontId="6" fillId="2" borderId="4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6" fillId="2" borderId="6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horizontal="left" vertical="top" wrapText="1"/>
    </xf>
    <xf numFmtId="0" fontId="6" fillId="2" borderId="8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/>
    </xf>
    <xf numFmtId="0" fontId="6" fillId="2" borderId="4" xfId="0" quotePrefix="1" applyFont="1" applyFill="1" applyBorder="1" applyAlignment="1">
      <alignment horizontal="left"/>
    </xf>
    <xf numFmtId="0" fontId="0" fillId="2" borderId="5" xfId="0" applyFill="1" applyBorder="1"/>
    <xf numFmtId="0" fontId="7" fillId="2" borderId="4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right" indent="2"/>
    </xf>
    <xf numFmtId="164" fontId="7" fillId="2" borderId="0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right"/>
    </xf>
    <xf numFmtId="164" fontId="6" fillId="4" borderId="0" xfId="0" applyNumberFormat="1" applyFont="1" applyFill="1" applyBorder="1" applyAlignment="1">
      <alignment horizontal="center"/>
    </xf>
    <xf numFmtId="0" fontId="8" fillId="2" borderId="4" xfId="0" applyFont="1" applyFill="1" applyBorder="1"/>
    <xf numFmtId="6" fontId="7" fillId="2" borderId="0" xfId="0" applyNumberFormat="1" applyFont="1" applyFill="1" applyBorder="1" applyAlignment="1">
      <alignment horizontal="center"/>
    </xf>
    <xf numFmtId="0" fontId="7" fillId="2" borderId="4" xfId="0" applyFont="1" applyFill="1" applyBorder="1"/>
    <xf numFmtId="9" fontId="7" fillId="2" borderId="9" xfId="0" applyNumberFormat="1" applyFont="1" applyFill="1" applyBorder="1" applyAlignment="1">
      <alignment horizontal="right" indent="3"/>
    </xf>
    <xf numFmtId="9" fontId="0" fillId="2" borderId="0" xfId="0" applyNumberFormat="1" applyFill="1" applyBorder="1"/>
    <xf numFmtId="9" fontId="7" fillId="2" borderId="0" xfId="0" applyNumberFormat="1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0" fillId="3" borderId="1" xfId="0" applyFont="1" applyFill="1" applyBorder="1"/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0" fillId="2" borderId="4" xfId="0" applyFill="1" applyBorder="1"/>
    <xf numFmtId="0" fontId="7" fillId="2" borderId="0" xfId="0" quotePrefix="1" applyFont="1" applyFill="1" applyBorder="1" applyAlignment="1">
      <alignment horizontal="left"/>
    </xf>
    <xf numFmtId="10" fontId="7" fillId="2" borderId="0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0" fontId="7" fillId="2" borderId="7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0" fillId="5" borderId="10" xfId="0" applyFill="1" applyBorder="1"/>
    <xf numFmtId="0" fontId="0" fillId="5" borderId="11" xfId="0" applyFill="1" applyBorder="1"/>
    <xf numFmtId="0" fontId="0" fillId="5" borderId="11" xfId="0" applyFill="1" applyBorder="1" applyAlignment="1">
      <alignment horizontal="center"/>
    </xf>
    <xf numFmtId="14" fontId="7" fillId="5" borderId="11" xfId="0" applyNumberFormat="1" applyFont="1" applyFill="1" applyBorder="1" applyAlignment="1">
      <alignment horizontal="right"/>
    </xf>
    <xf numFmtId="14" fontId="7" fillId="5" borderId="12" xfId="0" applyNumberFormat="1" applyFont="1" applyFill="1" applyBorder="1" applyAlignment="1">
      <alignment horizontal="right"/>
    </xf>
    <xf numFmtId="6" fontId="0" fillId="2" borderId="0" xfId="0" applyNumberFormat="1" applyFill="1" applyBorder="1" applyAlignment="1">
      <alignment horizontal="center"/>
    </xf>
    <xf numFmtId="6" fontId="0" fillId="2" borderId="5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6" fontId="7" fillId="2" borderId="0" xfId="0" applyNumberFormat="1" applyFont="1" applyFill="1" applyBorder="1" applyAlignment="1">
      <alignment horizontal="right"/>
    </xf>
    <xf numFmtId="6" fontId="8" fillId="4" borderId="0" xfId="0" applyNumberFormat="1" applyFont="1" applyFill="1" applyBorder="1" applyAlignment="1">
      <alignment horizontal="right"/>
    </xf>
    <xf numFmtId="6" fontId="8" fillId="4" borderId="5" xfId="0" applyNumberFormat="1" applyFont="1" applyFill="1" applyBorder="1" applyAlignment="1">
      <alignment horizontal="right"/>
    </xf>
    <xf numFmtId="38" fontId="7" fillId="2" borderId="0" xfId="0" applyNumberFormat="1" applyFont="1" applyFill="1" applyBorder="1" applyAlignment="1">
      <alignment horizontal="right"/>
    </xf>
    <xf numFmtId="38" fontId="8" fillId="4" borderId="0" xfId="0" applyNumberFormat="1" applyFont="1" applyFill="1" applyBorder="1" applyAlignment="1">
      <alignment horizontal="right"/>
    </xf>
    <xf numFmtId="38" fontId="8" fillId="4" borderId="5" xfId="0" applyNumberFormat="1" applyFont="1" applyFill="1" applyBorder="1" applyAlignment="1">
      <alignment horizontal="right"/>
    </xf>
    <xf numFmtId="0" fontId="0" fillId="2" borderId="0" xfId="0" applyFill="1" applyBorder="1" applyAlignment="1">
      <alignment horizontal="left"/>
    </xf>
    <xf numFmtId="0" fontId="8" fillId="2" borderId="13" xfId="0" applyFont="1" applyFill="1" applyBorder="1"/>
    <xf numFmtId="0" fontId="0" fillId="2" borderId="13" xfId="0" applyFill="1" applyBorder="1" applyAlignment="1">
      <alignment horizontal="center"/>
    </xf>
    <xf numFmtId="38" fontId="8" fillId="4" borderId="14" xfId="0" applyNumberFormat="1" applyFont="1" applyFill="1" applyBorder="1" applyAlignment="1">
      <alignment horizontal="right"/>
    </xf>
    <xf numFmtId="0" fontId="7" fillId="2" borderId="0" xfId="0" applyFont="1" applyFill="1" applyBorder="1"/>
    <xf numFmtId="0" fontId="6" fillId="2" borderId="0" xfId="0" applyFont="1" applyFill="1" applyBorder="1" applyAlignment="1">
      <alignment horizontal="center"/>
    </xf>
    <xf numFmtId="6" fontId="6" fillId="4" borderId="15" xfId="0" applyNumberFormat="1" applyFont="1" applyFill="1" applyBorder="1" applyAlignment="1">
      <alignment horizontal="right"/>
    </xf>
    <xf numFmtId="6" fontId="6" fillId="4" borderId="16" xfId="0" applyNumberFormat="1" applyFont="1" applyFill="1" applyBorder="1" applyAlignment="1">
      <alignment horizontal="right"/>
    </xf>
    <xf numFmtId="0" fontId="8" fillId="2" borderId="0" xfId="0" applyFont="1" applyFill="1" applyBorder="1"/>
    <xf numFmtId="6" fontId="6" fillId="2" borderId="0" xfId="0" applyNumberFormat="1" applyFont="1" applyFill="1" applyBorder="1" applyAlignment="1">
      <alignment horizontal="center"/>
    </xf>
    <xf numFmtId="6" fontId="6" fillId="2" borderId="5" xfId="0" applyNumberFormat="1" applyFont="1" applyFill="1" applyBorder="1" applyAlignment="1">
      <alignment horizontal="center"/>
    </xf>
    <xf numFmtId="38" fontId="7" fillId="2" borderId="5" xfId="0" applyNumberFormat="1" applyFont="1" applyFill="1" applyBorder="1" applyAlignment="1">
      <alignment horizontal="right"/>
    </xf>
    <xf numFmtId="0" fontId="7" fillId="2" borderId="15" xfId="0" applyFont="1" applyFill="1" applyBorder="1"/>
    <xf numFmtId="0" fontId="11" fillId="2" borderId="15" xfId="0" applyFont="1" applyFill="1" applyBorder="1" applyAlignment="1">
      <alignment horizontal="center"/>
    </xf>
    <xf numFmtId="6" fontId="12" fillId="4" borderId="15" xfId="0" applyNumberFormat="1" applyFont="1" applyFill="1" applyBorder="1" applyAlignment="1">
      <alignment horizontal="right"/>
    </xf>
    <xf numFmtId="6" fontId="12" fillId="4" borderId="16" xfId="0" applyNumberFormat="1" applyFont="1" applyFill="1" applyBorder="1" applyAlignment="1">
      <alignment horizontal="right"/>
    </xf>
    <xf numFmtId="6" fontId="6" fillId="2" borderId="0" xfId="0" applyNumberFormat="1" applyFont="1" applyFill="1" applyBorder="1" applyAlignment="1">
      <alignment horizontal="right"/>
    </xf>
    <xf numFmtId="6" fontId="6" fillId="2" borderId="5" xfId="0" applyNumberFormat="1" applyFont="1" applyFill="1" applyBorder="1" applyAlignment="1">
      <alignment horizontal="right"/>
    </xf>
    <xf numFmtId="6" fontId="6" fillId="4" borderId="0" xfId="0" applyNumberFormat="1" applyFont="1" applyFill="1" applyBorder="1" applyAlignment="1">
      <alignment horizontal="right"/>
    </xf>
    <xf numFmtId="6" fontId="6" fillId="4" borderId="5" xfId="0" applyNumberFormat="1" applyFont="1" applyFill="1" applyBorder="1" applyAlignment="1">
      <alignment horizontal="right"/>
    </xf>
    <xf numFmtId="38" fontId="6" fillId="4" borderId="0" xfId="0" applyNumberFormat="1" applyFont="1" applyFill="1" applyBorder="1" applyAlignment="1">
      <alignment horizontal="right"/>
    </xf>
    <xf numFmtId="38" fontId="6" fillId="4" borderId="5" xfId="0" applyNumberFormat="1" applyFont="1" applyFill="1" applyBorder="1" applyAlignment="1">
      <alignment horizontal="right"/>
    </xf>
    <xf numFmtId="0" fontId="6" fillId="2" borderId="15" xfId="0" applyFont="1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6" fillId="2" borderId="15" xfId="0" applyFont="1" applyFill="1" applyBorder="1" applyAlignment="1">
      <alignment horizontal="right"/>
    </xf>
    <xf numFmtId="0" fontId="7" fillId="2" borderId="17" xfId="0" applyFont="1" applyFill="1" applyBorder="1"/>
    <xf numFmtId="0" fontId="7" fillId="2" borderId="18" xfId="0" applyFont="1" applyFill="1" applyBorder="1" applyAlignment="1">
      <alignment horizontal="right"/>
    </xf>
    <xf numFmtId="6" fontId="12" fillId="4" borderId="18" xfId="0" applyNumberFormat="1" applyFont="1" applyFill="1" applyBorder="1" applyAlignment="1">
      <alignment horizontal="right"/>
    </xf>
    <xf numFmtId="6" fontId="12" fillId="4" borderId="19" xfId="0" applyNumberFormat="1" applyFont="1" applyFill="1" applyBorder="1" applyAlignment="1">
      <alignment horizontal="right"/>
    </xf>
    <xf numFmtId="0" fontId="8" fillId="2" borderId="0" xfId="0" applyFont="1" applyFill="1" applyBorder="1" applyAlignment="1">
      <alignment horizontal="left"/>
    </xf>
    <xf numFmtId="6" fontId="8" fillId="2" borderId="0" xfId="0" applyNumberFormat="1" applyFont="1" applyFill="1" applyBorder="1" applyAlignment="1">
      <alignment horizontal="right"/>
    </xf>
    <xf numFmtId="6" fontId="8" fillId="2" borderId="5" xfId="0" applyNumberFormat="1" applyFont="1" applyFill="1" applyBorder="1" applyAlignment="1">
      <alignment horizontal="right"/>
    </xf>
    <xf numFmtId="9" fontId="6" fillId="4" borderId="0" xfId="0" applyNumberFormat="1" applyFont="1" applyFill="1" applyBorder="1" applyAlignment="1">
      <alignment horizontal="right"/>
    </xf>
    <xf numFmtId="0" fontId="7" fillId="4" borderId="17" xfId="0" applyFont="1" applyFill="1" applyBorder="1"/>
    <xf numFmtId="0" fontId="0" fillId="4" borderId="18" xfId="0" applyFill="1" applyBorder="1"/>
    <xf numFmtId="0" fontId="0" fillId="4" borderId="18" xfId="0" applyFill="1" applyBorder="1" applyAlignment="1">
      <alignment horizontal="right"/>
    </xf>
    <xf numFmtId="6" fontId="6" fillId="4" borderId="18" xfId="0" applyNumberFormat="1" applyFont="1" applyFill="1" applyBorder="1" applyAlignment="1">
      <alignment horizontal="right"/>
    </xf>
    <xf numFmtId="6" fontId="6" fillId="4" borderId="19" xfId="0" applyNumberFormat="1" applyFont="1" applyFill="1" applyBorder="1" applyAlignment="1">
      <alignment horizontal="right"/>
    </xf>
    <xf numFmtId="0" fontId="1" fillId="2" borderId="0" xfId="0" applyFont="1" applyFill="1" applyBorder="1"/>
    <xf numFmtId="0" fontId="8" fillId="2" borderId="0" xfId="0" applyFont="1" applyFill="1"/>
    <xf numFmtId="0" fontId="8" fillId="2" borderId="0" xfId="0" quotePrefix="1" applyFont="1" applyFill="1" applyBorder="1" applyAlignment="1">
      <alignment horizontal="left"/>
    </xf>
    <xf numFmtId="0" fontId="7" fillId="5" borderId="10" xfId="0" applyFont="1" applyFill="1" applyBorder="1"/>
    <xf numFmtId="0" fontId="8" fillId="5" borderId="11" xfId="0" applyFont="1" applyFill="1" applyBorder="1"/>
    <xf numFmtId="6" fontId="0" fillId="2" borderId="0" xfId="0" applyNumberFormat="1" applyFill="1" applyBorder="1" applyAlignment="1">
      <alignment horizontal="right"/>
    </xf>
    <xf numFmtId="6" fontId="0" fillId="2" borderId="5" xfId="0" applyNumberFormat="1" applyFill="1" applyBorder="1" applyAlignment="1">
      <alignment horizontal="right"/>
    </xf>
    <xf numFmtId="0" fontId="7" fillId="2" borderId="20" xfId="0" applyFont="1" applyFill="1" applyBorder="1"/>
    <xf numFmtId="6" fontId="6" fillId="4" borderId="20" xfId="0" applyNumberFormat="1" applyFont="1" applyFill="1" applyBorder="1" applyAlignment="1">
      <alignment horizontal="right"/>
    </xf>
    <xf numFmtId="6" fontId="6" fillId="4" borderId="21" xfId="0" applyNumberFormat="1" applyFont="1" applyFill="1" applyBorder="1" applyAlignment="1">
      <alignment horizontal="right"/>
    </xf>
    <xf numFmtId="0" fontId="7" fillId="5" borderId="4" xfId="0" applyFont="1" applyFill="1" applyBorder="1"/>
    <xf numFmtId="0" fontId="8" fillId="5" borderId="0" xfId="0" applyFont="1" applyFill="1" applyBorder="1"/>
    <xf numFmtId="14" fontId="7" fillId="5" borderId="0" xfId="0" applyNumberFormat="1" applyFont="1" applyFill="1" applyBorder="1" applyAlignment="1">
      <alignment horizontal="right"/>
    </xf>
    <xf numFmtId="14" fontId="7" fillId="5" borderId="5" xfId="0" applyNumberFormat="1" applyFont="1" applyFill="1" applyBorder="1" applyAlignment="1">
      <alignment horizontal="right"/>
    </xf>
    <xf numFmtId="38" fontId="7" fillId="2" borderId="13" xfId="0" applyNumberFormat="1" applyFont="1" applyFill="1" applyBorder="1" applyAlignment="1">
      <alignment horizontal="right"/>
    </xf>
    <xf numFmtId="0" fontId="7" fillId="4" borderId="20" xfId="0" applyFont="1" applyFill="1" applyBorder="1"/>
    <xf numFmtId="0" fontId="8" fillId="2" borderId="7" xfId="0" applyFont="1" applyFill="1" applyBorder="1"/>
    <xf numFmtId="6" fontId="0" fillId="2" borderId="7" xfId="0" applyNumberFormat="1" applyFill="1" applyBorder="1" applyAlignment="1">
      <alignment horizontal="center"/>
    </xf>
    <xf numFmtId="6" fontId="0" fillId="2" borderId="8" xfId="0" applyNumberFormat="1" applyFill="1" applyBorder="1" applyAlignment="1">
      <alignment horizontal="center"/>
    </xf>
    <xf numFmtId="6" fontId="0" fillId="2" borderId="0" xfId="0" applyNumberFormat="1" applyFill="1" applyAlignment="1">
      <alignment horizontal="center"/>
    </xf>
    <xf numFmtId="0" fontId="7" fillId="5" borderId="12" xfId="0" applyFont="1" applyFill="1" applyBorder="1" applyAlignment="1">
      <alignment horizontal="right"/>
    </xf>
    <xf numFmtId="6" fontId="6" fillId="4" borderId="22" xfId="0" applyNumberFormat="1" applyFont="1" applyFill="1" applyBorder="1" applyAlignment="1">
      <alignment horizontal="right"/>
    </xf>
    <xf numFmtId="0" fontId="8" fillId="2" borderId="0" xfId="0" applyFont="1" applyFill="1" applyBorder="1" applyAlignment="1">
      <alignment wrapText="1"/>
    </xf>
    <xf numFmtId="6" fontId="11" fillId="2" borderId="0" xfId="0" applyNumberFormat="1" applyFont="1" applyFill="1" applyBorder="1" applyAlignment="1">
      <alignment horizontal="right"/>
    </xf>
    <xf numFmtId="6" fontId="8" fillId="4" borderId="22" xfId="0" applyNumberFormat="1" applyFont="1" applyFill="1" applyBorder="1" applyAlignment="1">
      <alignment horizontal="right"/>
    </xf>
    <xf numFmtId="38" fontId="6" fillId="4" borderId="22" xfId="0" applyNumberFormat="1" applyFont="1" applyFill="1" applyBorder="1" applyAlignment="1">
      <alignment horizontal="right"/>
    </xf>
    <xf numFmtId="0" fontId="7" fillId="2" borderId="23" xfId="0" applyFont="1" applyFill="1" applyBorder="1"/>
    <xf numFmtId="6" fontId="6" fillId="4" borderId="23" xfId="0" applyNumberFormat="1" applyFont="1" applyFill="1" applyBorder="1" applyAlignment="1">
      <alignment horizontal="right"/>
    </xf>
    <xf numFmtId="6" fontId="6" fillId="4" borderId="24" xfId="0" applyNumberFormat="1" applyFont="1" applyFill="1" applyBorder="1" applyAlignment="1">
      <alignment horizontal="right"/>
    </xf>
    <xf numFmtId="6" fontId="6" fillId="2" borderId="22" xfId="0" applyNumberFormat="1" applyFont="1" applyFill="1" applyBorder="1" applyAlignment="1">
      <alignment horizontal="right"/>
    </xf>
    <xf numFmtId="0" fontId="6" fillId="2" borderId="4" xfId="0" applyFont="1" applyFill="1" applyBorder="1"/>
    <xf numFmtId="6" fontId="6" fillId="6" borderId="22" xfId="0" applyNumberFormat="1" applyFont="1" applyFill="1" applyBorder="1" applyAlignment="1">
      <alignment horizontal="right"/>
    </xf>
    <xf numFmtId="0" fontId="7" fillId="2" borderId="25" xfId="0" applyFont="1" applyFill="1" applyBorder="1"/>
    <xf numFmtId="6" fontId="6" fillId="4" borderId="13" xfId="0" applyNumberFormat="1" applyFont="1" applyFill="1" applyBorder="1" applyAlignment="1">
      <alignment horizontal="right"/>
    </xf>
    <xf numFmtId="6" fontId="11" fillId="6" borderId="26" xfId="0" applyNumberFormat="1" applyFont="1" applyFill="1" applyBorder="1" applyAlignment="1">
      <alignment horizontal="right"/>
    </xf>
    <xf numFmtId="0" fontId="7" fillId="4" borderId="6" xfId="0" applyFont="1" applyFill="1" applyBorder="1"/>
    <xf numFmtId="0" fontId="8" fillId="4" borderId="7" xfId="0" applyFont="1" applyFill="1" applyBorder="1"/>
    <xf numFmtId="6" fontId="6" fillId="4" borderId="7" xfId="0" applyNumberFormat="1" applyFont="1" applyFill="1" applyBorder="1" applyAlignment="1">
      <alignment horizontal="right"/>
    </xf>
    <xf numFmtId="6" fontId="11" fillId="6" borderId="2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  <pageSetUpPr fitToPage="1"/>
  </sheetPr>
  <dimension ref="B1:N26"/>
  <sheetViews>
    <sheetView tabSelected="1" zoomScaleNormal="100" workbookViewId="0">
      <selection activeCell="F9" sqref="F9"/>
    </sheetView>
  </sheetViews>
  <sheetFormatPr defaultRowHeight="12.75" x14ac:dyDescent="0.2"/>
  <cols>
    <col min="1" max="1" width="5" style="2" customWidth="1"/>
    <col min="2" max="2" width="47" style="2" customWidth="1"/>
    <col min="3" max="6" width="15.7109375" style="2" customWidth="1"/>
    <col min="7" max="7" width="16.85546875" style="2" customWidth="1"/>
    <col min="8" max="8" width="15.85546875" style="3" customWidth="1"/>
    <col min="9" max="9" width="20" style="3" customWidth="1"/>
    <col min="10" max="10" width="19.28515625" style="3" customWidth="1"/>
    <col min="11" max="11" width="16.5703125" style="3" customWidth="1"/>
    <col min="12" max="12" width="14.28515625" style="3" customWidth="1"/>
    <col min="13" max="13" width="9.140625" style="3"/>
    <col min="14" max="14" width="24.5703125" style="3" customWidth="1"/>
    <col min="15" max="15" width="2.42578125" style="2" customWidth="1"/>
    <col min="16" max="16384" width="9.140625" style="2"/>
  </cols>
  <sheetData>
    <row r="1" spans="2:7" ht="15.75" x14ac:dyDescent="0.25">
      <c r="B1" s="1" t="s">
        <v>0</v>
      </c>
    </row>
    <row r="2" spans="2:7" ht="15.75" x14ac:dyDescent="0.25">
      <c r="B2" s="1" t="s">
        <v>1</v>
      </c>
      <c r="C2" s="4"/>
      <c r="D2" s="4"/>
      <c r="E2" s="4"/>
      <c r="F2" s="4"/>
    </row>
    <row r="3" spans="2:7" ht="15.75" x14ac:dyDescent="0.25">
      <c r="B3" s="1" t="s">
        <v>2</v>
      </c>
      <c r="C3" s="4"/>
      <c r="D3" s="4"/>
      <c r="E3" s="4"/>
      <c r="F3" s="4"/>
    </row>
    <row r="4" spans="2:7" ht="13.5" customHeight="1" x14ac:dyDescent="0.25">
      <c r="B4" s="5"/>
    </row>
    <row r="5" spans="2:7" ht="13.5" customHeight="1" thickBot="1" x14ac:dyDescent="0.25">
      <c r="E5" s="6"/>
      <c r="F5" s="4"/>
      <c r="G5" s="4"/>
    </row>
    <row r="6" spans="2:7" ht="15" x14ac:dyDescent="0.25">
      <c r="B6" s="7" t="s">
        <v>3</v>
      </c>
      <c r="C6" s="8"/>
      <c r="D6" s="8"/>
      <c r="E6" s="9"/>
      <c r="F6" s="10"/>
      <c r="G6" s="10"/>
    </row>
    <row r="7" spans="2:7" x14ac:dyDescent="0.2">
      <c r="B7" s="11"/>
      <c r="C7" s="12"/>
      <c r="D7" s="12"/>
      <c r="E7" s="13"/>
      <c r="F7" s="10"/>
      <c r="G7" s="10"/>
    </row>
    <row r="8" spans="2:7" x14ac:dyDescent="0.2">
      <c r="B8" s="11"/>
      <c r="C8" s="12"/>
      <c r="D8" s="12"/>
      <c r="E8" s="13"/>
      <c r="F8" s="10"/>
      <c r="G8" s="10"/>
    </row>
    <row r="9" spans="2:7" x14ac:dyDescent="0.2">
      <c r="B9" s="11"/>
      <c r="C9" s="12"/>
      <c r="D9" s="12"/>
      <c r="E9" s="13"/>
      <c r="F9" s="10"/>
      <c r="G9" s="10"/>
    </row>
    <row r="10" spans="2:7" x14ac:dyDescent="0.2">
      <c r="B10" s="11"/>
      <c r="C10" s="12"/>
      <c r="D10" s="12"/>
      <c r="E10" s="13"/>
      <c r="F10" s="10"/>
      <c r="G10" s="10"/>
    </row>
    <row r="11" spans="2:7" x14ac:dyDescent="0.2">
      <c r="B11" s="11"/>
      <c r="C11" s="12"/>
      <c r="D11" s="12"/>
      <c r="E11" s="13"/>
      <c r="F11" s="10"/>
      <c r="G11" s="10"/>
    </row>
    <row r="12" spans="2:7" ht="13.5" thickBot="1" x14ac:dyDescent="0.25">
      <c r="B12" s="14"/>
      <c r="C12" s="15"/>
      <c r="D12" s="15"/>
      <c r="E12" s="16"/>
      <c r="F12" s="10"/>
      <c r="G12" s="10"/>
    </row>
    <row r="13" spans="2:7" ht="13.5" customHeight="1" x14ac:dyDescent="0.2">
      <c r="B13" s="17"/>
      <c r="C13" s="10"/>
      <c r="D13" s="10"/>
      <c r="E13" s="10"/>
      <c r="F13" s="10"/>
      <c r="G13" s="10"/>
    </row>
    <row r="14" spans="2:7" ht="13.5" customHeight="1" thickBot="1" x14ac:dyDescent="0.25">
      <c r="B14" s="3"/>
    </row>
    <row r="15" spans="2:7" ht="15" x14ac:dyDescent="0.25">
      <c r="B15" s="7" t="s">
        <v>4</v>
      </c>
      <c r="C15" s="8"/>
      <c r="D15" s="8"/>
      <c r="E15" s="8"/>
      <c r="F15" s="9"/>
    </row>
    <row r="16" spans="2:7" x14ac:dyDescent="0.2">
      <c r="B16" s="18"/>
      <c r="C16" s="10"/>
      <c r="D16" s="10"/>
      <c r="E16" s="10"/>
      <c r="F16" s="19"/>
    </row>
    <row r="17" spans="2:6" x14ac:dyDescent="0.2">
      <c r="B17" s="20" t="s">
        <v>5</v>
      </c>
      <c r="C17" s="10"/>
      <c r="D17" s="10"/>
      <c r="E17" s="10"/>
      <c r="F17" s="19"/>
    </row>
    <row r="18" spans="2:6" x14ac:dyDescent="0.2">
      <c r="B18" s="21"/>
      <c r="C18" s="22" t="s">
        <v>6</v>
      </c>
      <c r="D18" s="22" t="s">
        <v>7</v>
      </c>
      <c r="E18" s="22" t="s">
        <v>8</v>
      </c>
      <c r="F18" s="23" t="s">
        <v>9</v>
      </c>
    </row>
    <row r="19" spans="2:6" x14ac:dyDescent="0.2">
      <c r="B19" s="24" t="s">
        <v>10</v>
      </c>
      <c r="C19" s="25">
        <v>300000</v>
      </c>
      <c r="D19" s="25">
        <v>600000</v>
      </c>
      <c r="E19" s="25">
        <v>750000</v>
      </c>
      <c r="F19" s="26">
        <v>0</v>
      </c>
    </row>
    <row r="20" spans="2:6" x14ac:dyDescent="0.2">
      <c r="B20" s="27"/>
      <c r="C20" s="25"/>
      <c r="D20" s="10"/>
      <c r="E20" s="10"/>
      <c r="F20" s="19"/>
    </row>
    <row r="21" spans="2:6" x14ac:dyDescent="0.2">
      <c r="B21" s="24" t="s">
        <v>11</v>
      </c>
      <c r="C21" s="28">
        <f>SUM(C19:F19)</f>
        <v>1650000</v>
      </c>
      <c r="D21" s="10"/>
      <c r="E21" s="10"/>
      <c r="F21" s="19"/>
    </row>
    <row r="22" spans="2:6" x14ac:dyDescent="0.2">
      <c r="B22" s="29"/>
      <c r="C22" s="30"/>
      <c r="D22" s="10"/>
      <c r="E22" s="10"/>
      <c r="F22" s="19"/>
    </row>
    <row r="23" spans="2:6" x14ac:dyDescent="0.2">
      <c r="B23" s="31" t="s">
        <v>12</v>
      </c>
      <c r="C23" s="32">
        <v>0.03</v>
      </c>
      <c r="D23" s="33"/>
      <c r="E23" s="10"/>
      <c r="F23" s="19"/>
    </row>
    <row r="24" spans="2:6" x14ac:dyDescent="0.2">
      <c r="B24" s="29"/>
      <c r="C24" s="34"/>
      <c r="D24" s="10"/>
      <c r="E24" s="10"/>
      <c r="F24" s="19"/>
    </row>
    <row r="25" spans="2:6" x14ac:dyDescent="0.2">
      <c r="B25" s="31" t="s">
        <v>13</v>
      </c>
      <c r="C25" s="32">
        <v>0.3</v>
      </c>
      <c r="D25" s="10"/>
      <c r="E25" s="10"/>
      <c r="F25" s="19"/>
    </row>
    <row r="26" spans="2:6" ht="13.5" thickBot="1" x14ac:dyDescent="0.25">
      <c r="B26" s="35"/>
      <c r="C26" s="36"/>
      <c r="D26" s="36"/>
      <c r="E26" s="36"/>
      <c r="F26" s="37"/>
    </row>
  </sheetData>
  <mergeCells count="1">
    <mergeCell ref="B7:E12"/>
  </mergeCells>
  <printOptions horizontalCentered="1"/>
  <pageMargins left="0.75" right="0.75" top="0.75" bottom="0.75" header="0.46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I59"/>
  <sheetViews>
    <sheetView zoomScaleNormal="100" workbookViewId="0">
      <selection activeCell="B2" sqref="B2"/>
    </sheetView>
  </sheetViews>
  <sheetFormatPr defaultRowHeight="12.75" x14ac:dyDescent="0.2"/>
  <cols>
    <col min="1" max="1" width="5" style="2" customWidth="1"/>
    <col min="2" max="2" width="5.5703125" style="2" customWidth="1"/>
    <col min="3" max="3" width="34.28515625" style="2" customWidth="1"/>
    <col min="4" max="4" width="9.7109375" style="3" customWidth="1"/>
    <col min="5" max="9" width="16.140625" style="3" customWidth="1"/>
    <col min="10" max="16384" width="9.140625" style="2"/>
  </cols>
  <sheetData>
    <row r="1" spans="1:9" ht="15.75" x14ac:dyDescent="0.25">
      <c r="B1" s="1" t="str">
        <f>+'Model Inputs'!B1</f>
        <v>&lt;Company Name&gt;</v>
      </c>
    </row>
    <row r="2" spans="1:9" ht="15.75" x14ac:dyDescent="0.25">
      <c r="B2" s="1" t="str">
        <f>+'Model Inputs'!B2</f>
        <v>Five Year Plan (Service Industry)</v>
      </c>
    </row>
    <row r="3" spans="1:9" ht="15.75" x14ac:dyDescent="0.25">
      <c r="B3" s="1" t="s">
        <v>14</v>
      </c>
    </row>
    <row r="4" spans="1:9" ht="13.5" customHeight="1" x14ac:dyDescent="0.25">
      <c r="A4" s="1"/>
    </row>
    <row r="5" spans="1:9" ht="13.5" customHeight="1" thickBot="1" x14ac:dyDescent="0.3">
      <c r="A5" s="1"/>
    </row>
    <row r="6" spans="1:9" ht="12.75" customHeight="1" x14ac:dyDescent="0.25">
      <c r="A6" s="1"/>
      <c r="B6" s="38" t="s">
        <v>15</v>
      </c>
      <c r="C6" s="8"/>
      <c r="D6" s="39"/>
      <c r="E6" s="39"/>
      <c r="F6" s="39"/>
      <c r="G6" s="39"/>
      <c r="H6" s="39"/>
      <c r="I6" s="40"/>
    </row>
    <row r="7" spans="1:9" x14ac:dyDescent="0.2">
      <c r="B7" s="41"/>
      <c r="C7" s="42"/>
      <c r="D7" s="4"/>
      <c r="E7" s="22" t="s">
        <v>16</v>
      </c>
      <c r="F7" s="22" t="s">
        <v>17</v>
      </c>
      <c r="G7" s="22" t="s">
        <v>18</v>
      </c>
      <c r="H7" s="22" t="s">
        <v>19</v>
      </c>
      <c r="I7" s="23" t="s">
        <v>20</v>
      </c>
    </row>
    <row r="8" spans="1:9" x14ac:dyDescent="0.2">
      <c r="B8" s="41"/>
      <c r="C8" s="10" t="s">
        <v>21</v>
      </c>
      <c r="D8" s="4"/>
      <c r="E8" s="3" t="s">
        <v>22</v>
      </c>
      <c r="F8" s="43">
        <v>0.02</v>
      </c>
      <c r="G8" s="43">
        <v>0.04</v>
      </c>
      <c r="H8" s="43">
        <v>0.06</v>
      </c>
      <c r="I8" s="44">
        <v>0.08</v>
      </c>
    </row>
    <row r="9" spans="1:9" x14ac:dyDescent="0.2">
      <c r="B9" s="41"/>
      <c r="C9" s="10" t="s">
        <v>23</v>
      </c>
      <c r="D9" s="4"/>
      <c r="E9" s="3" t="s">
        <v>22</v>
      </c>
      <c r="F9" s="43">
        <v>0.02</v>
      </c>
      <c r="G9" s="43">
        <v>0.04</v>
      </c>
      <c r="H9" s="43">
        <v>0.06</v>
      </c>
      <c r="I9" s="44">
        <v>0.08</v>
      </c>
    </row>
    <row r="10" spans="1:9" ht="13.5" thickBot="1" x14ac:dyDescent="0.25">
      <c r="B10" s="35"/>
      <c r="C10" s="36" t="s">
        <v>24</v>
      </c>
      <c r="D10" s="45"/>
      <c r="E10" s="46">
        <v>5.0000000000000001E-3</v>
      </c>
      <c r="F10" s="46">
        <v>5.0000000000000001E-3</v>
      </c>
      <c r="G10" s="46">
        <v>5.0000000000000001E-3</v>
      </c>
      <c r="H10" s="46">
        <v>5.0000000000000001E-3</v>
      </c>
      <c r="I10" s="47">
        <v>5.0000000000000001E-3</v>
      </c>
    </row>
    <row r="11" spans="1:9" ht="13.5" customHeight="1" x14ac:dyDescent="0.2">
      <c r="E11" s="48"/>
      <c r="F11" s="48"/>
      <c r="G11" s="48"/>
      <c r="H11" s="48"/>
      <c r="I11" s="48"/>
    </row>
    <row r="12" spans="1:9" ht="13.5" customHeight="1" thickBot="1" x14ac:dyDescent="0.25"/>
    <row r="13" spans="1:9" ht="13.5" customHeight="1" x14ac:dyDescent="0.2">
      <c r="B13" s="49"/>
      <c r="C13" s="50"/>
      <c r="D13" s="51"/>
      <c r="E13" s="52" t="str">
        <f>+E7</f>
        <v>Year 1</v>
      </c>
      <c r="F13" s="52" t="str">
        <f>+F7</f>
        <v>Year 2</v>
      </c>
      <c r="G13" s="52" t="str">
        <f>+G7</f>
        <v>Year 3</v>
      </c>
      <c r="H13" s="52" t="str">
        <f>+H7</f>
        <v>Year 4</v>
      </c>
      <c r="I13" s="53" t="str">
        <f>+I7</f>
        <v>Year 5</v>
      </c>
    </row>
    <row r="14" spans="1:9" x14ac:dyDescent="0.2">
      <c r="B14" s="41"/>
      <c r="C14" s="10"/>
      <c r="D14" s="4"/>
      <c r="E14" s="54"/>
      <c r="F14" s="54"/>
      <c r="G14" s="54"/>
      <c r="H14" s="54"/>
      <c r="I14" s="55"/>
    </row>
    <row r="15" spans="1:9" x14ac:dyDescent="0.2">
      <c r="B15" s="31" t="s">
        <v>25</v>
      </c>
      <c r="C15" s="10"/>
      <c r="D15" s="4"/>
      <c r="E15" s="54"/>
      <c r="F15" s="54"/>
      <c r="G15" s="54"/>
      <c r="H15" s="54"/>
      <c r="I15" s="55"/>
    </row>
    <row r="16" spans="1:9" x14ac:dyDescent="0.2">
      <c r="B16" s="41"/>
      <c r="C16" s="10" t="s">
        <v>26</v>
      </c>
      <c r="D16" s="56"/>
      <c r="E16" s="57">
        <v>0</v>
      </c>
      <c r="F16" s="58">
        <f>+E16*(1+F$8)</f>
        <v>0</v>
      </c>
      <c r="G16" s="58">
        <f t="shared" ref="G16:I21" si="0">+F16*(1+G$8)</f>
        <v>0</v>
      </c>
      <c r="H16" s="58">
        <f t="shared" si="0"/>
        <v>0</v>
      </c>
      <c r="I16" s="59">
        <f t="shared" si="0"/>
        <v>0</v>
      </c>
    </row>
    <row r="17" spans="2:9" x14ac:dyDescent="0.2">
      <c r="B17" s="41"/>
      <c r="C17" s="10" t="s">
        <v>27</v>
      </c>
      <c r="D17" s="56"/>
      <c r="E17" s="60">
        <v>0</v>
      </c>
      <c r="F17" s="61">
        <f>+E17*(1+F$8)</f>
        <v>0</v>
      </c>
      <c r="G17" s="61">
        <f t="shared" si="0"/>
        <v>0</v>
      </c>
      <c r="H17" s="61">
        <f t="shared" si="0"/>
        <v>0</v>
      </c>
      <c r="I17" s="62">
        <f t="shared" si="0"/>
        <v>0</v>
      </c>
    </row>
    <row r="18" spans="2:9" x14ac:dyDescent="0.2">
      <c r="B18" s="41"/>
      <c r="C18" s="10" t="s">
        <v>28</v>
      </c>
      <c r="D18" s="56"/>
      <c r="E18" s="60">
        <v>0</v>
      </c>
      <c r="F18" s="61">
        <f>+E18*(1+F8)</f>
        <v>0</v>
      </c>
      <c r="G18" s="61">
        <f>+F18*(1+G8)</f>
        <v>0</v>
      </c>
      <c r="H18" s="61">
        <f>+G18*(1+H8)</f>
        <v>0</v>
      </c>
      <c r="I18" s="62">
        <f>+H18*(1+I8)</f>
        <v>0</v>
      </c>
    </row>
    <row r="19" spans="2:9" x14ac:dyDescent="0.2">
      <c r="B19" s="41"/>
      <c r="C19" s="63" t="s">
        <v>29</v>
      </c>
      <c r="D19" s="56"/>
      <c r="E19" s="60">
        <v>0</v>
      </c>
      <c r="F19" s="61">
        <f>+E19*(1+F$8)</f>
        <v>0</v>
      </c>
      <c r="G19" s="61">
        <f t="shared" si="0"/>
        <v>0</v>
      </c>
      <c r="H19" s="61">
        <f t="shared" si="0"/>
        <v>0</v>
      </c>
      <c r="I19" s="62">
        <f t="shared" si="0"/>
        <v>0</v>
      </c>
    </row>
    <row r="20" spans="2:9" x14ac:dyDescent="0.2">
      <c r="B20" s="41"/>
      <c r="C20" s="63" t="s">
        <v>30</v>
      </c>
      <c r="D20" s="56"/>
      <c r="E20" s="60">
        <v>0</v>
      </c>
      <c r="F20" s="61">
        <f>+E20*(1+F$8)</f>
        <v>0</v>
      </c>
      <c r="G20" s="61">
        <f t="shared" si="0"/>
        <v>0</v>
      </c>
      <c r="H20" s="61">
        <f t="shared" si="0"/>
        <v>0</v>
      </c>
      <c r="I20" s="62">
        <f t="shared" si="0"/>
        <v>0</v>
      </c>
    </row>
    <row r="21" spans="2:9" x14ac:dyDescent="0.2">
      <c r="B21" s="41"/>
      <c r="C21" s="64" t="s">
        <v>31</v>
      </c>
      <c r="D21" s="65"/>
      <c r="E21" s="60">
        <v>0</v>
      </c>
      <c r="F21" s="61">
        <f>+E21*(1+F$8)</f>
        <v>0</v>
      </c>
      <c r="G21" s="61">
        <f t="shared" si="0"/>
        <v>0</v>
      </c>
      <c r="H21" s="61">
        <f t="shared" si="0"/>
        <v>0</v>
      </c>
      <c r="I21" s="66">
        <f t="shared" si="0"/>
        <v>0</v>
      </c>
    </row>
    <row r="22" spans="2:9" x14ac:dyDescent="0.2">
      <c r="B22" s="41"/>
      <c r="C22" s="67" t="s">
        <v>32</v>
      </c>
      <c r="D22" s="68"/>
      <c r="E22" s="69">
        <f>SUM(E16:E21)</f>
        <v>0</v>
      </c>
      <c r="F22" s="69">
        <f>SUM(F16:F21)</f>
        <v>0</v>
      </c>
      <c r="G22" s="69">
        <f>SUM(G16:G21)</f>
        <v>0</v>
      </c>
      <c r="H22" s="69">
        <f>SUM(H16:H21)</f>
        <v>0</v>
      </c>
      <c r="I22" s="70">
        <f>SUM(I16:I21)</f>
        <v>0</v>
      </c>
    </row>
    <row r="23" spans="2:9" x14ac:dyDescent="0.2">
      <c r="B23" s="41"/>
      <c r="C23" s="71"/>
      <c r="D23" s="68"/>
      <c r="E23" s="72"/>
      <c r="F23" s="72"/>
      <c r="G23" s="72"/>
      <c r="H23" s="72"/>
      <c r="I23" s="73"/>
    </row>
    <row r="24" spans="2:9" x14ac:dyDescent="0.2">
      <c r="B24" s="31" t="s">
        <v>33</v>
      </c>
      <c r="C24" s="71"/>
      <c r="D24" s="68"/>
      <c r="E24" s="72"/>
      <c r="F24" s="72"/>
      <c r="G24" s="72"/>
      <c r="H24" s="72"/>
      <c r="I24" s="73"/>
    </row>
    <row r="25" spans="2:9" x14ac:dyDescent="0.2">
      <c r="B25" s="41"/>
      <c r="C25" s="71" t="s">
        <v>34</v>
      </c>
      <c r="D25" s="68"/>
      <c r="E25" s="57">
        <v>1500000</v>
      </c>
      <c r="F25" s="58">
        <f t="shared" ref="F25:I26" si="1">+E25</f>
        <v>1500000</v>
      </c>
      <c r="G25" s="58">
        <f t="shared" si="1"/>
        <v>1500000</v>
      </c>
      <c r="H25" s="58">
        <f t="shared" si="1"/>
        <v>1500000</v>
      </c>
      <c r="I25" s="59">
        <f t="shared" si="1"/>
        <v>1500000</v>
      </c>
    </row>
    <row r="26" spans="2:9" x14ac:dyDescent="0.2">
      <c r="B26" s="41"/>
      <c r="C26" s="71" t="s">
        <v>35</v>
      </c>
      <c r="D26" s="68"/>
      <c r="E26" s="60">
        <v>0</v>
      </c>
      <c r="F26" s="61">
        <f t="shared" si="1"/>
        <v>0</v>
      </c>
      <c r="G26" s="61">
        <f t="shared" si="1"/>
        <v>0</v>
      </c>
      <c r="H26" s="61">
        <f t="shared" si="1"/>
        <v>0</v>
      </c>
      <c r="I26" s="62">
        <f t="shared" si="1"/>
        <v>0</v>
      </c>
    </row>
    <row r="27" spans="2:9" x14ac:dyDescent="0.2">
      <c r="B27" s="41"/>
      <c r="C27" s="71" t="s">
        <v>36</v>
      </c>
      <c r="D27" s="68"/>
      <c r="E27" s="60">
        <v>0</v>
      </c>
      <c r="F27" s="60">
        <v>0</v>
      </c>
      <c r="G27" s="60">
        <v>0</v>
      </c>
      <c r="H27" s="60">
        <v>0</v>
      </c>
      <c r="I27" s="74">
        <v>0</v>
      </c>
    </row>
    <row r="28" spans="2:9" x14ac:dyDescent="0.2">
      <c r="B28" s="41"/>
      <c r="C28" s="75" t="s">
        <v>37</v>
      </c>
      <c r="D28" s="76"/>
      <c r="E28" s="77">
        <f>SUM(E25:E27)</f>
        <v>1500000</v>
      </c>
      <c r="F28" s="77">
        <f>SUM(F25:F27)</f>
        <v>1500000</v>
      </c>
      <c r="G28" s="77">
        <f>SUM(G25:G27)</f>
        <v>1500000</v>
      </c>
      <c r="H28" s="77">
        <f>SUM(H25:H27)</f>
        <v>1500000</v>
      </c>
      <c r="I28" s="78">
        <f>SUM(I25:I27)</f>
        <v>1500000</v>
      </c>
    </row>
    <row r="29" spans="2:9" x14ac:dyDescent="0.2">
      <c r="B29" s="41"/>
      <c r="C29" s="71"/>
      <c r="D29" s="68"/>
      <c r="E29" s="79"/>
      <c r="F29" s="79"/>
      <c r="G29" s="79"/>
      <c r="H29" s="79"/>
      <c r="I29" s="80"/>
    </row>
    <row r="30" spans="2:9" x14ac:dyDescent="0.2">
      <c r="B30" s="31" t="s">
        <v>38</v>
      </c>
      <c r="C30" s="71"/>
      <c r="D30" s="68"/>
      <c r="E30" s="81">
        <f>E22-E28</f>
        <v>-1500000</v>
      </c>
      <c r="F30" s="81">
        <f>F22-F28</f>
        <v>-1500000</v>
      </c>
      <c r="G30" s="81">
        <f>G22-G28</f>
        <v>-1500000</v>
      </c>
      <c r="H30" s="81">
        <f>H22-H28</f>
        <v>-1500000</v>
      </c>
      <c r="I30" s="82">
        <f>I22-I28</f>
        <v>-1500000</v>
      </c>
    </row>
    <row r="31" spans="2:9" x14ac:dyDescent="0.2">
      <c r="B31" s="41"/>
      <c r="C31" s="10" t="s">
        <v>39</v>
      </c>
      <c r="D31" s="68"/>
      <c r="E31" s="83">
        <f>+E22*'Model Inputs'!$C$23</f>
        <v>0</v>
      </c>
      <c r="F31" s="83">
        <f>+F22*'Model Inputs'!$C$23</f>
        <v>0</v>
      </c>
      <c r="G31" s="83">
        <f>+G22*'Model Inputs'!$C$23</f>
        <v>0</v>
      </c>
      <c r="H31" s="83">
        <f>+H22*'Model Inputs'!$C$23</f>
        <v>0</v>
      </c>
      <c r="I31" s="84">
        <f>+I22*'Model Inputs'!$C$23</f>
        <v>0</v>
      </c>
    </row>
    <row r="32" spans="2:9" x14ac:dyDescent="0.2">
      <c r="B32" s="41"/>
      <c r="C32" s="75" t="s">
        <v>40</v>
      </c>
      <c r="D32" s="85"/>
      <c r="E32" s="69">
        <f>E30-E31</f>
        <v>-1500000</v>
      </c>
      <c r="F32" s="69">
        <f>F30-F31</f>
        <v>-1500000</v>
      </c>
      <c r="G32" s="69">
        <f>G30-G31</f>
        <v>-1500000</v>
      </c>
      <c r="H32" s="69">
        <f>H30-H31</f>
        <v>-1500000</v>
      </c>
      <c r="I32" s="70">
        <f>I30-I31</f>
        <v>-1500000</v>
      </c>
    </row>
    <row r="33" spans="2:9" x14ac:dyDescent="0.2">
      <c r="B33" s="41"/>
      <c r="C33" s="71"/>
      <c r="D33" s="68"/>
      <c r="E33" s="72"/>
      <c r="F33" s="72"/>
      <c r="G33" s="72"/>
      <c r="H33" s="72"/>
      <c r="I33" s="73"/>
    </row>
    <row r="34" spans="2:9" x14ac:dyDescent="0.2">
      <c r="B34" s="31" t="s">
        <v>41</v>
      </c>
      <c r="C34" s="10"/>
      <c r="D34" s="4"/>
      <c r="E34" s="54"/>
      <c r="F34" s="54"/>
      <c r="G34" s="54"/>
      <c r="H34" s="54"/>
      <c r="I34" s="55"/>
    </row>
    <row r="35" spans="2:9" x14ac:dyDescent="0.2">
      <c r="B35" s="41"/>
      <c r="C35" s="10" t="s">
        <v>42</v>
      </c>
      <c r="D35" s="86"/>
      <c r="E35" s="57">
        <v>40000</v>
      </c>
      <c r="F35" s="58">
        <f>+E35*(1+F$9)</f>
        <v>40800</v>
      </c>
      <c r="G35" s="58">
        <f>+F35*(1+G$9)</f>
        <v>42432</v>
      </c>
      <c r="H35" s="58">
        <f>+G35*(1+H$9)</f>
        <v>44977.920000000006</v>
      </c>
      <c r="I35" s="59">
        <f>+H35*(1+I$9)</f>
        <v>48576.153600000012</v>
      </c>
    </row>
    <row r="36" spans="2:9" x14ac:dyDescent="0.2">
      <c r="B36" s="41"/>
      <c r="C36" s="10" t="s">
        <v>43</v>
      </c>
      <c r="D36" s="86"/>
      <c r="E36" s="83">
        <f>+'Model Inputs'!C21</f>
        <v>1650000</v>
      </c>
      <c r="F36" s="83">
        <f>+$E$36*(1+F8)</f>
        <v>1683000</v>
      </c>
      <c r="G36" s="83">
        <f>+$E$36*(1+G8)</f>
        <v>1716000</v>
      </c>
      <c r="H36" s="83">
        <f>+$E$36*(1+H8)</f>
        <v>1749000</v>
      </c>
      <c r="I36" s="84">
        <f>+$E$36*(1+I8)</f>
        <v>1782000.0000000002</v>
      </c>
    </row>
    <row r="37" spans="2:9" x14ac:dyDescent="0.2">
      <c r="B37" s="41"/>
      <c r="C37" s="10" t="s">
        <v>44</v>
      </c>
      <c r="D37" s="86"/>
      <c r="E37" s="60">
        <v>60000</v>
      </c>
      <c r="F37" s="61">
        <f>+E37*(1+$F$10)</f>
        <v>60299.999999999993</v>
      </c>
      <c r="G37" s="61">
        <f>+F37*(1+$G$10)</f>
        <v>60601.499999999985</v>
      </c>
      <c r="H37" s="61">
        <f>+G37*(1+$H$10)</f>
        <v>60904.507499999978</v>
      </c>
      <c r="I37" s="62">
        <f>+H37*(1+$I$10)</f>
        <v>61209.030037499972</v>
      </c>
    </row>
    <row r="38" spans="2:9" x14ac:dyDescent="0.2">
      <c r="B38" s="41"/>
      <c r="C38" s="10" t="s">
        <v>45</v>
      </c>
      <c r="D38" s="86"/>
      <c r="E38" s="60">
        <v>0</v>
      </c>
      <c r="F38" s="60">
        <v>0</v>
      </c>
      <c r="G38" s="60">
        <v>0</v>
      </c>
      <c r="H38" s="60">
        <v>0</v>
      </c>
      <c r="I38" s="74">
        <v>0</v>
      </c>
    </row>
    <row r="39" spans="2:9" x14ac:dyDescent="0.2">
      <c r="B39" s="41"/>
      <c r="C39" s="10" t="s">
        <v>46</v>
      </c>
      <c r="D39" s="86"/>
      <c r="E39" s="60">
        <v>0</v>
      </c>
      <c r="F39" s="60">
        <v>0</v>
      </c>
      <c r="G39" s="60">
        <v>0</v>
      </c>
      <c r="H39" s="60">
        <v>0</v>
      </c>
      <c r="I39" s="74">
        <v>0</v>
      </c>
    </row>
    <row r="40" spans="2:9" x14ac:dyDescent="0.2">
      <c r="B40" s="41"/>
      <c r="C40" s="10" t="s">
        <v>47</v>
      </c>
      <c r="D40" s="86"/>
      <c r="E40" s="60">
        <v>0</v>
      </c>
      <c r="F40" s="60">
        <v>0</v>
      </c>
      <c r="G40" s="60">
        <v>0</v>
      </c>
      <c r="H40" s="60">
        <v>0</v>
      </c>
      <c r="I40" s="74">
        <v>0</v>
      </c>
    </row>
    <row r="41" spans="2:9" x14ac:dyDescent="0.2">
      <c r="B41" s="41"/>
      <c r="C41" s="10" t="s">
        <v>36</v>
      </c>
      <c r="D41" s="86"/>
      <c r="E41" s="60">
        <v>0</v>
      </c>
      <c r="F41" s="60">
        <v>0</v>
      </c>
      <c r="G41" s="60">
        <v>0</v>
      </c>
      <c r="H41" s="60">
        <v>0</v>
      </c>
      <c r="I41" s="74">
        <v>0</v>
      </c>
    </row>
    <row r="42" spans="2:9" x14ac:dyDescent="0.2">
      <c r="B42" s="41"/>
      <c r="C42" s="75" t="s">
        <v>48</v>
      </c>
      <c r="D42" s="87"/>
      <c r="E42" s="69">
        <f>SUM(E35:E41)</f>
        <v>1750000</v>
      </c>
      <c r="F42" s="69">
        <f>SUM(F35:F41)</f>
        <v>1784100</v>
      </c>
      <c r="G42" s="69">
        <f>SUM(G35:G41)</f>
        <v>1819033.5</v>
      </c>
      <c r="H42" s="69">
        <f>SUM(H35:H41)</f>
        <v>1854882.4275</v>
      </c>
      <c r="I42" s="70">
        <f>SUM(I35:I41)</f>
        <v>1891785.1836375003</v>
      </c>
    </row>
    <row r="43" spans="2:9" x14ac:dyDescent="0.2">
      <c r="B43" s="41"/>
      <c r="C43" s="10"/>
      <c r="D43" s="4"/>
      <c r="E43" s="54"/>
      <c r="F43" s="54"/>
      <c r="G43" s="54"/>
      <c r="H43" s="54"/>
      <c r="I43" s="55"/>
    </row>
    <row r="44" spans="2:9" x14ac:dyDescent="0.2">
      <c r="B44" s="31" t="s">
        <v>49</v>
      </c>
      <c r="C44" s="10"/>
      <c r="D44" s="4"/>
      <c r="E44" s="54"/>
      <c r="F44" s="54"/>
      <c r="G44" s="54"/>
      <c r="H44" s="54"/>
      <c r="I44" s="55"/>
    </row>
    <row r="45" spans="2:9" x14ac:dyDescent="0.2">
      <c r="B45" s="41"/>
      <c r="C45" s="10" t="s">
        <v>50</v>
      </c>
      <c r="D45" s="86"/>
      <c r="E45" s="57">
        <v>600000</v>
      </c>
      <c r="F45" s="58">
        <f>+E45*(1+$F$9)</f>
        <v>612000</v>
      </c>
      <c r="G45" s="58">
        <f>+F45*(1+$G$9)</f>
        <v>636480</v>
      </c>
      <c r="H45" s="58">
        <f>+G45*(1+$H$9)</f>
        <v>674668.8</v>
      </c>
      <c r="I45" s="59">
        <f>+H45*(1+$I$9)</f>
        <v>728642.30400000012</v>
      </c>
    </row>
    <row r="46" spans="2:9" x14ac:dyDescent="0.2">
      <c r="B46" s="41"/>
      <c r="C46" s="10" t="s">
        <v>51</v>
      </c>
      <c r="D46" s="86"/>
      <c r="E46" s="60">
        <v>65000</v>
      </c>
      <c r="F46" s="61">
        <f t="shared" ref="F46:F53" si="2">+E46*(1+$F$9)</f>
        <v>66300</v>
      </c>
      <c r="G46" s="61">
        <f t="shared" ref="G46:G53" si="3">+F46*(1+$G$9)</f>
        <v>68952</v>
      </c>
      <c r="H46" s="61">
        <f t="shared" ref="H46:H53" si="4">+G46*(1+$H$9)</f>
        <v>73089.12000000001</v>
      </c>
      <c r="I46" s="62">
        <f t="shared" ref="I46:I53" si="5">+H46*(1+$I$9)</f>
        <v>78936.24960000001</v>
      </c>
    </row>
    <row r="47" spans="2:9" x14ac:dyDescent="0.2">
      <c r="B47" s="41"/>
      <c r="C47" s="10" t="s">
        <v>52</v>
      </c>
      <c r="D47" s="86"/>
      <c r="E47" s="60">
        <v>25000</v>
      </c>
      <c r="F47" s="61">
        <f t="shared" si="2"/>
        <v>25500</v>
      </c>
      <c r="G47" s="61">
        <f t="shared" si="3"/>
        <v>26520</v>
      </c>
      <c r="H47" s="61">
        <f t="shared" si="4"/>
        <v>28111.200000000001</v>
      </c>
      <c r="I47" s="62">
        <f t="shared" si="5"/>
        <v>30360.096000000001</v>
      </c>
    </row>
    <row r="48" spans="2:9" x14ac:dyDescent="0.2">
      <c r="B48" s="41"/>
      <c r="C48" s="10" t="s">
        <v>53</v>
      </c>
      <c r="D48" s="86"/>
      <c r="E48" s="60">
        <v>80000</v>
      </c>
      <c r="F48" s="61">
        <f t="shared" si="2"/>
        <v>81600</v>
      </c>
      <c r="G48" s="61">
        <f t="shared" si="3"/>
        <v>84864</v>
      </c>
      <c r="H48" s="61">
        <f t="shared" si="4"/>
        <v>89955.840000000011</v>
      </c>
      <c r="I48" s="62">
        <f t="shared" si="5"/>
        <v>97152.307200000025</v>
      </c>
    </row>
    <row r="49" spans="2:9" x14ac:dyDescent="0.2">
      <c r="B49" s="41"/>
      <c r="C49" s="10" t="s">
        <v>54</v>
      </c>
      <c r="D49" s="86"/>
      <c r="E49" s="60">
        <v>50000</v>
      </c>
      <c r="F49" s="61">
        <f t="shared" si="2"/>
        <v>51000</v>
      </c>
      <c r="G49" s="61">
        <f t="shared" si="3"/>
        <v>53040</v>
      </c>
      <c r="H49" s="61">
        <f t="shared" si="4"/>
        <v>56222.400000000001</v>
      </c>
      <c r="I49" s="62">
        <f t="shared" si="5"/>
        <v>60720.192000000003</v>
      </c>
    </row>
    <row r="50" spans="2:9" x14ac:dyDescent="0.2">
      <c r="B50" s="41"/>
      <c r="C50" s="10" t="s">
        <v>55</v>
      </c>
      <c r="D50" s="86"/>
      <c r="E50" s="60">
        <v>40000</v>
      </c>
      <c r="F50" s="61">
        <f t="shared" si="2"/>
        <v>40800</v>
      </c>
      <c r="G50" s="61">
        <f t="shared" si="3"/>
        <v>42432</v>
      </c>
      <c r="H50" s="61">
        <f t="shared" si="4"/>
        <v>44977.920000000006</v>
      </c>
      <c r="I50" s="62">
        <f t="shared" si="5"/>
        <v>48576.153600000012</v>
      </c>
    </row>
    <row r="51" spans="2:9" x14ac:dyDescent="0.2">
      <c r="B51" s="41"/>
      <c r="C51" s="10" t="s">
        <v>56</v>
      </c>
      <c r="D51" s="86"/>
      <c r="E51" s="60">
        <v>0</v>
      </c>
      <c r="F51" s="61">
        <f t="shared" si="2"/>
        <v>0</v>
      </c>
      <c r="G51" s="61">
        <f t="shared" si="3"/>
        <v>0</v>
      </c>
      <c r="H51" s="61">
        <f t="shared" si="4"/>
        <v>0</v>
      </c>
      <c r="I51" s="62">
        <f t="shared" si="5"/>
        <v>0</v>
      </c>
    </row>
    <row r="52" spans="2:9" x14ac:dyDescent="0.2">
      <c r="B52" s="41"/>
      <c r="C52" s="10" t="s">
        <v>57</v>
      </c>
      <c r="D52" s="86"/>
      <c r="E52" s="60">
        <v>50000</v>
      </c>
      <c r="F52" s="61">
        <f t="shared" si="2"/>
        <v>51000</v>
      </c>
      <c r="G52" s="61">
        <f t="shared" si="3"/>
        <v>53040</v>
      </c>
      <c r="H52" s="61">
        <f t="shared" si="4"/>
        <v>56222.400000000001</v>
      </c>
      <c r="I52" s="62">
        <f t="shared" si="5"/>
        <v>60720.192000000003</v>
      </c>
    </row>
    <row r="53" spans="2:9" x14ac:dyDescent="0.2">
      <c r="B53" s="41"/>
      <c r="C53" s="10" t="s">
        <v>36</v>
      </c>
      <c r="D53" s="86"/>
      <c r="E53" s="60">
        <v>5000</v>
      </c>
      <c r="F53" s="61">
        <f t="shared" si="2"/>
        <v>5100</v>
      </c>
      <c r="G53" s="61">
        <f t="shared" si="3"/>
        <v>5304</v>
      </c>
      <c r="H53" s="61">
        <f t="shared" si="4"/>
        <v>5622.2400000000007</v>
      </c>
      <c r="I53" s="62">
        <f t="shared" si="5"/>
        <v>6072.0192000000015</v>
      </c>
    </row>
    <row r="54" spans="2:9" ht="13.5" thickBot="1" x14ac:dyDescent="0.25">
      <c r="B54" s="88" t="s">
        <v>58</v>
      </c>
      <c r="C54" s="89"/>
      <c r="D54" s="89"/>
      <c r="E54" s="90">
        <f>SUM(E45:E53)</f>
        <v>915000</v>
      </c>
      <c r="F54" s="90">
        <f>SUM(F45:F53)</f>
        <v>933300</v>
      </c>
      <c r="G54" s="90">
        <f>SUM(G45:G53)</f>
        <v>970632</v>
      </c>
      <c r="H54" s="90">
        <f>SUM(H45:H53)</f>
        <v>1028869.92</v>
      </c>
      <c r="I54" s="91">
        <f>SUM(I45:I53)</f>
        <v>1111179.5136000002</v>
      </c>
    </row>
    <row r="55" spans="2:9" x14ac:dyDescent="0.2">
      <c r="B55" s="41"/>
      <c r="C55" s="92" t="s">
        <v>59</v>
      </c>
      <c r="D55" s="86"/>
      <c r="E55" s="81">
        <f>E32+E42-E54</f>
        <v>-665000</v>
      </c>
      <c r="F55" s="81">
        <f>F32+F42-F54</f>
        <v>-649200</v>
      </c>
      <c r="G55" s="81">
        <f>G32+G42-G54</f>
        <v>-651598.5</v>
      </c>
      <c r="H55" s="81">
        <f>H32+H42-H54</f>
        <v>-673987.49250000005</v>
      </c>
      <c r="I55" s="82">
        <f>I32+I42-I54</f>
        <v>-719394.32996249991</v>
      </c>
    </row>
    <row r="56" spans="2:9" x14ac:dyDescent="0.2">
      <c r="B56" s="41"/>
      <c r="C56" s="10"/>
      <c r="D56" s="86"/>
      <c r="E56" s="93"/>
      <c r="F56" s="93"/>
      <c r="G56" s="93"/>
      <c r="H56" s="93"/>
      <c r="I56" s="94"/>
    </row>
    <row r="57" spans="2:9" x14ac:dyDescent="0.2">
      <c r="B57" s="41"/>
      <c r="C57" s="71" t="s">
        <v>60</v>
      </c>
      <c r="D57" s="95">
        <f>+'Model Inputs'!C25</f>
        <v>0.3</v>
      </c>
      <c r="E57" s="83">
        <f>+E55*'Model Inputs'!$C$25</f>
        <v>-199500</v>
      </c>
      <c r="F57" s="83">
        <f>+F55*'Model Inputs'!$C$25</f>
        <v>-194760</v>
      </c>
      <c r="G57" s="83">
        <f>+G55*'Model Inputs'!$C$25</f>
        <v>-195479.55</v>
      </c>
      <c r="H57" s="83">
        <f>+H55*'Model Inputs'!$C$25</f>
        <v>-202196.24775000001</v>
      </c>
      <c r="I57" s="84">
        <f>+I55*'Model Inputs'!$C$25</f>
        <v>-215818.29898874997</v>
      </c>
    </row>
    <row r="58" spans="2:9" x14ac:dyDescent="0.2">
      <c r="B58" s="41"/>
      <c r="C58" s="10"/>
      <c r="D58" s="86"/>
      <c r="E58" s="93"/>
      <c r="F58" s="93"/>
      <c r="G58" s="93"/>
      <c r="H58" s="93"/>
      <c r="I58" s="94"/>
    </row>
    <row r="59" spans="2:9" ht="13.5" thickBot="1" x14ac:dyDescent="0.25">
      <c r="B59" s="96" t="s">
        <v>61</v>
      </c>
      <c r="C59" s="97"/>
      <c r="D59" s="98"/>
      <c r="E59" s="99">
        <f>E55-E57</f>
        <v>-465500</v>
      </c>
      <c r="F59" s="99">
        <f>F55-F57</f>
        <v>-454440</v>
      </c>
      <c r="G59" s="99">
        <f>G55-G57</f>
        <v>-456118.95</v>
      </c>
      <c r="H59" s="99">
        <f>H55-H57</f>
        <v>-471791.24475000007</v>
      </c>
      <c r="I59" s="100">
        <f>I55-I57</f>
        <v>-503576.03097374993</v>
      </c>
    </row>
  </sheetData>
  <printOptions horizontalCentered="1"/>
  <pageMargins left="0.75" right="0.75" top="0.47" bottom="0.53" header="0.46" footer="0.5"/>
  <pageSetup scale="10" orientation="landscape" cellComments="atEnd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B1:I53"/>
  <sheetViews>
    <sheetView zoomScaleNormal="100" workbookViewId="0">
      <selection activeCell="B2" sqref="B2"/>
    </sheetView>
  </sheetViews>
  <sheetFormatPr defaultRowHeight="12.75" x14ac:dyDescent="0.2"/>
  <cols>
    <col min="1" max="1" width="5" style="2" customWidth="1"/>
    <col min="2" max="2" width="5.5703125" style="2" customWidth="1"/>
    <col min="3" max="3" width="40.85546875" style="102" customWidth="1"/>
    <col min="4" max="4" width="18.28515625" style="3" customWidth="1"/>
    <col min="5" max="5" width="13.7109375" style="3" customWidth="1"/>
    <col min="6" max="6" width="13.5703125" style="3" customWidth="1"/>
    <col min="7" max="7" width="12.5703125" style="3" customWidth="1"/>
    <col min="8" max="8" width="13" style="3" customWidth="1"/>
    <col min="9" max="9" width="13.42578125" style="3" customWidth="1"/>
    <col min="10" max="10" width="9.140625" style="2"/>
    <col min="11" max="11" width="11.28515625" style="2" customWidth="1"/>
    <col min="12" max="16384" width="9.140625" style="2"/>
  </cols>
  <sheetData>
    <row r="1" spans="2:9" ht="15.75" x14ac:dyDescent="0.25">
      <c r="B1" s="101" t="str">
        <f>+'Model Inputs'!B1</f>
        <v>&lt;Company Name&gt;</v>
      </c>
      <c r="D1" s="4"/>
      <c r="E1" s="4"/>
      <c r="F1" s="4"/>
      <c r="G1" s="4"/>
      <c r="H1" s="4"/>
      <c r="I1" s="4"/>
    </row>
    <row r="2" spans="2:9" ht="15.75" x14ac:dyDescent="0.25">
      <c r="B2" s="101" t="str">
        <f>+'Model Inputs'!B2</f>
        <v>Five Year Plan (Service Industry)</v>
      </c>
      <c r="D2" s="4"/>
      <c r="E2" s="4"/>
      <c r="F2" s="4"/>
      <c r="G2" s="4"/>
      <c r="H2" s="4"/>
      <c r="I2" s="4"/>
    </row>
    <row r="3" spans="2:9" ht="15.75" x14ac:dyDescent="0.25">
      <c r="B3" s="101" t="s">
        <v>62</v>
      </c>
      <c r="D3" s="60"/>
      <c r="E3" s="4"/>
      <c r="F3" s="4"/>
      <c r="G3" s="4"/>
      <c r="H3" s="4"/>
      <c r="I3" s="4"/>
    </row>
    <row r="4" spans="2:9" ht="13.5" customHeight="1" x14ac:dyDescent="0.2">
      <c r="B4" s="10"/>
      <c r="C4" s="103"/>
      <c r="D4" s="4"/>
      <c r="E4" s="4"/>
      <c r="F4" s="4"/>
      <c r="G4" s="4"/>
      <c r="H4" s="4"/>
      <c r="I4" s="4"/>
    </row>
    <row r="5" spans="2:9" ht="13.5" customHeight="1" thickBot="1" x14ac:dyDescent="0.25">
      <c r="B5" s="71"/>
      <c r="C5" s="4"/>
      <c r="D5" s="4"/>
      <c r="E5" s="4"/>
      <c r="F5" s="4"/>
      <c r="G5" s="4"/>
      <c r="H5" s="4"/>
      <c r="I5" s="4"/>
    </row>
    <row r="6" spans="2:9" x14ac:dyDescent="0.2">
      <c r="B6" s="104" t="s">
        <v>63</v>
      </c>
      <c r="C6" s="105"/>
      <c r="D6" s="52" t="s">
        <v>64</v>
      </c>
      <c r="E6" s="52" t="s">
        <v>16</v>
      </c>
      <c r="F6" s="52" t="s">
        <v>17</v>
      </c>
      <c r="G6" s="52" t="s">
        <v>18</v>
      </c>
      <c r="H6" s="52" t="s">
        <v>19</v>
      </c>
      <c r="I6" s="53" t="s">
        <v>20</v>
      </c>
    </row>
    <row r="7" spans="2:9" x14ac:dyDescent="0.2">
      <c r="B7" s="41"/>
      <c r="C7" s="71" t="s">
        <v>65</v>
      </c>
      <c r="D7" s="57">
        <v>500000</v>
      </c>
      <c r="E7" s="81">
        <f>+'Cash Flow'!D48</f>
        <v>34500</v>
      </c>
      <c r="F7" s="81">
        <f>+'Cash Flow'!E48</f>
        <v>-419940</v>
      </c>
      <c r="G7" s="81">
        <f>+'Cash Flow'!F48</f>
        <v>-876058.95</v>
      </c>
      <c r="H7" s="81">
        <f>+'Cash Flow'!G48</f>
        <v>-1347850.19475</v>
      </c>
      <c r="I7" s="82">
        <f>+'Cash Flow'!H48</f>
        <v>-1851426.22572375</v>
      </c>
    </row>
    <row r="8" spans="2:9" x14ac:dyDescent="0.2">
      <c r="B8" s="41"/>
      <c r="C8" s="64" t="s">
        <v>66</v>
      </c>
      <c r="D8" s="60">
        <v>0</v>
      </c>
      <c r="E8" s="61">
        <f>+D8</f>
        <v>0</v>
      </c>
      <c r="F8" s="61">
        <f>+E8</f>
        <v>0</v>
      </c>
      <c r="G8" s="61">
        <f>+F8</f>
        <v>0</v>
      </c>
      <c r="H8" s="61">
        <f>+G8</f>
        <v>0</v>
      </c>
      <c r="I8" s="62">
        <f>+H8</f>
        <v>0</v>
      </c>
    </row>
    <row r="9" spans="2:9" x14ac:dyDescent="0.2">
      <c r="B9" s="41"/>
      <c r="C9" s="67" t="s">
        <v>67</v>
      </c>
      <c r="D9" s="69">
        <f t="shared" ref="D9:I9" si="0">SUM(D7:D8)</f>
        <v>500000</v>
      </c>
      <c r="E9" s="69">
        <f t="shared" si="0"/>
        <v>34500</v>
      </c>
      <c r="F9" s="69">
        <f t="shared" si="0"/>
        <v>-419940</v>
      </c>
      <c r="G9" s="69">
        <f t="shared" si="0"/>
        <v>-876058.95</v>
      </c>
      <c r="H9" s="69">
        <f t="shared" si="0"/>
        <v>-1347850.19475</v>
      </c>
      <c r="I9" s="70">
        <f t="shared" si="0"/>
        <v>-1851426.22572375</v>
      </c>
    </row>
    <row r="10" spans="2:9" x14ac:dyDescent="0.2">
      <c r="B10" s="41"/>
      <c r="C10" s="71"/>
      <c r="D10" s="106"/>
      <c r="E10" s="106"/>
      <c r="F10" s="106"/>
      <c r="G10" s="106"/>
      <c r="H10" s="106"/>
      <c r="I10" s="107"/>
    </row>
    <row r="11" spans="2:9" x14ac:dyDescent="0.2">
      <c r="B11" s="41"/>
      <c r="C11" s="71" t="s">
        <v>68</v>
      </c>
      <c r="D11" s="57">
        <v>200000</v>
      </c>
      <c r="E11" s="58">
        <f t="shared" ref="E11:I12" si="1">+D11</f>
        <v>200000</v>
      </c>
      <c r="F11" s="58">
        <f>+E11</f>
        <v>200000</v>
      </c>
      <c r="G11" s="58">
        <f t="shared" si="1"/>
        <v>200000</v>
      </c>
      <c r="H11" s="58">
        <f t="shared" si="1"/>
        <v>200000</v>
      </c>
      <c r="I11" s="59">
        <f t="shared" si="1"/>
        <v>200000</v>
      </c>
    </row>
    <row r="12" spans="2:9" x14ac:dyDescent="0.2">
      <c r="B12" s="41"/>
      <c r="C12" s="71" t="s">
        <v>69</v>
      </c>
      <c r="D12" s="60">
        <v>50000</v>
      </c>
      <c r="E12" s="61">
        <f t="shared" si="1"/>
        <v>50000</v>
      </c>
      <c r="F12" s="61">
        <f>+E12</f>
        <v>50000</v>
      </c>
      <c r="G12" s="61">
        <f t="shared" si="1"/>
        <v>50000</v>
      </c>
      <c r="H12" s="61">
        <f t="shared" si="1"/>
        <v>50000</v>
      </c>
      <c r="I12" s="62">
        <f t="shared" si="1"/>
        <v>50000</v>
      </c>
    </row>
    <row r="13" spans="2:9" x14ac:dyDescent="0.2">
      <c r="B13" s="41"/>
      <c r="C13" s="75" t="s">
        <v>70</v>
      </c>
      <c r="D13" s="69">
        <f t="shared" ref="D13:I13" si="2">SUM(D11:D12)</f>
        <v>250000</v>
      </c>
      <c r="E13" s="69">
        <f t="shared" si="2"/>
        <v>250000</v>
      </c>
      <c r="F13" s="69">
        <f t="shared" si="2"/>
        <v>250000</v>
      </c>
      <c r="G13" s="69">
        <f t="shared" si="2"/>
        <v>250000</v>
      </c>
      <c r="H13" s="69">
        <f t="shared" si="2"/>
        <v>250000</v>
      </c>
      <c r="I13" s="70">
        <f t="shared" si="2"/>
        <v>250000</v>
      </c>
    </row>
    <row r="14" spans="2:9" x14ac:dyDescent="0.2">
      <c r="B14" s="41"/>
      <c r="C14" s="71"/>
      <c r="D14" s="106"/>
      <c r="E14" s="106"/>
      <c r="F14" s="106"/>
      <c r="G14" s="106"/>
      <c r="H14" s="106"/>
      <c r="I14" s="107"/>
    </row>
    <row r="15" spans="2:9" x14ac:dyDescent="0.2">
      <c r="B15" s="41"/>
      <c r="C15" s="71" t="s">
        <v>71</v>
      </c>
      <c r="D15" s="57">
        <v>500000</v>
      </c>
      <c r="E15" s="58">
        <f t="shared" ref="E15:I16" si="3">+D15</f>
        <v>500000</v>
      </c>
      <c r="F15" s="58">
        <f>+E15</f>
        <v>500000</v>
      </c>
      <c r="G15" s="58">
        <f t="shared" si="3"/>
        <v>500000</v>
      </c>
      <c r="H15" s="58">
        <f t="shared" si="3"/>
        <v>500000</v>
      </c>
      <c r="I15" s="59">
        <f t="shared" si="3"/>
        <v>500000</v>
      </c>
    </row>
    <row r="16" spans="2:9" x14ac:dyDescent="0.2">
      <c r="B16" s="41"/>
      <c r="C16" s="71" t="s">
        <v>72</v>
      </c>
      <c r="D16" s="60">
        <v>0</v>
      </c>
      <c r="E16" s="61">
        <f t="shared" si="3"/>
        <v>0</v>
      </c>
      <c r="F16" s="61">
        <f>+E16</f>
        <v>0</v>
      </c>
      <c r="G16" s="61">
        <f t="shared" si="3"/>
        <v>0</v>
      </c>
      <c r="H16" s="61">
        <f t="shared" si="3"/>
        <v>0</v>
      </c>
      <c r="I16" s="62">
        <f t="shared" si="3"/>
        <v>0</v>
      </c>
    </row>
    <row r="17" spans="2:9" x14ac:dyDescent="0.2">
      <c r="B17" s="41"/>
      <c r="C17" s="71" t="s">
        <v>73</v>
      </c>
      <c r="D17" s="60">
        <v>0</v>
      </c>
      <c r="E17" s="83">
        <f>-'Profit and Loss'!E31</f>
        <v>0</v>
      </c>
      <c r="F17" s="83">
        <f>+E17-'Profit and Loss'!F31</f>
        <v>0</v>
      </c>
      <c r="G17" s="83">
        <f>+F17-'Profit and Loss'!G31</f>
        <v>0</v>
      </c>
      <c r="H17" s="83">
        <f>+G17-'Profit and Loss'!H31</f>
        <v>0</v>
      </c>
      <c r="I17" s="84">
        <f>+H17-'Profit and Loss'!I31</f>
        <v>0</v>
      </c>
    </row>
    <row r="18" spans="2:9" x14ac:dyDescent="0.2">
      <c r="B18" s="41"/>
      <c r="C18" s="75" t="s">
        <v>74</v>
      </c>
      <c r="D18" s="69">
        <f t="shared" ref="D18:I18" si="4">SUM(D15:D17)</f>
        <v>500000</v>
      </c>
      <c r="E18" s="69">
        <f t="shared" si="4"/>
        <v>500000</v>
      </c>
      <c r="F18" s="69">
        <f t="shared" si="4"/>
        <v>500000</v>
      </c>
      <c r="G18" s="69">
        <f t="shared" si="4"/>
        <v>500000</v>
      </c>
      <c r="H18" s="69">
        <f t="shared" si="4"/>
        <v>500000</v>
      </c>
      <c r="I18" s="70">
        <f t="shared" si="4"/>
        <v>500000</v>
      </c>
    </row>
    <row r="19" spans="2:9" x14ac:dyDescent="0.2">
      <c r="B19" s="41"/>
      <c r="C19" s="71"/>
      <c r="D19" s="106"/>
      <c r="E19" s="106"/>
      <c r="F19" s="106"/>
      <c r="G19" s="106"/>
      <c r="H19" s="106"/>
      <c r="I19" s="107"/>
    </row>
    <row r="20" spans="2:9" x14ac:dyDescent="0.2">
      <c r="B20" s="41"/>
      <c r="C20" s="71" t="s">
        <v>75</v>
      </c>
      <c r="D20" s="57">
        <v>0</v>
      </c>
      <c r="E20" s="58">
        <f t="shared" ref="E20:I27" si="5">+D20</f>
        <v>0</v>
      </c>
      <c r="F20" s="58">
        <f t="shared" si="5"/>
        <v>0</v>
      </c>
      <c r="G20" s="58">
        <f t="shared" si="5"/>
        <v>0</v>
      </c>
      <c r="H20" s="58">
        <f t="shared" si="5"/>
        <v>0</v>
      </c>
      <c r="I20" s="59">
        <f t="shared" si="5"/>
        <v>0</v>
      </c>
    </row>
    <row r="21" spans="2:9" x14ac:dyDescent="0.2">
      <c r="B21" s="41"/>
      <c r="C21" s="71" t="s">
        <v>76</v>
      </c>
      <c r="D21" s="60">
        <v>0</v>
      </c>
      <c r="E21" s="61">
        <f t="shared" si="5"/>
        <v>0</v>
      </c>
      <c r="F21" s="61">
        <f t="shared" si="5"/>
        <v>0</v>
      </c>
      <c r="G21" s="61">
        <f t="shared" si="5"/>
        <v>0</v>
      </c>
      <c r="H21" s="61">
        <f t="shared" si="5"/>
        <v>0</v>
      </c>
      <c r="I21" s="62">
        <f t="shared" si="5"/>
        <v>0</v>
      </c>
    </row>
    <row r="22" spans="2:9" x14ac:dyDescent="0.2">
      <c r="B22" s="41"/>
      <c r="C22" s="71" t="s">
        <v>77</v>
      </c>
      <c r="D22" s="60">
        <v>0</v>
      </c>
      <c r="E22" s="61">
        <f t="shared" si="5"/>
        <v>0</v>
      </c>
      <c r="F22" s="61">
        <f t="shared" si="5"/>
        <v>0</v>
      </c>
      <c r="G22" s="61">
        <f t="shared" si="5"/>
        <v>0</v>
      </c>
      <c r="H22" s="61">
        <f t="shared" si="5"/>
        <v>0</v>
      </c>
      <c r="I22" s="62">
        <f t="shared" si="5"/>
        <v>0</v>
      </c>
    </row>
    <row r="23" spans="2:9" x14ac:dyDescent="0.2">
      <c r="B23" s="41"/>
      <c r="C23" s="71" t="s">
        <v>78</v>
      </c>
      <c r="D23" s="60">
        <v>0</v>
      </c>
      <c r="E23" s="61">
        <f t="shared" si="5"/>
        <v>0</v>
      </c>
      <c r="F23" s="61">
        <f t="shared" si="5"/>
        <v>0</v>
      </c>
      <c r="G23" s="61">
        <f t="shared" si="5"/>
        <v>0</v>
      </c>
      <c r="H23" s="61">
        <f t="shared" si="5"/>
        <v>0</v>
      </c>
      <c r="I23" s="62">
        <f t="shared" si="5"/>
        <v>0</v>
      </c>
    </row>
    <row r="24" spans="2:9" x14ac:dyDescent="0.2">
      <c r="B24" s="41"/>
      <c r="C24" s="71" t="s">
        <v>79</v>
      </c>
      <c r="D24" s="60">
        <v>0</v>
      </c>
      <c r="E24" s="61">
        <f t="shared" si="5"/>
        <v>0</v>
      </c>
      <c r="F24" s="61">
        <f t="shared" si="5"/>
        <v>0</v>
      </c>
      <c r="G24" s="61">
        <f t="shared" si="5"/>
        <v>0</v>
      </c>
      <c r="H24" s="61">
        <f t="shared" si="5"/>
        <v>0</v>
      </c>
      <c r="I24" s="62">
        <f t="shared" si="5"/>
        <v>0</v>
      </c>
    </row>
    <row r="25" spans="2:9" x14ac:dyDescent="0.2">
      <c r="B25" s="41"/>
      <c r="C25" s="71" t="s">
        <v>80</v>
      </c>
      <c r="D25" s="60">
        <v>0</v>
      </c>
      <c r="E25" s="61">
        <f t="shared" si="5"/>
        <v>0</v>
      </c>
      <c r="F25" s="61">
        <f t="shared" si="5"/>
        <v>0</v>
      </c>
      <c r="G25" s="61">
        <f t="shared" si="5"/>
        <v>0</v>
      </c>
      <c r="H25" s="61">
        <f t="shared" si="5"/>
        <v>0</v>
      </c>
      <c r="I25" s="62">
        <f t="shared" si="5"/>
        <v>0</v>
      </c>
    </row>
    <row r="26" spans="2:9" x14ac:dyDescent="0.2">
      <c r="B26" s="41"/>
      <c r="C26" s="71" t="s">
        <v>81</v>
      </c>
      <c r="D26" s="60">
        <v>0</v>
      </c>
      <c r="E26" s="61">
        <f t="shared" si="5"/>
        <v>0</v>
      </c>
      <c r="F26" s="61">
        <f t="shared" si="5"/>
        <v>0</v>
      </c>
      <c r="G26" s="61">
        <f t="shared" si="5"/>
        <v>0</v>
      </c>
      <c r="H26" s="61">
        <f t="shared" si="5"/>
        <v>0</v>
      </c>
      <c r="I26" s="62">
        <f t="shared" si="5"/>
        <v>0</v>
      </c>
    </row>
    <row r="27" spans="2:9" x14ac:dyDescent="0.2">
      <c r="B27" s="41"/>
      <c r="C27" s="71" t="s">
        <v>82</v>
      </c>
      <c r="D27" s="60">
        <v>50000</v>
      </c>
      <c r="E27" s="61">
        <f t="shared" si="5"/>
        <v>50000</v>
      </c>
      <c r="F27" s="61">
        <f t="shared" si="5"/>
        <v>50000</v>
      </c>
      <c r="G27" s="61">
        <f t="shared" si="5"/>
        <v>50000</v>
      </c>
      <c r="H27" s="61">
        <f t="shared" si="5"/>
        <v>50000</v>
      </c>
      <c r="I27" s="62">
        <f t="shared" si="5"/>
        <v>50000</v>
      </c>
    </row>
    <row r="28" spans="2:9" ht="13.5" thickBot="1" x14ac:dyDescent="0.25">
      <c r="B28" s="41"/>
      <c r="C28" s="108" t="s">
        <v>83</v>
      </c>
      <c r="D28" s="109">
        <f t="shared" ref="D28:I28" si="6">SUM(D20:D27)+D18+D13+D9</f>
        <v>1300000</v>
      </c>
      <c r="E28" s="109">
        <f t="shared" si="6"/>
        <v>834500</v>
      </c>
      <c r="F28" s="109">
        <f t="shared" si="6"/>
        <v>380060</v>
      </c>
      <c r="G28" s="109">
        <f t="shared" si="6"/>
        <v>-76058.949999999953</v>
      </c>
      <c r="H28" s="109">
        <f t="shared" si="6"/>
        <v>-547850.19475000002</v>
      </c>
      <c r="I28" s="110">
        <f t="shared" si="6"/>
        <v>-1051426.22572375</v>
      </c>
    </row>
    <row r="29" spans="2:9" ht="13.5" thickTop="1" x14ac:dyDescent="0.2">
      <c r="B29" s="41"/>
      <c r="C29" s="71"/>
      <c r="D29" s="54"/>
      <c r="E29" s="54"/>
      <c r="F29" s="54"/>
      <c r="G29" s="54"/>
      <c r="H29" s="54"/>
      <c r="I29" s="55"/>
    </row>
    <row r="30" spans="2:9" x14ac:dyDescent="0.2">
      <c r="B30" s="111" t="s">
        <v>84</v>
      </c>
      <c r="C30" s="112"/>
      <c r="D30" s="113" t="s">
        <v>64</v>
      </c>
      <c r="E30" s="113" t="str">
        <f>E6</f>
        <v>Year 1</v>
      </c>
      <c r="F30" s="113" t="str">
        <f>F6</f>
        <v>Year 2</v>
      </c>
      <c r="G30" s="113" t="str">
        <f>G6</f>
        <v>Year 3</v>
      </c>
      <c r="H30" s="113" t="str">
        <f>H6</f>
        <v>Year 4</v>
      </c>
      <c r="I30" s="114" t="str">
        <f>I6</f>
        <v>Year 5</v>
      </c>
    </row>
    <row r="31" spans="2:9" x14ac:dyDescent="0.2">
      <c r="B31" s="41"/>
      <c r="C31" s="71" t="s">
        <v>85</v>
      </c>
      <c r="D31" s="54"/>
      <c r="E31" s="54"/>
      <c r="F31" s="54"/>
      <c r="G31" s="54"/>
      <c r="H31" s="54"/>
      <c r="I31" s="55"/>
    </row>
    <row r="32" spans="2:9" x14ac:dyDescent="0.2">
      <c r="B32" s="41"/>
      <c r="C32" s="71" t="s">
        <v>86</v>
      </c>
      <c r="D32" s="57">
        <v>500000</v>
      </c>
      <c r="E32" s="58">
        <f>+D32</f>
        <v>500000</v>
      </c>
      <c r="F32" s="58">
        <f>+E32</f>
        <v>500000</v>
      </c>
      <c r="G32" s="58">
        <f t="shared" ref="G32:I33" si="7">+F32</f>
        <v>500000</v>
      </c>
      <c r="H32" s="58">
        <f t="shared" si="7"/>
        <v>500000</v>
      </c>
      <c r="I32" s="59">
        <f t="shared" si="7"/>
        <v>500000</v>
      </c>
    </row>
    <row r="33" spans="2:9" x14ac:dyDescent="0.2">
      <c r="B33" s="41"/>
      <c r="C33" s="71" t="s">
        <v>87</v>
      </c>
      <c r="D33" s="60">
        <v>500000</v>
      </c>
      <c r="E33" s="61">
        <f>+D33</f>
        <v>500000</v>
      </c>
      <c r="F33" s="61">
        <f>+E33</f>
        <v>500000</v>
      </c>
      <c r="G33" s="61">
        <f t="shared" si="7"/>
        <v>500000</v>
      </c>
      <c r="H33" s="61">
        <f t="shared" si="7"/>
        <v>500000</v>
      </c>
      <c r="I33" s="62">
        <f t="shared" si="7"/>
        <v>500000</v>
      </c>
    </row>
    <row r="34" spans="2:9" x14ac:dyDescent="0.2">
      <c r="B34" s="41"/>
      <c r="C34" s="75" t="s">
        <v>88</v>
      </c>
      <c r="D34" s="69">
        <f t="shared" ref="D34:I34" si="8">SUM(D32:D33)</f>
        <v>1000000</v>
      </c>
      <c r="E34" s="69">
        <f t="shared" si="8"/>
        <v>1000000</v>
      </c>
      <c r="F34" s="69">
        <f t="shared" si="8"/>
        <v>1000000</v>
      </c>
      <c r="G34" s="69">
        <f t="shared" si="8"/>
        <v>1000000</v>
      </c>
      <c r="H34" s="69">
        <f t="shared" si="8"/>
        <v>1000000</v>
      </c>
      <c r="I34" s="70">
        <f t="shared" si="8"/>
        <v>1000000</v>
      </c>
    </row>
    <row r="35" spans="2:9" x14ac:dyDescent="0.2">
      <c r="B35" s="41"/>
      <c r="C35" s="71"/>
      <c r="D35" s="106"/>
      <c r="E35" s="106"/>
      <c r="F35" s="106"/>
      <c r="G35" s="106"/>
      <c r="H35" s="106"/>
      <c r="I35" s="107"/>
    </row>
    <row r="36" spans="2:9" x14ac:dyDescent="0.2">
      <c r="B36" s="41"/>
      <c r="C36" s="71" t="s">
        <v>89</v>
      </c>
      <c r="D36" s="57">
        <v>0</v>
      </c>
      <c r="E36" s="58">
        <f t="shared" ref="E36:I40" si="9">+D36</f>
        <v>0</v>
      </c>
      <c r="F36" s="58">
        <f>+E36</f>
        <v>0</v>
      </c>
      <c r="G36" s="58">
        <f t="shared" si="9"/>
        <v>0</v>
      </c>
      <c r="H36" s="58">
        <f t="shared" si="9"/>
        <v>0</v>
      </c>
      <c r="I36" s="59">
        <f t="shared" si="9"/>
        <v>0</v>
      </c>
    </row>
    <row r="37" spans="2:9" x14ac:dyDescent="0.2">
      <c r="B37" s="41"/>
      <c r="C37" s="71" t="s">
        <v>90</v>
      </c>
      <c r="D37" s="60">
        <v>0</v>
      </c>
      <c r="E37" s="61">
        <f t="shared" si="9"/>
        <v>0</v>
      </c>
      <c r="F37" s="61">
        <f>+E37</f>
        <v>0</v>
      </c>
      <c r="G37" s="61">
        <f t="shared" si="9"/>
        <v>0</v>
      </c>
      <c r="H37" s="61">
        <f t="shared" si="9"/>
        <v>0</v>
      </c>
      <c r="I37" s="62">
        <f t="shared" si="9"/>
        <v>0</v>
      </c>
    </row>
    <row r="38" spans="2:9" x14ac:dyDescent="0.2">
      <c r="B38" s="41"/>
      <c r="C38" s="71" t="s">
        <v>91</v>
      </c>
      <c r="D38" s="60">
        <v>0</v>
      </c>
      <c r="E38" s="61">
        <f t="shared" si="9"/>
        <v>0</v>
      </c>
      <c r="F38" s="61">
        <f>+E38</f>
        <v>0</v>
      </c>
      <c r="G38" s="61">
        <f t="shared" si="9"/>
        <v>0</v>
      </c>
      <c r="H38" s="61">
        <f t="shared" si="9"/>
        <v>0</v>
      </c>
      <c r="I38" s="62">
        <f t="shared" si="9"/>
        <v>0</v>
      </c>
    </row>
    <row r="39" spans="2:9" x14ac:dyDescent="0.2">
      <c r="B39" s="41"/>
      <c r="C39" s="71" t="s">
        <v>92</v>
      </c>
      <c r="D39" s="60">
        <v>0</v>
      </c>
      <c r="E39" s="61">
        <f t="shared" si="9"/>
        <v>0</v>
      </c>
      <c r="F39" s="61">
        <f>+E39</f>
        <v>0</v>
      </c>
      <c r="G39" s="61">
        <f t="shared" si="9"/>
        <v>0</v>
      </c>
      <c r="H39" s="61">
        <f t="shared" si="9"/>
        <v>0</v>
      </c>
      <c r="I39" s="62">
        <f t="shared" si="9"/>
        <v>0</v>
      </c>
    </row>
    <row r="40" spans="2:9" x14ac:dyDescent="0.2">
      <c r="B40" s="41"/>
      <c r="C40" s="71" t="s">
        <v>93</v>
      </c>
      <c r="D40" s="60">
        <v>0</v>
      </c>
      <c r="E40" s="61">
        <f t="shared" si="9"/>
        <v>0</v>
      </c>
      <c r="F40" s="61">
        <f>+E40</f>
        <v>0</v>
      </c>
      <c r="G40" s="61">
        <f t="shared" si="9"/>
        <v>0</v>
      </c>
      <c r="H40" s="61">
        <f t="shared" si="9"/>
        <v>0</v>
      </c>
      <c r="I40" s="62">
        <f t="shared" si="9"/>
        <v>0</v>
      </c>
    </row>
    <row r="41" spans="2:9" x14ac:dyDescent="0.2">
      <c r="B41" s="41"/>
      <c r="C41" s="75" t="s">
        <v>94</v>
      </c>
      <c r="D41" s="69">
        <f t="shared" ref="D41:I41" si="10">SUM(D36:D40)+D34</f>
        <v>1000000</v>
      </c>
      <c r="E41" s="69">
        <f t="shared" si="10"/>
        <v>1000000</v>
      </c>
      <c r="F41" s="69">
        <f t="shared" si="10"/>
        <v>1000000</v>
      </c>
      <c r="G41" s="69">
        <f t="shared" si="10"/>
        <v>1000000</v>
      </c>
      <c r="H41" s="69">
        <f t="shared" si="10"/>
        <v>1000000</v>
      </c>
      <c r="I41" s="70">
        <f t="shared" si="10"/>
        <v>1000000</v>
      </c>
    </row>
    <row r="42" spans="2:9" x14ac:dyDescent="0.2">
      <c r="B42" s="41"/>
      <c r="C42" s="71"/>
      <c r="D42" s="106"/>
      <c r="E42" s="106"/>
      <c r="F42" s="106"/>
      <c r="G42" s="106"/>
      <c r="H42" s="106"/>
      <c r="I42" s="107"/>
    </row>
    <row r="43" spans="2:9" x14ac:dyDescent="0.2">
      <c r="B43" s="41"/>
      <c r="C43" s="71" t="s">
        <v>95</v>
      </c>
      <c r="D43" s="57">
        <v>100000</v>
      </c>
      <c r="E43" s="58">
        <f t="shared" ref="E43:I45" si="11">+D43</f>
        <v>100000</v>
      </c>
      <c r="F43" s="58">
        <f>+E43</f>
        <v>100000</v>
      </c>
      <c r="G43" s="58">
        <f t="shared" si="11"/>
        <v>100000</v>
      </c>
      <c r="H43" s="58">
        <f t="shared" si="11"/>
        <v>100000</v>
      </c>
      <c r="I43" s="59">
        <f t="shared" si="11"/>
        <v>100000</v>
      </c>
    </row>
    <row r="44" spans="2:9" x14ac:dyDescent="0.2">
      <c r="B44" s="41"/>
      <c r="C44" s="71" t="s">
        <v>96</v>
      </c>
      <c r="D44" s="60">
        <v>0</v>
      </c>
      <c r="E44" s="61">
        <f t="shared" si="11"/>
        <v>0</v>
      </c>
      <c r="F44" s="61">
        <f>+E44</f>
        <v>0</v>
      </c>
      <c r="G44" s="61">
        <f t="shared" si="11"/>
        <v>0</v>
      </c>
      <c r="H44" s="61">
        <f t="shared" si="11"/>
        <v>0</v>
      </c>
      <c r="I44" s="62">
        <f t="shared" si="11"/>
        <v>0</v>
      </c>
    </row>
    <row r="45" spans="2:9" x14ac:dyDescent="0.2">
      <c r="B45" s="41"/>
      <c r="C45" s="71" t="s">
        <v>97</v>
      </c>
      <c r="D45" s="60">
        <v>200000</v>
      </c>
      <c r="E45" s="61">
        <f t="shared" si="11"/>
        <v>200000</v>
      </c>
      <c r="F45" s="61">
        <f>+E45</f>
        <v>200000</v>
      </c>
      <c r="G45" s="61">
        <f t="shared" si="11"/>
        <v>200000</v>
      </c>
      <c r="H45" s="61">
        <f t="shared" si="11"/>
        <v>200000</v>
      </c>
      <c r="I45" s="62">
        <f t="shared" si="11"/>
        <v>200000</v>
      </c>
    </row>
    <row r="46" spans="2:9" x14ac:dyDescent="0.2">
      <c r="B46" s="41"/>
      <c r="C46" s="71" t="s">
        <v>98</v>
      </c>
      <c r="D46" s="60">
        <v>0</v>
      </c>
      <c r="E46" s="83">
        <f>+'Profit and Loss'!E59</f>
        <v>-465500</v>
      </c>
      <c r="F46" s="83">
        <f>+'Profit and Loss'!F59+E46</f>
        <v>-919940</v>
      </c>
      <c r="G46" s="83">
        <f>+'Profit and Loss'!G59+F46</f>
        <v>-1376058.95</v>
      </c>
      <c r="H46" s="83">
        <f>+'Profit and Loss'!H59+G46</f>
        <v>-1847850.19475</v>
      </c>
      <c r="I46" s="84">
        <f>+'Profit and Loss'!I59+H46</f>
        <v>-2351426.22572375</v>
      </c>
    </row>
    <row r="47" spans="2:9" x14ac:dyDescent="0.2">
      <c r="B47" s="41"/>
      <c r="C47" s="71" t="s">
        <v>99</v>
      </c>
      <c r="D47" s="60">
        <v>0</v>
      </c>
      <c r="E47" s="61">
        <f t="shared" ref="E47:I48" si="12">+D47</f>
        <v>0</v>
      </c>
      <c r="F47" s="61">
        <f>+E47</f>
        <v>0</v>
      </c>
      <c r="G47" s="61">
        <f t="shared" si="12"/>
        <v>0</v>
      </c>
      <c r="H47" s="61">
        <f t="shared" si="12"/>
        <v>0</v>
      </c>
      <c r="I47" s="62">
        <f t="shared" si="12"/>
        <v>0</v>
      </c>
    </row>
    <row r="48" spans="2:9" x14ac:dyDescent="0.2">
      <c r="B48" s="41"/>
      <c r="C48" s="71" t="s">
        <v>100</v>
      </c>
      <c r="D48" s="115">
        <v>0</v>
      </c>
      <c r="E48" s="61">
        <f t="shared" si="12"/>
        <v>0</v>
      </c>
      <c r="F48" s="61">
        <f>+E48</f>
        <v>0</v>
      </c>
      <c r="G48" s="61">
        <f t="shared" si="12"/>
        <v>0</v>
      </c>
      <c r="H48" s="61">
        <f t="shared" si="12"/>
        <v>0</v>
      </c>
      <c r="I48" s="62">
        <f t="shared" si="12"/>
        <v>0</v>
      </c>
    </row>
    <row r="49" spans="2:9" x14ac:dyDescent="0.2">
      <c r="B49" s="41"/>
      <c r="C49" s="75" t="s">
        <v>101</v>
      </c>
      <c r="D49" s="69">
        <f t="shared" ref="D49:I49" si="13">SUM(D43:D48)</f>
        <v>300000</v>
      </c>
      <c r="E49" s="69">
        <f t="shared" si="13"/>
        <v>-165500</v>
      </c>
      <c r="F49" s="69">
        <f t="shared" si="13"/>
        <v>-619940</v>
      </c>
      <c r="G49" s="69">
        <f t="shared" si="13"/>
        <v>-1076058.95</v>
      </c>
      <c r="H49" s="69">
        <f t="shared" si="13"/>
        <v>-1547850.19475</v>
      </c>
      <c r="I49" s="70">
        <f t="shared" si="13"/>
        <v>-2051426.22572375</v>
      </c>
    </row>
    <row r="50" spans="2:9" x14ac:dyDescent="0.2">
      <c r="B50" s="41"/>
      <c r="C50" s="71"/>
      <c r="D50" s="93"/>
      <c r="E50" s="93"/>
      <c r="F50" s="93"/>
      <c r="G50" s="93"/>
      <c r="H50" s="93"/>
      <c r="I50" s="94"/>
    </row>
    <row r="51" spans="2:9" ht="13.5" thickBot="1" x14ac:dyDescent="0.25">
      <c r="B51" s="31"/>
      <c r="C51" s="116" t="s">
        <v>102</v>
      </c>
      <c r="D51" s="109">
        <f>D49+D41</f>
        <v>1300000</v>
      </c>
      <c r="E51" s="109">
        <f>+E49+E41</f>
        <v>834500</v>
      </c>
      <c r="F51" s="109">
        <f>+F49+F41</f>
        <v>380060</v>
      </c>
      <c r="G51" s="109">
        <f>+G49+G41</f>
        <v>-76058.949999999953</v>
      </c>
      <c r="H51" s="109">
        <f>+H49+H41</f>
        <v>-547850.19475000002</v>
      </c>
      <c r="I51" s="110">
        <f>+I49+I41</f>
        <v>-1051426.22572375</v>
      </c>
    </row>
    <row r="52" spans="2:9" ht="14.25" thickTop="1" thickBot="1" x14ac:dyDescent="0.25">
      <c r="B52" s="35"/>
      <c r="C52" s="117"/>
      <c r="D52" s="118"/>
      <c r="E52" s="118"/>
      <c r="F52" s="118"/>
      <c r="G52" s="118"/>
      <c r="H52" s="118"/>
      <c r="I52" s="119"/>
    </row>
    <row r="53" spans="2:9" x14ac:dyDescent="0.2">
      <c r="F53" s="120"/>
      <c r="G53" s="120"/>
      <c r="H53" s="120"/>
      <c r="I53" s="120"/>
    </row>
  </sheetData>
  <printOptions horizontalCentered="1"/>
  <pageMargins left="0.75" right="0.75" top="0.47" bottom="0.53" header="0.46" footer="0.5"/>
  <pageSetup scale="81" orientation="landscape" cellComments="asDisplayed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B1:I48"/>
  <sheetViews>
    <sheetView workbookViewId="0">
      <selection activeCell="B2" sqref="B2"/>
    </sheetView>
  </sheetViews>
  <sheetFormatPr defaultRowHeight="12.75" x14ac:dyDescent="0.2"/>
  <cols>
    <col min="1" max="1" width="5" style="2" customWidth="1"/>
    <col min="2" max="2" width="5.5703125" style="2" customWidth="1"/>
    <col min="3" max="3" width="44.140625" style="102" customWidth="1"/>
    <col min="4" max="9" width="13.7109375" style="3" customWidth="1"/>
    <col min="10" max="16384" width="9.140625" style="2"/>
  </cols>
  <sheetData>
    <row r="1" spans="2:9" ht="15.75" x14ac:dyDescent="0.25">
      <c r="B1" s="101" t="str">
        <f>+'Model Inputs'!B1</f>
        <v>&lt;Company Name&gt;</v>
      </c>
      <c r="C1" s="71"/>
      <c r="D1" s="4"/>
      <c r="E1" s="4"/>
      <c r="F1" s="4"/>
      <c r="G1" s="4"/>
      <c r="H1" s="4"/>
      <c r="I1" s="4"/>
    </row>
    <row r="2" spans="2:9" ht="15.75" x14ac:dyDescent="0.25">
      <c r="B2" s="101" t="str">
        <f>+'Model Inputs'!B2</f>
        <v>Five Year Plan (Service Industry)</v>
      </c>
      <c r="C2" s="71"/>
      <c r="D2" s="4"/>
      <c r="E2" s="4"/>
      <c r="F2" s="4"/>
      <c r="G2" s="4"/>
      <c r="H2" s="4"/>
      <c r="I2" s="4"/>
    </row>
    <row r="3" spans="2:9" ht="15.75" x14ac:dyDescent="0.25">
      <c r="B3" s="101" t="s">
        <v>103</v>
      </c>
      <c r="C3" s="71"/>
      <c r="D3" s="4"/>
      <c r="E3" s="4"/>
      <c r="F3" s="4"/>
      <c r="G3" s="4"/>
      <c r="H3" s="4"/>
      <c r="I3" s="4"/>
    </row>
    <row r="4" spans="2:9" ht="13.5" customHeight="1" x14ac:dyDescent="0.25">
      <c r="B4" s="101"/>
      <c r="C4" s="71"/>
      <c r="D4" s="4"/>
      <c r="E4" s="4"/>
      <c r="F4" s="4"/>
      <c r="G4" s="4"/>
      <c r="H4" s="4"/>
      <c r="I4" s="4"/>
    </row>
    <row r="5" spans="2:9" ht="13.5" customHeight="1" thickBot="1" x14ac:dyDescent="0.25">
      <c r="B5" s="71"/>
      <c r="C5" s="4"/>
      <c r="D5" s="4"/>
      <c r="E5" s="4"/>
      <c r="F5" s="4"/>
      <c r="G5" s="4"/>
      <c r="H5" s="4"/>
      <c r="I5" s="4"/>
    </row>
    <row r="6" spans="2:9" x14ac:dyDescent="0.2">
      <c r="B6" s="104" t="s">
        <v>104</v>
      </c>
      <c r="C6" s="105"/>
      <c r="D6" s="52" t="s">
        <v>16</v>
      </c>
      <c r="E6" s="52" t="s">
        <v>17</v>
      </c>
      <c r="F6" s="52" t="s">
        <v>18</v>
      </c>
      <c r="G6" s="52" t="s">
        <v>19</v>
      </c>
      <c r="H6" s="52" t="s">
        <v>20</v>
      </c>
      <c r="I6" s="121" t="s">
        <v>105</v>
      </c>
    </row>
    <row r="7" spans="2:9" x14ac:dyDescent="0.2">
      <c r="B7" s="41"/>
      <c r="C7" s="71" t="s">
        <v>106</v>
      </c>
      <c r="D7" s="81">
        <f>'Profit and Loss'!E59</f>
        <v>-465500</v>
      </c>
      <c r="E7" s="81">
        <f>'Profit and Loss'!F59</f>
        <v>-454440</v>
      </c>
      <c r="F7" s="81">
        <f>'Profit and Loss'!G59</f>
        <v>-456118.95</v>
      </c>
      <c r="G7" s="81">
        <f>'Profit and Loss'!H59</f>
        <v>-471791.24475000007</v>
      </c>
      <c r="H7" s="81">
        <f>'Profit and Loss'!I59</f>
        <v>-503576.03097374993</v>
      </c>
      <c r="I7" s="122">
        <f t="shared" ref="I7:I20" si="0">SUM(D7:H7)</f>
        <v>-2351426.22572375</v>
      </c>
    </row>
    <row r="8" spans="2:9" ht="25.5" x14ac:dyDescent="0.2">
      <c r="B8" s="41"/>
      <c r="C8" s="123" t="s">
        <v>107</v>
      </c>
      <c r="D8" s="124"/>
      <c r="E8" s="124"/>
      <c r="F8" s="124"/>
      <c r="G8" s="124"/>
      <c r="H8" s="124"/>
      <c r="I8" s="125"/>
    </row>
    <row r="9" spans="2:9" x14ac:dyDescent="0.2">
      <c r="B9" s="41"/>
      <c r="C9" s="71" t="s">
        <v>39</v>
      </c>
      <c r="D9" s="58">
        <f>'Profit and Loss'!E31</f>
        <v>0</v>
      </c>
      <c r="E9" s="58">
        <f>'Profit and Loss'!F31</f>
        <v>0</v>
      </c>
      <c r="F9" s="58">
        <f>'Profit and Loss'!G31</f>
        <v>0</v>
      </c>
      <c r="G9" s="58">
        <f>'Profit and Loss'!H31</f>
        <v>0</v>
      </c>
      <c r="H9" s="58">
        <f>'Profit and Loss'!I31</f>
        <v>0</v>
      </c>
      <c r="I9" s="122">
        <f t="shared" si="0"/>
        <v>0</v>
      </c>
    </row>
    <row r="10" spans="2:9" x14ac:dyDescent="0.2">
      <c r="B10" s="41"/>
      <c r="C10" s="71" t="s">
        <v>108</v>
      </c>
      <c r="D10" s="61">
        <f>+'Profit and Loss'!E51</f>
        <v>0</v>
      </c>
      <c r="E10" s="61">
        <f>+'Profit and Loss'!F51</f>
        <v>0</v>
      </c>
      <c r="F10" s="61">
        <f>+'Profit and Loss'!G51</f>
        <v>0</v>
      </c>
      <c r="G10" s="61">
        <f>+'Profit and Loss'!H51</f>
        <v>0</v>
      </c>
      <c r="H10" s="61">
        <f>+'Profit and Loss'!I51</f>
        <v>0</v>
      </c>
      <c r="I10" s="126">
        <f t="shared" si="0"/>
        <v>0</v>
      </c>
    </row>
    <row r="11" spans="2:9" x14ac:dyDescent="0.2">
      <c r="B11" s="41"/>
      <c r="C11" s="71" t="s">
        <v>45</v>
      </c>
      <c r="D11" s="61">
        <f>+'Profit and Loss'!E38</f>
        <v>0</v>
      </c>
      <c r="E11" s="61">
        <f>+'Profit and Loss'!F38</f>
        <v>0</v>
      </c>
      <c r="F11" s="61">
        <f>+'Profit and Loss'!G38</f>
        <v>0</v>
      </c>
      <c r="G11" s="61">
        <f>+'Profit and Loss'!H38</f>
        <v>0</v>
      </c>
      <c r="H11" s="61">
        <f>+'Profit and Loss'!I38</f>
        <v>0</v>
      </c>
      <c r="I11" s="126">
        <f t="shared" si="0"/>
        <v>0</v>
      </c>
    </row>
    <row r="12" spans="2:9" x14ac:dyDescent="0.2">
      <c r="B12" s="41"/>
      <c r="C12" s="71" t="s">
        <v>109</v>
      </c>
      <c r="D12" s="83">
        <f>'Balance Sheet'!D39-'Balance Sheet'!E39</f>
        <v>0</v>
      </c>
      <c r="E12" s="83">
        <f>'Balance Sheet'!E39-'Balance Sheet'!F39</f>
        <v>0</v>
      </c>
      <c r="F12" s="83">
        <f>'Balance Sheet'!F39-'Balance Sheet'!G39</f>
        <v>0</v>
      </c>
      <c r="G12" s="83">
        <f>'Balance Sheet'!G39-'Balance Sheet'!H39</f>
        <v>0</v>
      </c>
      <c r="H12" s="83">
        <f>'Balance Sheet'!H39-'Balance Sheet'!I39</f>
        <v>0</v>
      </c>
      <c r="I12" s="126">
        <f t="shared" si="0"/>
        <v>0</v>
      </c>
    </row>
    <row r="13" spans="2:9" x14ac:dyDescent="0.2">
      <c r="B13" s="41"/>
      <c r="C13" s="71" t="s">
        <v>110</v>
      </c>
      <c r="D13" s="83">
        <f>'Balance Sheet'!D16-'Balance Sheet'!E16</f>
        <v>0</v>
      </c>
      <c r="E13" s="83">
        <f>'Balance Sheet'!E16-'Balance Sheet'!F16</f>
        <v>0</v>
      </c>
      <c r="F13" s="83">
        <f>'Balance Sheet'!F16-'Balance Sheet'!G16</f>
        <v>0</v>
      </c>
      <c r="G13" s="83">
        <f>'Balance Sheet'!G16-'Balance Sheet'!H16</f>
        <v>0</v>
      </c>
      <c r="H13" s="83">
        <f>'Balance Sheet'!H16-'Balance Sheet'!I16</f>
        <v>0</v>
      </c>
      <c r="I13" s="126">
        <f t="shared" si="0"/>
        <v>0</v>
      </c>
    </row>
    <row r="14" spans="2:9" x14ac:dyDescent="0.2">
      <c r="B14" s="41"/>
      <c r="C14" s="71" t="s">
        <v>111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  <c r="I14" s="126">
        <f t="shared" si="0"/>
        <v>0</v>
      </c>
    </row>
    <row r="15" spans="2:9" ht="12.75" customHeight="1" x14ac:dyDescent="0.2">
      <c r="B15" s="41"/>
      <c r="C15" s="123" t="s">
        <v>112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  <c r="I15" s="126">
        <f t="shared" si="0"/>
        <v>0</v>
      </c>
    </row>
    <row r="16" spans="2:9" x14ac:dyDescent="0.2">
      <c r="B16" s="41"/>
      <c r="C16" s="71" t="s">
        <v>113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126">
        <f t="shared" si="0"/>
        <v>0</v>
      </c>
    </row>
    <row r="17" spans="2:9" x14ac:dyDescent="0.2">
      <c r="B17" s="41"/>
      <c r="C17" s="71" t="s">
        <v>46</v>
      </c>
      <c r="D17" s="60">
        <v>0</v>
      </c>
      <c r="E17" s="60">
        <v>0</v>
      </c>
      <c r="F17" s="60">
        <v>0</v>
      </c>
      <c r="G17" s="60">
        <v>0</v>
      </c>
      <c r="H17" s="60">
        <v>0</v>
      </c>
      <c r="I17" s="126">
        <f t="shared" si="0"/>
        <v>0</v>
      </c>
    </row>
    <row r="18" spans="2:9" x14ac:dyDescent="0.2">
      <c r="B18" s="41"/>
      <c r="C18" s="71" t="s">
        <v>114</v>
      </c>
      <c r="D18" s="60">
        <v>0</v>
      </c>
      <c r="E18" s="60">
        <v>0</v>
      </c>
      <c r="F18" s="60">
        <v>0</v>
      </c>
      <c r="G18" s="60">
        <v>0</v>
      </c>
      <c r="H18" s="60">
        <v>0</v>
      </c>
      <c r="I18" s="126">
        <f t="shared" si="0"/>
        <v>0</v>
      </c>
    </row>
    <row r="19" spans="2:9" x14ac:dyDescent="0.2">
      <c r="B19" s="41"/>
      <c r="C19" s="123" t="s">
        <v>115</v>
      </c>
      <c r="D19" s="83">
        <f>'Balance Sheet'!D24-'Balance Sheet'!E24</f>
        <v>0</v>
      </c>
      <c r="E19" s="83">
        <f>'Balance Sheet'!E24-'Balance Sheet'!F24</f>
        <v>0</v>
      </c>
      <c r="F19" s="83">
        <f>'Balance Sheet'!F24-'Balance Sheet'!G24</f>
        <v>0</v>
      </c>
      <c r="G19" s="83">
        <f>'Balance Sheet'!G24-'Balance Sheet'!H24</f>
        <v>0</v>
      </c>
      <c r="H19" s="83">
        <f>'Balance Sheet'!H24-'Balance Sheet'!I24</f>
        <v>0</v>
      </c>
      <c r="I19" s="126">
        <f t="shared" si="0"/>
        <v>0</v>
      </c>
    </row>
    <row r="20" spans="2:9" x14ac:dyDescent="0.2">
      <c r="B20" s="41"/>
      <c r="C20" s="127" t="s">
        <v>116</v>
      </c>
      <c r="D20" s="128">
        <f>SUM(D7:D19)</f>
        <v>-465500</v>
      </c>
      <c r="E20" s="128">
        <f>SUM(E7:E19)</f>
        <v>-454440</v>
      </c>
      <c r="F20" s="128">
        <f>SUM(F7:F19)</f>
        <v>-456118.95</v>
      </c>
      <c r="G20" s="128">
        <f>SUM(G7:G19)</f>
        <v>-471791.24475000007</v>
      </c>
      <c r="H20" s="128">
        <f>SUM(H7:H19)</f>
        <v>-503576.03097374993</v>
      </c>
      <c r="I20" s="129">
        <f t="shared" si="0"/>
        <v>-2351426.22572375</v>
      </c>
    </row>
    <row r="21" spans="2:9" ht="13.5" thickBot="1" x14ac:dyDescent="0.25">
      <c r="B21" s="41"/>
      <c r="C21" s="71"/>
      <c r="D21" s="106"/>
      <c r="E21" s="106"/>
      <c r="F21" s="106"/>
      <c r="G21" s="106"/>
      <c r="H21" s="106"/>
      <c r="I21" s="130"/>
    </row>
    <row r="22" spans="2:9" x14ac:dyDescent="0.2">
      <c r="B22" s="111" t="s">
        <v>117</v>
      </c>
      <c r="C22" s="112"/>
      <c r="D22" s="52" t="s">
        <v>16</v>
      </c>
      <c r="E22" s="52" t="s">
        <v>17</v>
      </c>
      <c r="F22" s="52" t="s">
        <v>18</v>
      </c>
      <c r="G22" s="52" t="s">
        <v>19</v>
      </c>
      <c r="H22" s="52" t="s">
        <v>20</v>
      </c>
      <c r="I22" s="121" t="s">
        <v>105</v>
      </c>
    </row>
    <row r="23" spans="2:9" x14ac:dyDescent="0.2">
      <c r="B23" s="41"/>
      <c r="C23" s="71" t="s">
        <v>118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125">
        <f>SUM(D23:H23)</f>
        <v>0</v>
      </c>
    </row>
    <row r="24" spans="2:9" x14ac:dyDescent="0.2">
      <c r="B24" s="41"/>
      <c r="C24" s="71" t="s">
        <v>119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126">
        <f t="shared" ref="I24:I32" si="1">SUM(D24:H24)</f>
        <v>0</v>
      </c>
    </row>
    <row r="25" spans="2:9" x14ac:dyDescent="0.2">
      <c r="B25" s="41"/>
      <c r="C25" s="123" t="s">
        <v>120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26">
        <f t="shared" si="1"/>
        <v>0</v>
      </c>
    </row>
    <row r="26" spans="2:9" x14ac:dyDescent="0.2">
      <c r="B26" s="41"/>
      <c r="C26" s="123" t="s">
        <v>121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26">
        <f t="shared" si="1"/>
        <v>0</v>
      </c>
    </row>
    <row r="27" spans="2:9" ht="12" customHeight="1" x14ac:dyDescent="0.2">
      <c r="B27" s="41"/>
      <c r="C27" s="123" t="s">
        <v>122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26">
        <f t="shared" si="1"/>
        <v>0</v>
      </c>
    </row>
    <row r="28" spans="2:9" x14ac:dyDescent="0.2">
      <c r="B28" s="41"/>
      <c r="C28" s="71" t="s">
        <v>123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26">
        <f t="shared" si="1"/>
        <v>0</v>
      </c>
    </row>
    <row r="29" spans="2:9" x14ac:dyDescent="0.2">
      <c r="B29" s="41"/>
      <c r="C29" s="123" t="s">
        <v>124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26">
        <f t="shared" si="1"/>
        <v>0</v>
      </c>
    </row>
    <row r="30" spans="2:9" x14ac:dyDescent="0.2">
      <c r="B30" s="41"/>
      <c r="C30" s="123" t="s">
        <v>125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26">
        <f t="shared" si="1"/>
        <v>0</v>
      </c>
    </row>
    <row r="31" spans="2:9" x14ac:dyDescent="0.2">
      <c r="B31" s="41"/>
      <c r="C31" s="123" t="s">
        <v>126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26">
        <f t="shared" si="1"/>
        <v>0</v>
      </c>
    </row>
    <row r="32" spans="2:9" x14ac:dyDescent="0.2">
      <c r="B32" s="41"/>
      <c r="C32" s="123" t="s">
        <v>127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26">
        <f t="shared" si="1"/>
        <v>0</v>
      </c>
    </row>
    <row r="33" spans="2:9" x14ac:dyDescent="0.2">
      <c r="B33" s="41"/>
      <c r="C33" s="127" t="s">
        <v>128</v>
      </c>
      <c r="D33" s="128">
        <f>SUM(D23:D32)</f>
        <v>0</v>
      </c>
      <c r="E33" s="128">
        <f>SUM(E23:E32)</f>
        <v>0</v>
      </c>
      <c r="F33" s="128">
        <f>SUM(F23:F32)</f>
        <v>0</v>
      </c>
      <c r="G33" s="128">
        <f>SUM(G23:G32)</f>
        <v>0</v>
      </c>
      <c r="H33" s="128">
        <f>SUM(H23:H32)</f>
        <v>0</v>
      </c>
      <c r="I33" s="129">
        <f>SUM(D33:H33)</f>
        <v>0</v>
      </c>
    </row>
    <row r="34" spans="2:9" ht="13.5" thickBot="1" x14ac:dyDescent="0.25">
      <c r="B34" s="41"/>
      <c r="C34" s="71"/>
      <c r="D34" s="106"/>
      <c r="E34" s="106"/>
      <c r="F34" s="106"/>
      <c r="G34" s="106"/>
      <c r="H34" s="106"/>
      <c r="I34" s="130"/>
    </row>
    <row r="35" spans="2:9" x14ac:dyDescent="0.2">
      <c r="B35" s="111" t="s">
        <v>129</v>
      </c>
      <c r="C35" s="112"/>
      <c r="D35" s="52" t="s">
        <v>16</v>
      </c>
      <c r="E35" s="52" t="s">
        <v>17</v>
      </c>
      <c r="F35" s="52" t="s">
        <v>18</v>
      </c>
      <c r="G35" s="52" t="s">
        <v>19</v>
      </c>
      <c r="H35" s="52" t="s">
        <v>20</v>
      </c>
      <c r="I35" s="121" t="s">
        <v>105</v>
      </c>
    </row>
    <row r="36" spans="2:9" x14ac:dyDescent="0.2">
      <c r="B36" s="131"/>
      <c r="C36" s="71" t="s">
        <v>130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122">
        <f t="shared" ref="I36:I43" si="2">SUM(D36:H36)</f>
        <v>0</v>
      </c>
    </row>
    <row r="37" spans="2:9" x14ac:dyDescent="0.2">
      <c r="B37" s="41"/>
      <c r="C37" s="71" t="s">
        <v>131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26">
        <f t="shared" si="2"/>
        <v>0</v>
      </c>
    </row>
    <row r="38" spans="2:9" x14ac:dyDescent="0.2">
      <c r="B38" s="41"/>
      <c r="C38" s="71" t="s">
        <v>132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26">
        <f t="shared" si="2"/>
        <v>0</v>
      </c>
    </row>
    <row r="39" spans="2:9" x14ac:dyDescent="0.2">
      <c r="B39" s="41"/>
      <c r="C39" s="71" t="s">
        <v>133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26">
        <f t="shared" si="2"/>
        <v>0</v>
      </c>
    </row>
    <row r="40" spans="2:9" x14ac:dyDescent="0.2">
      <c r="B40" s="41"/>
      <c r="C40" s="71" t="s">
        <v>134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26">
        <f t="shared" si="2"/>
        <v>0</v>
      </c>
    </row>
    <row r="41" spans="2:9" x14ac:dyDescent="0.2">
      <c r="B41" s="41"/>
      <c r="C41" s="71" t="s">
        <v>135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126">
        <f t="shared" si="2"/>
        <v>0</v>
      </c>
    </row>
    <row r="42" spans="2:9" x14ac:dyDescent="0.2">
      <c r="B42" s="41"/>
      <c r="C42" s="71" t="s">
        <v>136</v>
      </c>
      <c r="D42" s="60">
        <v>0</v>
      </c>
      <c r="E42" s="60">
        <v>0</v>
      </c>
      <c r="F42" s="60">
        <v>0</v>
      </c>
      <c r="G42" s="60">
        <v>0</v>
      </c>
      <c r="H42" s="60">
        <v>0</v>
      </c>
      <c r="I42" s="126">
        <f t="shared" si="2"/>
        <v>0</v>
      </c>
    </row>
    <row r="43" spans="2:9" x14ac:dyDescent="0.2">
      <c r="B43" s="41"/>
      <c r="C43" s="127" t="s">
        <v>137</v>
      </c>
      <c r="D43" s="128">
        <f>SUM(D36:D42)</f>
        <v>0</v>
      </c>
      <c r="E43" s="128">
        <f>SUM(E36:E42)</f>
        <v>0</v>
      </c>
      <c r="F43" s="128">
        <f>SUM(F36:F42)</f>
        <v>0</v>
      </c>
      <c r="G43" s="128">
        <f>SUM(G36:G42)</f>
        <v>0</v>
      </c>
      <c r="H43" s="128">
        <f>SUM(H36:H42)</f>
        <v>0</v>
      </c>
      <c r="I43" s="129">
        <f t="shared" si="2"/>
        <v>0</v>
      </c>
    </row>
    <row r="44" spans="2:9" x14ac:dyDescent="0.2">
      <c r="B44" s="41"/>
      <c r="C44" s="71"/>
      <c r="D44" s="93"/>
      <c r="E44" s="93"/>
      <c r="F44" s="93"/>
      <c r="G44" s="93"/>
      <c r="H44" s="93"/>
      <c r="I44" s="130"/>
    </row>
    <row r="45" spans="2:9" x14ac:dyDescent="0.2">
      <c r="B45" s="31" t="s">
        <v>138</v>
      </c>
      <c r="C45" s="71"/>
      <c r="D45" s="81">
        <f>D20+D33+D43</f>
        <v>-465500</v>
      </c>
      <c r="E45" s="81">
        <f>E20+E33+E43</f>
        <v>-454440</v>
      </c>
      <c r="F45" s="81">
        <f>F20+F33+F43</f>
        <v>-456118.95</v>
      </c>
      <c r="G45" s="81">
        <f>G20+G33+G43</f>
        <v>-471791.24475000007</v>
      </c>
      <c r="H45" s="81">
        <f>H20+H33+H43</f>
        <v>-503576.03097374993</v>
      </c>
      <c r="I45" s="122">
        <f>SUM(D45:H45)</f>
        <v>-2351426.22572375</v>
      </c>
    </row>
    <row r="46" spans="2:9" x14ac:dyDescent="0.2">
      <c r="B46" s="41"/>
      <c r="C46" s="71"/>
      <c r="D46" s="93"/>
      <c r="E46" s="93"/>
      <c r="F46" s="93"/>
      <c r="G46" s="93"/>
      <c r="H46" s="93"/>
      <c r="I46" s="132"/>
    </row>
    <row r="47" spans="2:9" x14ac:dyDescent="0.2">
      <c r="B47" s="133" t="s">
        <v>139</v>
      </c>
      <c r="C47" s="64"/>
      <c r="D47" s="134">
        <f>+'Balance Sheet'!D7</f>
        <v>500000</v>
      </c>
      <c r="E47" s="134">
        <f>D48</f>
        <v>34500</v>
      </c>
      <c r="F47" s="134">
        <f>E48</f>
        <v>-419940</v>
      </c>
      <c r="G47" s="134">
        <f>F48</f>
        <v>-876058.95</v>
      </c>
      <c r="H47" s="134">
        <f>G48</f>
        <v>-1347850.19475</v>
      </c>
      <c r="I47" s="135"/>
    </row>
    <row r="48" spans="2:9" ht="13.5" thickBot="1" x14ac:dyDescent="0.25">
      <c r="B48" s="136" t="s">
        <v>140</v>
      </c>
      <c r="C48" s="137"/>
      <c r="D48" s="138">
        <f>D47+D45</f>
        <v>34500</v>
      </c>
      <c r="E48" s="138">
        <f>E47+E45</f>
        <v>-419940</v>
      </c>
      <c r="F48" s="138">
        <f>F47+F45</f>
        <v>-876058.95</v>
      </c>
      <c r="G48" s="138">
        <f>G47+G45</f>
        <v>-1347850.19475</v>
      </c>
      <c r="H48" s="138">
        <f>H47+H45</f>
        <v>-1851426.22572375</v>
      </c>
      <c r="I48" s="139"/>
    </row>
  </sheetData>
  <printOptions horizontalCentered="1"/>
  <pageMargins left="0.75" right="0.75" top="0.47" bottom="0.53" header="0.46" footer="0.5"/>
  <pageSetup scale="1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Model Inputs</vt:lpstr>
      <vt:lpstr>Profit and Loss</vt:lpstr>
      <vt:lpstr>Balance Sheet</vt:lpstr>
      <vt:lpstr>Cash Flow</vt:lpstr>
      <vt:lpstr>'Balance Sheet'!Print_Area</vt:lpstr>
      <vt:lpstr>'Cash Flow'!Print_Area</vt:lpstr>
      <vt:lpstr>'Model Inputs'!Print_Area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Fatima</cp:lastModifiedBy>
  <dcterms:created xsi:type="dcterms:W3CDTF">2014-06-21T08:14:15Z</dcterms:created>
  <dcterms:modified xsi:type="dcterms:W3CDTF">2014-06-21T08:14:54Z</dcterms:modified>
</cp:coreProperties>
</file>