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mondeluxe\Documents\Obsidian Vault\UVSQ\GSI\"/>
    </mc:Choice>
  </mc:AlternateContent>
  <xr:revisionPtr revIDLastSave="0" documentId="13_ncr:1_{FFCBAB9D-5D68-491C-B8EB-2E2669526BF3}" xr6:coauthVersionLast="47" xr6:coauthVersionMax="47" xr10:uidLastSave="{00000000-0000-0000-0000-000000000000}"/>
  <bookViews>
    <workbookView xWindow="-108" yWindow="-108" windowWidth="23256" windowHeight="13176" xr2:uid="{FF07550B-34F8-43ED-A8F6-694167B7205E}"/>
  </bookViews>
  <sheets>
    <sheet name="Trésore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4" i="1" s="1"/>
  <c r="D12" i="1"/>
  <c r="E12" i="1"/>
  <c r="F12" i="1"/>
  <c r="C12" i="1"/>
  <c r="D10" i="1"/>
  <c r="E10" i="1"/>
  <c r="F10" i="1"/>
  <c r="C10" i="1"/>
  <c r="B12" i="1"/>
  <c r="E9" i="1"/>
  <c r="F9" i="1" s="1"/>
  <c r="D9" i="1"/>
  <c r="B6" i="1"/>
  <c r="F14" i="1" l="1"/>
  <c r="C14" i="1"/>
  <c r="D14" i="1"/>
  <c r="E14" i="1"/>
  <c r="B16" i="1" l="1"/>
</calcChain>
</file>

<file path=xl/sharedStrings.xml><?xml version="1.0" encoding="utf-8"?>
<sst xmlns="http://schemas.openxmlformats.org/spreadsheetml/2006/main" count="16" uniqueCount="14">
  <si>
    <t>Dépenses personnel</t>
  </si>
  <si>
    <t>INVESTISSEMENTS (en €)</t>
  </si>
  <si>
    <t>Dépenses matériel</t>
  </si>
  <si>
    <t>Dépenses de serveurs</t>
  </si>
  <si>
    <t xml:space="preserve">Total </t>
  </si>
  <si>
    <t>EXPLOITATION (en €)</t>
  </si>
  <si>
    <t>Total</t>
  </si>
  <si>
    <t>Maintenance</t>
  </si>
  <si>
    <t>Licenses</t>
  </si>
  <si>
    <t>FT (en €)</t>
  </si>
  <si>
    <t>FT ACTUALISEE (en €)</t>
  </si>
  <si>
    <t>Taux D'actualisation</t>
  </si>
  <si>
    <t>VAN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</si>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</sst>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0.000"/>
    <numFmt numFmtId="170" formatCode="#,##0\ &quot;€&quot;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10" fontId="0" fillId="0" borderId="0" xfId="0" applyNumberFormat="1"/>
    <xf numFmtId="164" fontId="0" fillId="0" borderId="0" xfId="2" applyNumberFormat="1" applyFont="1"/>
    <xf numFmtId="6" fontId="0" fillId="0" borderId="0" xfId="0" applyNumberFormat="1"/>
    <xf numFmtId="170" fontId="0" fillId="0" borderId="0" xfId="0" applyNumberFormat="1"/>
    <xf numFmtId="6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311D-9A5A-4AD8-81B9-185EFA45368E}">
  <dimension ref="A1:F19"/>
  <sheetViews>
    <sheetView tabSelected="1" workbookViewId="0">
      <selection activeCell="C18" sqref="C18"/>
    </sheetView>
  </sheetViews>
  <sheetFormatPr baseColWidth="10" defaultRowHeight="14.4" x14ac:dyDescent="0.3"/>
  <cols>
    <col min="1" max="1" width="21.21875" customWidth="1"/>
    <col min="2" max="2" width="12.5546875" bestFit="1" customWidth="1"/>
    <col min="3" max="4" width="11.6640625" bestFit="1" customWidth="1"/>
    <col min="5" max="5" width="13.21875" customWidth="1"/>
    <col min="6" max="6" width="14.109375" customWidth="1"/>
  </cols>
  <sheetData>
    <row r="1" spans="1:6" x14ac:dyDescent="0.3">
      <c r="A1" s="1"/>
      <c r="B1" s="1">
        <v>2023</v>
      </c>
      <c r="C1" s="1">
        <v>2024</v>
      </c>
      <c r="D1" s="1">
        <v>2025</v>
      </c>
      <c r="E1" s="1">
        <v>2026</v>
      </c>
      <c r="F1" s="1">
        <v>2027</v>
      </c>
    </row>
    <row r="2" spans="1:6" x14ac:dyDescent="0.3">
      <c r="A2" s="2" t="s">
        <v>1</v>
      </c>
    </row>
    <row r="3" spans="1:6" x14ac:dyDescent="0.3">
      <c r="A3" s="1" t="s">
        <v>0</v>
      </c>
      <c r="B3" s="8">
        <v>-104000</v>
      </c>
      <c r="C3" s="8"/>
      <c r="D3" s="8"/>
      <c r="E3" s="8"/>
      <c r="F3" s="8"/>
    </row>
    <row r="4" spans="1:6" x14ac:dyDescent="0.3">
      <c r="A4" s="1" t="s">
        <v>2</v>
      </c>
      <c r="B4" s="8">
        <v>-5400</v>
      </c>
      <c r="C4" s="8"/>
      <c r="D4" s="8"/>
      <c r="E4" s="8"/>
      <c r="F4" s="8"/>
    </row>
    <row r="5" spans="1:6" x14ac:dyDescent="0.3">
      <c r="A5" s="1" t="s">
        <v>3</v>
      </c>
      <c r="B5" s="8">
        <v>-7520</v>
      </c>
      <c r="C5" s="8"/>
      <c r="D5" s="8"/>
      <c r="E5" s="8"/>
      <c r="F5" s="8"/>
    </row>
    <row r="6" spans="1:6" x14ac:dyDescent="0.3">
      <c r="A6" s="3" t="s">
        <v>4</v>
      </c>
      <c r="B6" s="8">
        <f>SUM(B3:B5)</f>
        <v>-116920</v>
      </c>
      <c r="C6" s="8"/>
      <c r="D6" s="8"/>
      <c r="E6" s="8"/>
      <c r="F6" s="8"/>
    </row>
    <row r="7" spans="1:6" x14ac:dyDescent="0.3">
      <c r="A7" s="2" t="s">
        <v>5</v>
      </c>
      <c r="B7" s="8"/>
      <c r="C7" s="8"/>
      <c r="D7" s="8"/>
      <c r="E7" s="8"/>
      <c r="F7" s="8"/>
    </row>
    <row r="8" spans="1:6" x14ac:dyDescent="0.3">
      <c r="A8" s="1" t="s">
        <v>7</v>
      </c>
      <c r="B8" s="8"/>
      <c r="C8" s="8">
        <v>-3500</v>
      </c>
      <c r="D8" s="8">
        <v>-3500</v>
      </c>
      <c r="E8" s="8">
        <v>-3500</v>
      </c>
      <c r="F8" s="8">
        <v>-3500</v>
      </c>
    </row>
    <row r="9" spans="1:6" x14ac:dyDescent="0.3">
      <c r="A9" s="1" t="s">
        <v>8</v>
      </c>
      <c r="B9" s="8"/>
      <c r="C9" s="8">
        <v>39500</v>
      </c>
      <c r="D9" s="8">
        <f>C9*1.05</f>
        <v>41475</v>
      </c>
      <c r="E9" s="8">
        <f t="shared" ref="E9:F9" si="0">D9*1.05</f>
        <v>43548.75</v>
      </c>
      <c r="F9" s="8">
        <f t="shared" si="0"/>
        <v>45726.1875</v>
      </c>
    </row>
    <row r="10" spans="1:6" x14ac:dyDescent="0.3">
      <c r="A10" s="3" t="s">
        <v>6</v>
      </c>
      <c r="B10" s="8"/>
      <c r="C10" s="8">
        <f>SUM(C8:C9)</f>
        <v>36000</v>
      </c>
      <c r="D10" s="8">
        <f t="shared" ref="D10:F10" si="1">SUM(D8:D9)</f>
        <v>37975</v>
      </c>
      <c r="E10" s="8">
        <f t="shared" si="1"/>
        <v>40048.75</v>
      </c>
      <c r="F10" s="8">
        <f t="shared" si="1"/>
        <v>42226.1875</v>
      </c>
    </row>
    <row r="11" spans="1:6" x14ac:dyDescent="0.3">
      <c r="A11" s="2" t="s">
        <v>9</v>
      </c>
      <c r="B11" s="8"/>
      <c r="C11" s="8"/>
      <c r="D11" s="8"/>
      <c r="E11" s="8"/>
      <c r="F11" s="8"/>
    </row>
    <row r="12" spans="1:6" x14ac:dyDescent="0.3">
      <c r="A12" s="3" t="s">
        <v>6</v>
      </c>
      <c r="B12" s="8">
        <f>SUM(B3:F5)</f>
        <v>-116920</v>
      </c>
      <c r="C12" s="8">
        <f>SUM(C10)</f>
        <v>36000</v>
      </c>
      <c r="D12" s="8">
        <f t="shared" ref="D12:F12" si="2">SUM(D10)</f>
        <v>37975</v>
      </c>
      <c r="E12" s="8">
        <f t="shared" si="2"/>
        <v>40048.75</v>
      </c>
      <c r="F12" s="8">
        <f t="shared" si="2"/>
        <v>42226.1875</v>
      </c>
    </row>
    <row r="13" spans="1:6" x14ac:dyDescent="0.3">
      <c r="A13" s="2" t="s">
        <v>10</v>
      </c>
      <c r="B13" s="6"/>
      <c r="C13" s="6"/>
      <c r="D13" s="6"/>
      <c r="E13" s="6"/>
      <c r="F13" s="6"/>
    </row>
    <row r="14" spans="1:6" x14ac:dyDescent="0.3">
      <c r="A14" s="3" t="s">
        <v>6</v>
      </c>
      <c r="B14" s="6">
        <f>B12/B18^0</f>
        <v>-116920</v>
      </c>
      <c r="C14" s="6">
        <f>C12/B18^1</f>
        <v>32048.428736757767</v>
      </c>
      <c r="D14" s="6">
        <f>D12/B18^2</f>
        <v>30095.825822684554</v>
      </c>
      <c r="E14" s="6">
        <f>E12/B18^3</f>
        <v>28255.414898422485</v>
      </c>
      <c r="F14" s="6">
        <f>F12/B18^4</f>
        <v>26521.54598785795</v>
      </c>
    </row>
    <row r="15" spans="1:6" x14ac:dyDescent="0.3">
      <c r="A15" s="2" t="s">
        <v>12</v>
      </c>
      <c r="B15" s="7"/>
      <c r="C15" s="7"/>
      <c r="D15" s="7"/>
      <c r="E15" s="7"/>
      <c r="F15" s="7"/>
    </row>
    <row r="16" spans="1:6" x14ac:dyDescent="0.3">
      <c r="A16" s="2"/>
      <c r="B16" s="6">
        <f>NPV(,C14:F14)+B14</f>
        <v>1.2154457227443345</v>
      </c>
      <c r="C16" s="7"/>
      <c r="D16" s="7"/>
      <c r="E16" s="7"/>
      <c r="F16" s="7"/>
    </row>
    <row r="17" spans="1:3" x14ac:dyDescent="0.3">
      <c r="A17" s="2"/>
    </row>
    <row r="18" spans="1:3" x14ac:dyDescent="0.3">
      <c r="A18" s="2" t="s">
        <v>11</v>
      </c>
      <c r="B18" s="5">
        <f>C18+1</f>
        <v>1.1233</v>
      </c>
      <c r="C18" s="4">
        <v>0.12330000000000001</v>
      </c>
    </row>
    <row r="19" spans="1:3" x14ac:dyDescent="0.3">
      <c r="A19" s="2" t="s">
        <v>13</v>
      </c>
      <c r="B19" s="4">
        <f>IRR(B12:F12)</f>
        <v>0.12330482288177902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Trésorerie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Adam</dc:creator>
  <cp:lastModifiedBy>Adam Adam</cp:lastModifiedBy>
  <dcterms:created xsi:type="dcterms:W3CDTF">2025-03-03T09:21:32Z</dcterms:created>
  <dcterms:modified xsi:type="dcterms:W3CDTF">2025-03-03T10:42:31Z</dcterms:modified>
</cp:coreProperties>
</file>