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9215" windowHeight="7410" firstSheet="1" activeTab="6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I6" i="15" s="1"/>
  <c r="I9" i="15" l="1"/>
  <c r="J6" i="15"/>
  <c r="I7" i="15"/>
  <c r="E35" i="15"/>
  <c r="D35" i="15"/>
  <c r="C35" i="15"/>
  <c r="E34" i="15"/>
  <c r="D34" i="15"/>
  <c r="C34" i="15"/>
  <c r="E33" i="15"/>
  <c r="D33" i="15"/>
  <c r="C33" i="15"/>
  <c r="E29" i="15"/>
  <c r="D29" i="15"/>
  <c r="C29" i="15"/>
  <c r="E28" i="15"/>
  <c r="D28" i="15"/>
  <c r="C28" i="15"/>
  <c r="E27" i="15"/>
  <c r="D27" i="15"/>
  <c r="C27" i="15"/>
  <c r="J7" i="15" l="1"/>
  <c r="J9" i="15"/>
  <c r="K6" i="15"/>
  <c r="J8" i="15"/>
  <c r="J10" i="15" s="1"/>
  <c r="J12" i="15" s="1"/>
  <c r="J14" i="15" s="1"/>
  <c r="J16" i="15" s="1"/>
  <c r="I8" i="15"/>
  <c r="I10" i="15" s="1"/>
  <c r="I12" i="15" s="1"/>
  <c r="I14" i="15" s="1"/>
  <c r="I16" i="15" s="1"/>
  <c r="L6" i="15" l="1"/>
  <c r="K7" i="15"/>
  <c r="K8" i="15" s="1"/>
  <c r="K10" i="15" s="1"/>
  <c r="K12" i="15" s="1"/>
  <c r="K14" i="15" s="1"/>
  <c r="K16" i="15" s="1"/>
  <c r="K9" i="15"/>
  <c r="E15" i="21"/>
  <c r="E14" i="21"/>
  <c r="E13" i="21"/>
  <c r="E12" i="21"/>
  <c r="E11" i="21"/>
  <c r="E16" i="21" s="1"/>
  <c r="E8" i="21"/>
  <c r="E7" i="21"/>
  <c r="E6" i="21"/>
  <c r="E9" i="21" s="1"/>
  <c r="E5" i="21"/>
  <c r="E4" i="21"/>
  <c r="D15" i="21"/>
  <c r="D14" i="21"/>
  <c r="D13" i="21"/>
  <c r="D12" i="21"/>
  <c r="D16" i="21" s="1"/>
  <c r="D11" i="21"/>
  <c r="D8" i="21"/>
  <c r="D7" i="21"/>
  <c r="D6" i="21"/>
  <c r="D9" i="21" s="1"/>
  <c r="D5" i="21"/>
  <c r="D4" i="21"/>
  <c r="C15" i="21"/>
  <c r="C14" i="21"/>
  <c r="C13" i="21"/>
  <c r="C12" i="21"/>
  <c r="C11" i="21"/>
  <c r="C8" i="21"/>
  <c r="C7" i="21"/>
  <c r="C6" i="21"/>
  <c r="C5" i="21"/>
  <c r="C4" i="21"/>
  <c r="M6" i="15" l="1"/>
  <c r="L9" i="15"/>
  <c r="L7" i="15"/>
  <c r="L8" i="15" s="1"/>
  <c r="L10" i="15" s="1"/>
  <c r="L12" i="15" s="1"/>
  <c r="L14" i="15" s="1"/>
  <c r="L16" i="15" s="1"/>
  <c r="E18" i="21"/>
  <c r="C16" i="21"/>
  <c r="C9" i="21"/>
  <c r="M9" i="15" l="1"/>
  <c r="M7" i="15"/>
  <c r="M8" i="15" s="1"/>
  <c r="M10" i="15" s="1"/>
  <c r="M12" i="15" s="1"/>
  <c r="M14" i="15" s="1"/>
  <c r="M16" i="15" s="1"/>
  <c r="D18" i="21"/>
  <c r="C18" i="21"/>
  <c r="E15" i="15"/>
  <c r="D15" i="15"/>
  <c r="G15" i="15" s="1"/>
  <c r="C15" i="15"/>
  <c r="E13" i="15"/>
  <c r="D13" i="15"/>
  <c r="C13" i="15"/>
  <c r="E11" i="15"/>
  <c r="D11" i="15"/>
  <c r="C11" i="15"/>
  <c r="E9" i="15"/>
  <c r="D9" i="15"/>
  <c r="C9" i="15"/>
  <c r="E7" i="15"/>
  <c r="D7" i="15"/>
  <c r="G7" i="15" s="1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H7" i="15" l="1"/>
  <c r="G13" i="15"/>
  <c r="H15" i="15"/>
  <c r="G11" i="15"/>
  <c r="G9" i="15"/>
  <c r="H11" i="15"/>
  <c r="D8" i="15"/>
  <c r="D10" i="15" s="1"/>
  <c r="H9" i="15"/>
  <c r="H13" i="15"/>
  <c r="E8" i="15"/>
  <c r="E10" i="15" s="1"/>
  <c r="C8" i="15"/>
  <c r="C10" i="15" s="1"/>
  <c r="C12" i="15" s="1"/>
  <c r="C14" i="15" s="1"/>
  <c r="C16" i="15" s="1"/>
  <c r="G6" i="15"/>
  <c r="H6" i="15"/>
  <c r="G8" i="15" l="1"/>
  <c r="H8" i="15"/>
  <c r="E12" i="15"/>
  <c r="H10" i="15"/>
  <c r="D12" i="15"/>
  <c r="G10" i="15"/>
  <c r="G12" i="15" l="1"/>
  <c r="D14" i="15"/>
  <c r="E14" i="15"/>
  <c r="H12" i="15"/>
  <c r="E16" i="15" l="1"/>
  <c r="H14" i="15"/>
  <c r="D16" i="15"/>
  <c r="G16" i="15" s="1"/>
  <c r="G14" i="15"/>
  <c r="H16" i="15" l="1"/>
</calcChain>
</file>

<file path=xl/sharedStrings.xml><?xml version="1.0" encoding="utf-8"?>
<sst xmlns="http://schemas.openxmlformats.org/spreadsheetml/2006/main" count="2029" uniqueCount="132">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</sst>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1" fillId="2" borderId="0" xfId="0" applyNumberFormat="1" applyFont="1" applyFill="1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9"/>
  <sheetViews>
    <sheetView tabSelected="1" workbookViewId="0">
      <selection activeCell="E16" sqref="E16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6"/>
    </row>
    <row r="3" spans="2:13" s="48" customFormat="1" x14ac:dyDescent="0.2">
      <c r="B3" s="68" t="s">
        <v>124</v>
      </c>
      <c r="C3" s="67" t="s">
        <v>127</v>
      </c>
    </row>
    <row r="4" spans="2:13" x14ac:dyDescent="0.2">
      <c r="I4" s="81" t="s">
        <v>122</v>
      </c>
      <c r="J4" s="81"/>
      <c r="K4" s="81"/>
      <c r="L4" s="81"/>
      <c r="M4" s="81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3100.8</v>
      </c>
      <c r="J6" s="15">
        <f>I6*(1+J20)</f>
        <v>3162.8160000000003</v>
      </c>
      <c r="K6" s="15">
        <f t="shared" ref="K6:M6" si="1">J6*(1+K20)</f>
        <v>3226.0723200000002</v>
      </c>
      <c r="L6" s="15">
        <f t="shared" si="1"/>
        <v>3290.5937664000003</v>
      </c>
      <c r="M6" s="15">
        <f t="shared" si="1"/>
        <v>3356.4056417280003</v>
      </c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-1426.3680000000002</v>
      </c>
      <c r="J7" s="15">
        <f t="shared" ref="J7:M7" si="3">J6*J26</f>
        <v>-1454.8953600000002</v>
      </c>
      <c r="K7" s="15">
        <f t="shared" si="3"/>
        <v>-1483.9932672000002</v>
      </c>
      <c r="L7" s="15">
        <f t="shared" si="3"/>
        <v>-1513.6731325440003</v>
      </c>
      <c r="M7" s="15">
        <f t="shared" si="3"/>
        <v>-1543.9465951948803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1674.432</v>
      </c>
      <c r="J8" s="16">
        <f t="shared" ref="J8:M8" si="4">SUM(J6:J7)</f>
        <v>1707.92064</v>
      </c>
      <c r="K8" s="16">
        <f t="shared" si="4"/>
        <v>1742.0790528</v>
      </c>
      <c r="L8" s="16">
        <f t="shared" si="4"/>
        <v>1776.920633856</v>
      </c>
      <c r="M8" s="16">
        <f t="shared" si="4"/>
        <v>1812.45904653312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-1209.3120000000001</v>
      </c>
      <c r="J9" s="15">
        <f t="shared" ref="J9:M9" si="5">J6*J32</f>
        <v>-1233.4982400000001</v>
      </c>
      <c r="K9" s="15">
        <f t="shared" si="5"/>
        <v>-1258.1682048000002</v>
      </c>
      <c r="L9" s="15">
        <f t="shared" si="5"/>
        <v>-1283.3315688960001</v>
      </c>
      <c r="M9" s="15">
        <f t="shared" si="5"/>
        <v>-1308.9982002739202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465.11999999999989</v>
      </c>
      <c r="J10" s="16">
        <f t="shared" ref="J10:M10" si="6">SUM(J8:J9)</f>
        <v>474.42239999999993</v>
      </c>
      <c r="K10" s="16">
        <f t="shared" si="6"/>
        <v>483.91084799999976</v>
      </c>
      <c r="L10" s="16">
        <f t="shared" si="6"/>
        <v>493.58906495999986</v>
      </c>
      <c r="M10" s="16">
        <f t="shared" si="6"/>
        <v>503.4608462591998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/>
      <c r="J11" s="15"/>
      <c r="K11" s="15"/>
      <c r="L11" s="15"/>
      <c r="M11" s="15"/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465.11999999999989</v>
      </c>
      <c r="J12" s="16">
        <f t="shared" ref="J12:M12" si="7">SUM(J10:J11)</f>
        <v>474.42239999999993</v>
      </c>
      <c r="K12" s="16">
        <f t="shared" si="7"/>
        <v>483.91084799999976</v>
      </c>
      <c r="L12" s="16">
        <f t="shared" si="7"/>
        <v>493.58906495999986</v>
      </c>
      <c r="M12" s="16">
        <f t="shared" si="7"/>
        <v>503.4608462591998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/>
      <c r="J13" s="15"/>
      <c r="K13" s="15"/>
      <c r="L13" s="15"/>
      <c r="M13" s="15"/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465.11999999999989</v>
      </c>
      <c r="J14" s="16">
        <f t="shared" ref="J14:M14" si="8">SUM(J12:J13)</f>
        <v>474.42239999999993</v>
      </c>
      <c r="K14" s="16">
        <f t="shared" si="8"/>
        <v>483.91084799999976</v>
      </c>
      <c r="L14" s="16">
        <f t="shared" si="8"/>
        <v>493.58906495999986</v>
      </c>
      <c r="M14" s="16">
        <f t="shared" si="8"/>
        <v>503.4608462591998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/>
      <c r="J15" s="15"/>
      <c r="K15" s="15"/>
      <c r="L15" s="15"/>
      <c r="M15" s="15"/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465.11999999999989</v>
      </c>
      <c r="J16" s="18">
        <f t="shared" ref="J16:M16" si="9">SUM(J14:J15)</f>
        <v>474.42239999999993</v>
      </c>
      <c r="K16" s="18">
        <f t="shared" si="9"/>
        <v>483.91084799999976</v>
      </c>
      <c r="L16" s="18">
        <f t="shared" si="9"/>
        <v>493.58906495999986</v>
      </c>
      <c r="M16" s="18">
        <f t="shared" si="9"/>
        <v>503.4608462591998</v>
      </c>
    </row>
    <row r="17" spans="2:13" ht="3.75" customHeight="1" x14ac:dyDescent="0.25">
      <c r="B17" s="12"/>
      <c r="D17" s="10"/>
    </row>
    <row r="18" spans="2:13" ht="15" x14ac:dyDescent="0.25">
      <c r="B18" s="65" t="s">
        <v>123</v>
      </c>
      <c r="C18" s="63"/>
      <c r="D18" s="64"/>
      <c r="E18" s="63"/>
      <c r="F18" s="63"/>
      <c r="G18" s="63"/>
      <c r="H18" s="63"/>
      <c r="I18" s="63"/>
      <c r="J18" s="63"/>
      <c r="K18" s="63"/>
      <c r="L18" s="63"/>
      <c r="M18" s="63"/>
    </row>
    <row r="19" spans="2:13" ht="15" x14ac:dyDescent="0.25">
      <c r="B19" s="63" t="s">
        <v>125</v>
      </c>
      <c r="C19" s="63"/>
      <c r="D19" s="64"/>
      <c r="E19" s="63"/>
      <c r="F19" s="63"/>
      <c r="G19" s="63"/>
      <c r="H19" s="63"/>
      <c r="I19" s="63"/>
      <c r="J19" s="63"/>
      <c r="K19" s="63"/>
      <c r="L19" s="63"/>
      <c r="M19" s="63"/>
    </row>
    <row r="20" spans="2:13" s="48" customFormat="1" ht="15" x14ac:dyDescent="0.25">
      <c r="B20" s="69" t="s">
        <v>131</v>
      </c>
      <c r="C20" s="63"/>
      <c r="D20" s="64"/>
      <c r="E20" s="63"/>
      <c r="F20" s="63"/>
      <c r="G20" s="63"/>
      <c r="H20" s="63"/>
      <c r="I20" s="73">
        <f>VLOOKUP($C$3,$B21:$M23,COLUMNS($B21:I23),FALSE)</f>
        <v>0.02</v>
      </c>
      <c r="J20" s="73">
        <f>VLOOKUP($C$3,$B21:$M23,COLUMNS($B21:J23),FALSE)</f>
        <v>0.02</v>
      </c>
      <c r="K20" s="73">
        <f>VLOOKUP($C$3,$B21:$M23,COLUMNS($B21:K23),FALSE)</f>
        <v>0.02</v>
      </c>
      <c r="L20" s="73">
        <f>VLOOKUP($C$3,$B21:$M23,COLUMNS($B21:L23),FALSE)</f>
        <v>0.02</v>
      </c>
      <c r="M20" s="73">
        <f>VLOOKUP($C$3,$B21:$M23,COLUMNS($B21:M23),FALSE)</f>
        <v>0.02</v>
      </c>
    </row>
    <row r="21" spans="2:13" ht="15" x14ac:dyDescent="0.25">
      <c r="B21" s="63" t="s">
        <v>126</v>
      </c>
      <c r="C21" s="71"/>
      <c r="D21" s="72"/>
      <c r="E21" s="71"/>
      <c r="F21" s="63"/>
      <c r="G21" s="63"/>
      <c r="H21" s="63"/>
      <c r="I21" s="74">
        <v>0.03</v>
      </c>
      <c r="J21" s="74">
        <v>0.03</v>
      </c>
      <c r="K21" s="74">
        <v>0.03</v>
      </c>
      <c r="L21" s="74">
        <v>0.03</v>
      </c>
      <c r="M21" s="74">
        <v>0.03</v>
      </c>
    </row>
    <row r="22" spans="2:13" ht="15" x14ac:dyDescent="0.25">
      <c r="B22" s="63" t="s">
        <v>127</v>
      </c>
      <c r="C22" s="71"/>
      <c r="D22" s="72"/>
      <c r="E22" s="71"/>
      <c r="F22" s="63"/>
      <c r="G22" s="63"/>
      <c r="H22" s="63"/>
      <c r="I22" s="74">
        <v>0.02</v>
      </c>
      <c r="J22" s="74">
        <v>0.02</v>
      </c>
      <c r="K22" s="74">
        <v>0.02</v>
      </c>
      <c r="L22" s="74">
        <v>0.02</v>
      </c>
      <c r="M22" s="74">
        <v>0.02</v>
      </c>
    </row>
    <row r="23" spans="2:13" ht="15" x14ac:dyDescent="0.25">
      <c r="B23" s="63" t="s">
        <v>128</v>
      </c>
      <c r="C23" s="71"/>
      <c r="D23" s="72"/>
      <c r="E23" s="71"/>
      <c r="F23" s="63"/>
      <c r="G23" s="63"/>
      <c r="H23" s="63"/>
      <c r="I23" s="74">
        <v>0.01</v>
      </c>
      <c r="J23" s="74">
        <v>0.01</v>
      </c>
      <c r="K23" s="74">
        <v>0.01</v>
      </c>
      <c r="L23" s="74">
        <v>0.01</v>
      </c>
      <c r="M23" s="74">
        <v>0.01</v>
      </c>
    </row>
    <row r="24" spans="2:13" s="48" customFormat="1" ht="15" x14ac:dyDescent="0.25">
      <c r="B24" s="63"/>
      <c r="C24" s="63"/>
      <c r="D24" s="64"/>
      <c r="E24" s="63"/>
      <c r="F24" s="63"/>
      <c r="G24" s="63"/>
      <c r="H24" s="63"/>
      <c r="I24" s="74"/>
      <c r="J24" s="74"/>
      <c r="K24" s="74"/>
      <c r="L24" s="74"/>
      <c r="M24" s="74"/>
    </row>
    <row r="25" spans="2:13" ht="15" x14ac:dyDescent="0.25">
      <c r="B25" s="63" t="s">
        <v>129</v>
      </c>
      <c r="C25" s="63"/>
      <c r="D25" s="64"/>
      <c r="E25" s="63"/>
      <c r="F25" s="63"/>
      <c r="G25" s="63"/>
      <c r="H25" s="63"/>
      <c r="I25" s="74"/>
      <c r="J25" s="74"/>
      <c r="K25" s="74"/>
      <c r="L25" s="74"/>
      <c r="M25" s="74"/>
    </row>
    <row r="26" spans="2:13" s="48" customFormat="1" ht="15" x14ac:dyDescent="0.25">
      <c r="B26" s="69" t="s">
        <v>131</v>
      </c>
      <c r="C26" s="63"/>
      <c r="D26" s="64"/>
      <c r="E26" s="63"/>
      <c r="F26" s="63"/>
      <c r="G26" s="63"/>
      <c r="H26" s="63"/>
      <c r="I26" s="73">
        <f>VLOOKUP($C$3,$B27:$M29,COLUMNS($B27:I29),FALSE)</f>
        <v>-0.46</v>
      </c>
      <c r="J26" s="73">
        <f>VLOOKUP($C$3,$B27:$M29,COLUMNS($B27:J29),FALSE)</f>
        <v>-0.46</v>
      </c>
      <c r="K26" s="73">
        <f>VLOOKUP($C$3,$B27:$M29,COLUMNS($B27:K29),FALSE)</f>
        <v>-0.46</v>
      </c>
      <c r="L26" s="73">
        <f>VLOOKUP($C$3,$B27:$M29,COLUMNS($B27:L29),FALSE)</f>
        <v>-0.46</v>
      </c>
      <c r="M26" s="73">
        <f>VLOOKUP($C$3,$B27:$M29,COLUMNS($B27:M29),FALSE)</f>
        <v>-0.46</v>
      </c>
    </row>
    <row r="27" spans="2:13" x14ac:dyDescent="0.2">
      <c r="B27" s="63" t="s">
        <v>126</v>
      </c>
      <c r="C27" s="74">
        <f t="shared" ref="C27:E29" si="10">C$7/C$6</f>
        <v>-0.47946611909650921</v>
      </c>
      <c r="D27" s="74">
        <f t="shared" si="10"/>
        <v>-0.46347184986595175</v>
      </c>
      <c r="E27" s="74">
        <f t="shared" si="10"/>
        <v>-0.44967105263157897</v>
      </c>
      <c r="F27" s="63"/>
      <c r="G27" s="63"/>
      <c r="H27" s="63"/>
      <c r="I27" s="74">
        <v>-0.45</v>
      </c>
      <c r="J27" s="74">
        <v>-0.45</v>
      </c>
      <c r="K27" s="74">
        <v>-0.45</v>
      </c>
      <c r="L27" s="74">
        <v>-0.45</v>
      </c>
      <c r="M27" s="74">
        <v>-0.45</v>
      </c>
    </row>
    <row r="28" spans="2:13" x14ac:dyDescent="0.2">
      <c r="B28" s="63" t="s">
        <v>127</v>
      </c>
      <c r="C28" s="74">
        <f t="shared" si="10"/>
        <v>-0.47946611909650921</v>
      </c>
      <c r="D28" s="74">
        <f t="shared" si="10"/>
        <v>-0.46347184986595175</v>
      </c>
      <c r="E28" s="74">
        <f t="shared" si="10"/>
        <v>-0.44967105263157897</v>
      </c>
      <c r="F28" s="63"/>
      <c r="G28" s="63"/>
      <c r="H28" s="63"/>
      <c r="I28" s="74">
        <v>-0.46</v>
      </c>
      <c r="J28" s="74">
        <v>-0.46</v>
      </c>
      <c r="K28" s="74">
        <v>-0.46</v>
      </c>
      <c r="L28" s="74">
        <v>-0.46</v>
      </c>
      <c r="M28" s="74">
        <v>-0.46</v>
      </c>
    </row>
    <row r="29" spans="2:13" x14ac:dyDescent="0.2">
      <c r="B29" s="63" t="s">
        <v>128</v>
      </c>
      <c r="C29" s="74">
        <f t="shared" si="10"/>
        <v>-0.47946611909650921</v>
      </c>
      <c r="D29" s="74">
        <f t="shared" si="10"/>
        <v>-0.46347184986595175</v>
      </c>
      <c r="E29" s="74">
        <f t="shared" si="10"/>
        <v>-0.44967105263157897</v>
      </c>
      <c r="F29" s="63"/>
      <c r="G29" s="63"/>
      <c r="H29" s="63"/>
      <c r="I29" s="74">
        <v>-0.47</v>
      </c>
      <c r="J29" s="74">
        <v>-0.47</v>
      </c>
      <c r="K29" s="74">
        <v>-0.47</v>
      </c>
      <c r="L29" s="74">
        <v>-0.47</v>
      </c>
      <c r="M29" s="74">
        <v>-0.47</v>
      </c>
    </row>
    <row r="30" spans="2:13" s="48" customFormat="1" ht="15" x14ac:dyDescent="0.25">
      <c r="B30" s="63"/>
      <c r="C30" s="76"/>
      <c r="D30" s="77"/>
      <c r="E30" s="76"/>
      <c r="F30" s="63"/>
      <c r="G30" s="63"/>
      <c r="H30" s="63"/>
      <c r="I30" s="74"/>
      <c r="J30" s="74"/>
      <c r="K30" s="74"/>
      <c r="L30" s="74"/>
      <c r="M30" s="74"/>
    </row>
    <row r="31" spans="2:13" s="12" customFormat="1" ht="15" x14ac:dyDescent="0.25">
      <c r="B31" s="70" t="s">
        <v>130</v>
      </c>
      <c r="C31" s="78"/>
      <c r="D31" s="79"/>
      <c r="E31" s="78"/>
      <c r="F31" s="70"/>
      <c r="G31" s="70"/>
      <c r="H31" s="70"/>
      <c r="I31" s="75"/>
      <c r="J31" s="75"/>
      <c r="K31" s="75"/>
      <c r="L31" s="75"/>
      <c r="M31" s="75"/>
    </row>
    <row r="32" spans="2:13" s="12" customFormat="1" ht="15" x14ac:dyDescent="0.25">
      <c r="B32" s="65" t="s">
        <v>131</v>
      </c>
      <c r="C32" s="78"/>
      <c r="D32" s="79"/>
      <c r="E32" s="78"/>
      <c r="F32" s="70"/>
      <c r="G32" s="70"/>
      <c r="H32" s="70"/>
      <c r="I32" s="73">
        <f>VLOOKUP($C$3,$B33:$M35,COLUMNS($B33:I35),FALSE)</f>
        <v>-0.39</v>
      </c>
      <c r="J32" s="73">
        <f>VLOOKUP($C$3,$B33:$M35,COLUMNS($B33:J35),FALSE)</f>
        <v>-0.39</v>
      </c>
      <c r="K32" s="73">
        <f>VLOOKUP($C$3,$B33:$M35,COLUMNS($B33:K35),FALSE)</f>
        <v>-0.39</v>
      </c>
      <c r="L32" s="73">
        <f>VLOOKUP($C$3,$B33:$M35,COLUMNS($B33:L35),FALSE)</f>
        <v>-0.39</v>
      </c>
      <c r="M32" s="73">
        <f>VLOOKUP($C$3,$B33:$M35,COLUMNS($B33:M35),FALSE)</f>
        <v>-0.39</v>
      </c>
    </row>
    <row r="33" spans="2:13" x14ac:dyDescent="0.2">
      <c r="B33" s="63" t="s">
        <v>126</v>
      </c>
      <c r="C33" s="80">
        <f>C$9/C$6</f>
        <v>-0.41484599589322374</v>
      </c>
      <c r="D33" s="80">
        <f t="shared" ref="D33:E35" si="11">D$9/D$6</f>
        <v>-0.4173391420911528</v>
      </c>
      <c r="E33" s="80">
        <f t="shared" si="11"/>
        <v>-0.35139473684210526</v>
      </c>
      <c r="F33" s="63"/>
      <c r="G33" s="63"/>
      <c r="H33" s="63"/>
      <c r="I33" s="74">
        <v>-0.35</v>
      </c>
      <c r="J33" s="74">
        <v>-0.35</v>
      </c>
      <c r="K33" s="74">
        <v>-0.35</v>
      </c>
      <c r="L33" s="74">
        <v>-0.35</v>
      </c>
      <c r="M33" s="74">
        <v>-0.35</v>
      </c>
    </row>
    <row r="34" spans="2:13" x14ac:dyDescent="0.2">
      <c r="B34" s="63" t="s">
        <v>127</v>
      </c>
      <c r="C34" s="80">
        <f t="shared" ref="C34:C35" si="12">C$9/C$6</f>
        <v>-0.41484599589322374</v>
      </c>
      <c r="D34" s="80">
        <f t="shared" si="11"/>
        <v>-0.4173391420911528</v>
      </c>
      <c r="E34" s="80">
        <f t="shared" si="11"/>
        <v>-0.35139473684210526</v>
      </c>
      <c r="F34" s="63"/>
      <c r="G34" s="63"/>
      <c r="H34" s="63"/>
      <c r="I34" s="74">
        <v>-0.39</v>
      </c>
      <c r="J34" s="74">
        <v>-0.39</v>
      </c>
      <c r="K34" s="74">
        <v>-0.39</v>
      </c>
      <c r="L34" s="74">
        <v>-0.39</v>
      </c>
      <c r="M34" s="74">
        <v>-0.39</v>
      </c>
    </row>
    <row r="35" spans="2:13" x14ac:dyDescent="0.2">
      <c r="B35" s="63" t="s">
        <v>128</v>
      </c>
      <c r="C35" s="80">
        <f t="shared" si="12"/>
        <v>-0.41484599589322374</v>
      </c>
      <c r="D35" s="80">
        <f t="shared" si="11"/>
        <v>-0.4173391420911528</v>
      </c>
      <c r="E35" s="80">
        <f t="shared" si="11"/>
        <v>-0.35139473684210526</v>
      </c>
      <c r="F35" s="63"/>
      <c r="G35" s="63"/>
      <c r="H35" s="63"/>
      <c r="I35" s="74">
        <v>-0.41</v>
      </c>
      <c r="J35" s="74">
        <v>-0.41</v>
      </c>
      <c r="K35" s="74">
        <v>-0.41</v>
      </c>
      <c r="L35" s="74">
        <v>-0.41</v>
      </c>
      <c r="M35" s="74">
        <v>-0.41</v>
      </c>
    </row>
    <row r="36" spans="2:13" ht="15" x14ac:dyDescent="0.25">
      <c r="B36" s="64"/>
      <c r="C36" s="63"/>
      <c r="D36" s="64"/>
      <c r="E36" s="63"/>
      <c r="F36" s="63"/>
      <c r="G36" s="63"/>
      <c r="H36" s="63"/>
      <c r="I36" s="73"/>
      <c r="J36" s="73"/>
      <c r="K36" s="73"/>
      <c r="L36" s="73"/>
      <c r="M36" s="73"/>
    </row>
    <row r="37" spans="2:13" ht="15" x14ac:dyDescent="0.25">
      <c r="B37" s="64"/>
      <c r="C37" s="63"/>
      <c r="D37" s="64"/>
      <c r="E37" s="63"/>
      <c r="F37" s="63"/>
      <c r="G37" s="63"/>
      <c r="H37" s="63"/>
      <c r="I37" s="73"/>
      <c r="J37" s="73"/>
      <c r="K37" s="73"/>
      <c r="L37" s="73"/>
      <c r="M37" s="73"/>
    </row>
    <row r="38" spans="2:13" ht="15" x14ac:dyDescent="0.25">
      <c r="B38" s="64"/>
      <c r="C38" s="63"/>
      <c r="D38" s="64"/>
      <c r="E38" s="63"/>
      <c r="F38" s="63"/>
      <c r="G38" s="63"/>
      <c r="H38" s="63"/>
      <c r="I38" s="73"/>
      <c r="J38" s="73"/>
      <c r="K38" s="73"/>
      <c r="L38" s="73"/>
      <c r="M38" s="73"/>
    </row>
    <row r="39" spans="2:13" ht="15" x14ac:dyDescent="0.25">
      <c r="B39" s="64"/>
      <c r="C39" s="63"/>
      <c r="D39" s="64"/>
      <c r="E39" s="63"/>
      <c r="F39" s="63"/>
      <c r="G39" s="63"/>
      <c r="H39" s="63"/>
      <c r="I39" s="63"/>
      <c r="J39" s="63"/>
      <c r="K39" s="63"/>
      <c r="L39" s="63"/>
      <c r="M39" s="63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  <c r="D444" s="10"/>
    </row>
    <row r="445" spans="2:4" ht="15" x14ac:dyDescent="0.25">
      <c r="B445" s="10"/>
      <c r="D445" s="10"/>
    </row>
    <row r="446" spans="2:4" ht="15" x14ac:dyDescent="0.25">
      <c r="B446" s="10"/>
    </row>
    <row r="447" spans="2:4" ht="15" x14ac:dyDescent="0.25">
      <c r="B447" s="10"/>
    </row>
    <row r="448" spans="2:4" ht="15" x14ac:dyDescent="0.25">
      <c r="B448" s="10"/>
    </row>
    <row r="449" spans="2:2" ht="15" x14ac:dyDescent="0.25">
      <c r="B449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E18" sqref="E18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7" ht="15.75" x14ac:dyDescent="0.25">
      <c r="B1" s="25" t="s">
        <v>120</v>
      </c>
    </row>
    <row r="3" spans="2:7" s="12" customFormat="1" ht="12.75" thickBot="1" x14ac:dyDescent="0.25">
      <c r="B3" s="13" t="s">
        <v>63</v>
      </c>
      <c r="C3" s="61">
        <v>42004</v>
      </c>
      <c r="D3" s="61">
        <v>42369</v>
      </c>
      <c r="E3" s="61">
        <v>42735</v>
      </c>
    </row>
    <row r="4" spans="2:7" x14ac:dyDescent="0.2">
      <c r="B4" s="59" t="s">
        <v>72</v>
      </c>
      <c r="C4" s="59">
        <f>INDEX('BS 2014'!$1:$1048576,MATCH(BS!$B4,'BS 2014'!$A:$A,0),MATCH(BS!C$3,'BS 2014'!$1:$1,0))</f>
        <v>143.9</v>
      </c>
      <c r="D4" s="59">
        <f>INDEX('BS 2015'!$1:$1048576,MATCH(BS!$B4,'BS 2015'!$A:$A,0),MATCH(BS!D$3,'BS 2015'!$1:$1,0))</f>
        <v>154.80000000000001</v>
      </c>
      <c r="E4" s="59">
        <f>INDEX('BS 2016'!$1:$1048576,MATCH(BS!$B4,'BS 2016'!$A:$A,0),MATCH(BS!E$3,'BS 2016'!$1:$1,0))</f>
        <v>169.3</v>
      </c>
    </row>
    <row r="5" spans="2:7" x14ac:dyDescent="0.2">
      <c r="B5" s="59" t="s">
        <v>78</v>
      </c>
      <c r="C5" s="59">
        <f>INDEX('BS 2014'!$1:$1048576,MATCH(BS!$B5,'BS 2014'!$A:$A,0),MATCH(BS!C$3,'BS 2014'!$1:$1,0))</f>
        <v>84.999999999999986</v>
      </c>
      <c r="D5" s="59">
        <f>INDEX('BS 2015'!$1:$1048576,MATCH(BS!$B5,'BS 2015'!$A:$A,0),MATCH(BS!D$3,'BS 2015'!$1:$1,0))</f>
        <v>92.000000000000014</v>
      </c>
      <c r="E5" s="59">
        <f>INDEX('BS 2016'!$1:$1048576,MATCH(BS!$B5,'BS 2016'!$A:$A,0),MATCH(BS!E$3,'BS 2016'!$1:$1,0))</f>
        <v>110</v>
      </c>
    </row>
    <row r="6" spans="2:7" x14ac:dyDescent="0.2">
      <c r="B6" s="59" t="s">
        <v>83</v>
      </c>
      <c r="C6" s="59">
        <f>INDEX('BS 2014'!$1:$1048576,MATCH(BS!$B6,'BS 2014'!$A:$A,0),MATCH(BS!C$3,'BS 2014'!$1:$1,0))</f>
        <v>632.5</v>
      </c>
      <c r="D6" s="59">
        <f>INDEX('BS 2015'!$1:$1048576,MATCH(BS!$B6,'BS 2015'!$A:$A,0),MATCH(BS!D$3,'BS 2015'!$1:$1,0))</f>
        <v>632.5</v>
      </c>
      <c r="E6" s="59">
        <f>INDEX('BS 2016'!$1:$1048576,MATCH(BS!$B6,'BS 2016'!$A:$A,0),MATCH(BS!E$3,'BS 2016'!$1:$1,0))</f>
        <v>659.5</v>
      </c>
    </row>
    <row r="7" spans="2:7" x14ac:dyDescent="0.2">
      <c r="B7" s="59" t="s">
        <v>87</v>
      </c>
      <c r="C7" s="59">
        <f>INDEX('BS 2014'!$1:$1048576,MATCH(BS!$B7,'BS 2014'!$A:$A,0),MATCH(BS!C$3,'BS 2014'!$1:$1,0))</f>
        <v>24.8</v>
      </c>
      <c r="D7" s="59">
        <f>INDEX('BS 2015'!$1:$1048576,MATCH(BS!$B7,'BS 2015'!$A:$A,0),MATCH(BS!D$3,'BS 2015'!$1:$1,0))</f>
        <v>21.8</v>
      </c>
      <c r="E7" s="59">
        <f>INDEX('BS 2016'!$1:$1048576,MATCH(BS!$B7,'BS 2016'!$A:$A,0),MATCH(BS!E$3,'BS 2016'!$1:$1,0))</f>
        <v>220</v>
      </c>
      <c r="G7" s="60"/>
    </row>
    <row r="8" spans="2:7" x14ac:dyDescent="0.2">
      <c r="B8" s="59" t="s">
        <v>88</v>
      </c>
      <c r="C8" s="59">
        <f>INDEX('BS 2014'!$1:$1048576,MATCH(BS!$B8,'BS 2014'!$A:$A,0),MATCH(BS!C$3,'BS 2014'!$1:$1,0))</f>
        <v>45.9</v>
      </c>
      <c r="D8" s="59">
        <f>INDEX('BS 2015'!$1:$1048576,MATCH(BS!$B8,'BS 2015'!$A:$A,0),MATCH(BS!D$3,'BS 2015'!$1:$1,0))</f>
        <v>46.9</v>
      </c>
      <c r="E8" s="59">
        <f>INDEX('BS 2016'!$1:$1048576,MATCH(BS!$B8,'BS 2016'!$A:$A,0),MATCH(BS!E$3,'BS 2016'!$1:$1,0))</f>
        <v>68</v>
      </c>
    </row>
    <row r="9" spans="2:7" s="59" customFormat="1" ht="12.75" thickBot="1" x14ac:dyDescent="0.25">
      <c r="B9" s="18" t="s">
        <v>89</v>
      </c>
      <c r="C9" s="18">
        <f>SUM(C4:C8)</f>
        <v>932.09999999999991</v>
      </c>
      <c r="D9" s="18">
        <f>SUM(D4:D8)</f>
        <v>947.99999999999989</v>
      </c>
      <c r="E9" s="18">
        <f>SUM(E4:E8)</f>
        <v>1226.8</v>
      </c>
    </row>
    <row r="11" spans="2:7" x14ac:dyDescent="0.2">
      <c r="B11" s="59" t="s">
        <v>95</v>
      </c>
      <c r="C11" s="59">
        <f>INDEX('BS 2014'!$1:$1048576,MATCH(BS!$B11,'BS 2014'!$A:$A,0),MATCH(BS!C$3,'BS 2014'!$1:$1,0))</f>
        <v>68</v>
      </c>
      <c r="D11" s="59">
        <f>INDEX('BS 2015'!$1:$1048576,MATCH(BS!$B11,'BS 2015'!$A:$A,0),MATCH(BS!D$3,'BS 2015'!$1:$1,0))</f>
        <v>68.900000000000006</v>
      </c>
      <c r="E11" s="59">
        <f>INDEX('BS 2016'!$1:$1048576,MATCH(BS!$B11,'BS 2016'!$A:$A,0),MATCH(BS!E$3,'BS 2016'!$1:$1,0))</f>
        <v>68.900000000000006</v>
      </c>
    </row>
    <row r="12" spans="2:7" x14ac:dyDescent="0.2">
      <c r="B12" s="59" t="s">
        <v>99</v>
      </c>
      <c r="C12" s="59">
        <f>INDEX('BS 2014'!$1:$1048576,MATCH(BS!$B12,'BS 2014'!$A:$A,0),MATCH(BS!C$3,'BS 2014'!$1:$1,0))</f>
        <v>32.5</v>
      </c>
      <c r="D12" s="59">
        <f>INDEX('BS 2015'!$1:$1048576,MATCH(BS!$B12,'BS 2015'!$A:$A,0),MATCH(BS!D$3,'BS 2015'!$1:$1,0))</f>
        <v>28.699999999999996</v>
      </c>
      <c r="E12" s="59">
        <f>INDEX('BS 2016'!$1:$1048576,MATCH(BS!$B12,'BS 2016'!$A:$A,0),MATCH(BS!E$3,'BS 2016'!$1:$1,0))</f>
        <v>28.699999999999996</v>
      </c>
    </row>
    <row r="13" spans="2:7" x14ac:dyDescent="0.2">
      <c r="B13" s="59" t="s">
        <v>101</v>
      </c>
      <c r="C13" s="59">
        <f>INDEX('BS 2014'!$1:$1048576,MATCH(BS!$B13,'BS 2014'!$A:$A,0),MATCH(BS!C$3,'BS 2014'!$1:$1,0))</f>
        <v>615.79999999999995</v>
      </c>
      <c r="D13" s="59">
        <f>INDEX('BS 2015'!$1:$1048576,MATCH(BS!$B13,'BS 2015'!$A:$A,0),MATCH(BS!D$3,'BS 2015'!$1:$1,0))</f>
        <v>610.4</v>
      </c>
      <c r="E13" s="59">
        <f>INDEX('BS 2016'!$1:$1048576,MATCH(BS!$B13,'BS 2016'!$A:$A,0),MATCH(BS!E$3,'BS 2016'!$1:$1,0))</f>
        <v>605</v>
      </c>
    </row>
    <row r="14" spans="2:7" x14ac:dyDescent="0.2">
      <c r="B14" s="59" t="s">
        <v>102</v>
      </c>
      <c r="C14" s="59">
        <f>INDEX('BS 2014'!$1:$1048576,MATCH(BS!$B14,'BS 2014'!$A:$A,0),MATCH(BS!C$3,'BS 2014'!$1:$1,0))</f>
        <v>48.3</v>
      </c>
      <c r="D14" s="59">
        <f>INDEX('BS 2015'!$1:$1048576,MATCH(BS!$B14,'BS 2015'!$A:$A,0),MATCH(BS!D$3,'BS 2015'!$1:$1,0))</f>
        <v>43.3</v>
      </c>
      <c r="E14" s="59">
        <f>INDEX('BS 2016'!$1:$1048576,MATCH(BS!$B14,'BS 2016'!$A:$A,0),MATCH(BS!E$3,'BS 2016'!$1:$1,0))</f>
        <v>38.9</v>
      </c>
    </row>
    <row r="15" spans="2:7" x14ac:dyDescent="0.2">
      <c r="B15" s="59" t="s">
        <v>106</v>
      </c>
      <c r="C15" s="59">
        <f>INDEX('BS 2014'!$1:$1048576,MATCH(BS!$B15,'BS 2014'!$A:$A,0),MATCH(BS!C$3,'BS 2014'!$1:$1,0))</f>
        <v>167.50000000000003</v>
      </c>
      <c r="D15" s="59">
        <f>INDEX('BS 2015'!$1:$1048576,MATCH(BS!$B15,'BS 2015'!$A:$A,0),MATCH(BS!D$3,'BS 2015'!$1:$1,0))</f>
        <v>196.7</v>
      </c>
      <c r="E15" s="59">
        <f>INDEX('BS 2016'!$1:$1048576,MATCH(BS!$B15,'BS 2016'!$A:$A,0),MATCH(BS!E$3,'BS 2016'!$1:$1,0))</f>
        <v>485.3</v>
      </c>
    </row>
    <row r="16" spans="2:7" s="59" customFormat="1" ht="12.75" thickBot="1" x14ac:dyDescent="0.25">
      <c r="B16" s="18" t="s">
        <v>107</v>
      </c>
      <c r="C16" s="18">
        <f>SUM(C11:C15)</f>
        <v>932.09999999999991</v>
      </c>
      <c r="D16" s="18">
        <f>SUM(D11:D15)</f>
        <v>948</v>
      </c>
      <c r="E16" s="18">
        <f>SUM(E11:E15)</f>
        <v>1226.8</v>
      </c>
    </row>
    <row r="17" spans="2:5" s="59" customFormat="1" x14ac:dyDescent="0.2"/>
    <row r="18" spans="2:5" s="59" customFormat="1" x14ac:dyDescent="0.2">
      <c r="B18" s="62" t="s">
        <v>121</v>
      </c>
      <c r="C18" s="62">
        <f>C9-C16</f>
        <v>0</v>
      </c>
      <c r="D18" s="62">
        <f t="shared" ref="D18:E18" si="0">D9-D16</f>
        <v>0</v>
      </c>
      <c r="E18" s="62">
        <f t="shared" si="0"/>
        <v>0</v>
      </c>
    </row>
    <row r="19" spans="2:5" s="59" customForma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2016-11-05T09:33:23Z</dcterms:modified>
</cp:coreProperties>
</file>