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dw\Documents\Spring-2022\EngineeringDesign\Engineering Design f21\"/>
    </mc:Choice>
  </mc:AlternateContent>
  <xr:revisionPtr revIDLastSave="0" documentId="13_ncr:1_{D022FBFB-01B6-4AF5-9EF8-CFDF2A1240C2}" xr6:coauthVersionLast="47" xr6:coauthVersionMax="47" xr10:uidLastSave="{00000000-0000-0000-0000-000000000000}"/>
  <bookViews>
    <workbookView xWindow="-120" yWindow="-120" windowWidth="38640" windowHeight="21240" xr2:uid="{5473DB0B-447F-4076-83ED-0FFBB014FF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9" i="1" l="1"/>
  <c r="H69" i="1"/>
  <c r="H70" i="1"/>
  <c r="H71" i="1"/>
  <c r="H72" i="1"/>
  <c r="H58" i="1"/>
  <c r="H59" i="1"/>
  <c r="H60" i="1"/>
  <c r="H61" i="1"/>
  <c r="H46" i="1"/>
  <c r="H47" i="1"/>
  <c r="H48" i="1"/>
  <c r="H49" i="1"/>
  <c r="F37" i="1"/>
  <c r="F38" i="1"/>
  <c r="F39" i="1"/>
  <c r="F40" i="1"/>
  <c r="H25" i="1"/>
  <c r="H26" i="1"/>
  <c r="H27" i="1"/>
  <c r="H28" i="1"/>
  <c r="H18" i="1"/>
  <c r="H15" i="1"/>
  <c r="H16" i="1"/>
  <c r="H17" i="1"/>
  <c r="H5" i="1"/>
  <c r="H6" i="1"/>
  <c r="H4" i="1"/>
</calcChain>
</file>

<file path=xl/sharedStrings.xml><?xml version="1.0" encoding="utf-8"?>
<sst xmlns="http://schemas.openxmlformats.org/spreadsheetml/2006/main" count="96" uniqueCount="78">
  <si>
    <t>MCU (Microcontroller)</t>
  </si>
  <si>
    <t>MPU (Microprocessor)</t>
  </si>
  <si>
    <t>FPGA (Field Programmable Gate Array)</t>
  </si>
  <si>
    <t>Cost (3)</t>
  </si>
  <si>
    <t>Speed (1)</t>
  </si>
  <si>
    <t>Memory (1)</t>
  </si>
  <si>
    <t>Total</t>
  </si>
  <si>
    <t>Simplicity (3)</t>
  </si>
  <si>
    <t xml:space="preserve"> Weighted Criteria scored from 1 to 5 for each controller type</t>
  </si>
  <si>
    <t>Controller type</t>
  </si>
  <si>
    <t>I/O (3)</t>
  </si>
  <si>
    <t>Cost (2)</t>
  </si>
  <si>
    <t xml:space="preserve"> Weighted Criteria scored from 1 to 5 for each heating system</t>
  </si>
  <si>
    <t>System</t>
  </si>
  <si>
    <t>Cost (4)</t>
  </si>
  <si>
    <t>Power Consumption (2)</t>
  </si>
  <si>
    <t>Noise (1)</t>
  </si>
  <si>
    <t>Heat Output (3)</t>
  </si>
  <si>
    <t>Size (4)</t>
  </si>
  <si>
    <t>Lasko MyHeat Space Heater</t>
  </si>
  <si>
    <t>Kismile Space Heater</t>
  </si>
  <si>
    <t>Amazon Basics Space Heater</t>
  </si>
  <si>
    <t>Andily Space Heater</t>
  </si>
  <si>
    <t>Cost (5)</t>
  </si>
  <si>
    <t xml:space="preserve"> Weighted Criteria scored from 1 to 5 for each cooling system</t>
  </si>
  <si>
    <t>cooling(3)</t>
  </si>
  <si>
    <t>Peltier cooling system kit</t>
  </si>
  <si>
    <t>Compression system</t>
  </si>
  <si>
    <t>Peltier separate components</t>
  </si>
  <si>
    <t>Evaporative cooler</t>
  </si>
  <si>
    <t>Sensor</t>
  </si>
  <si>
    <t>Adafruit 3721 sensor</t>
  </si>
  <si>
    <t>Response time (2)</t>
  </si>
  <si>
    <t>Accuracy(5)</t>
  </si>
  <si>
    <t>HIH6120-021-001</t>
  </si>
  <si>
    <t>DHT11</t>
  </si>
  <si>
    <t>DHT22</t>
  </si>
  <si>
    <t xml:space="preserve"> Weighted Criteria scored from 1 to 5 for each light type</t>
  </si>
  <si>
    <t>Light</t>
  </si>
  <si>
    <t>Brightness (2)</t>
  </si>
  <si>
    <t>Heat Output(3)</t>
  </si>
  <si>
    <t>LED bulbs</t>
  </si>
  <si>
    <t>LED strip</t>
  </si>
  <si>
    <t>Incandescent bulb</t>
  </si>
  <si>
    <t>Fluorescent bulb</t>
  </si>
  <si>
    <t xml:space="preserve"> </t>
  </si>
  <si>
    <t xml:space="preserve"> Weighted Criteria scored from 1 to 5 for each humidifier system</t>
  </si>
  <si>
    <t>Size (5)</t>
  </si>
  <si>
    <t>Humidity Output(3)</t>
  </si>
  <si>
    <t>Humidifier</t>
  </si>
  <si>
    <t>Custom Evaporative Wick Humidifier</t>
  </si>
  <si>
    <t>Commercial Evaporative Wick Humidifier</t>
  </si>
  <si>
    <t>Custom Ultrasonic Humidifier</t>
  </si>
  <si>
    <t>Commercial Ultrasonic Humidifier</t>
  </si>
  <si>
    <t xml:space="preserve"> Weighted Criteria scored from 1 to 5 for each display</t>
  </si>
  <si>
    <t>Display</t>
  </si>
  <si>
    <t>I/O pins (3)</t>
  </si>
  <si>
    <t>Size (2)</t>
  </si>
  <si>
    <t>Quality/Resolution (2)</t>
  </si>
  <si>
    <t>ST7735S LCD</t>
  </si>
  <si>
    <t>SSD1306 I2C OLED</t>
  </si>
  <si>
    <t>SSD1351 SPI OLED</t>
  </si>
  <si>
    <t>ST7066 Character LCD</t>
  </si>
  <si>
    <t>Budget</t>
  </si>
  <si>
    <t>MCU</t>
  </si>
  <si>
    <t>Heating system</t>
  </si>
  <si>
    <t>Cooling/Dehumidifying system</t>
  </si>
  <si>
    <t>Humidifying system</t>
  </si>
  <si>
    <t>Fans</t>
  </si>
  <si>
    <t>Sensors</t>
  </si>
  <si>
    <t>Box materials</t>
  </si>
  <si>
    <t>Total:</t>
  </si>
  <si>
    <t>Estimated Price:</t>
  </si>
  <si>
    <t>Component:</t>
  </si>
  <si>
    <t>Lights</t>
  </si>
  <si>
    <t>Circuit components</t>
  </si>
  <si>
    <t xml:space="preserve">               Weighted Criteria scored from 1 to 5 for each humidity/temperature sensor</t>
  </si>
  <si>
    <t>Simplicity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</si>
</sst>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333333"/>
      <name val="Open Sans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left" vertical="top" wrapText="1" indent="1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14">
    <dxf>
      <numFmt numFmtId="10" formatCode="&quot;$&quot;#,##0_);[Red]\(&quot;$&quot;#,##0\)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FB45EE-98EB-4C9F-AD23-D92600F3BA0C}" name="Table3" displayName="Table3" ref="B3:H6" totalsRowShown="0">
  <autoFilter ref="B3:H6" xr:uid="{B9FB45EE-98EB-4C9F-AD23-D92600F3BA0C}"/>
  <tableColumns count="7">
    <tableColumn id="1" xr3:uid="{47C42205-D8D2-4079-A146-3BACA81A6DA2}" name="Controller type" dataDxfId="13"/>
    <tableColumn id="2" xr3:uid="{B2478160-8215-41F8-B2E7-030B23E9BE37}" name="Cost (2)"/>
    <tableColumn id="3" xr3:uid="{6B4ADCFC-125B-4761-8193-7B1423CDA5E4}" name="Speed (1)"/>
    <tableColumn id="4" xr3:uid="{F6624239-B9E5-4841-B415-983173ACEC1D}" name="I/O (3)"/>
    <tableColumn id="5" xr3:uid="{A887D7A0-4ACB-437B-8AD3-46C9B354CB81}" name="Memory (1)"/>
    <tableColumn id="6" xr3:uid="{BE346A4B-0ACD-40F6-8038-C6386CE7ECEC}" name="Simplicity (3)"/>
    <tableColumn id="7" xr3:uid="{56E69AB1-F2FB-421F-ABBE-AFEC92984196}" name="Total">
      <calculatedColumnFormula>Table3[[#This Row],[Cost (2)]]*2 + Table3[[#This Row],[Speed (1)]] + Table3[[#This Row],[I/O (3)]]*3 + Table3[[#This Row],[Memory (1)]] + Table3[[#This Row],[Simplicity (3)]] *3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74E52-1B76-4A3C-B0FA-ABDE9AA0FA80}" name="Table35" displayName="Table35" ref="B14:H18" totalsRowShown="0">
  <autoFilter ref="B14:H18" xr:uid="{17174E52-1B76-4A3C-B0FA-ABDE9AA0FA80}"/>
  <tableColumns count="7">
    <tableColumn id="1" xr3:uid="{D2B05B9C-F4A2-4169-A7B3-8DF1960B395C}" name="System" dataDxfId="12"/>
    <tableColumn id="2" xr3:uid="{DB921CFF-79D2-44EF-98FF-7ABC82ACE118}" name="Cost (4)"/>
    <tableColumn id="3" xr3:uid="{A511C268-02E2-422A-9AEE-6425030FA439}" name="Power Consumption (2)"/>
    <tableColumn id="4" xr3:uid="{AAF6ADF2-985B-49E3-82F6-1DDDBDDF903B}" name="Size (4)"/>
    <tableColumn id="5" xr3:uid="{02729096-F3F4-4F13-A4A8-47FE7CA09C1B}" name="Noise (1)"/>
    <tableColumn id="6" xr3:uid="{8183B501-DFC6-4BF8-97E2-7392D54718FD}" name="Heat Output (3)"/>
    <tableColumn id="7" xr3:uid="{6BA58A26-3B2D-4C0E-8A6F-1369A0DF2707}" name="Total" dataDxfId="11">
      <calculatedColumnFormula>Table35[[#This Row],[Cost (4)]]*4 + Table35[[#This Row],[Power Consumption (2)]]*2 + Table35[[#This Row],[Size (4)]]*4 + Table35[[#This Row],[Noise (1)]] + Table35[[#This Row],[Heat Output (3)]]*3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32725D-0F43-4456-8744-470CB88CA25B}" name="Table356" displayName="Table356" ref="B24:H28" totalsRowShown="0">
  <autoFilter ref="B24:H28" xr:uid="{4532725D-0F43-4456-8744-470CB88CA25B}"/>
  <tableColumns count="7">
    <tableColumn id="1" xr3:uid="{BA082E7E-C4A2-48B2-9909-CAD0A767B15A}" name="System" dataDxfId="10"/>
    <tableColumn id="2" xr3:uid="{EC456378-6D6A-4414-B077-CFF82ED9978C}" name="Cost (5)"/>
    <tableColumn id="3" xr3:uid="{FD6E3BC0-E2F8-4AB9-8DD5-69CDB373B25C}" name="Power Consumption (2)"/>
    <tableColumn id="4" xr3:uid="{E1DEB684-9C53-4B96-8CDE-9171F13538BE}" name="Size (4)"/>
    <tableColumn id="5" xr3:uid="{18FA4428-4A0A-4AA8-9BF0-70CC96A19022}" name="Simplicity (3)"/>
    <tableColumn id="6" xr3:uid="{5FFFB6AA-3403-4A06-870C-155AA08B9395}" name="cooling(3)"/>
    <tableColumn id="7" xr3:uid="{E398BCBF-036A-4714-A69F-4DC5C5679AD8}" name="Total" dataDxfId="9">
      <calculatedColumnFormula>Table356[[#This Row],[Cost (5)]]*5 + Table356[[#This Row],[Power Consumption (2)]]*2 + Table356[[#This Row],[Size (4)]]*4 + Table356[[#This Row],[Simplicity (3)]]*3 + Table356[[#This Row],[cooling(3)]]*3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7A016F-CBCD-44C1-AAC2-84D13A3C505C}" name="Table3567" displayName="Table3567" ref="B36:F40" totalsRowShown="0">
  <autoFilter ref="B36:F40" xr:uid="{AF7A016F-CBCD-44C1-AAC2-84D13A3C505C}"/>
  <tableColumns count="5">
    <tableColumn id="1" xr3:uid="{82ACC5E5-87AE-4FFA-A99C-A8179EE8E709}" name="Sensor" dataDxfId="8"/>
    <tableColumn id="2" xr3:uid="{0BECCC9F-FD75-4180-8AA6-CC037C35360E}" name="Cost (2)"/>
    <tableColumn id="3" xr3:uid="{58B6F959-2C02-4BD4-B795-6C82188ED334}" name="Response time (2)"/>
    <tableColumn id="4" xr3:uid="{0D2EED59-B812-4FF1-A952-445DF4C11934}" name="Accuracy(5)"/>
    <tableColumn id="7" xr3:uid="{3AC70A05-AB88-444A-86AA-7D6E20EFDDA4}" name="Total" dataDxfId="7">
      <calculatedColumnFormula>Table3567[[#This Row],[Cost (2)]]*2 + Table3567[[#This Row],[Response time (2)]]*2 + Table3567[[#This Row],[Accuracy(5)]]*5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F5ABBA-F464-47C0-924B-6D6B88ED707A}" name="Table3568" displayName="Table3568" ref="B45:H49" totalsRowShown="0">
  <autoFilter ref="B45:H49" xr:uid="{36F5ABBA-F464-47C0-924B-6D6B88ED707A}"/>
  <tableColumns count="7">
    <tableColumn id="1" xr3:uid="{0D4B557D-6F45-4F4B-8144-9F6465A298C0}" name="Light" dataDxfId="6"/>
    <tableColumn id="2" xr3:uid="{A2F38A5A-F9AC-4527-A63E-39EDEF73D0E3}" name="Cost (3)"/>
    <tableColumn id="3" xr3:uid="{C18F5621-44D1-44B6-83E9-3B3C7EE5A072}" name="Simplicity (2)"/>
    <tableColumn id="4" xr3:uid="{E8039127-0744-4772-9D45-4A9A00C1A61D}" name="Size (4)"/>
    <tableColumn id="5" xr3:uid="{83144251-FF6D-46EA-8034-B186699BED70}" name="Brightness (2)"/>
    <tableColumn id="6" xr3:uid="{BD5C4951-293A-4164-AD12-B3A1425C795C}" name="Heat Output(3)"/>
    <tableColumn id="7" xr3:uid="{5BE4FDF9-5671-46D5-AEE5-6A96BF37590A}" name="Total" dataDxfId="5">
      <calculatedColumnFormula>Table3568[[#This Row],[Cost (3)]]*3 + Table3568[[#This Row],[Simplicity (2)]]*2 + Table3568[[#This Row],[Size (4)]]*4 + Table3568[[#This Row],[Brightness (2)]]*2 + Table3568[[#This Row],[Heat Output(3)]]*3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FD6DAC-9FFF-4AD5-B079-7C341B09E884}" name="Table35689" displayName="Table35689" ref="B57:H61" totalsRowShown="0">
  <autoFilter ref="B57:H61" xr:uid="{E6FD6DAC-9FFF-4AD5-B079-7C341B09E884}"/>
  <tableColumns count="7">
    <tableColumn id="1" xr3:uid="{234C8EC5-1C70-4D93-A935-68949D5D1D2C}" name="Humidifier" dataDxfId="4"/>
    <tableColumn id="2" xr3:uid="{FAB9DC2B-4251-4088-99C9-9AA328F6FCDD}" name="Cost (4)"/>
    <tableColumn id="3" xr3:uid="{CB9533A3-8C46-4FE7-8A00-4DD2EF77807C}" name="Power Consumption (2)"/>
    <tableColumn id="4" xr3:uid="{E1600A7D-FC20-455A-A12C-CD24FBA89817}" name="Size (5)"/>
    <tableColumn id="5" xr3:uid="{AAD82A93-F7CC-4E3D-83BF-AB2561C6BEFF}" name="Simplicity (3)"/>
    <tableColumn id="6" xr3:uid="{38D6765C-8758-42E4-B36A-334E7DC8CE78}" name="Humidity Output(3)"/>
    <tableColumn id="7" xr3:uid="{EBE27E69-F4FC-4847-A68D-99DA2A8E0474}" name="Total" dataDxfId="3">
      <calculatedColumnFormula>Table35689[[#This Row],[Cost (4)]]*4 + Table35689[[#This Row],[Power Consumption (2)]]*2 + Table35689[[#This Row],[Size (5)]]*5 + Table35689[[#This Row],[Simplicity (3)]]*3 + Table35689[[#This Row],[Humidity Output(3)]]*3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27D528-8936-4A28-9D15-3C4A7289F5B1}" name="Table3568910" displayName="Table3568910" ref="B68:H72" totalsRowShown="0">
  <autoFilter ref="B68:H72" xr:uid="{5A27D528-8936-4A28-9D15-3C4A7289F5B1}"/>
  <tableColumns count="7">
    <tableColumn id="1" xr3:uid="{4C7080C1-A6C6-4B90-B2A5-50046812DA0D}" name="Display" dataDxfId="2"/>
    <tableColumn id="2" xr3:uid="{3D5C72E0-791B-42F3-8342-E34CF3D10DEA}" name="Cost (4)"/>
    <tableColumn id="3" xr3:uid="{9915D8C3-2B69-40E5-9B2A-FF20032EDAC1}" name="I/O pins (3)"/>
    <tableColumn id="4" xr3:uid="{39C689E3-3C86-4C21-BE55-4D8AEB373938}" name="Size (2)"/>
    <tableColumn id="5" xr3:uid="{AE67958E-A919-4BCF-A5BF-DE606A4F107A}" name="Quality/Resolution (2)"/>
    <tableColumn id="6" xr3:uid="{A33E3EF9-41D1-455D-85D3-46B5A6D93A77}" name="Brightness (2)"/>
    <tableColumn id="7" xr3:uid="{22CD5F7B-CEF2-4CC3-B058-58FCC996863E}" name="Total" dataDxfId="1">
      <calculatedColumnFormula>Table3568910[[#This Row],[Cost (4)]]*4 + Table3568910[[#This Row],[I/O pins (3)]]*3 + Table3568910[[#This Row],[Size (2)]]*2 + Table3568910[[#This Row],[Quality/Resolution (2)]]*2 +Table3568910[[#This Row],[Brightness (2)]]*2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F5343D-8319-49CE-81A3-8D55F0CA708E}" name="Table2" displayName="Table2" ref="K78:L89" totalsRowShown="0">
  <autoFilter ref="K78:L89" xr:uid="{58F5343D-8319-49CE-81A3-8D55F0CA708E}"/>
  <tableColumns count="2">
    <tableColumn id="1" xr3:uid="{B7928CE6-C184-4A32-B1F8-07C07657F304}" name="Component:"/>
    <tableColumn id="2" xr3:uid="{34BCF8D6-F279-4C70-B8CE-AB1DE2A1967B}" name="Estimated Price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E3DB-AB11-41D8-8A6B-8406F96CF73E}">
  <sheetPr>
    <pageSetUpPr fitToPage="1"/>
  </sheetPr>
  <dimension ref="B2:L89"/>
  <sheetViews>
    <sheetView tabSelected="1" topLeftCell="A43" zoomScale="145" zoomScaleNormal="145" workbookViewId="0">
      <selection activeCell="K26" sqref="K26"/>
    </sheetView>
  </sheetViews>
  <sheetFormatPr defaultRowHeight="15" x14ac:dyDescent="0.25"/>
  <cols>
    <col min="2" max="2" width="22.7109375" customWidth="1"/>
    <col min="3" max="3" width="13.7109375" customWidth="1"/>
    <col min="4" max="4" width="23.5703125" customWidth="1"/>
    <col min="5" max="8" width="13.7109375" customWidth="1"/>
    <col min="9" max="10" width="12.7109375" customWidth="1"/>
    <col min="11" max="11" width="30.7109375" customWidth="1"/>
    <col min="12" max="12" width="15" customWidth="1"/>
    <col min="13" max="14" width="12.7109375" customWidth="1"/>
  </cols>
  <sheetData>
    <row r="2" spans="2:8" ht="50.1" customHeight="1" x14ac:dyDescent="0.25">
      <c r="B2" s="11" t="s">
        <v>8</v>
      </c>
      <c r="C2" s="11"/>
      <c r="D2" s="11"/>
      <c r="E2" s="11"/>
      <c r="F2" s="11"/>
      <c r="G2" s="11"/>
      <c r="H2" s="11"/>
    </row>
    <row r="3" spans="2:8" ht="50.1" customHeight="1" x14ac:dyDescent="0.25">
      <c r="B3" t="s">
        <v>9</v>
      </c>
      <c r="C3" t="s">
        <v>11</v>
      </c>
      <c r="D3" t="s">
        <v>4</v>
      </c>
      <c r="E3" t="s">
        <v>10</v>
      </c>
      <c r="F3" t="s">
        <v>5</v>
      </c>
      <c r="G3" t="s">
        <v>7</v>
      </c>
      <c r="H3" t="s">
        <v>6</v>
      </c>
    </row>
    <row r="4" spans="2:8" ht="50.1" customHeight="1" x14ac:dyDescent="0.25">
      <c r="B4" s="1" t="s">
        <v>0</v>
      </c>
      <c r="C4">
        <v>4</v>
      </c>
      <c r="D4">
        <v>4</v>
      </c>
      <c r="E4">
        <v>3</v>
      </c>
      <c r="F4">
        <v>2</v>
      </c>
      <c r="G4">
        <v>5</v>
      </c>
      <c r="H4" s="8">
        <f>Table3[[#This Row],[Cost (2)]]*2 + Table3[[#This Row],[Speed (1)]] + Table3[[#This Row],[I/O (3)]]*3 + Table3[[#This Row],[Memory (1)]] + Table3[[#This Row],[Simplicity (3)]] *3</f>
        <v>38</v>
      </c>
    </row>
    <row r="5" spans="2:8" ht="50.1" customHeight="1" x14ac:dyDescent="0.25">
      <c r="B5" s="1" t="s">
        <v>1</v>
      </c>
      <c r="C5">
        <v>3</v>
      </c>
      <c r="D5">
        <v>3</v>
      </c>
      <c r="E5">
        <v>3</v>
      </c>
      <c r="F5">
        <v>3</v>
      </c>
      <c r="G5">
        <v>1</v>
      </c>
      <c r="H5">
        <f>Table3[[#This Row],[Cost (2)]]*2 + Table3[[#This Row],[Speed (1)]] + Table3[[#This Row],[I/O (3)]]*3 + Table3[[#This Row],[Memory (1)]] + Table3[[#This Row],[Simplicity (3)]] *3</f>
        <v>24</v>
      </c>
    </row>
    <row r="6" spans="2:8" ht="50.1" customHeight="1" x14ac:dyDescent="0.25">
      <c r="B6" s="1" t="s">
        <v>2</v>
      </c>
      <c r="C6">
        <v>3</v>
      </c>
      <c r="D6">
        <v>5</v>
      </c>
      <c r="E6">
        <v>3</v>
      </c>
      <c r="F6">
        <v>1</v>
      </c>
      <c r="G6">
        <v>2</v>
      </c>
      <c r="H6">
        <f>Table3[[#This Row],[Cost (2)]]*2 + Table3[[#This Row],[Speed (1)]] + Table3[[#This Row],[I/O (3)]]*3 + Table3[[#This Row],[Memory (1)]] + Table3[[#This Row],[Simplicity (3)]] *3</f>
        <v>27</v>
      </c>
    </row>
    <row r="13" spans="2:8" ht="39.950000000000003" customHeight="1" x14ac:dyDescent="0.25">
      <c r="B13" s="11" t="s">
        <v>12</v>
      </c>
      <c r="C13" s="11"/>
      <c r="D13" s="11"/>
      <c r="E13" s="11"/>
      <c r="F13" s="11"/>
      <c r="G13" s="11"/>
      <c r="H13" s="11"/>
    </row>
    <row r="14" spans="2:8" ht="50.1" customHeight="1" x14ac:dyDescent="0.25">
      <c r="B14" t="s">
        <v>13</v>
      </c>
      <c r="C14" t="s">
        <v>14</v>
      </c>
      <c r="D14" t="s">
        <v>15</v>
      </c>
      <c r="E14" t="s">
        <v>18</v>
      </c>
      <c r="F14" t="s">
        <v>16</v>
      </c>
      <c r="G14" t="s">
        <v>17</v>
      </c>
      <c r="H14" t="s">
        <v>6</v>
      </c>
    </row>
    <row r="15" spans="2:8" ht="50.1" customHeight="1" x14ac:dyDescent="0.25">
      <c r="B15" s="1" t="s">
        <v>19</v>
      </c>
      <c r="C15">
        <v>5</v>
      </c>
      <c r="D15">
        <v>4</v>
      </c>
      <c r="E15">
        <v>5</v>
      </c>
      <c r="F15">
        <v>3</v>
      </c>
      <c r="G15">
        <v>3</v>
      </c>
      <c r="H15" s="8">
        <f>Table35[[#This Row],[Cost (4)]]*4 + Table35[[#This Row],[Power Consumption (2)]]*2 + Table35[[#This Row],[Size (4)]]*4 + Table35[[#This Row],[Noise (1)]] + Table35[[#This Row],[Heat Output (3)]]*3</f>
        <v>60</v>
      </c>
    </row>
    <row r="16" spans="2:8" ht="50.1" customHeight="1" x14ac:dyDescent="0.25">
      <c r="B16" s="1" t="s">
        <v>20</v>
      </c>
      <c r="C16">
        <v>3</v>
      </c>
      <c r="D16">
        <v>2</v>
      </c>
      <c r="E16">
        <v>2</v>
      </c>
      <c r="F16">
        <v>4</v>
      </c>
      <c r="G16">
        <v>5</v>
      </c>
      <c r="H16">
        <f>Table35[[#This Row],[Cost (4)]]*4 + Table35[[#This Row],[Power Consumption (2)]]*2 + Table35[[#This Row],[Size (4)]]*4 + Table35[[#This Row],[Noise (1)]] + Table35[[#This Row],[Heat Output (3)]]*3</f>
        <v>43</v>
      </c>
    </row>
    <row r="17" spans="2:8" ht="50.1" customHeight="1" x14ac:dyDescent="0.25">
      <c r="B17" s="1" t="s">
        <v>21</v>
      </c>
      <c r="C17">
        <v>4</v>
      </c>
      <c r="D17">
        <v>3</v>
      </c>
      <c r="E17">
        <v>5</v>
      </c>
      <c r="F17">
        <v>3</v>
      </c>
      <c r="G17">
        <v>4</v>
      </c>
      <c r="H17">
        <f>Table35[[#This Row],[Cost (4)]]*4 + Table35[[#This Row],[Power Consumption (2)]]*2 + Table35[[#This Row],[Size (4)]]*4 + Table35[[#This Row],[Noise (1)]] + Table35[[#This Row],[Heat Output (3)]]*3</f>
        <v>57</v>
      </c>
    </row>
    <row r="18" spans="2:8" ht="50.1" customHeight="1" x14ac:dyDescent="0.25">
      <c r="B18" s="1" t="s">
        <v>22</v>
      </c>
      <c r="C18">
        <v>5</v>
      </c>
      <c r="D18">
        <v>3</v>
      </c>
      <c r="E18">
        <v>4</v>
      </c>
      <c r="F18">
        <v>4</v>
      </c>
      <c r="G18">
        <v>4</v>
      </c>
      <c r="H18" s="2">
        <f>Table35[[#This Row],[Cost (4)]]*4 + Table35[[#This Row],[Power Consumption (2)]]*2 + Table35[[#This Row],[Size (4)]]*4 + Table35[[#This Row],[Noise (1)]] + Table35[[#This Row],[Heat Output (3)]]*3</f>
        <v>58</v>
      </c>
    </row>
    <row r="23" spans="2:8" ht="50.1" customHeight="1" x14ac:dyDescent="0.25">
      <c r="B23" s="11" t="s">
        <v>24</v>
      </c>
      <c r="C23" s="11"/>
      <c r="D23" s="11"/>
      <c r="E23" s="11"/>
      <c r="F23" s="11"/>
      <c r="G23" s="11"/>
      <c r="H23" s="11"/>
    </row>
    <row r="24" spans="2:8" ht="50.1" customHeight="1" x14ac:dyDescent="0.25">
      <c r="B24" t="s">
        <v>13</v>
      </c>
      <c r="C24" t="s">
        <v>23</v>
      </c>
      <c r="D24" t="s">
        <v>15</v>
      </c>
      <c r="E24" t="s">
        <v>18</v>
      </c>
      <c r="F24" t="s">
        <v>7</v>
      </c>
      <c r="G24" t="s">
        <v>25</v>
      </c>
      <c r="H24" t="s">
        <v>6</v>
      </c>
    </row>
    <row r="25" spans="2:8" ht="50.1" customHeight="1" x14ac:dyDescent="0.25">
      <c r="B25" s="1" t="s">
        <v>26</v>
      </c>
      <c r="C25">
        <v>4</v>
      </c>
      <c r="D25">
        <v>1</v>
      </c>
      <c r="E25">
        <v>5</v>
      </c>
      <c r="F25">
        <v>4</v>
      </c>
      <c r="G25">
        <v>2</v>
      </c>
      <c r="H25" s="8">
        <f>Table356[[#This Row],[Cost (5)]]*5 + Table356[[#This Row],[Power Consumption (2)]]*2 + Table356[[#This Row],[Size (4)]]*4 + Table356[[#This Row],[Simplicity (3)]]*3 + Table356[[#This Row],[cooling(3)]]*3</f>
        <v>60</v>
      </c>
    </row>
    <row r="26" spans="2:8" ht="50.1" customHeight="1" x14ac:dyDescent="0.25">
      <c r="B26" s="1" t="s">
        <v>27</v>
      </c>
      <c r="C26">
        <v>1</v>
      </c>
      <c r="D26">
        <v>5</v>
      </c>
      <c r="E26">
        <v>2</v>
      </c>
      <c r="F26">
        <v>1</v>
      </c>
      <c r="G26">
        <v>5</v>
      </c>
      <c r="H26">
        <f>Table356[[#This Row],[Cost (5)]]*5 + Table356[[#This Row],[Power Consumption (2)]]*2 + Table356[[#This Row],[Size (4)]]*4 + Table356[[#This Row],[Simplicity (3)]]*3 + Table356[[#This Row],[cooling(3)]]*3</f>
        <v>41</v>
      </c>
    </row>
    <row r="27" spans="2:8" ht="50.1" customHeight="1" x14ac:dyDescent="0.25">
      <c r="B27" s="1" t="s">
        <v>28</v>
      </c>
      <c r="C27">
        <v>4</v>
      </c>
      <c r="D27">
        <v>3</v>
      </c>
      <c r="E27">
        <v>4</v>
      </c>
      <c r="F27">
        <v>2</v>
      </c>
      <c r="G27">
        <v>2</v>
      </c>
      <c r="H27">
        <f>Table356[[#This Row],[Cost (5)]]*5 + Table356[[#This Row],[Power Consumption (2)]]*2 + Table356[[#This Row],[Size (4)]]*4 + Table356[[#This Row],[Simplicity (3)]]*3 + Table356[[#This Row],[cooling(3)]]*3</f>
        <v>54</v>
      </c>
    </row>
    <row r="28" spans="2:8" ht="50.1" customHeight="1" x14ac:dyDescent="0.25">
      <c r="B28" s="1" t="s">
        <v>29</v>
      </c>
      <c r="C28">
        <v>3</v>
      </c>
      <c r="D28">
        <v>4</v>
      </c>
      <c r="E28">
        <v>3</v>
      </c>
      <c r="F28">
        <v>4</v>
      </c>
      <c r="G28">
        <v>1</v>
      </c>
      <c r="H28" s="2">
        <f>Table356[[#This Row],[Cost (5)]]*5 + Table356[[#This Row],[Power Consumption (2)]]*2 + Table356[[#This Row],[Size (4)]]*4 + Table356[[#This Row],[Simplicity (3)]]*3 + Table356[[#This Row],[cooling(3)]]*3</f>
        <v>50</v>
      </c>
    </row>
    <row r="35" spans="2:8" ht="50.1" customHeight="1" x14ac:dyDescent="0.25">
      <c r="B35" s="12" t="s">
        <v>76</v>
      </c>
      <c r="C35" s="12"/>
      <c r="D35" s="12"/>
      <c r="E35" s="12"/>
      <c r="F35" s="12"/>
      <c r="G35" s="12"/>
      <c r="H35" s="12"/>
    </row>
    <row r="36" spans="2:8" ht="50.1" customHeight="1" x14ac:dyDescent="0.25">
      <c r="B36" t="s">
        <v>30</v>
      </c>
      <c r="C36" t="s">
        <v>11</v>
      </c>
      <c r="D36" t="s">
        <v>32</v>
      </c>
      <c r="E36" t="s">
        <v>33</v>
      </c>
      <c r="F36" t="s">
        <v>6</v>
      </c>
    </row>
    <row r="37" spans="2:8" ht="50.1" customHeight="1" x14ac:dyDescent="0.25">
      <c r="B37" s="1" t="s">
        <v>31</v>
      </c>
      <c r="C37">
        <v>3</v>
      </c>
      <c r="D37">
        <v>3</v>
      </c>
      <c r="E37">
        <v>4</v>
      </c>
      <c r="F37">
        <f>Table3567[[#This Row],[Cost (2)]]*2 + Table3567[[#This Row],[Response time (2)]]*2 + Table3567[[#This Row],[Accuracy(5)]]*5</f>
        <v>32</v>
      </c>
    </row>
    <row r="38" spans="2:8" ht="50.1" customHeight="1" x14ac:dyDescent="0.25">
      <c r="B38" s="1" t="s">
        <v>36</v>
      </c>
      <c r="C38">
        <v>3</v>
      </c>
      <c r="D38">
        <v>4</v>
      </c>
      <c r="E38">
        <v>4</v>
      </c>
      <c r="F38" s="14">
        <f>Table3567[[#This Row],[Cost (2)]]*2 + Table3567[[#This Row],[Response time (2)]]*2 + Table3567[[#This Row],[Accuracy(5)]]*5</f>
        <v>34</v>
      </c>
    </row>
    <row r="39" spans="2:8" ht="50.1" customHeight="1" x14ac:dyDescent="0.25">
      <c r="B39" s="1" t="s">
        <v>35</v>
      </c>
      <c r="C39">
        <v>5</v>
      </c>
      <c r="D39">
        <v>5</v>
      </c>
      <c r="E39">
        <v>3</v>
      </c>
      <c r="F39" s="8">
        <f>Table3567[[#This Row],[Cost (2)]]*2 + Table3567[[#This Row],[Response time (2)]]*2 + Table3567[[#This Row],[Accuracy(5)]]*5</f>
        <v>35</v>
      </c>
    </row>
    <row r="40" spans="2:8" ht="50.1" customHeight="1" x14ac:dyDescent="0.25">
      <c r="B40" s="1" t="s">
        <v>34</v>
      </c>
      <c r="C40">
        <v>1</v>
      </c>
      <c r="D40">
        <v>4</v>
      </c>
      <c r="E40">
        <v>3</v>
      </c>
      <c r="F40" s="2">
        <f>Table3567[[#This Row],[Cost (2)]]*2 + Table3567[[#This Row],[Response time (2)]]*2 + Table3567[[#This Row],[Accuracy(5)]]*5</f>
        <v>25</v>
      </c>
    </row>
    <row r="44" spans="2:8" ht="50.1" customHeight="1" x14ac:dyDescent="0.25">
      <c r="B44" s="11" t="s">
        <v>37</v>
      </c>
      <c r="C44" s="11"/>
      <c r="D44" s="11"/>
      <c r="E44" s="11"/>
      <c r="F44" s="11"/>
      <c r="G44" s="11"/>
      <c r="H44" s="11"/>
    </row>
    <row r="45" spans="2:8" ht="50.1" customHeight="1" x14ac:dyDescent="0.25">
      <c r="B45" t="s">
        <v>38</v>
      </c>
      <c r="C45" t="s">
        <v>3</v>
      </c>
      <c r="D45" t="s">
        <v>77</v>
      </c>
      <c r="E45" t="s">
        <v>18</v>
      </c>
      <c r="F45" t="s">
        <v>39</v>
      </c>
      <c r="G45" t="s">
        <v>40</v>
      </c>
      <c r="H45" t="s">
        <v>6</v>
      </c>
    </row>
    <row r="46" spans="2:8" ht="50.1" customHeight="1" x14ac:dyDescent="0.25">
      <c r="B46" s="1" t="s">
        <v>41</v>
      </c>
      <c r="C46">
        <v>5</v>
      </c>
      <c r="D46">
        <v>2</v>
      </c>
      <c r="E46">
        <v>5</v>
      </c>
      <c r="F46">
        <v>3</v>
      </c>
      <c r="G46">
        <v>5</v>
      </c>
      <c r="H46">
        <f>Table3568[[#This Row],[Cost (3)]]*3 + Table3568[[#This Row],[Simplicity (2)]]*2 + Table3568[[#This Row],[Size (4)]]*4 + Table3568[[#This Row],[Brightness (2)]]*2 + Table3568[[#This Row],[Heat Output(3)]]*3</f>
        <v>60</v>
      </c>
    </row>
    <row r="47" spans="2:8" ht="50.1" customHeight="1" x14ac:dyDescent="0.25">
      <c r="B47" s="1" t="s">
        <v>42</v>
      </c>
      <c r="C47">
        <v>2</v>
      </c>
      <c r="D47">
        <v>5</v>
      </c>
      <c r="E47">
        <v>5</v>
      </c>
      <c r="F47">
        <v>5</v>
      </c>
      <c r="G47">
        <v>5</v>
      </c>
      <c r="H47" s="8">
        <f>Table3568[[#This Row],[Cost (3)]]*3 + Table3568[[#This Row],[Simplicity (2)]]*2 + Table3568[[#This Row],[Size (4)]]*4 + Table3568[[#This Row],[Brightness (2)]]*2 + Table3568[[#This Row],[Heat Output(3)]]*3</f>
        <v>61</v>
      </c>
    </row>
    <row r="48" spans="2:8" ht="50.1" customHeight="1" x14ac:dyDescent="0.25">
      <c r="B48" s="1" t="s">
        <v>43</v>
      </c>
      <c r="C48">
        <v>4</v>
      </c>
      <c r="D48">
        <v>5</v>
      </c>
      <c r="E48">
        <v>2</v>
      </c>
      <c r="F48">
        <v>4</v>
      </c>
      <c r="G48">
        <v>1</v>
      </c>
      <c r="H48">
        <f>Table3568[[#This Row],[Cost (3)]]*3 + Table3568[[#This Row],[Simplicity (2)]]*2 + Table3568[[#This Row],[Size (4)]]*4 + Table3568[[#This Row],[Brightness (2)]]*2 + Table3568[[#This Row],[Heat Output(3)]]*3</f>
        <v>41</v>
      </c>
    </row>
    <row r="49" spans="2:8" ht="50.1" customHeight="1" x14ac:dyDescent="0.25">
      <c r="B49" s="1" t="s">
        <v>44</v>
      </c>
      <c r="C49">
        <v>3</v>
      </c>
      <c r="D49">
        <v>5</v>
      </c>
      <c r="E49">
        <v>2</v>
      </c>
      <c r="F49">
        <v>3</v>
      </c>
      <c r="G49">
        <v>5</v>
      </c>
      <c r="H49" s="2">
        <f>Table3568[[#This Row],[Cost (3)]]*3 + Table3568[[#This Row],[Simplicity (2)]]*2 + Table3568[[#This Row],[Size (4)]]*4 + Table3568[[#This Row],[Brightness (2)]]*2 + Table3568[[#This Row],[Heat Output(3)]]*3</f>
        <v>48</v>
      </c>
    </row>
    <row r="53" spans="2:8" x14ac:dyDescent="0.25">
      <c r="G53" t="s">
        <v>45</v>
      </c>
    </row>
    <row r="56" spans="2:8" ht="50.1" customHeight="1" x14ac:dyDescent="0.25">
      <c r="B56" s="11" t="s">
        <v>46</v>
      </c>
      <c r="C56" s="11"/>
      <c r="D56" s="11"/>
      <c r="E56" s="11"/>
      <c r="F56" s="11"/>
      <c r="G56" s="11"/>
      <c r="H56" s="11"/>
    </row>
    <row r="57" spans="2:8" ht="50.1" customHeight="1" x14ac:dyDescent="0.25">
      <c r="B57" t="s">
        <v>49</v>
      </c>
      <c r="C57" t="s">
        <v>14</v>
      </c>
      <c r="D57" s="1" t="s">
        <v>15</v>
      </c>
      <c r="E57" t="s">
        <v>47</v>
      </c>
      <c r="F57" t="s">
        <v>7</v>
      </c>
      <c r="G57" s="1" t="s">
        <v>48</v>
      </c>
      <c r="H57" t="s">
        <v>6</v>
      </c>
    </row>
    <row r="58" spans="2:8" ht="50.1" customHeight="1" x14ac:dyDescent="0.25">
      <c r="B58" s="1" t="s">
        <v>50</v>
      </c>
      <c r="C58">
        <v>5</v>
      </c>
      <c r="D58">
        <v>5</v>
      </c>
      <c r="E58">
        <v>5</v>
      </c>
      <c r="F58">
        <v>1</v>
      </c>
      <c r="G58">
        <v>3</v>
      </c>
      <c r="H58" s="8">
        <f>Table35689[[#This Row],[Cost (4)]]*4 + Table35689[[#This Row],[Power Consumption (2)]]*2 + Table35689[[#This Row],[Size (5)]]*5 + Table35689[[#This Row],[Simplicity (3)]]*3 + Table35689[[#This Row],[Humidity Output(3)]]*3</f>
        <v>67</v>
      </c>
    </row>
    <row r="59" spans="2:8" ht="50.1" customHeight="1" x14ac:dyDescent="0.25">
      <c r="B59" s="1" t="s">
        <v>51</v>
      </c>
      <c r="C59">
        <v>4</v>
      </c>
      <c r="D59">
        <v>5</v>
      </c>
      <c r="E59">
        <v>3</v>
      </c>
      <c r="F59">
        <v>5</v>
      </c>
      <c r="G59">
        <v>3</v>
      </c>
      <c r="H59">
        <f>Table35689[[#This Row],[Cost (4)]]*4 + Table35689[[#This Row],[Power Consumption (2)]]*2 + Table35689[[#This Row],[Size (5)]]*5 + Table35689[[#This Row],[Simplicity (3)]]*3 + Table35689[[#This Row],[Humidity Output(3)]]*3</f>
        <v>65</v>
      </c>
    </row>
    <row r="60" spans="2:8" ht="50.1" customHeight="1" x14ac:dyDescent="0.25">
      <c r="B60" s="1" t="s">
        <v>52</v>
      </c>
      <c r="C60">
        <v>4</v>
      </c>
      <c r="D60">
        <v>3</v>
      </c>
      <c r="E60">
        <v>5</v>
      </c>
      <c r="F60">
        <v>1</v>
      </c>
      <c r="G60">
        <v>5</v>
      </c>
      <c r="H60">
        <f>Table35689[[#This Row],[Cost (4)]]*4 + Table35689[[#This Row],[Power Consumption (2)]]*2 + Table35689[[#This Row],[Size (5)]]*5 + Table35689[[#This Row],[Simplicity (3)]]*3 + Table35689[[#This Row],[Humidity Output(3)]]*3</f>
        <v>65</v>
      </c>
    </row>
    <row r="61" spans="2:8" ht="50.1" customHeight="1" x14ac:dyDescent="0.25">
      <c r="B61" s="1" t="s">
        <v>53</v>
      </c>
      <c r="C61">
        <v>2</v>
      </c>
      <c r="D61">
        <v>3</v>
      </c>
      <c r="E61">
        <v>2</v>
      </c>
      <c r="F61">
        <v>5</v>
      </c>
      <c r="G61">
        <v>5</v>
      </c>
      <c r="H61" s="2">
        <f>Table35689[[#This Row],[Cost (4)]]*4 + Table35689[[#This Row],[Power Consumption (2)]]*2 + Table35689[[#This Row],[Size (5)]]*5 + Table35689[[#This Row],[Simplicity (3)]]*3 + Table35689[[#This Row],[Humidity Output(3)]]*3</f>
        <v>54</v>
      </c>
    </row>
    <row r="67" spans="2:12" x14ac:dyDescent="0.25">
      <c r="B67" s="11" t="s">
        <v>54</v>
      </c>
      <c r="C67" s="11"/>
      <c r="D67" s="11"/>
      <c r="E67" s="11"/>
      <c r="F67" s="11"/>
      <c r="G67" s="11"/>
      <c r="H67" s="11"/>
    </row>
    <row r="68" spans="2:12" ht="50.1" customHeight="1" x14ac:dyDescent="0.25">
      <c r="B68" t="s">
        <v>55</v>
      </c>
      <c r="C68" t="s">
        <v>14</v>
      </c>
      <c r="D68" t="s">
        <v>56</v>
      </c>
      <c r="E68" t="s">
        <v>57</v>
      </c>
      <c r="F68" s="1" t="s">
        <v>58</v>
      </c>
      <c r="G68" t="s">
        <v>39</v>
      </c>
      <c r="H68" t="s">
        <v>6</v>
      </c>
    </row>
    <row r="69" spans="2:12" ht="50.1" customHeight="1" x14ac:dyDescent="0.3">
      <c r="B69" s="3" t="s">
        <v>59</v>
      </c>
      <c r="C69">
        <v>5</v>
      </c>
      <c r="D69">
        <v>3</v>
      </c>
      <c r="E69">
        <v>3</v>
      </c>
      <c r="F69">
        <v>3</v>
      </c>
      <c r="G69">
        <v>3</v>
      </c>
      <c r="H69">
        <f>Table3568910[[#This Row],[Cost (4)]]*4 + Table3568910[[#This Row],[I/O pins (3)]]*3 + Table3568910[[#This Row],[Size (2)]]*2 + Table3568910[[#This Row],[Quality/Resolution (2)]]*2 +Table3568910[[#This Row],[Brightness (2)]]*2</f>
        <v>47</v>
      </c>
    </row>
    <row r="70" spans="2:12" ht="50.1" customHeight="1" x14ac:dyDescent="0.3">
      <c r="B70" s="3" t="s">
        <v>60</v>
      </c>
      <c r="C70">
        <v>5</v>
      </c>
      <c r="D70">
        <v>5</v>
      </c>
      <c r="E70">
        <v>5</v>
      </c>
      <c r="F70">
        <v>2</v>
      </c>
      <c r="G70">
        <v>2</v>
      </c>
      <c r="H70" s="8">
        <f>Table3568910[[#This Row],[Cost (4)]]*4 + Table3568910[[#This Row],[I/O pins (3)]]*3 + Table3568910[[#This Row],[Size (2)]]*2 + Table3568910[[#This Row],[Quality/Resolution (2)]]*2 +Table3568910[[#This Row],[Brightness (2)]]*2</f>
        <v>53</v>
      </c>
    </row>
    <row r="71" spans="2:12" ht="50.1" customHeight="1" x14ac:dyDescent="0.3">
      <c r="B71" s="3" t="s">
        <v>61</v>
      </c>
      <c r="C71">
        <v>2</v>
      </c>
      <c r="D71">
        <v>3</v>
      </c>
      <c r="E71">
        <v>3</v>
      </c>
      <c r="F71">
        <v>5</v>
      </c>
      <c r="G71">
        <v>2</v>
      </c>
      <c r="H71">
        <f>Table3568910[[#This Row],[Cost (4)]]*4 + Table3568910[[#This Row],[I/O pins (3)]]*3 + Table3568910[[#This Row],[Size (2)]]*2 + Table3568910[[#This Row],[Quality/Resolution (2)]]*2 +Table3568910[[#This Row],[Brightness (2)]]*2</f>
        <v>37</v>
      </c>
    </row>
    <row r="72" spans="2:12" ht="50.1" customHeight="1" x14ac:dyDescent="0.25">
      <c r="B72" s="1" t="s">
        <v>62</v>
      </c>
      <c r="C72">
        <v>4</v>
      </c>
      <c r="D72">
        <v>4</v>
      </c>
      <c r="E72">
        <v>3</v>
      </c>
      <c r="F72">
        <v>2</v>
      </c>
      <c r="G72">
        <v>5</v>
      </c>
      <c r="H72" s="13">
        <f>Table3568910[[#This Row],[Cost (4)]]*4 + Table3568910[[#This Row],[I/O pins (3)]]*3 + Table3568910[[#This Row],[Size (2)]]*2 + Table3568910[[#This Row],[Quality/Resolution (2)]]*2 +Table3568910[[#This Row],[Brightness (2)]]*2</f>
        <v>48</v>
      </c>
    </row>
    <row r="75" spans="2:12" ht="15.75" thickBot="1" x14ac:dyDescent="0.3"/>
    <row r="76" spans="2:12" ht="17.25" thickBot="1" x14ac:dyDescent="0.3">
      <c r="B76" s="4"/>
    </row>
    <row r="77" spans="2:12" ht="24.95" customHeight="1" x14ac:dyDescent="0.35">
      <c r="K77" s="9" t="s">
        <v>63</v>
      </c>
      <c r="L77" s="10"/>
    </row>
    <row r="78" spans="2:12" ht="24.95" customHeight="1" x14ac:dyDescent="0.25">
      <c r="K78" s="7" t="s">
        <v>73</v>
      </c>
      <c r="L78" s="6" t="s">
        <v>72</v>
      </c>
    </row>
    <row r="79" spans="2:12" ht="24.95" customHeight="1" x14ac:dyDescent="0.25">
      <c r="K79" t="s">
        <v>64</v>
      </c>
      <c r="L79" s="5">
        <v>25</v>
      </c>
    </row>
    <row r="80" spans="2:12" ht="24.95" customHeight="1" x14ac:dyDescent="0.25">
      <c r="K80" t="s">
        <v>74</v>
      </c>
      <c r="L80" s="5">
        <v>20</v>
      </c>
    </row>
    <row r="81" spans="11:12" ht="24.95" customHeight="1" x14ac:dyDescent="0.25">
      <c r="K81" t="s">
        <v>65</v>
      </c>
      <c r="L81" s="5">
        <v>25</v>
      </c>
    </row>
    <row r="82" spans="11:12" ht="24.95" customHeight="1" x14ac:dyDescent="0.25">
      <c r="K82" t="s">
        <v>66</v>
      </c>
      <c r="L82" s="5">
        <v>55</v>
      </c>
    </row>
    <row r="83" spans="11:12" ht="24.95" customHeight="1" x14ac:dyDescent="0.25">
      <c r="K83" t="s">
        <v>67</v>
      </c>
      <c r="L83" s="5">
        <v>35</v>
      </c>
    </row>
    <row r="84" spans="11:12" ht="24.95" customHeight="1" x14ac:dyDescent="0.25">
      <c r="K84" t="s">
        <v>68</v>
      </c>
      <c r="L84" s="5">
        <v>30</v>
      </c>
    </row>
    <row r="85" spans="11:12" ht="24.95" customHeight="1" x14ac:dyDescent="0.25">
      <c r="K85" t="s">
        <v>55</v>
      </c>
      <c r="L85" s="5">
        <v>10</v>
      </c>
    </row>
    <row r="86" spans="11:12" ht="24.95" customHeight="1" x14ac:dyDescent="0.25">
      <c r="K86" t="s">
        <v>69</v>
      </c>
      <c r="L86" s="5">
        <v>10</v>
      </c>
    </row>
    <row r="87" spans="11:12" ht="24.95" customHeight="1" x14ac:dyDescent="0.25">
      <c r="K87" t="s">
        <v>70</v>
      </c>
      <c r="L87" s="5">
        <v>50</v>
      </c>
    </row>
    <row r="88" spans="11:12" ht="24.95" customHeight="1" x14ac:dyDescent="0.25">
      <c r="K88" t="s">
        <v>75</v>
      </c>
      <c r="L88" s="5">
        <v>30</v>
      </c>
    </row>
    <row r="89" spans="11:12" ht="24.95" customHeight="1" x14ac:dyDescent="0.25">
      <c r="K89" t="s">
        <v>71</v>
      </c>
      <c r="L89" s="5">
        <f>SUM(L79:L88)</f>
        <v>290</v>
      </c>
    </row>
  </sheetData>
  <mergeCells count="8">
    <mergeCell ref="K77:L77"/>
    <mergeCell ref="B67:H67"/>
    <mergeCell ref="B2:H2"/>
    <mergeCell ref="B13:H13"/>
    <mergeCell ref="B23:H23"/>
    <mergeCell ref="B35:H35"/>
    <mergeCell ref="B44:H44"/>
    <mergeCell ref="B56:H56"/>
  </mergeCells>
  <pageMargins left="0.7" right="0.7" top="0.75" bottom="0.75" header="0.3" footer="0.3"/>
  <pageSetup scale="20" orientation="landscape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wilcox</dc:creator>
  <cp:lastModifiedBy>zach wilcox</cp:lastModifiedBy>
  <cp:lastPrinted>2021-12-02T09:11:13Z</cp:lastPrinted>
  <dcterms:created xsi:type="dcterms:W3CDTF">2021-12-02T08:47:12Z</dcterms:created>
  <dcterms:modified xsi:type="dcterms:W3CDTF">2022-05-04T21:27:59Z</dcterms:modified>
</cp:coreProperties>
</file>