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hidePivotFieldList="1" defaultThemeVersion="164011"/>
  <bookViews>
    <workbookView xWindow="0" yWindow="0" windowWidth="24000" windowHeight="9000"/>
  </bookViews>
  <sheets>
    <sheet name="Revenue" sheetId="10" r:id="rId1"/>
    <sheet name="Sheet2" sheetId="11" r:id="rId2"/>
    <sheet name="Sheet3" sheetId="12" r:id="rId3"/>
    <sheet name="Sheet4" sheetId="14" r:id="rId4"/>
  </sheet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9" i="12" l="1"/>
  <c r="J19" i="12"/>
  <c r="G19" i="12"/>
  <c r="L18" i="12"/>
  <c r="J18" i="12"/>
  <c r="G18" i="12"/>
  <c r="L17" i="12"/>
  <c r="J17" i="12"/>
  <c r="G17" i="12"/>
  <c r="L16" i="12"/>
  <c r="J16" i="12"/>
  <c r="G16" i="12"/>
  <c r="L15" i="12"/>
  <c r="J15" i="12"/>
  <c r="G15" i="12"/>
  <c r="L14" i="12"/>
  <c r="J14" i="12"/>
  <c r="G14" i="12"/>
  <c r="L13" i="12"/>
  <c r="J13" i="12"/>
  <c r="G13" i="12"/>
  <c r="L12" i="12"/>
  <c r="J12" i="12"/>
  <c r="G12" i="12"/>
  <c r="L10" i="12"/>
  <c r="J10" i="12"/>
  <c r="G10" i="12"/>
  <c r="L9" i="12"/>
  <c r="J9" i="12"/>
  <c r="G9" i="12"/>
  <c r="L8" i="12"/>
  <c r="J8" i="12"/>
  <c r="G8" i="12"/>
  <c r="AD7" i="12"/>
  <c r="Q7" i="12"/>
  <c r="P7" i="12"/>
  <c r="N7" i="12"/>
  <c r="M7" i="12"/>
  <c r="L7" i="12"/>
  <c r="J7" i="12"/>
  <c r="G7" i="12"/>
  <c r="AD6" i="12"/>
  <c r="Q6" i="12"/>
  <c r="P6" i="12"/>
  <c r="N6" i="12"/>
  <c r="M6" i="12"/>
  <c r="L6" i="12"/>
  <c r="J6" i="12"/>
  <c r="G6" i="12"/>
  <c r="AD5" i="12"/>
  <c r="Q5" i="12"/>
  <c r="P5" i="12"/>
  <c r="N5" i="12"/>
  <c r="M5" i="12"/>
  <c r="L5" i="12"/>
  <c r="J5" i="12"/>
  <c r="H5" i="12"/>
  <c r="AD4" i="12"/>
  <c r="Q4" i="12"/>
  <c r="P4" i="12"/>
  <c r="N4" i="12"/>
  <c r="M4" i="12"/>
  <c r="L4" i="12"/>
  <c r="J4" i="12"/>
  <c r="G4" i="12"/>
  <c r="AD3" i="12"/>
  <c r="L3" i="12"/>
  <c r="J3" i="12"/>
  <c r="G3" i="12"/>
  <c r="Q2" i="12"/>
  <c r="P2" i="12"/>
  <c r="N2" i="12"/>
  <c r="M2" i="12"/>
  <c r="L2" i="12"/>
  <c r="J2" i="12"/>
  <c r="G2" i="12"/>
</calcChain>
</file>

<file path=xl/sharedStrings.xml><?xml version="1.0" encoding="utf-8"?>
<sst xmlns="http://schemas.openxmlformats.org/spreadsheetml/2006/main" count="137" uniqueCount="74">
  <si>
    <t>Row Labels</t>
  </si>
  <si>
    <t>Reported Hours</t>
  </si>
  <si>
    <t>Revenue</t>
  </si>
  <si>
    <t xml:space="preserve">Effective rate </t>
  </si>
  <si>
    <t>Threshold is not exceeded, calculated based on adjusted rates</t>
  </si>
  <si>
    <t>Threshold is exceeded, Revenue per Employee model calculation</t>
  </si>
  <si>
    <t>Grand Total</t>
  </si>
  <si>
    <t>Person</t>
  </si>
  <si>
    <t>Level</t>
  </si>
  <si>
    <t>Senior</t>
  </si>
  <si>
    <t>Project</t>
  </si>
  <si>
    <t>TA Name</t>
  </si>
  <si>
    <t>Base Hours</t>
  </si>
  <si>
    <t>Revenue based on 152 h</t>
  </si>
  <si>
    <t>Lost revenue/0 rate</t>
  </si>
  <si>
    <t>Fixed Revenue</t>
  </si>
  <si>
    <t>Final Revenue</t>
  </si>
  <si>
    <t>Seniority Level</t>
  </si>
  <si>
    <t>Cost</t>
  </si>
  <si>
    <t>PM Real</t>
  </si>
  <si>
    <t>PM 152 HOURS without 0 rates</t>
  </si>
  <si>
    <t>Seniority per person</t>
  </si>
  <si>
    <t>Employee count</t>
  </si>
  <si>
    <t xml:space="preserve">Seniority per project
</t>
  </si>
  <si>
    <t>Salary</t>
  </si>
  <si>
    <t>Overhead</t>
  </si>
  <si>
    <t>Intermediate</t>
  </si>
  <si>
    <t>Junior</t>
  </si>
  <si>
    <t>AboveLead</t>
  </si>
  <si>
    <t>Lead</t>
  </si>
  <si>
    <t>Customer 1</t>
  </si>
  <si>
    <t>Project 1</t>
  </si>
  <si>
    <t>Employee 1</t>
  </si>
  <si>
    <t>Employee 2</t>
  </si>
  <si>
    <t>Project 2</t>
  </si>
  <si>
    <t>Employee 3</t>
  </si>
  <si>
    <t>Project 4</t>
  </si>
  <si>
    <t>Employee 4</t>
  </si>
  <si>
    <t>Project 5</t>
  </si>
  <si>
    <t>Employee 5</t>
  </si>
  <si>
    <t>Customer 2</t>
  </si>
  <si>
    <t>Employee 6</t>
  </si>
  <si>
    <t>Employee 7</t>
  </si>
  <si>
    <t>Employee 8</t>
  </si>
  <si>
    <t>Employee 9</t>
  </si>
  <si>
    <t>Employee 10</t>
  </si>
  <si>
    <t>Employee 11</t>
  </si>
  <si>
    <t>Employee 12</t>
  </si>
  <si>
    <t>Employee 13</t>
  </si>
  <si>
    <t>Employee 14</t>
  </si>
  <si>
    <t>Employee 15</t>
  </si>
  <si>
    <t>Employee 16</t>
  </si>
  <si>
    <t>Employee 17</t>
  </si>
  <si>
    <t>Employee 18</t>
  </si>
  <si>
    <t>Customer 3</t>
  </si>
  <si>
    <t>Project 7</t>
  </si>
  <si>
    <t>Employee 19</t>
  </si>
  <si>
    <t>Employee 20</t>
  </si>
  <si>
    <t>Customer 4</t>
  </si>
  <si>
    <t>Employee 21</t>
  </si>
  <si>
    <t>Employee 22</t>
  </si>
  <si>
    <t>Employee 23</t>
  </si>
  <si>
    <t>Customer 5</t>
  </si>
  <si>
    <t>Employee 24</t>
  </si>
  <si>
    <t>Employee 25</t>
  </si>
  <si>
    <t>Project 3</t>
  </si>
  <si>
    <t>C1-Project1</t>
  </si>
  <si>
    <t>C1-Project2</t>
  </si>
  <si>
    <t>C1-Project4</t>
  </si>
  <si>
    <t>C1-Project5</t>
  </si>
  <si>
    <t>C2-Project6</t>
  </si>
  <si>
    <t>C3-Project7</t>
  </si>
  <si>
    <t>C4-Project8</t>
  </si>
  <si>
    <t>C5-Project9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</si>
</sst>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left"/>
    </xf>
    <xf numFmtId="3" fontId="0" fillId="0" borderId="0" xfId="0" applyNumberFormat="1"/>
    <xf numFmtId="164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1" fillId="2" borderId="1" xfId="0" applyFont="1" applyFill="1" applyBorder="1"/>
    <xf numFmtId="3" fontId="1" fillId="2" borderId="2" xfId="0" applyNumberFormat="1" applyFont="1" applyFill="1" applyBorder="1"/>
    <xf numFmtId="0" fontId="1" fillId="2" borderId="0" xfId="0" applyFont="1" applyFill="1" applyBorder="1" applyAlignment="1">
      <alignment horizontal="center" vertical="center" wrapText="1"/>
    </xf>
    <xf numFmtId="0" fontId="3" fillId="0" borderId="5" xfId="0" applyFont="1" applyBorder="1" applyAlignment="1">
      <alignment horizontal="left" vertical="top"/>
    </xf>
    <xf numFmtId="0" fontId="3" fillId="0" borderId="3" xfId="0" applyFont="1" applyBorder="1" applyAlignment="1">
      <alignment vertical="top"/>
    </xf>
    <xf numFmtId="0" fontId="0" fillId="0" borderId="6" xfId="0" applyBorder="1" applyAlignment="1">
      <alignment horizontal="left" indent="3"/>
    </xf>
    <xf numFmtId="3" fontId="0" fillId="0" borderId="6" xfId="0" applyNumberFormat="1" applyBorder="1"/>
    <xf numFmtId="3" fontId="0" fillId="0" borderId="7" xfId="0" applyNumberFormat="1" applyBorder="1"/>
    <xf numFmtId="3" fontId="0" fillId="0" borderId="8" xfId="0" applyNumberFormat="1" applyBorder="1"/>
    <xf numFmtId="3" fontId="0" fillId="0" borderId="9" xfId="0" applyNumberFormat="1" applyBorder="1"/>
    <xf numFmtId="3" fontId="2" fillId="0" borderId="9" xfId="0" applyNumberFormat="1" applyFont="1" applyBorder="1"/>
    <xf numFmtId="164" fontId="0" fillId="0" borderId="6" xfId="0" applyNumberFormat="1" applyBorder="1"/>
    <xf numFmtId="164" fontId="0" fillId="0" borderId="7" xfId="0" applyNumberFormat="1" applyBorder="1"/>
    <xf numFmtId="164" fontId="0" fillId="0" borderId="8" xfId="0" applyNumberFormat="1" applyBorder="1"/>
    <xf numFmtId="164" fontId="0" fillId="0" borderId="9" xfId="0" applyNumberFormat="1" applyBorder="1"/>
    <xf numFmtId="164" fontId="2" fillId="0" borderId="9" xfId="0" applyNumberFormat="1" applyFont="1" applyBorder="1"/>
    <xf numFmtId="0" fontId="1" fillId="2" borderId="0" xfId="0" applyFont="1" applyFill="1" applyBorder="1" applyAlignment="1">
      <alignment horizontal="center" vertical="center" wrapText="1" shrinkToFit="1"/>
    </xf>
    <xf numFmtId="1" fontId="0" fillId="0" borderId="6" xfId="0" applyNumberFormat="1" applyBorder="1"/>
    <xf numFmtId="1" fontId="0" fillId="0" borderId="7" xfId="0" applyNumberFormat="1" applyBorder="1"/>
    <xf numFmtId="1" fontId="0" fillId="0" borderId="8" xfId="0" applyNumberFormat="1" applyBorder="1"/>
    <xf numFmtId="1" fontId="0" fillId="3" borderId="8" xfId="0" applyNumberFormat="1" applyFill="1" applyBorder="1"/>
    <xf numFmtId="1" fontId="0" fillId="0" borderId="9" xfId="0" applyNumberFormat="1" applyBorder="1"/>
    <xf numFmtId="1" fontId="2" fillId="0" borderId="9" xfId="0" applyNumberFormat="1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2" fillId="0" borderId="9" xfId="0" applyFont="1" applyBorder="1"/>
    <xf numFmtId="1" fontId="0" fillId="0" borderId="10" xfId="0" applyNumberFormat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2" fillId="0" borderId="13" xfId="0" applyFont="1" applyBorder="1"/>
    <xf numFmtId="2" fontId="1" fillId="2" borderId="0" xfId="0" applyNumberFormat="1" applyFont="1" applyFill="1" applyBorder="1" applyAlignment="1">
      <alignment horizontal="center" vertical="center" wrapText="1"/>
    </xf>
    <xf numFmtId="2" fontId="0" fillId="0" borderId="0" xfId="0" applyNumberFormat="1"/>
    <xf numFmtId="2" fontId="0" fillId="0" borderId="14" xfId="0" applyNumberFormat="1" applyBorder="1"/>
    <xf numFmtId="2" fontId="0" fillId="0" borderId="15" xfId="0" applyNumberFormat="1" applyBorder="1"/>
    <xf numFmtId="2" fontId="0" fillId="0" borderId="16" xfId="0" applyNumberFormat="1" applyBorder="1"/>
    <xf numFmtId="2" fontId="0" fillId="0" borderId="13" xfId="0" applyNumberFormat="1" applyBorder="1" applyAlignment="1">
      <alignment horizontal="center" vertical="center"/>
    </xf>
    <xf numFmtId="2" fontId="0" fillId="3" borderId="13" xfId="0" applyNumberFormat="1" applyFill="1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2" fontId="0" fillId="3" borderId="20" xfId="0" applyNumberFormat="1" applyFill="1" applyBorder="1" applyAlignment="1">
      <alignment horizontal="center" vertical="center"/>
    </xf>
    <xf numFmtId="1" fontId="1" fillId="2" borderId="0" xfId="0" applyNumberFormat="1" applyFont="1" applyFill="1" applyBorder="1" applyAlignment="1">
      <alignment horizontal="center" vertical="center" wrapText="1" shrinkToFit="1"/>
    </xf>
    <xf numFmtId="2" fontId="0" fillId="4" borderId="17" xfId="0" applyNumberFormat="1" applyFill="1" applyBorder="1" applyAlignment="1">
      <alignment horizontal="center" vertical="center"/>
    </xf>
    <xf numFmtId="2" fontId="0" fillId="4" borderId="19" xfId="0" applyNumberFormat="1" applyFill="1" applyBorder="1" applyAlignment="1">
      <alignment horizontal="center" vertical="center"/>
    </xf>
    <xf numFmtId="2" fontId="0" fillId="4" borderId="0" xfId="0" applyNumberFormat="1" applyFill="1" applyBorder="1" applyAlignment="1">
      <alignment horizontal="center" vertical="center"/>
    </xf>
    <xf numFmtId="2" fontId="0" fillId="4" borderId="22" xfId="0" applyNumberFormat="1" applyFill="1" applyBorder="1" applyAlignment="1">
      <alignment horizontal="center" vertical="center"/>
    </xf>
    <xf numFmtId="2" fontId="0" fillId="4" borderId="18" xfId="0" applyNumberFormat="1" applyFill="1" applyBorder="1" applyAlignment="1">
      <alignment horizontal="center" vertical="center"/>
    </xf>
    <xf numFmtId="2" fontId="1" fillId="2" borderId="0" xfId="0" applyNumberFormat="1" applyFont="1" applyFill="1" applyBorder="1" applyAlignment="1">
      <alignment horizontal="center" vertical="center" wrapText="1" shrinkToFit="1"/>
    </xf>
    <xf numFmtId="2" fontId="1" fillId="0" borderId="13" xfId="0" applyNumberFormat="1" applyFont="1" applyBorder="1" applyAlignment="1">
      <alignment horizontal="center" vertical="center"/>
    </xf>
    <xf numFmtId="2" fontId="1" fillId="0" borderId="12" xfId="0" applyNumberFormat="1" applyFont="1" applyBorder="1" applyAlignment="1">
      <alignment horizontal="center" vertical="center"/>
    </xf>
    <xf numFmtId="2" fontId="1" fillId="0" borderId="20" xfId="0" applyNumberFormat="1" applyFont="1" applyBorder="1" applyAlignment="1">
      <alignment horizontal="center" vertical="center"/>
    </xf>
    <xf numFmtId="2" fontId="1" fillId="0" borderId="15" xfId="0" applyNumberFormat="1" applyFont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2" fontId="0" fillId="0" borderId="17" xfId="0" applyNumberFormat="1" applyBorder="1" applyAlignment="1">
      <alignment horizontal="center" vertical="center"/>
    </xf>
    <xf numFmtId="2" fontId="0" fillId="0" borderId="18" xfId="0" applyNumberFormat="1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2" fontId="0" fillId="0" borderId="21" xfId="0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2" fontId="1" fillId="0" borderId="11" xfId="0" applyNumberFormat="1" applyFont="1" applyBorder="1" applyAlignment="1">
      <alignment horizontal="center" vertical="center"/>
    </xf>
    <xf numFmtId="2" fontId="1" fillId="0" borderId="21" xfId="0" applyNumberFormat="1" applyFont="1" applyBorder="1" applyAlignment="1">
      <alignment horizontal="center" vertical="center"/>
    </xf>
    <xf numFmtId="2" fontId="1" fillId="0" borderId="12" xfId="0" applyNumberFormat="1" applyFont="1" applyBorder="1" applyAlignment="1">
      <alignment horizontal="center" vertical="center"/>
    </xf>
    <xf numFmtId="2" fontId="1" fillId="0" borderId="14" xfId="0" applyNumberFormat="1" applyFont="1" applyBorder="1" applyAlignment="1">
      <alignment horizontal="center" vertical="center"/>
    </xf>
    <xf numFmtId="2" fontId="1" fillId="0" borderId="15" xfId="0" applyNumberFormat="1" applyFont="1" applyBorder="1" applyAlignment="1">
      <alignment horizontal="center" vertical="center"/>
    </xf>
    <xf numFmtId="2" fontId="1" fillId="0" borderId="16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left" vertical="top"/>
    </xf>
    <xf numFmtId="0" fontId="3" fillId="0" borderId="4" xfId="0" applyFont="1" applyBorder="1" applyAlignment="1">
      <alignment horizontal="left" vertical="top"/>
    </xf>
    <xf numFmtId="2" fontId="0" fillId="0" borderId="11" xfId="0" applyNumberForma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2" fontId="0" fillId="0" borderId="16" xfId="0" applyNumberFormat="1" applyBorder="1" applyAlignment="1">
      <alignment horizontal="center"/>
    </xf>
  </cellXfs>
  <cellStyles count="1">
    <cellStyle name="Normal" xfId="0" builtinId="0"/>
  </cellStyles>
  <dxfs count="1">
    <dxf>
      <font>
        <color rgb="FFFF0000"/>
      </font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5159183455518088E-2"/>
          <c:y val="8.6469037996017364E-2"/>
          <c:w val="0.94529416809966149"/>
          <c:h val="0.89855476654375255"/>
        </c:manualLayout>
      </c:layout>
      <c:bubbleChart>
        <c:varyColors val="0"/>
        <c:ser>
          <c:idx val="0"/>
          <c:order val="0"/>
          <c:spPr>
            <a:solidFill>
              <a:schemeClr val="accent1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(#REF!,#REF!)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bubbleSize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bubbleSize>
          <c:bubble3D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57-30C5-445F-B2E1-D907485BD4C8}"/>
            </c:ext>
          </c:extLst>
        </c:ser>
        <c:ser>
          <c:idx val="1"/>
          <c:order val="1"/>
          <c:spPr>
            <a:solidFill>
              <a:schemeClr val="accent2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#REF!</c:f>
              <c:extLst xmlns:c15="http://schemas.microsoft.com/office/drawing/2012/chart"/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yVal>
          <c:bubbleSize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bubbleSize>
          <c:bubble3D val="0"/>
          <c:extLst xmlns:c15="http://schemas.microsoft.com/office/drawing/2012/chart"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58-30C5-445F-B2E1-D907485BD4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403404512"/>
        <c:axId val="403402848"/>
        <c:extLst/>
      </c:bubbleChart>
      <c:valAx>
        <c:axId val="403404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402848"/>
        <c:crosses val="autoZero"/>
        <c:crossBetween val="midCat"/>
      </c:valAx>
      <c:valAx>
        <c:axId val="40340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404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447675</xdr:colOff>
      <xdr:row>3</xdr:row>
      <xdr:rowOff>19050</xdr:rowOff>
    </xdr:from>
    <xdr:to>
      <xdr:col>21</xdr:col>
      <xdr:colOff>309564</xdr:colOff>
      <xdr:row>27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D56"/>
  <sheetViews>
    <sheetView tabSelected="1" topLeftCell="A33" workbookViewId="0">
      <selection activeCell="A57" sqref="A57"/>
    </sheetView>
  </sheetViews>
  <sheetFormatPr defaultRowHeight="14.4" x14ac:dyDescent="0.3"/>
  <cols>
    <col min="1" max="1" width="63.44140625" customWidth="1" collapsed="1"/>
    <col min="2" max="2" width="22.44140625" customWidth="1" collapsed="1"/>
    <col min="3" max="3" width="12.6640625" customWidth="1" collapsed="1"/>
    <col min="4" max="4" width="17.33203125" customWidth="1" collapsed="1"/>
  </cols>
  <sheetData>
    <row r="10" spans="1:4" x14ac:dyDescent="0.3">
      <c r="A10" s="7" t="s">
        <v>0</v>
      </c>
      <c r="B10" s="7" t="s">
        <v>1</v>
      </c>
      <c r="C10" s="7" t="s">
        <v>2</v>
      </c>
      <c r="D10" s="7" t="s">
        <v>3</v>
      </c>
    </row>
    <row r="11" spans="1:4" x14ac:dyDescent="0.3">
      <c r="A11" s="1" t="s">
        <v>30</v>
      </c>
      <c r="B11" s="2">
        <v>678</v>
      </c>
      <c r="C11" s="3">
        <v>7000</v>
      </c>
      <c r="D11" s="3">
        <v>30</v>
      </c>
    </row>
    <row r="12" spans="1:4" x14ac:dyDescent="0.3">
      <c r="A12" s="4" t="s">
        <v>66</v>
      </c>
      <c r="B12" s="2">
        <v>316</v>
      </c>
      <c r="C12" s="3">
        <v>7000</v>
      </c>
      <c r="D12" s="3">
        <v>30</v>
      </c>
    </row>
    <row r="13" spans="1:4" x14ac:dyDescent="0.3">
      <c r="A13" s="5" t="s">
        <v>4</v>
      </c>
      <c r="B13" s="2"/>
      <c r="C13" s="3">
        <v>7000</v>
      </c>
      <c r="D13" s="3">
        <v>30</v>
      </c>
    </row>
    <row r="14" spans="1:4" x14ac:dyDescent="0.3">
      <c r="A14" s="6" t="s">
        <v>32</v>
      </c>
      <c r="B14" s="2">
        <v>156</v>
      </c>
      <c r="C14" s="3">
        <v>7000</v>
      </c>
      <c r="D14" s="3">
        <v>30</v>
      </c>
    </row>
    <row r="15" spans="1:4" x14ac:dyDescent="0.3">
      <c r="A15" s="6" t="s">
        <v>33</v>
      </c>
      <c r="B15" s="2">
        <v>160</v>
      </c>
      <c r="C15" s="3">
        <v>7000</v>
      </c>
      <c r="D15" s="3">
        <v>30</v>
      </c>
    </row>
    <row r="16" spans="1:4" x14ac:dyDescent="0.3">
      <c r="A16" s="4" t="s">
        <v>67</v>
      </c>
      <c r="B16" s="2">
        <v>152</v>
      </c>
      <c r="C16" s="3">
        <v>7000</v>
      </c>
      <c r="D16" s="3">
        <v>30</v>
      </c>
    </row>
    <row r="17" spans="1:4" x14ac:dyDescent="0.3">
      <c r="A17" s="5" t="s">
        <v>4</v>
      </c>
      <c r="B17" s="2"/>
      <c r="C17" s="3">
        <v>7000</v>
      </c>
      <c r="D17" s="3">
        <v>30</v>
      </c>
    </row>
    <row r="18" spans="1:4" x14ac:dyDescent="0.3">
      <c r="A18" s="6" t="s">
        <v>35</v>
      </c>
      <c r="B18" s="2">
        <v>152</v>
      </c>
      <c r="C18" s="3">
        <v>7000</v>
      </c>
      <c r="D18" s="3">
        <v>30</v>
      </c>
    </row>
    <row r="19" spans="1:4" x14ac:dyDescent="0.3">
      <c r="A19" s="4" t="s">
        <v>68</v>
      </c>
      <c r="B19" s="2">
        <v>73</v>
      </c>
      <c r="C19" s="3">
        <v>7000</v>
      </c>
      <c r="D19" s="3">
        <v>30</v>
      </c>
    </row>
    <row r="20" spans="1:4" x14ac:dyDescent="0.3">
      <c r="A20" s="6" t="s">
        <v>37</v>
      </c>
      <c r="B20" s="2">
        <v>73</v>
      </c>
      <c r="C20" s="3">
        <v>7000</v>
      </c>
      <c r="D20" s="3">
        <v>30</v>
      </c>
    </row>
    <row r="21" spans="1:4" x14ac:dyDescent="0.3">
      <c r="A21" s="4" t="s">
        <v>69</v>
      </c>
      <c r="B21" s="2">
        <v>137</v>
      </c>
      <c r="C21" s="3">
        <v>7000</v>
      </c>
      <c r="D21" s="3">
        <v>30</v>
      </c>
    </row>
    <row r="22" spans="1:4" x14ac:dyDescent="0.3">
      <c r="A22" s="5" t="s">
        <v>4</v>
      </c>
      <c r="B22" s="2"/>
      <c r="C22" s="3">
        <v>7000</v>
      </c>
      <c r="D22" s="3">
        <v>30</v>
      </c>
    </row>
    <row r="23" spans="1:4" x14ac:dyDescent="0.3">
      <c r="A23" s="6" t="s">
        <v>39</v>
      </c>
      <c r="B23" s="2">
        <v>137</v>
      </c>
      <c r="C23" s="3">
        <v>7000</v>
      </c>
      <c r="D23" s="3">
        <v>30</v>
      </c>
    </row>
    <row r="24" spans="1:4" x14ac:dyDescent="0.3">
      <c r="A24" s="1" t="s">
        <v>40</v>
      </c>
      <c r="B24" s="2">
        <v>1796</v>
      </c>
      <c r="C24" s="3">
        <v>7000</v>
      </c>
      <c r="D24" s="3">
        <v>30</v>
      </c>
    </row>
    <row r="25" spans="1:4" x14ac:dyDescent="0.3">
      <c r="A25" s="4" t="s">
        <v>70</v>
      </c>
      <c r="B25" s="2">
        <v>1796</v>
      </c>
      <c r="C25" s="3">
        <v>7000</v>
      </c>
      <c r="D25" s="3">
        <v>30</v>
      </c>
    </row>
    <row r="26" spans="1:4" x14ac:dyDescent="0.3">
      <c r="A26" s="5" t="s">
        <v>4</v>
      </c>
      <c r="B26" s="2"/>
      <c r="C26" s="3">
        <v>7000</v>
      </c>
      <c r="D26" s="3">
        <v>30</v>
      </c>
    </row>
    <row r="27" spans="1:4" x14ac:dyDescent="0.3">
      <c r="A27" s="6" t="s">
        <v>41</v>
      </c>
      <c r="B27" s="2">
        <v>160</v>
      </c>
      <c r="C27" s="3">
        <v>7000</v>
      </c>
      <c r="D27" s="3">
        <v>30</v>
      </c>
    </row>
    <row r="28" spans="1:4" x14ac:dyDescent="0.3">
      <c r="A28" s="6" t="s">
        <v>42</v>
      </c>
      <c r="B28" s="2">
        <v>160</v>
      </c>
      <c r="C28" s="3">
        <v>7000</v>
      </c>
      <c r="D28" s="3">
        <v>30</v>
      </c>
    </row>
    <row r="29" spans="1:4" x14ac:dyDescent="0.3">
      <c r="A29" s="6" t="s">
        <v>43</v>
      </c>
      <c r="B29" s="2">
        <v>124</v>
      </c>
      <c r="C29" s="3">
        <v>7000</v>
      </c>
      <c r="D29" s="3">
        <v>30</v>
      </c>
    </row>
    <row r="30" spans="1:4" x14ac:dyDescent="0.3">
      <c r="A30" s="6" t="s">
        <v>44</v>
      </c>
      <c r="B30" s="2">
        <v>136</v>
      </c>
      <c r="C30" s="3">
        <v>7000</v>
      </c>
      <c r="D30" s="3">
        <v>30</v>
      </c>
    </row>
    <row r="31" spans="1:4" x14ac:dyDescent="0.3">
      <c r="A31" s="6" t="s">
        <v>45</v>
      </c>
      <c r="B31" s="2">
        <v>32</v>
      </c>
      <c r="C31" s="3">
        <v>7000</v>
      </c>
      <c r="D31" s="3">
        <v>30</v>
      </c>
    </row>
    <row r="32" spans="1:4" x14ac:dyDescent="0.3">
      <c r="A32" s="6" t="s">
        <v>46</v>
      </c>
      <c r="B32" s="2">
        <v>160</v>
      </c>
      <c r="C32" s="3">
        <v>7000</v>
      </c>
      <c r="D32" s="3">
        <v>30</v>
      </c>
    </row>
    <row r="33" spans="1:4" x14ac:dyDescent="0.3">
      <c r="A33" s="6" t="s">
        <v>47</v>
      </c>
      <c r="B33" s="2">
        <v>120</v>
      </c>
      <c r="C33" s="3">
        <v>7000</v>
      </c>
      <c r="D33" s="3">
        <v>30</v>
      </c>
    </row>
    <row r="34" spans="1:4" x14ac:dyDescent="0.3">
      <c r="A34" s="6" t="s">
        <v>48</v>
      </c>
      <c r="B34" s="2">
        <v>160</v>
      </c>
      <c r="C34" s="3">
        <v>7000</v>
      </c>
      <c r="D34" s="3">
        <v>30</v>
      </c>
    </row>
    <row r="35" spans="1:4" x14ac:dyDescent="0.3">
      <c r="A35" s="6" t="s">
        <v>49</v>
      </c>
      <c r="B35" s="2">
        <v>160</v>
      </c>
      <c r="C35" s="3">
        <v>7000</v>
      </c>
      <c r="D35" s="3">
        <v>30</v>
      </c>
    </row>
    <row r="36" spans="1:4" x14ac:dyDescent="0.3">
      <c r="A36" s="6" t="s">
        <v>50</v>
      </c>
      <c r="B36" s="2">
        <v>144</v>
      </c>
      <c r="C36" s="3">
        <v>7000</v>
      </c>
      <c r="D36" s="3">
        <v>30</v>
      </c>
    </row>
    <row r="37" spans="1:4" x14ac:dyDescent="0.3">
      <c r="A37" s="6" t="s">
        <v>51</v>
      </c>
      <c r="B37" s="2">
        <v>152</v>
      </c>
      <c r="C37" s="3">
        <v>7000</v>
      </c>
      <c r="D37" s="3">
        <v>30</v>
      </c>
    </row>
    <row r="38" spans="1:4" x14ac:dyDescent="0.3">
      <c r="A38" s="6" t="s">
        <v>52</v>
      </c>
      <c r="B38" s="2">
        <v>144</v>
      </c>
      <c r="C38" s="3">
        <v>7000</v>
      </c>
      <c r="D38" s="3">
        <v>30</v>
      </c>
    </row>
    <row r="39" spans="1:4" x14ac:dyDescent="0.3">
      <c r="A39" s="6" t="s">
        <v>53</v>
      </c>
      <c r="B39" s="2">
        <v>144</v>
      </c>
      <c r="C39" s="3">
        <v>7000</v>
      </c>
      <c r="D39" s="3">
        <v>30</v>
      </c>
    </row>
    <row r="40" spans="1:4" x14ac:dyDescent="0.3">
      <c r="A40" s="1" t="s">
        <v>54</v>
      </c>
      <c r="B40" s="2">
        <v>1076</v>
      </c>
      <c r="C40" s="3">
        <v>7000</v>
      </c>
      <c r="D40" s="3">
        <v>30</v>
      </c>
    </row>
    <row r="41" spans="1:4" x14ac:dyDescent="0.3">
      <c r="A41" s="4" t="s">
        <v>71</v>
      </c>
      <c r="B41" s="2">
        <v>1076</v>
      </c>
      <c r="C41" s="3">
        <v>7000</v>
      </c>
      <c r="D41" s="3">
        <v>30</v>
      </c>
    </row>
    <row r="42" spans="1:4" x14ac:dyDescent="0.3">
      <c r="A42" s="5" t="s">
        <v>5</v>
      </c>
      <c r="B42" s="2"/>
      <c r="C42" s="3">
        <v>7000</v>
      </c>
      <c r="D42" s="3">
        <v>30</v>
      </c>
    </row>
    <row r="43" spans="1:4" x14ac:dyDescent="0.3">
      <c r="A43" s="6" t="s">
        <v>56</v>
      </c>
      <c r="B43" s="2">
        <v>144</v>
      </c>
      <c r="C43" s="3">
        <v>7000</v>
      </c>
      <c r="D43" s="3">
        <v>30</v>
      </c>
    </row>
    <row r="44" spans="1:4" x14ac:dyDescent="0.3">
      <c r="A44" s="6" t="s">
        <v>57</v>
      </c>
      <c r="B44" s="2">
        <v>152</v>
      </c>
      <c r="C44" s="3">
        <v>7000</v>
      </c>
      <c r="D44" s="3">
        <v>30</v>
      </c>
    </row>
    <row r="45" spans="1:4" x14ac:dyDescent="0.3">
      <c r="A45" s="1" t="s">
        <v>58</v>
      </c>
      <c r="B45" s="2">
        <v>440</v>
      </c>
      <c r="C45" s="3">
        <v>7000</v>
      </c>
      <c r="D45" s="3">
        <v>30</v>
      </c>
    </row>
    <row r="46" spans="1:4" x14ac:dyDescent="0.3">
      <c r="A46" s="4" t="s">
        <v>72</v>
      </c>
      <c r="B46" s="2">
        <v>440</v>
      </c>
      <c r="C46" s="3">
        <v>7000</v>
      </c>
      <c r="D46" s="3">
        <v>30</v>
      </c>
    </row>
    <row r="47" spans="1:4" x14ac:dyDescent="0.3">
      <c r="A47" s="5" t="s">
        <v>4</v>
      </c>
      <c r="B47" s="2"/>
      <c r="C47" s="3">
        <v>7000</v>
      </c>
      <c r="D47" s="3">
        <v>30</v>
      </c>
    </row>
    <row r="48" spans="1:4" x14ac:dyDescent="0.3">
      <c r="A48" s="6" t="s">
        <v>59</v>
      </c>
      <c r="B48" s="2">
        <v>160</v>
      </c>
      <c r="C48" s="3">
        <v>7000</v>
      </c>
      <c r="D48" s="3">
        <v>30</v>
      </c>
    </row>
    <row r="49" spans="1:4" x14ac:dyDescent="0.3">
      <c r="A49" s="6" t="s">
        <v>60</v>
      </c>
      <c r="B49" s="2">
        <v>120</v>
      </c>
      <c r="C49" s="3">
        <v>7000</v>
      </c>
      <c r="D49" s="3">
        <v>30</v>
      </c>
    </row>
    <row r="50" spans="1:4" x14ac:dyDescent="0.3">
      <c r="A50" s="6" t="s">
        <v>61</v>
      </c>
      <c r="B50" s="2">
        <v>160</v>
      </c>
      <c r="C50" s="3">
        <v>7000</v>
      </c>
      <c r="D50" s="3">
        <v>30</v>
      </c>
    </row>
    <row r="51" spans="1:4" x14ac:dyDescent="0.3">
      <c r="A51" s="1" t="s">
        <v>62</v>
      </c>
      <c r="B51" s="2">
        <v>312</v>
      </c>
      <c r="C51" s="3">
        <v>7000</v>
      </c>
      <c r="D51" s="3">
        <v>30</v>
      </c>
    </row>
    <row r="52" spans="1:4" x14ac:dyDescent="0.3">
      <c r="A52" s="4" t="s">
        <v>73</v>
      </c>
      <c r="B52" s="2">
        <v>312</v>
      </c>
      <c r="C52" s="3">
        <v>7000</v>
      </c>
      <c r="D52" s="3">
        <v>30</v>
      </c>
    </row>
    <row r="53" spans="1:4" x14ac:dyDescent="0.3">
      <c r="A53" s="5" t="s">
        <v>4</v>
      </c>
      <c r="B53" s="2"/>
      <c r="C53" s="3">
        <v>7000</v>
      </c>
      <c r="D53" s="3">
        <v>30</v>
      </c>
    </row>
    <row r="54" spans="1:4" x14ac:dyDescent="0.3">
      <c r="A54" s="6" t="s">
        <v>63</v>
      </c>
      <c r="B54" s="2">
        <v>160</v>
      </c>
      <c r="C54" s="3">
        <v>7000</v>
      </c>
      <c r="D54" s="3">
        <v>30</v>
      </c>
    </row>
    <row r="55" spans="1:4" x14ac:dyDescent="0.3">
      <c r="A55" s="6" t="s">
        <v>64</v>
      </c>
      <c r="B55" s="2">
        <v>152</v>
      </c>
      <c r="C55" s="3">
        <v>7000</v>
      </c>
      <c r="D55" s="3">
        <v>30</v>
      </c>
    </row>
    <row r="56" spans="1:4" x14ac:dyDescent="0.3">
      <c r="A56" s="1" t="s">
        <v>6</v>
      </c>
      <c r="B56" s="2">
        <v>12432</v>
      </c>
      <c r="C56" s="8">
        <v>25</v>
      </c>
      <c r="D56" s="8">
        <v>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5"/>
  <sheetViews>
    <sheetView workbookViewId="0">
      <selection activeCell="E4" sqref="E4"/>
    </sheetView>
  </sheetViews>
  <sheetFormatPr defaultRowHeight="14.4" x14ac:dyDescent="0.3"/>
  <cols>
    <col min="5" max="5" width="12.109375" customWidth="1" collapsed="1"/>
  </cols>
  <sheetData>
    <row r="2" spans="1:7" x14ac:dyDescent="0.3">
      <c r="B2" t="s">
        <v>7</v>
      </c>
      <c r="C2" t="s">
        <v>1</v>
      </c>
      <c r="D2" s="7" t="s">
        <v>2</v>
      </c>
      <c r="E2" s="7" t="s">
        <v>3</v>
      </c>
      <c r="G2" t="s">
        <v>8</v>
      </c>
    </row>
    <row r="3" spans="1:7" x14ac:dyDescent="0.3">
      <c r="A3" s="61" t="s">
        <v>38</v>
      </c>
      <c r="B3" s="6" t="s">
        <v>57</v>
      </c>
      <c r="C3" s="2">
        <v>156</v>
      </c>
      <c r="D3" s="3">
        <v>25</v>
      </c>
      <c r="E3" s="3">
        <v>3</v>
      </c>
      <c r="F3" s="3"/>
      <c r="G3" t="s">
        <v>9</v>
      </c>
    </row>
    <row r="4" spans="1:7" x14ac:dyDescent="0.3">
      <c r="A4" s="61"/>
      <c r="B4" s="6" t="s">
        <v>57</v>
      </c>
      <c r="C4" s="2">
        <v>160</v>
      </c>
      <c r="D4" s="3">
        <v>25</v>
      </c>
      <c r="E4" s="3">
        <v>4</v>
      </c>
    </row>
    <row r="5" spans="1:7" x14ac:dyDescent="0.3">
      <c r="A5" t="s">
        <v>55</v>
      </c>
    </row>
  </sheetData>
  <mergeCells count="1">
    <mergeCell ref="A3:A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9"/>
  <sheetViews>
    <sheetView workbookViewId="0">
      <selection activeCell="P7" sqref="P7:P19"/>
    </sheetView>
  </sheetViews>
  <sheetFormatPr defaultRowHeight="14.4" x14ac:dyDescent="0.3"/>
  <cols>
    <col min="1" max="1" width="17.33203125" customWidth="1"/>
    <col min="2" max="2" width="31" customWidth="1"/>
    <col min="11" max="11" width="27.21875" customWidth="1"/>
  </cols>
  <sheetData>
    <row r="1" spans="1:31" ht="58.2" thickBot="1" x14ac:dyDescent="0.35">
      <c r="A1" s="9" t="s">
        <v>10</v>
      </c>
      <c r="B1" s="9" t="s">
        <v>11</v>
      </c>
      <c r="C1" s="9" t="s">
        <v>1</v>
      </c>
      <c r="D1" s="9" t="s">
        <v>12</v>
      </c>
      <c r="E1" s="9" t="s">
        <v>2</v>
      </c>
      <c r="F1" s="9" t="s">
        <v>3</v>
      </c>
      <c r="G1" s="23" t="s">
        <v>13</v>
      </c>
      <c r="H1" s="23" t="s">
        <v>14</v>
      </c>
      <c r="I1" s="23" t="s">
        <v>15</v>
      </c>
      <c r="J1" s="23" t="s">
        <v>16</v>
      </c>
      <c r="K1" s="23" t="s">
        <v>17</v>
      </c>
      <c r="L1" s="40" t="s">
        <v>18</v>
      </c>
      <c r="M1" s="9" t="s">
        <v>19</v>
      </c>
      <c r="N1" s="9" t="s">
        <v>20</v>
      </c>
      <c r="O1" s="49" t="s">
        <v>21</v>
      </c>
      <c r="P1" s="55" t="s">
        <v>22</v>
      </c>
      <c r="Q1" s="55" t="s">
        <v>23</v>
      </c>
      <c r="R1" s="60"/>
      <c r="S1" s="60"/>
      <c r="T1" s="60"/>
      <c r="U1" s="60"/>
      <c r="V1" s="60"/>
      <c r="W1" s="60"/>
      <c r="X1" s="60"/>
      <c r="Y1" s="60"/>
      <c r="Z1" s="60"/>
      <c r="AA1" t="s">
        <v>8</v>
      </c>
      <c r="AB1" t="s">
        <v>24</v>
      </c>
      <c r="AC1" t="s">
        <v>25</v>
      </c>
      <c r="AD1" t="s">
        <v>18</v>
      </c>
      <c r="AE1" s="60"/>
    </row>
    <row r="2" spans="1:31" ht="15" thickBot="1" x14ac:dyDescent="0.35">
      <c r="A2" s="74" t="s">
        <v>31</v>
      </c>
      <c r="B2" s="12" t="s">
        <v>32</v>
      </c>
      <c r="C2" s="13">
        <v>156</v>
      </c>
      <c r="D2" s="13">
        <v>152</v>
      </c>
      <c r="E2" s="18">
        <v>300</v>
      </c>
      <c r="F2" s="18">
        <v>10</v>
      </c>
      <c r="G2" s="24">
        <f>F2*D2</f>
        <v>1520</v>
      </c>
      <c r="H2" s="24"/>
      <c r="I2" s="30"/>
      <c r="J2" s="35">
        <f>G2+I2</f>
        <v>1520</v>
      </c>
      <c r="K2" s="36" t="s">
        <v>9</v>
      </c>
      <c r="L2" s="41">
        <f>_xlfn.IFS(K2=$AA$2, $AD$2, K2=$AA$3, $AD$3, K2=$AA$4, $AD$4,K2=$AA$5, $AD$5,K2=$AA$6, $AD$6,K2=$AA$7, $AD$7 )</f>
        <v>350</v>
      </c>
      <c r="M2" s="76">
        <f>100*(1-SUM(L2:L3)/SUM(E2:E3))</f>
        <v>-19.999999999999996</v>
      </c>
      <c r="N2" s="78">
        <f>100*(1-SUM(L2:L3)/(SUM(H2:H3)+SUM(J2:J3)))</f>
        <v>73.684210526315795</v>
      </c>
      <c r="O2" s="50">
        <v>3</v>
      </c>
      <c r="P2" s="68">
        <f>COUNT(O2:O3)</f>
        <v>2</v>
      </c>
      <c r="Q2" s="71">
        <f>AVERAGE(O2:O3)</f>
        <v>2.5</v>
      </c>
      <c r="AD2">
        <v>50</v>
      </c>
    </row>
    <row r="3" spans="1:31" ht="15" thickBot="1" x14ac:dyDescent="0.35">
      <c r="A3" s="75"/>
      <c r="B3" s="12" t="s">
        <v>33</v>
      </c>
      <c r="C3" s="14">
        <v>160</v>
      </c>
      <c r="D3" s="14">
        <v>152</v>
      </c>
      <c r="E3" s="19">
        <v>200</v>
      </c>
      <c r="F3" s="19">
        <v>5</v>
      </c>
      <c r="G3" s="25">
        <f t="shared" ref="G3:G19" si="0">D3*F3</f>
        <v>760</v>
      </c>
      <c r="H3" s="25"/>
      <c r="I3" s="31"/>
      <c r="J3" s="35">
        <f t="shared" ref="J3:J19" si="1">G3+I3</f>
        <v>760</v>
      </c>
      <c r="K3" s="37" t="s">
        <v>26</v>
      </c>
      <c r="L3" s="41">
        <f>_xlfn.IFS(K3=$AA$2, $AD$2, K3=$AA$3, $AD$3, K3=$AA$4, $AD$4,K3=$AA$5, $AD$5,K3=$AA$6, $AD$6,K3=$AA$7, $AD$7 )</f>
        <v>250</v>
      </c>
      <c r="M3" s="77"/>
      <c r="N3" s="79"/>
      <c r="O3" s="51">
        <v>2</v>
      </c>
      <c r="P3" s="70"/>
      <c r="Q3" s="73"/>
      <c r="AA3" t="s">
        <v>27</v>
      </c>
      <c r="AB3">
        <v>100</v>
      </c>
      <c r="AC3">
        <v>50</v>
      </c>
      <c r="AD3">
        <f>AB3+AC3</f>
        <v>150</v>
      </c>
    </row>
    <row r="4" spans="1:31" ht="15" thickBot="1" x14ac:dyDescent="0.35">
      <c r="A4" s="10" t="s">
        <v>34</v>
      </c>
      <c r="B4" s="12" t="s">
        <v>35</v>
      </c>
      <c r="C4" s="15">
        <v>152</v>
      </c>
      <c r="D4" s="15">
        <v>152</v>
      </c>
      <c r="E4" s="20">
        <v>150</v>
      </c>
      <c r="F4" s="20">
        <v>10</v>
      </c>
      <c r="G4" s="26">
        <f t="shared" si="0"/>
        <v>1520</v>
      </c>
      <c r="H4" s="26"/>
      <c r="I4" s="32"/>
      <c r="J4" s="35">
        <f t="shared" si="1"/>
        <v>1520</v>
      </c>
      <c r="K4" s="38" t="s">
        <v>9</v>
      </c>
      <c r="L4" s="41">
        <f>_xlfn.IFS(K4=$AA$2, $AD$2, K4=$AA$3, $AD$3, K4=$AA$4, $AD$4,K4=$AA$5, $AD$5,K4=$AA$6, $AD$6,K4=$AA$7, $AD$7 )</f>
        <v>350</v>
      </c>
      <c r="M4" s="45">
        <f>100*(1-L4/E4)</f>
        <v>-133.33333333333334</v>
      </c>
      <c r="N4" s="47">
        <f>100*(1-L4/G4)</f>
        <v>76.973684210526315</v>
      </c>
      <c r="O4" s="52">
        <v>3</v>
      </c>
      <c r="P4" s="56">
        <f>1</f>
        <v>1</v>
      </c>
      <c r="Q4" s="58">
        <f>O4</f>
        <v>3</v>
      </c>
      <c r="AA4" t="s">
        <v>26</v>
      </c>
      <c r="AB4">
        <v>200</v>
      </c>
      <c r="AC4">
        <v>50</v>
      </c>
      <c r="AD4">
        <f>AB4+AC4</f>
        <v>250</v>
      </c>
    </row>
    <row r="5" spans="1:31" ht="15" thickBot="1" x14ac:dyDescent="0.35">
      <c r="A5" s="10" t="s">
        <v>65</v>
      </c>
      <c r="B5" s="12" t="s">
        <v>37</v>
      </c>
      <c r="C5" s="15">
        <v>73</v>
      </c>
      <c r="D5" s="15">
        <v>152</v>
      </c>
      <c r="E5" s="20">
        <v>0</v>
      </c>
      <c r="F5" s="20">
        <v>0</v>
      </c>
      <c r="G5" s="27">
        <v>0</v>
      </c>
      <c r="H5" s="27">
        <f>73*44</f>
        <v>3212</v>
      </c>
      <c r="I5" s="32"/>
      <c r="J5" s="35">
        <f t="shared" si="1"/>
        <v>0</v>
      </c>
      <c r="K5" s="38" t="s">
        <v>28</v>
      </c>
      <c r="L5" s="41">
        <f>_xlfn.IFS(K5=$AA$2, $AD$2, K5=$AA$3, $AD$3, K5=$AA$4, $AD$4,K5=$AA$5, $AD$5,K5=$AA$6, $AD$6,K5=$AA$7, $AD$7 )</f>
        <v>550</v>
      </c>
      <c r="M5" s="46" t="e">
        <f>100*(1-L5/E5)</f>
        <v>#DIV/0!</v>
      </c>
      <c r="N5" s="48">
        <f>100*(1-L5/H5)</f>
        <v>82.876712328767127</v>
      </c>
      <c r="O5" s="50">
        <v>5</v>
      </c>
      <c r="P5" s="57">
        <f>1</f>
        <v>1</v>
      </c>
      <c r="Q5" s="59">
        <f>O5</f>
        <v>5</v>
      </c>
      <c r="AA5" t="s">
        <v>9</v>
      </c>
      <c r="AB5">
        <v>300</v>
      </c>
      <c r="AC5">
        <v>50</v>
      </c>
      <c r="AD5">
        <f>AB5+AC5</f>
        <v>350</v>
      </c>
    </row>
    <row r="6" spans="1:31" ht="15" thickBot="1" x14ac:dyDescent="0.35">
      <c r="A6" s="10" t="s">
        <v>36</v>
      </c>
      <c r="B6" s="12" t="s">
        <v>39</v>
      </c>
      <c r="C6" s="15">
        <v>137</v>
      </c>
      <c r="D6" s="15">
        <v>152</v>
      </c>
      <c r="E6" s="20">
        <v>400</v>
      </c>
      <c r="F6" s="20">
        <v>5</v>
      </c>
      <c r="G6" s="26">
        <f t="shared" si="0"/>
        <v>760</v>
      </c>
      <c r="H6" s="26"/>
      <c r="I6" s="32"/>
      <c r="J6" s="35">
        <f t="shared" si="1"/>
        <v>760</v>
      </c>
      <c r="K6" s="38" t="s">
        <v>27</v>
      </c>
      <c r="L6" s="41">
        <f>_xlfn.IFS(K6=$AA$2, $AD$2, K6=$AA$3, $AD$3, K6=$AA$4, $AD$4,K6=$AA$5, $AD$5,K6=$AA$6, $AD$6,K6=$AA$7, $AD$7 )</f>
        <v>150</v>
      </c>
      <c r="M6" s="45">
        <f>100*(1-L6/E6)</f>
        <v>62.5</v>
      </c>
      <c r="N6" s="47">
        <f>100*(1-L6/G6)</f>
        <v>80.263157894736835</v>
      </c>
      <c r="O6" s="53">
        <v>1</v>
      </c>
      <c r="P6" s="56">
        <f>1</f>
        <v>1</v>
      </c>
      <c r="Q6" s="58">
        <f>O6</f>
        <v>1</v>
      </c>
      <c r="AA6" t="s">
        <v>29</v>
      </c>
      <c r="AB6">
        <v>400</v>
      </c>
      <c r="AC6">
        <v>50</v>
      </c>
      <c r="AD6">
        <f>AB6+AC6</f>
        <v>450</v>
      </c>
    </row>
    <row r="7" spans="1:31" ht="15" thickBot="1" x14ac:dyDescent="0.35">
      <c r="A7" s="11" t="s">
        <v>38</v>
      </c>
      <c r="B7" s="12" t="s">
        <v>41</v>
      </c>
      <c r="C7" s="13">
        <v>160</v>
      </c>
      <c r="D7" s="13">
        <v>152</v>
      </c>
      <c r="E7" s="18">
        <v>150</v>
      </c>
      <c r="F7" s="18">
        <v>7</v>
      </c>
      <c r="G7" s="24">
        <f t="shared" si="0"/>
        <v>1064</v>
      </c>
      <c r="H7" s="24"/>
      <c r="I7" s="30"/>
      <c r="J7" s="24">
        <f t="shared" si="1"/>
        <v>1064</v>
      </c>
      <c r="K7" s="38" t="s">
        <v>29</v>
      </c>
      <c r="L7" s="42">
        <f t="shared" ref="L7:L19" si="2">_xlfn.IFS(K7=$AA$2, $AD$2, K7=$AA$3, $AD$3, K7=$AA$4, $AD$4,K7=$AA$5, $AD$5,K7=$AA$6, $AD$6,K7=$AA$7, $AD$7 )</f>
        <v>450</v>
      </c>
      <c r="M7" s="62">
        <f>100*(1-SUM(L7:L19)/SUM(E7:E19))</f>
        <v>8.6419753086419799</v>
      </c>
      <c r="N7" s="65">
        <f>100*(1-SUM(L7:L19)/SUM(G7:G19))</f>
        <v>75.412014885699094</v>
      </c>
      <c r="O7" s="50">
        <v>4</v>
      </c>
      <c r="P7" s="68">
        <f>COUNT(O7:O19)</f>
        <v>13</v>
      </c>
      <c r="Q7" s="71">
        <f>AVERAGE(O7:O19)</f>
        <v>2.5384615384615383</v>
      </c>
      <c r="AA7" t="s">
        <v>28</v>
      </c>
      <c r="AB7">
        <v>500</v>
      </c>
      <c r="AC7">
        <v>50</v>
      </c>
      <c r="AD7">
        <f>AB7+AC7</f>
        <v>550</v>
      </c>
    </row>
    <row r="8" spans="1:31" ht="15" thickBot="1" x14ac:dyDescent="0.35">
      <c r="A8" s="11" t="s">
        <v>38</v>
      </c>
      <c r="B8" s="12" t="s">
        <v>42</v>
      </c>
      <c r="C8" s="16">
        <v>160</v>
      </c>
      <c r="D8" s="16">
        <v>152</v>
      </c>
      <c r="E8" s="21">
        <v>200</v>
      </c>
      <c r="F8" s="21">
        <v>8</v>
      </c>
      <c r="G8" s="28">
        <f t="shared" si="0"/>
        <v>1216</v>
      </c>
      <c r="H8" s="28"/>
      <c r="I8" s="33"/>
      <c r="J8" s="24">
        <f t="shared" si="1"/>
        <v>1216</v>
      </c>
      <c r="K8" s="38" t="s">
        <v>9</v>
      </c>
      <c r="L8" s="43">
        <f t="shared" si="2"/>
        <v>350</v>
      </c>
      <c r="M8" s="63"/>
      <c r="N8" s="66"/>
      <c r="O8" s="54">
        <v>3</v>
      </c>
      <c r="P8" s="69"/>
      <c r="Q8" s="72"/>
    </row>
    <row r="9" spans="1:31" ht="15" thickBot="1" x14ac:dyDescent="0.35">
      <c r="A9" s="11" t="s">
        <v>38</v>
      </c>
      <c r="B9" s="12" t="s">
        <v>43</v>
      </c>
      <c r="C9" s="16">
        <v>124</v>
      </c>
      <c r="D9" s="16">
        <v>152</v>
      </c>
      <c r="E9" s="21">
        <v>300</v>
      </c>
      <c r="F9" s="21">
        <v>9</v>
      </c>
      <c r="G9" s="28">
        <f t="shared" si="0"/>
        <v>1368</v>
      </c>
      <c r="H9" s="28"/>
      <c r="I9" s="33"/>
      <c r="J9" s="24">
        <f t="shared" si="1"/>
        <v>1368</v>
      </c>
      <c r="K9" s="38" t="s">
        <v>9</v>
      </c>
      <c r="L9" s="43">
        <f t="shared" si="2"/>
        <v>350</v>
      </c>
      <c r="M9" s="63"/>
      <c r="N9" s="66"/>
      <c r="O9" s="54">
        <v>3</v>
      </c>
      <c r="P9" s="69"/>
      <c r="Q9" s="72"/>
    </row>
    <row r="10" spans="1:31" ht="15" thickBot="1" x14ac:dyDescent="0.35">
      <c r="A10" s="11" t="s">
        <v>38</v>
      </c>
      <c r="B10" s="12" t="s">
        <v>44</v>
      </c>
      <c r="C10" s="16">
        <v>136</v>
      </c>
      <c r="D10" s="16">
        <v>152</v>
      </c>
      <c r="E10" s="21">
        <v>400</v>
      </c>
      <c r="F10" s="21">
        <v>10</v>
      </c>
      <c r="G10" s="28">
        <f t="shared" si="0"/>
        <v>1520</v>
      </c>
      <c r="H10" s="28"/>
      <c r="I10" s="33"/>
      <c r="J10" s="24">
        <f t="shared" si="1"/>
        <v>1520</v>
      </c>
      <c r="K10" s="38" t="s">
        <v>9</v>
      </c>
      <c r="L10" s="43">
        <f t="shared" si="2"/>
        <v>350</v>
      </c>
      <c r="M10" s="63"/>
      <c r="N10" s="66"/>
      <c r="O10" s="54">
        <v>3</v>
      </c>
      <c r="P10" s="69"/>
      <c r="Q10" s="72"/>
    </row>
    <row r="11" spans="1:31" ht="15" thickBot="1" x14ac:dyDescent="0.35">
      <c r="A11" s="11" t="s">
        <v>38</v>
      </c>
      <c r="B11" s="12"/>
      <c r="C11" s="17"/>
      <c r="D11" s="17"/>
      <c r="E11" s="22"/>
      <c r="F11" s="22"/>
      <c r="G11" s="29"/>
      <c r="H11" s="29"/>
      <c r="I11" s="34"/>
      <c r="J11" s="24"/>
      <c r="K11" s="39"/>
      <c r="L11" s="43"/>
      <c r="M11" s="63"/>
      <c r="N11" s="66"/>
      <c r="O11" s="54">
        <v>2</v>
      </c>
      <c r="P11" s="69"/>
      <c r="Q11" s="72"/>
    </row>
    <row r="12" spans="1:31" ht="15" thickBot="1" x14ac:dyDescent="0.35">
      <c r="A12" s="11" t="s">
        <v>38</v>
      </c>
      <c r="B12" s="12" t="s">
        <v>46</v>
      </c>
      <c r="C12" s="16">
        <v>160</v>
      </c>
      <c r="D12" s="16">
        <v>152</v>
      </c>
      <c r="E12" s="21">
        <v>500</v>
      </c>
      <c r="F12" s="21">
        <v>10</v>
      </c>
      <c r="G12" s="28">
        <f t="shared" si="0"/>
        <v>1520</v>
      </c>
      <c r="H12" s="28"/>
      <c r="I12" s="33"/>
      <c r="J12" s="24">
        <f t="shared" si="1"/>
        <v>1520</v>
      </c>
      <c r="K12" s="38" t="s">
        <v>26</v>
      </c>
      <c r="L12" s="43">
        <f t="shared" si="2"/>
        <v>250</v>
      </c>
      <c r="M12" s="63"/>
      <c r="N12" s="66"/>
      <c r="O12" s="54">
        <v>2</v>
      </c>
      <c r="P12" s="69"/>
      <c r="Q12" s="72"/>
    </row>
    <row r="13" spans="1:31" ht="15" thickBot="1" x14ac:dyDescent="0.35">
      <c r="A13" s="11" t="s">
        <v>38</v>
      </c>
      <c r="B13" s="12" t="s">
        <v>47</v>
      </c>
      <c r="C13" s="16">
        <v>120</v>
      </c>
      <c r="D13" s="16">
        <v>152</v>
      </c>
      <c r="E13" s="21">
        <v>400</v>
      </c>
      <c r="F13" s="21">
        <v>15</v>
      </c>
      <c r="G13" s="28">
        <f t="shared" si="0"/>
        <v>2280</v>
      </c>
      <c r="H13" s="28"/>
      <c r="I13" s="33"/>
      <c r="J13" s="24">
        <f t="shared" si="1"/>
        <v>2280</v>
      </c>
      <c r="K13" s="38" t="s">
        <v>29</v>
      </c>
      <c r="L13" s="43">
        <f t="shared" si="2"/>
        <v>450</v>
      </c>
      <c r="M13" s="63"/>
      <c r="N13" s="66"/>
      <c r="O13" s="54">
        <v>4</v>
      </c>
      <c r="P13" s="69"/>
      <c r="Q13" s="72"/>
    </row>
    <row r="14" spans="1:31" ht="15" thickBot="1" x14ac:dyDescent="0.35">
      <c r="A14" s="11" t="s">
        <v>38</v>
      </c>
      <c r="B14" s="12" t="s">
        <v>48</v>
      </c>
      <c r="C14" s="16">
        <v>160</v>
      </c>
      <c r="D14" s="16">
        <v>152</v>
      </c>
      <c r="E14" s="21">
        <v>300</v>
      </c>
      <c r="F14" s="21">
        <v>10</v>
      </c>
      <c r="G14" s="28">
        <f t="shared" si="0"/>
        <v>1520</v>
      </c>
      <c r="H14" s="28"/>
      <c r="I14" s="33"/>
      <c r="J14" s="24">
        <f t="shared" si="1"/>
        <v>1520</v>
      </c>
      <c r="K14" s="38" t="s">
        <v>26</v>
      </c>
      <c r="L14" s="43">
        <f t="shared" si="2"/>
        <v>250</v>
      </c>
      <c r="M14" s="63"/>
      <c r="N14" s="66"/>
      <c r="O14" s="54">
        <v>2</v>
      </c>
      <c r="P14" s="69"/>
      <c r="Q14" s="72"/>
    </row>
    <row r="15" spans="1:31" ht="15" thickBot="1" x14ac:dyDescent="0.35">
      <c r="A15" s="11" t="s">
        <v>38</v>
      </c>
      <c r="B15" s="12" t="s">
        <v>49</v>
      </c>
      <c r="C15" s="16">
        <v>160</v>
      </c>
      <c r="D15" s="16">
        <v>152</v>
      </c>
      <c r="E15" s="21">
        <v>400</v>
      </c>
      <c r="F15" s="21">
        <v>8</v>
      </c>
      <c r="G15" s="28">
        <f t="shared" si="0"/>
        <v>1216</v>
      </c>
      <c r="H15" s="28"/>
      <c r="I15" s="33"/>
      <c r="J15" s="24">
        <f t="shared" si="1"/>
        <v>1216</v>
      </c>
      <c r="K15" s="38" t="s">
        <v>26</v>
      </c>
      <c r="L15" s="43">
        <f t="shared" si="2"/>
        <v>250</v>
      </c>
      <c r="M15" s="63"/>
      <c r="N15" s="66"/>
      <c r="O15" s="54">
        <v>2</v>
      </c>
      <c r="P15" s="69"/>
      <c r="Q15" s="72"/>
    </row>
    <row r="16" spans="1:31" ht="15" thickBot="1" x14ac:dyDescent="0.35">
      <c r="A16" s="11" t="s">
        <v>38</v>
      </c>
      <c r="B16" s="12" t="s">
        <v>50</v>
      </c>
      <c r="C16" s="16">
        <v>144</v>
      </c>
      <c r="D16" s="16">
        <v>152</v>
      </c>
      <c r="E16" s="21">
        <v>500</v>
      </c>
      <c r="F16" s="21">
        <v>7</v>
      </c>
      <c r="G16" s="28">
        <f t="shared" si="0"/>
        <v>1064</v>
      </c>
      <c r="H16" s="28"/>
      <c r="I16" s="33"/>
      <c r="J16" s="24">
        <f t="shared" si="1"/>
        <v>1064</v>
      </c>
      <c r="K16" s="38" t="s">
        <v>27</v>
      </c>
      <c r="L16" s="43">
        <f t="shared" si="2"/>
        <v>150</v>
      </c>
      <c r="M16" s="63"/>
      <c r="N16" s="66"/>
      <c r="O16" s="54">
        <v>1</v>
      </c>
      <c r="P16" s="69"/>
      <c r="Q16" s="72"/>
    </row>
    <row r="17" spans="1:17" ht="15" thickBot="1" x14ac:dyDescent="0.35">
      <c r="A17" s="11" t="s">
        <v>38</v>
      </c>
      <c r="B17" s="12" t="s">
        <v>51</v>
      </c>
      <c r="C17" s="16">
        <v>152</v>
      </c>
      <c r="D17" s="16">
        <v>152</v>
      </c>
      <c r="E17" s="21">
        <v>200</v>
      </c>
      <c r="F17" s="21">
        <v>6</v>
      </c>
      <c r="G17" s="28">
        <f t="shared" si="0"/>
        <v>912</v>
      </c>
      <c r="H17" s="28"/>
      <c r="I17" s="33"/>
      <c r="J17" s="24">
        <f t="shared" si="1"/>
        <v>912</v>
      </c>
      <c r="K17" s="38" t="s">
        <v>26</v>
      </c>
      <c r="L17" s="43">
        <f t="shared" si="2"/>
        <v>250</v>
      </c>
      <c r="M17" s="63"/>
      <c r="N17" s="66"/>
      <c r="O17" s="54">
        <v>2</v>
      </c>
      <c r="P17" s="69"/>
      <c r="Q17" s="72"/>
    </row>
    <row r="18" spans="1:17" ht="15" thickBot="1" x14ac:dyDescent="0.35">
      <c r="A18" s="11" t="s">
        <v>38</v>
      </c>
      <c r="B18" s="12" t="s">
        <v>52</v>
      </c>
      <c r="C18" s="16">
        <v>144</v>
      </c>
      <c r="D18" s="16">
        <v>152</v>
      </c>
      <c r="E18" s="21">
        <v>300</v>
      </c>
      <c r="F18" s="21">
        <v>5</v>
      </c>
      <c r="G18" s="28">
        <f t="shared" si="0"/>
        <v>760</v>
      </c>
      <c r="H18" s="28"/>
      <c r="I18" s="33"/>
      <c r="J18" s="24">
        <f t="shared" si="1"/>
        <v>760</v>
      </c>
      <c r="K18" s="38" t="s">
        <v>9</v>
      </c>
      <c r="L18" s="43">
        <f t="shared" si="2"/>
        <v>350</v>
      </c>
      <c r="M18" s="63"/>
      <c r="N18" s="66"/>
      <c r="O18" s="54">
        <v>3</v>
      </c>
      <c r="P18" s="69"/>
      <c r="Q18" s="72"/>
    </row>
    <row r="19" spans="1:17" ht="15" thickBot="1" x14ac:dyDescent="0.35">
      <c r="A19" s="11" t="s">
        <v>38</v>
      </c>
      <c r="B19" s="12" t="s">
        <v>53</v>
      </c>
      <c r="C19" s="14">
        <v>144</v>
      </c>
      <c r="D19" s="14">
        <v>152</v>
      </c>
      <c r="E19" s="19">
        <v>400</v>
      </c>
      <c r="F19" s="19">
        <v>4</v>
      </c>
      <c r="G19" s="25">
        <f t="shared" si="0"/>
        <v>608</v>
      </c>
      <c r="H19" s="25"/>
      <c r="I19" s="31"/>
      <c r="J19" s="24">
        <f t="shared" si="1"/>
        <v>608</v>
      </c>
      <c r="K19" s="38" t="s">
        <v>26</v>
      </c>
      <c r="L19" s="44">
        <f t="shared" si="2"/>
        <v>250</v>
      </c>
      <c r="M19" s="64"/>
      <c r="N19" s="67"/>
      <c r="O19" s="51">
        <v>2</v>
      </c>
      <c r="P19" s="70"/>
      <c r="Q19" s="73"/>
    </row>
  </sheetData>
  <mergeCells count="9">
    <mergeCell ref="M7:M19"/>
    <mergeCell ref="N7:N19"/>
    <mergeCell ref="P7:P19"/>
    <mergeCell ref="Q7:Q19"/>
    <mergeCell ref="A2:A3"/>
    <mergeCell ref="M2:M3"/>
    <mergeCell ref="N2:N3"/>
    <mergeCell ref="P2:P3"/>
    <mergeCell ref="Q2:Q3"/>
  </mergeCells>
  <conditionalFormatting sqref="E2:E19">
    <cfRule type="cellIs" dxfId="0" priority="1" operator="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29" sqref="H29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Revenue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2018-04-13T13:20:55Z</dcterms:created>
  <dcterms:modified xsi:type="dcterms:W3CDTF">2018-06-06T11:45:00Z</dcterms:modified>
</cp:coreProperties>
</file>