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C:\Users\Nabil\Desktop\Py Resume Screening\Test\"/>
    </mc:Choice>
  </mc:AlternateContent>
  <xr:revisionPtr revIDLastSave="0" documentId="13_ncr:1_{E496F0D7-D497-4EFC-884A-3477A3AA20BD}" xr6:coauthVersionLast="45" xr6:coauthVersionMax="45" xr10:uidLastSave="{00000000-0000-0000-0000-000000000000}"/>
  <bookViews>
    <workbookView xWindow="-120" yWindow="-120" windowWidth="19155" windowHeight="11760" xr2:uid="{00000000-000D-0000-FFFF-FFFF00000000}"/>
  </bookViews>
  <sheets>
    <sheet name="Sheet1" sheetId="1" r:id="rId1"/>
  </sheets>
  <definedNames>
    <definedName name="_xlnm._FilterDatabase" localSheetId="0" hidden="1">Sheet1!$A$1:$H$1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7" i="1" l="1"/>
  <c r="A142" i="1"/>
  <c r="A60" i="1"/>
  <c r="A8" i="1"/>
  <c r="A194" i="1"/>
  <c r="A106" i="1"/>
  <c r="A125" i="1"/>
  <c r="A80" i="1"/>
  <c r="A39" i="1"/>
  <c r="A58" i="1"/>
  <c r="A204" i="1"/>
  <c r="A25" i="1"/>
  <c r="A61" i="1"/>
  <c r="A6" i="1"/>
  <c r="A57" i="1"/>
  <c r="A201" i="1"/>
  <c r="A76" i="1"/>
  <c r="A260" i="1"/>
  <c r="A203" i="1"/>
  <c r="A259" i="1"/>
  <c r="A156" i="1"/>
  <c r="A95" i="1"/>
  <c r="A55" i="1"/>
  <c r="A202" i="1"/>
  <c r="A20" i="1"/>
  <c r="A258" i="1"/>
  <c r="A116" i="1"/>
  <c r="A257" i="1"/>
  <c r="A56" i="1"/>
  <c r="A256" i="1"/>
  <c r="A118" i="1"/>
  <c r="A51" i="1"/>
  <c r="A27" i="1"/>
  <c r="A192" i="1"/>
  <c r="A150" i="1"/>
  <c r="A255" i="1"/>
  <c r="A188" i="1"/>
  <c r="A85" i="1"/>
  <c r="A254" i="1"/>
  <c r="A253" i="1"/>
  <c r="A38" i="1"/>
  <c r="A198" i="1"/>
  <c r="A200" i="1"/>
  <c r="A114" i="1"/>
  <c r="A90" i="1"/>
  <c r="A252" i="1"/>
  <c r="A197" i="1"/>
  <c r="A91" i="1"/>
  <c r="A2" i="1"/>
  <c r="A186" i="1"/>
  <c r="A93" i="1"/>
  <c r="A151" i="1"/>
  <c r="A251" i="1"/>
  <c r="A108" i="1"/>
  <c r="A112" i="1"/>
  <c r="A185" i="1"/>
  <c r="A250" i="1"/>
  <c r="A187" i="1"/>
  <c r="A184" i="1"/>
  <c r="A53" i="1"/>
  <c r="A249" i="1"/>
  <c r="A183" i="1"/>
  <c r="A33" i="1"/>
  <c r="A100" i="1"/>
  <c r="A248" i="1"/>
  <c r="A157" i="1"/>
  <c r="A205" i="1"/>
  <c r="A182" i="1"/>
  <c r="A94" i="1"/>
  <c r="A247" i="1"/>
  <c r="A12" i="1"/>
  <c r="A49" i="1"/>
  <c r="A180" i="1"/>
  <c r="A66" i="1"/>
  <c r="A181" i="1"/>
  <c r="A5" i="1"/>
  <c r="A179" i="1"/>
  <c r="A143" i="1"/>
  <c r="A246" i="1"/>
  <c r="A7" i="1"/>
  <c r="A245" i="1"/>
  <c r="A75" i="1"/>
  <c r="A149" i="1"/>
  <c r="A74" i="1"/>
  <c r="A110" i="1"/>
  <c r="A84" i="1"/>
  <c r="A31" i="1"/>
  <c r="A22" i="1"/>
  <c r="A244" i="1"/>
  <c r="A145" i="1"/>
  <c r="A193" i="1"/>
  <c r="A167" i="1"/>
  <c r="A178" i="1"/>
  <c r="A177" i="1"/>
  <c r="A59" i="1"/>
  <c r="A73" i="1"/>
  <c r="A36" i="1"/>
  <c r="A86" i="1"/>
  <c r="A3" i="1"/>
  <c r="A176" i="1"/>
  <c r="A17" i="1"/>
  <c r="A24" i="1"/>
  <c r="A175" i="1"/>
  <c r="A243" i="1"/>
  <c r="A87" i="1"/>
  <c r="A37" i="1"/>
  <c r="A160" i="1"/>
  <c r="A99" i="1"/>
  <c r="A242" i="1"/>
  <c r="A26" i="1"/>
  <c r="A199" i="1"/>
  <c r="A241" i="1"/>
  <c r="A9" i="1"/>
  <c r="A240" i="1"/>
  <c r="A4" i="1"/>
  <c r="A174" i="1"/>
  <c r="A46" i="1"/>
  <c r="A190" i="1"/>
  <c r="A119" i="1"/>
  <c r="A196" i="1"/>
  <c r="A239" i="1"/>
  <c r="A78" i="1"/>
  <c r="A238" i="1"/>
  <c r="A237" i="1"/>
  <c r="A154" i="1"/>
  <c r="A173" i="1"/>
  <c r="A23" i="1"/>
  <c r="A236" i="1"/>
  <c r="A28" i="1"/>
  <c r="A72" i="1"/>
  <c r="A69" i="1"/>
  <c r="A44" i="1"/>
  <c r="A54" i="1"/>
  <c r="A96" i="1"/>
  <c r="A18" i="1"/>
  <c r="A172" i="1"/>
  <c r="A170" i="1"/>
  <c r="A235" i="1"/>
  <c r="A169" i="1"/>
  <c r="A13" i="1"/>
  <c r="A168" i="1"/>
  <c r="A234" i="1"/>
  <c r="A47" i="1"/>
  <c r="A120" i="1"/>
  <c r="A71" i="1"/>
  <c r="A11" i="1"/>
  <c r="A70" i="1"/>
  <c r="A107" i="1"/>
  <c r="A15" i="1"/>
  <c r="A133" i="1"/>
  <c r="A233" i="1"/>
  <c r="A166" i="1"/>
  <c r="A165" i="1"/>
  <c r="A19" i="1"/>
  <c r="A232" i="1"/>
  <c r="A164" i="1"/>
  <c r="A163" i="1"/>
  <c r="A231" i="1"/>
  <c r="A230" i="1"/>
  <c r="A126" i="1"/>
  <c r="A162" i="1"/>
  <c r="A161" i="1"/>
  <c r="A98" i="1"/>
  <c r="A79" i="1"/>
  <c r="A45" i="1"/>
  <c r="A63" i="1"/>
  <c r="A21" i="1"/>
  <c r="A89" i="1"/>
  <c r="A155" i="1"/>
  <c r="A67" i="1"/>
  <c r="A52" i="1"/>
  <c r="A10" i="1"/>
  <c r="A68" i="1"/>
  <c r="A50" i="1"/>
  <c r="A115" i="1"/>
  <c r="A191" i="1"/>
  <c r="A195" i="1"/>
  <c r="A121" i="1"/>
  <c r="A137" i="1"/>
  <c r="A147" i="1"/>
  <c r="A229" i="1"/>
  <c r="A144" i="1"/>
  <c r="A65" i="1"/>
  <c r="A228" i="1"/>
  <c r="A141" i="1"/>
  <c r="A101" i="1"/>
  <c r="A171" i="1"/>
  <c r="A227" i="1"/>
  <c r="A102" i="1"/>
  <c r="A34" i="1"/>
  <c r="A226" i="1"/>
  <c r="A127" i="1"/>
  <c r="A225" i="1"/>
  <c r="A14" i="1"/>
  <c r="A83" i="1"/>
  <c r="A109" i="1"/>
  <c r="A82" i="1"/>
  <c r="A42" i="1"/>
  <c r="A224" i="1"/>
  <c r="A16" i="1"/>
  <c r="A140" i="1"/>
  <c r="A159" i="1"/>
  <c r="A41" i="1"/>
  <c r="A139" i="1"/>
  <c r="A136" i="1"/>
  <c r="A223" i="1"/>
  <c r="A222" i="1"/>
  <c r="A138" i="1"/>
  <c r="A134" i="1"/>
  <c r="A221" i="1"/>
  <c r="A97" i="1"/>
  <c r="A135" i="1"/>
  <c r="A158" i="1"/>
  <c r="A77" i="1"/>
  <c r="A220" i="1"/>
  <c r="A64" i="1"/>
  <c r="A81" i="1"/>
  <c r="A219" i="1"/>
  <c r="A218" i="1"/>
  <c r="A131" i="1"/>
  <c r="A103" i="1"/>
  <c r="A130" i="1"/>
  <c r="A152" i="1"/>
  <c r="A132" i="1"/>
  <c r="A129" i="1"/>
  <c r="A148" i="1"/>
  <c r="A88" i="1"/>
  <c r="A62" i="1"/>
  <c r="A146" i="1"/>
  <c r="A29" i="1"/>
  <c r="A153" i="1"/>
  <c r="A217" i="1"/>
  <c r="A111" i="1"/>
  <c r="A189" i="1"/>
  <c r="A128" i="1"/>
  <c r="A40" i="1"/>
  <c r="A216" i="1"/>
  <c r="A122" i="1"/>
  <c r="A215" i="1"/>
  <c r="A214" i="1"/>
  <c r="A92" i="1"/>
  <c r="A124" i="1"/>
  <c r="A105" i="1"/>
  <c r="A213" i="1"/>
  <c r="A32" i="1"/>
  <c r="A104" i="1"/>
  <c r="A212" i="1"/>
  <c r="A123" i="1"/>
  <c r="A113" i="1"/>
  <c r="A48" i="1"/>
  <c r="A211" i="1"/>
  <c r="A35" i="1"/>
  <c r="A30" i="1"/>
  <c r="A210" i="1"/>
  <c r="A209" i="1"/>
  <c r="A208" i="1"/>
  <c r="A207" i="1"/>
  <c r="A43" i="1"/>
  <c r="A206" i="1"/>
</calcChain>
</file>

<file path=xl/sharedStrings.xml><?xml version="1.0" encoding="utf-8"?>
<sst xmlns="http://schemas.openxmlformats.org/spreadsheetml/2006/main" count="212" uniqueCount="212">
  <si>
    <t>Text</t>
  </si>
  <si>
    <t>Roche Experience</t>
  </si>
  <si>
    <t>Technical Experience</t>
  </si>
  <si>
    <t>Education</t>
  </si>
  <si>
    <t>Location</t>
  </si>
  <si>
    <t>Cometitors</t>
  </si>
  <si>
    <t>Irrelevant Candidates</t>
  </si>
  <si>
    <t>Name</t>
  </si>
  <si>
    <t xml:space="preserve"> 
curriculum vitae
abdelmonem hammad
© european union 
 europasscedefopeuropaeu 
page
personal information
abdelmonem hammad
alzobydi medical complex king fahad st al
makwah city albaha ksa
maxmanhotmailcom
sex
male
 date of birth
 nationality
sudan
work experience
education and 
training
personal skills
jop
applied for
m
edical 
l
abor
atory 
s
pecialist 
present
medical laboratory specialist
alzobydi medical complex
processing specimens for testing  performing variety of assays on specimens  
performing quality 
control procedures ensuring validity and accuracy of tests results  performing calibration 
preventative maintenance and troubleshooting on testing systems and instruments 
business or sector
health
care
service  
jan  
nov 
jul  
jul 
masters qualifying year 
in 
medical laboratory sc
ience 
s
udan university of science and
technology 
sudan
immunology pathology genetics research methodology medical laboratory sciences 
bsc medical laboratory science in medical microbiology
bsc
omdurman islamic university sudan
microbiology clinical chemistry  haematology histopathology c
linical immunology molecular 
biology
mother tongue
arabic
other languages
understanding 
speaking 
writing 
listening 
reading 
spoken interaction 
spoken production 
english
c
c
c
c
b 
ielts
overall score 
curriculum vitae
abdelmonem hammad
© european union 
 europasscedefopeuropaeu 
page
annexes
communication skills
team work 
working with other laboratory staff members in all areas of
the laboratory 
to com
plete 
patient specimen analysis
intercultural skills i have worked 
with 
multinational staff members 
organisationa
bo
rd 
c
ertification
ascp
member
mls
i
id
job
related skills
good command of quality control processes current
ly responsible for laboratory quality control
supporting and enforcing infection control policies and procedures
digital
skills
self
assessment
information 
processing
communication
content 
creation
safety
problem 
solving
independent user
basic user  
basic user  
independent user
basic user  
good comm
and of office suite microsoft word 
 spread sheet presentation s
oftware
driving licence
b
scan of passport id
curriculum vitae
abdelmonem hammad
© european union 
 europasscedefopeuropaeu 
page
</t>
  </si>
  <si>
    <t xml:space="preserve"> 
career objective
detail
oriented individual lo
oking 
forward 
to join an organization 
where desire and ability to develop 
new techniques and methods for 
producing new medication will be 
fully utilized
contact
phone
email
abdulaziz ali alkaran
pharmaceutical science
education
king khalid university abha ksa
bachelor degree in 
pharmaceutical science
languages
arabic fluent
english  good
abdulazizalkaraangmailcom
practical experience
pharmacist 
beauty pharmacy company whites 
dec
 until now
trainee 
alnahdi pharmacy 
april
trainee 
asir central hospital
march
trainee 
saudi german hospital 
feb
volunteer pharmacist 
fda
certificates
antibiotics from a to z abha ksa
attendance
skills
analytical
and research 
methods 
teamwork player
time management
computer usage
writing and speaking communication 
critical thinking
</t>
  </si>
  <si>
    <t xml:space="preserve"> 
abdulaziz
za
i
d alshehri
clinical pharmacist
education
jazan university 
i got 
baccalaureate 
degree 
of college of 
pharmacy
from the department of
clinical pharmacy
in the field 
doctor of pharmacy
training
experience
i was 
trained
by 
privet community pharmacy and governmental hospitals 
on 
may
to
may
 as
following
trained 
in nahdi 
medical company
for  months
trained in 
asir central hospital
for  months
trained in 
khami
s mushait hospital
for  months
trained in 
khamis m
ushait maternity and childrens hospital
for  months
what i 
have 
done
team member of research 
about 
in
vetro evaluation of enteric coated har
d gelatin capsule filled 
with omeprazole
managing my 
business
project tujseed
for
d printing
more than  hours of self learning in different subjects
member of 
community health volunteering
 days
of 
volunteering
with 
ministry of human resource and social development
a team member of asir
cyclists group
i was trained to do the following
practicing community pharmacy skills
practicing hospital pharmacy skills
practicing inventory control and 
pediatric
s
training in total 
parental
nutrition  
training in internal medicine
participate in infectious diseases
and 
chronic diseases
rotation
s
i am 
good in
self
motivation
and teamwork skills
communication 
skills with patients and c
olleagues
selling skills
patient 
education and monitoring 
productive leader or member of team
variety of soft skills 
microsoft access data bases
i have 
certification 
in
establishing a pharmacy quality management 
plan
pharmaceutical supply chain
overview of forensic toxicology  cme hours
infection prevention and control   cme hours
principles 
and practice survey research  cme hours
health cluster coordination provided by 
who
accelerating pro
gress towards health
related sdgs provided by 
who
f
uture path for career preparation
hours provided by 
misk foundation
f
uture path
for professional research basics
  hours by 
misk foundation
advanced selling skills provided by h
uman 
r
esources 
d
evelopment 
f
und
quality 
control
in health organizations
you can contact me via
zeezvip
hotmailcom
wwwlinkedincominzeezvip
</t>
  </si>
  <si>
    <t xml:space="preserve"> 
abdulelah
gmail
com
name
abdulelah mushabab ali
bpharm
medical education
bpharm 
king khalid university college of pharmacy abha saudi arabia 
january
december
completed the pharmacy 
internship t
raining
at
psychiatric health hospital
 abha saudi 
arabia
january
february
completed the pharmacy 
internship training 
at abha
privet
hospital abha saudi arabia 
january  
february 
completed the 
internship training
rotation at al nahdi pharmacy 
april  
may 
research experience
research project
a member of research talking about evaluation of the knowledge of final year 
pharmacy student pharmacy inturn and pharmacist about the asthma and appropriat
e use of 
metered dose inhaler
conferences  sympos
ia
international training forum development of international summer training program for the s
tudents 
of king khalid university workshop
king khalid university 
abha
 saudi arabia
 october 
pharmacy carrier day 
abha chamber of commerce and industry january 
certifications
marketing course
 april 
community volunteeri
sm  extracurricular
activity
rabia september 
data collection health indicators  sharik health abha saudi arabia december 
languages
fluent in english and arabic
hobbies  interests
interested in 
photography
 traveling
 gaming
and
music
the ability to communicate and 
collaborate effectively with others
the desire to acquire new skills
love planning organizing and punctuality
abdulelah
gmailcom
name
abdulelah mushabab ali 
bpharm
references and recom
mendations  
name
yazeed aljimaee
institute
faculty  of pharmacy king abdulazizunijeddah ksapharmaceutical department 
current address
pharmacy  of abha psychiatric hospital
position
inpatient pharmacy supervisor and drug counseling clinic
contact
yaljimaeemohgovsa 
phone
candidate
name 
abdulelah mashabab
institute
college of pharmacy king khalid uni  abha ksa
position
training student
how long have you known the candidate
month
</t>
  </si>
  <si>
    <t xml:space="preserve">
¥ab
c
ad
efghgh¥d
efghgh¥ad
efghgh¥aciji
kaladmi
nfghgh¥kdddol
kjooaki
nfghgh¥badda
ddi
ghpq¥kaa
rrjo
ghpe
¥
ado
srr
jo
ghgh
¥abc
dadd
o
ghghb
¥jkkjoado
ad
ghpqsghgh¥kjojaa
jotoau
vejad
vfghpw
pgfghpx¥dddokkj
od
kdu
phhyaoddo
ubo
t
ko
ao
ghpzdefg
¥oubkkaduaio
dod
¥kuddb
¥kdkbd
¥djddd
¥kkkdj
¥oubdkojod
dd
¥odkaakd
g
kk
a
oa
dokad
gqfpfghgh
zfefghgh
do
ado
b
hii
jkllmmmnopqnm
rii
skkt
uv
cwxxivxxrii
yz
ykkqnskr
ir
r
abc
a
¥
¥
¥
¥
¥
¥
¥
¥
 ¥
¥
 ¥
¥ 
¥
¥
¥
¥
¥
¥
¥
</t>
  </si>
  <si>
    <t>abdulkarim alanazipersonal detailsname abdulkarim oudah alanazinationality saudi
address aljoufsaudi arabiarecommendationabdulaziz i alzarea phd
college of pharmacy jouf university
      aizareajuedusacontact
aalanazigmailcom
linkedincominabdulkarimoudahlanguagesarabic
englishobjectivea graduate with a bachelors degree in pharmacy i can apply what i learned during my training in the hospital and i am interested in 
the production and manufacture of medicines and i am working on 
developing myself to gain experience and raise the level of the 
organizationcoursesskills of dealing with beneþciariessponsored by ethraijob behavior and work ethicssponsored by ethraiquality management in health organizationssponsored by ethraiprevention of medical errorssponsored by medical academybasic life support blssponsored by saudi heart associationrapid sequence intubation rsisponsored by saudi red crescent authorityfighting the infectionsponsored by saudi red crescent authoritydisaster and crisis managementsponsored by saudi red crescent authorityoccupational health and safetysponsored by saudi red crescent authoritypublic first aidsponsored by saudi red crescent authoritystress management in the workplacesponsored by doroobintroduction into project management professional pmpsponsored by doroobtime managementsponsored by doroobenglish coursesponsored by newcastle college newcastle uktotal quality management tqmsponsored by maharahenglish coursesponsored by mc academy  manchester uk
qualification aljouf universitymajor bachelors degree of pharmacyexperiencetrained pharmacist  dumat aljandal general hospitalaljouf  saudi arabia
working in outpatient pharmacy  work in hospital drug storedate  to trained pharmacist  king abdulaziz specialist hospitalaljouf saudi arabia
work in an inpatient pharmacy  prepare medicines for patients
date  to pharmacistskillsteam workcommunication skills
leadership
decision making
planning and organizing
persuasion
development
take responsibility
microsoft oce</t>
  </si>
  <si>
    <t xml:space="preserve">
ab
c
a
bc
cd
ea
f
ghi
c
ac
jki
ca
g
b
de
f
g
h
a
ij
akl
cl
min
ce
k
d
mb
bcde
n
abj
co
f
b
cdp
f
o
ca
qcr
sjgjhhmiitjiuuuaja
v
whwwaaa
b
xx
bdp
qbd
rmb
bj
yx
xy
zz
d
dxx
aa
a
x
y
x
ya
e
e
z
a
ae
l
gigi
bagigi
lel
l
y
ly
gijtxyagijt
ddb
abgijt
</t>
  </si>
  <si>
    <t xml:space="preserve"> 
abdullah alotaibi
biomedical engineer
riyadh ksa
engaldajaanigmailcom
skills
engineering
matlab solid work autocad
laboratory
microscope ph testing
languages
english fluent 
arabic native
objective
i am eager to put my countless 
effort and 
skills to the test and 
establish lifelong skills to help me succeed in my career currently 
pursuing an 
opportunity to thrive in a fast
paced team environment 
that will enhance me
and create an impact that help the community 
education
robert morris university                                                     moon township pa
bachelor of science in engineering                                        august  
concentration biomedical engineering 
internships 
engineering practice sue spade phd                                   
sep
des
researched and analyzed relevant data to determine engineering 
mistakes such as building collapse
engineeri
ng department 
device management and operation 
jan
apr
m
aintain
and operate 
engineering department 
biomedical 
devices
and 
coach student on user guide and follow safety precautions supervised 
by the head of the engineering of robert morris uni
versity to
projects 
integrated engineering design                                               
may
aug
design and manufacturing of biomedical devices
research
ed
current hip implant designs
design
ed
a new hip implant using solidworks d printer 
with aim 
to achieve economic feasibility and minimal operational reequipment 
conducted scientific testing and quality assurance processes
present
ed
design and data to 
engineering department committee 
leadership
saudi students organization                                                    pittsburgh usa     
vice president                                                                    
feb  
aug 
</t>
  </si>
  <si>
    <t xml:space="preserve">
dear
given my experience in design and building up medical devices i would like to apply for 
the offered biomedical engineer position
as a biomedical engineer is very important to apply what i have learned from my 
educational filed to create and develop medical devices in the future a position at your hospital 
will allow me to work with what i am passionate about which biomedical engineering and learn 
from the field and develop my skills to serve the community
 i worked to build a phantom with my collages using d printing and using a program 
called solidworks the purpose of the phantom was to be ct scanned with specific dimensions 
then the images were compared to the actual phantom and to the solidworks design my 
colleagues and i won first place in our medical imaging course among five teams in the 
workplace i always give one hundred percent of my time and effort and nothing can distract me 
from completing my work however i like to be socially active listen to new ideas and be 
respectful to other peoples™ thoughts i am a leader on the senior design project i push my team 
to complete the work and stay on the plan our design project is about making an icu noise 
pollution generator for the milwaukee school of engineering™s nursing department the project 
consists of a surround system with four separate channels and a userfriendly application 
developed with human factors in mind i took the responsibly to build up the graphical user 
interface our project is four academic quarters in duration and my team and i managed to 
compete the project in three quarters in addition i helped one of the other senior design team to 
get ideas to develop their pelvic retractor
cover letter
abdullah andergeery
abdullahandergeerihotmailcom
figure 
 d printed ct phantom designed in solidworks
figure 
 graphical user interface gui for icu noise pollution generator
figure 
 sampling of design brainstorming session notes
thank you for considering my application i look forward to hearing from you and hope to meet 
you soon
sincerely 
abdullah andergeery
</t>
  </si>
  <si>
    <t xml:space="preserve">abdullah mahdi awaji                                  
 address
 riyadh 
 phone number 
 email address    
abdullahawajigmailcom
personal statement
a highly motivated tender representative with experience in highlevel business 
environments confident with a proven track record of first class account handling and client 
satisfaction always on task with an ability to identify key business strategies an excellent 
communicator and negotiator 
core skills 
confident communicator negotiator and decision maker
hard worker work under pressure
employment history 
tender representative œ amco riyadh 
april  œ present
duties
responsible for the key account institutions
build good relationship with kols in moh nupco ngh sfh
sign contracts
logistic issues with moh
pharmacist 
œ
 innova health house drug warehouse riyadh 
july œ april 
responsible for stock control  pos
education
bachelor of pharmaceutical sciences 
prince sattam bin abdulaziz university
gp  
 out of 
graduation year    
training
  summer training  king salman bin abdulaziz hospital
summer training  innova corporation pharmacy health house
personal data
date of birth 
marital status single
nationality saudi
languages
english fluent
computer skills
excellent in microsoft office word excel  powerpoint
references
available upon request 
</t>
  </si>
  <si>
    <t xml:space="preserve">
abdullahgmailcom 
pcr workshop
the central dogma 
</t>
  </si>
  <si>
    <t xml:space="preserve">a
bdulrahma
n
algobasi
email 
abdulrahmanalihotmailcom
p
h
one
nationality
saudi
objective
a 
graduate 
with 
pharmacy 
bachelors
degree 
b
pha
r
m
passed the professional license test
 have a 
licens to 
p
ractice profession from 
saudi
commission
for 
health special
ties
have a 
good 
english
and 
com
munication
skills 
and work in 
an 
organized 
manner
r
ely 
on good 
time 
management 
and quick infor
mation
gathering
with
an
appropriate
plan
for
each
task
also
i
have
the
ability
to
d
eal
with
stress
and
unforeseen
circumstances
and 
create
creative
ideas
quickly
and
simply
and
i
always
put
backup
ideas
before any
step
experience
university
training period
january
may
alnahdi 
 community 
pharmacy 
 to 
i 
learned the 
basics 
of 
working with clients and 
the 
fin
ancial
goal 
of 
the pharmacy
monthly
h
ospitals
asir
central
hospital
in 
a
bha
and
maternity
and
children
hospital
in
khamis
mushait
 to 
in general
i
l
earned 
hospital
work
skills
extending
of 
scientific knowledge
improving
my 
communication skills
electronic dispensing 
systems 
of
medicines
patient 
counseling
and 
educat
ion
education
saudi arabia
king khalid university 
collage of pharmacy
bachelors degree in pharmaceutical sciences
bpharm
gba
  out of  
skills
p
ersuasive
r
esilient
organization
c
reativity 
and
innovation
flexible and
adaptive
patience
and 
planning
dialogue and
presentation
projects
graduation 
research 
project with title 
 design and 
synthesis of newer heterocyclic
compounds
and i 
got 
fi
rst place
in 
the 
research
project
certifications
and
courses
nhcps
bls
course
certi
fi
c
ation
from 
postgraduate
institute
for
medicine
coping 
with 
the 
stress 
of 
coronavirus
harvard medical school
infection 
control
 saudi red
crescent
volunteer 
in 
health 
research
certi
fi
cate 
from 
saudi 
food 
and drug 
autho
rity
</t>
  </si>
  <si>
    <t xml:space="preserve"> 
adel khalid
alshahrani
mobile phone
e 
mail
adelbtailhotmailcom
nationality
saudi
date of birth   
social status  
married 
location 
abha
education
bachelor
degree
in
pharma
d
from
jazan
university pharmacy
college 
gpa
graduation date dec 
internship
hospital
pharmacy
months
pediatrics moth
internal
medicine 
months
infectious month
community
pharmacymonth
diabetes
month
inventory
control
month
tpn
month
respiratory
month
research
rotation
courses
fundamental
of
clinical
research
cme
antibiotics from a
z course
cme
csf event exhibition pharmacy
c
ertificate from 
wall street
institute school of english
skills
ability to work under pressure
fast learner
good communication skills and ability to make good relations with customers
ms office word ppt excel
t
ime management
u
sing 
computer applications
research experience
knowledge attitude and practice of pharmacists
volunteer
work
voluntary participation in 
world autism awareness day  hours
with department 
of mental health 
and social in jazan 
region
e
experience
arac health care cns line
zyprexa 
venex 
from 
april 
cv
</t>
  </si>
  <si>
    <t xml:space="preserve">ahlam muslih alharthi
ahlammalharthigmailcom
education
 university of georgia 
uga 
school of pharmacy clinical and experimental 
therapeutics masters degree 
with gpa   the first in my
class
boston university center for english 
language  orientation programs celop 
boston ma beginner through
advanced
school of pharmacy umm al qura university uqu
 makkah saudi 
gpa  and overall grade very
good
 saudi schools taif last year of high school graduated with gpa 
online courses
may 
covid from pharmacy director perspective
authorized by 
s
cfh
s
may  
sna covid
 webinar series
authorized by
s
cfh
s
may  
leading teams dur
ing crisis
authorized by
s
cfh
s
may  
tele icu in covid
authorized by
s
cfh
s
may  
covid
 critical care
authorized by
s
cfh
s
april 
virtual medical training challenges and opportunities
authorized by
s
cfh
s
april  
how
to be prepared to face covid a scientific and mental preparedness guide for 
healthcare worker
authorized by
s
cfh
s
april 
patient safety during covid
authorized by
s
cfh
s
april 
decision making of treatment plan 
authorized by
s
cfh
s
april 
basic skills for writing a scientific paper 
authorized
by
s
cfh
s
march  an online course 
authorized 
by 
rwaq 
fighting infection with health
facilities
march  definition and prevention of the new virus corona covid 
authorized 
by 
rwaq
november 
 johns hopkins university
 an online course authorized by and offered 
through 
coursera
design and interpretation of clinical
trials
december
yale university 
an online course authorized by and offered through coursera 
essential of global
health
december
university of minnesota
 an online course authorized by and offered through 
coursera pharmaceutical and medical device innovation
january  
johns hopkins university
 an online course authorized by
and offere
d through 
coursera understanding clinical research behind the
statistics
january  
harvard university
 an online course practical improvement science in health care 
a roadmap for getting
result
january  
i did a research about 
vernment in the funding of clinical trials for 
the development of new therapeutics
drugs
professional experience
advanced pharmacy practice experience
february 
march  
va hospital as a pharmacist volunteer job 
augusta
us
july 
augu
st  
king abdul
aziz specialist hospital as a pharmacist paid job 
taif saudi 
arabia
internship
september 
november  two months internship year at 
king
sultan hospital
 taif 
saudi
arabia
june  
king abdullah medical city
makkah saudi
arabia
july  
heraa general hospital
 makkah saudi
arabia
rotations drug information cardiology respiratory nephrology infectious disease outpatient 
hospital pharmacy and hospital
pharmacy
march  
charlie norwood va medica
l center two months clinical rotation augusta
us
professional activities
research and projects
 musliha osman a et al
determination of certain antiprotozoal 
bsc
project
distinct effect of stromelysin inhibition on endothelial
to
mesenchymal 
transition and myofibroblast differentiation
f pharmacy 
msproject
posters
april  fifth scientific conference for students of higher education riyadh 
saudi
arabia
march  dubai international pharmaceuticals and technologies 
conference and exhibition 
duphat
 dubai
uae
alharthi a sabbineni h verma a somanath pr akt
regulated alk and 
alk 
imbalance in endothelial cells promote endmt and pathological lung v
ascular 
remodeling 
augusta university graduate resherch 
alharthi a sabbineni h verma a somanath pr akt
regulated alk and alk 
imbalance in endothelial cells promote endmt and pathological lung vascular
remodeling
charlie norwood va 
research day 
honors  awards
june  third best research award at second scientific research forum 
uqu
 makkah saudi 
arabia
may 
best leader of pharmacy school 
uqu 
makkah saudi
arabia
 musliha osman a e
t al
bsc project was ranked first in my university and sixth in my
country
community service
 uqu makkah saudi arabia a
leader of fourth and fifth pharmacy students 
leader and
organizer
april
attended the
nd
meeting
of
faculty
of
pharmacy
held makkah
saudi
arabia
zaher university makkahsaudi
arabia
february  working as volunteer to teach elementary school the first aid at kmsoun
school 
makkah saudi
arabia
licensures and certificates
presen
t american heart association basic life support
bls
present saudi arabia pharmacist
license
abstracts
alharthi a sabbineni h verma a somanath
pr akt
regulated alk and alk imbalance in 
endothelial cells promote endmt and pathological lung vascular remodeling 
augusta university 
graduate research day
alharthi a sabbineni h verma a somanath pr akt
regulated alk and alk imbalance 
in
endothelial cells promote endmt and pathological lung vascular remodeling 
charlie norwood 
va research day
publications
alharthi a sabbineni h verma a adil ms alwhaibi a somanath
pr distinct effect of stromelysin 
inhibition on endothelial
to
mesenchymal transition and myofibroblast differentiation
vasopressor discontinuation in shock with ventricular function at medical collage georgia mcg 
present 
alharthi a osman a
 et al
saudi arabia
conference
april 
app oncology summit seattle united
states
april  covid
 international conference
authorized 
by 
virtual medical academy
languages
english
arabic
</t>
  </si>
  <si>
    <t xml:space="preserve">page 
of 
ahmad 
mohammed al
qase
m
abha
ksa
mobile   
e
mail 
pharmacisthotmailcom
objective
a challenging marketing and management position with 
your
company that suits my knowledge in ph
armacies 
and experiences as a 
p
rofessional
medical representative as well as to help me to develop my experience and 
knowledge at the same time contributes to my future career as 
key account manage
r
education
university of philad
elphia
amman jordan
bsc degree  pharmacy
area of specialization
bph treatment
antibiotic
allergy treatment
cardiac surgery
hypertension treatment hpt 
professional experence
aug 
present
gsk                                                                                       abha
 ksa 
p
rofessional
medical representative 
 starting process to enlist duodart in afh
khamis mushit and asir central hosp
ital
maintain augmentin growth  and ei  for main key account and south region 
achieve all kpi and objective 
aug  
jul 
saudi sicli medical equipment 
riyadh ksa 
produ
ct specialist 
developing and presenting the company products through presentations and workshops in the central 
and eastern zone province of saudi arabia 
promoted 
cardiac surgery equipment atricure 
imacor
posthorax and sidem 
on covering all 
institu
tions and moh hospitals in riyadh and eastern area 
close 
deal
in disposable htee probe imacor inc for kkuh riyadh
mar  
jul 
saja company 
riyadh ksa 
medical representative 
 best cvs  line achievement 
 re
launching olmetec brand product
arbs at alqaseem and hail 
page 
of 
mar  
mar 
pharma international company
amman jordan 
medical representative 
persuade doctors to prescribe and use more my products 
succeeded in increasing the sales and market share 
attended trainning courses workshops  self development
jun                     
gsk                                                                                      linkedin
 saudi
coaching skill for leader and management
mar                                                 gsk                      
linkedin
 saudi
project management 
sep                                                 gsk
jedda
h saudi
 days 
plan
creation
sep 
gsk
jedda
h saudi
leadership training
jan                                                 gsk
h
arford
jeddah
 saudi
business plan
creation
jun 
my
learning gsk
online course 
key account management
selling excellence 
may 
gsk 
by 
innovara
jeddah
 saudi
time management course
sep 
gsk
jeddah
 saudi
advance 
presentation skills training course
aug 
saja
al
riyadh saudi
negotiation skills workshop
oct 
saja               
kuala lumpur malaysia
professional selling skills rx
training course
aug 
winners consultancy and training
amman jordan
advanced selling skills
training course
page 
of 
skills
basic kn
owledge in pharmaceuticals orders system
excellent
skills in computer
and ability to use and retrieve data from the internet
decision
making
forecasting skills
set sales goals
complete administrative tasks correctly and on time
have the team spirit join
ing and leading the team
creativity and innovation
effective communication  negotiation skills
presentation skills
strong ability to use and retrieve data from the internet
languges
arabic native
english
good written  spoken
personal informat
ion
date of birth
marital status
married
nationality
jordanian
driving 
licenses
ksa
moh
licenses
 valid 
referances
to 
be furnished upon your first request
</t>
  </si>
  <si>
    <t xml:space="preserve">
abcd
e
f
g
¥ghij
¥ghibj
¥ghb
j
¥ghkjj
jik
ib
f
ak
lbb
id
idi
dhic
idfmc
abacdedfgh
i
e
lk
¥nibd
¥kbicb
hbbi
¥nifopqrbic
¥gb
pdibscfd
¥pjtbi
¥ub
ikjdfbdvct
c
jk
lmka
w
¥nifopqrbep
bic
¥xjkydzdqii
¥gbibpqrifdib
¥a
bobibzq
fd
jk
nok
e
w
¥xjkydzdqii
¥hifdkbb
¥qi
oi
id
ibosib
pqaa
jk
e
¥abboacbacohc
¥nifoqd
rmbsac
o
e
¥ekbi
kzdqu
fvdipqr
b
a
</t>
  </si>
  <si>
    <t xml:space="preserve">curriculum
vitae
page 
personal
information
ahmad faheem 
mohammad
jeddah ksa
ahmadmohammadyahoocom 
w
wwli
nkedincominahmad
mohammad
sex
mal
e 
date of birth 
 mar  
 nationality 
jordanian
work experience
feb
present
feb
feb
may
present
p
rojects 
m
anager
s
aud
i arabia
ascend health care 
solution
co
ge official 
distribu
tor
responsible for 
m
anaging 
m
u
l
ti
m
illion projec
t
s
supervised mri cath lab ct 
and x
ray 
in
stall
a
t
i
o
n
with all stakeholders 
from 
s
cratch
including
the per
installation
work
nts to understa
nd the 
feasibility
for 
a 
project
and 
customer 
need
s
upervised
the
implem
en
ta
tion teams
in the proje
cts
h
and 
o
ver 
c
e
rti
ficates 
under 
s
erious deadline 
constraints
deputy operations
m
anager
s
aud
i arabia
al jeel medical
co
s
etting 
u
p
r
evi
ewing
m
anaging
both 
c
os
t
and 
budget
of the
y
ear
d
eveloping 
bu
dgets
preparing forecasts and reports for senior managemen
t
responsibl
e to develop 
i
mplement 
c
ommunicate
and 
m
aintain a quality 
of 
the
o
peration
p
lans to 
b
ring 
c
ompany
a
nnual 
t
arget
m
anage the whole logistics function in the
c
ompany
e
nsure
th
at all 
w
orks are executed in a correct cost
plan
effective
and timely 
m
anner in 
a
lignments with quality 
r
ecruitment
with 
c
oordination with other 
d
epartments
m
anager
s
p
rojects 
m
anager
al jeel medical
co
s
aud
i arabia
responsible for
m
anag
ing 
m
ulti
m
illion 
projec
t
s
icu
s or
s 
digital or
s 
hybrid
or
the 
installation
plan
for the 
project 
with all 
s
takeholders
ith many hea
lthcare vendors like ge kls marten 
mi
ndray
maquet
brainlab
 stryker
s
uper
vised
t
he
implementa
tion teams
in the proje
cts
h
and 
o
ver 
c
e
rti
ficates 
under 
s
erious deadline 
constraints
ma
naged the 
payments 
to be done as the 
p
lan
with all stakeholders
page 
may 
april
p
roject 
s
ite engineer
for projects su
ch as 
i
cu
s or
s di
gital or 
hybrid
or
al jeel medical
co
saudi arabia
responsible for 
s
ite work 
i
mplement
ation and do
c
u
mentation 
in order to achieve
project 
targe
ts
completion da
te
a
cting as a main technical 
adviser 
on 
the 
site fo
r contract
ors
c
hecking the accuracy 
of
the 
implemented
mep 
on the site
supervised contractors t
o carry ou
t 
w
orks according to th
e 
plann
ed de
sign and
s
uppliers needs
r
eport to 
project 
o
perations 
m
anager of 
the s
ite progress and problems being 
encountered fo
r
assistance and guidance
dec 
apr 
field 
service
sales
engineer
al jeel medi
cal
co
saud
i arabia
respon
sible for 
m
edi
cal 
e
quipment
s
ale
s 
i
nstallation
and 
repairs
d
iagnosing and 
t
roubleshooting the 
m
alfuncti
on 
u
nits
re
sponsible for performing end
user training as well as bm
e service training
have worked 
on p
atient care monitor 
s
ystems
or 
light
s
p
endants 
v
entilators 
d
efibrillator 
e
ndo
l
abr
o
scopic
towers
intra articu
lar balloon pump css
d 
uni
ts test equipment
fluke and various
types of medical equipment 
officially certified
by the
rela
ted manufacturers
s
uch as 
mi
ndray
nov 
 apr 
software developer
g
e
healthcare
f
re
iburg
germany
have worked o
n creatin
g an interfac
e progra
m module using c  c in order 
to convert the ge
proprietary data format for the load test da
ta ecg machine 
into the general 
mit
format 
that is used in scientific research and developm
en
t
aug 
oct 
service engineer
al
basheer 
hospital 
amman jordan
have worked on mri ct and x
ray and performing troubleshooting 
periodic preventive maintenance for the
m
education
jun 
oct 
bach
el
or
of a
pplied science basc biomedical 
e
ngineering
g
erman jordanian university 
gju
a
mman jordan
mar 
apr 
bachelor of science bs biomedical engineering
h
ochschule ulm 
hoc
hschule für technik 
ulm 
germany
page 
pract
ic
al
t
raini
ng
may
oct
a
pril
oct 
may
feb
steris healthcare group
bordeaux france
training in the installation and maintenance of the high  low temp sterilization machines 
as well as sterilization washers
r
ichard wolf c
o
dub
ai united arab emirates
tra
ining in the installation and maintenance of the digi
t
a
l or and endoscopic towers
schmitz u soehne gmbh  co
germany
training in the installation and maintenance of the digital or or tables
mindray medical co
c
hensen china
training
in
the installation and maintenance of the a
naesthesia
ma
chines  ventilators
trilux medical co
germany 
training in the installation and maintenance of the digital or surgical lighting and 
surg
ical columns
kci medical co
jeddah
tech
nic
al training in the product
s
 infovac activac  t
herak
air visio patient rehabilita
tion systems
l
anguage
s
arabic
mother 
l
anguage
listening
reading
spoken
english
fluent
fluent
fluent
german
very 
good
very 
good
very 
good
comm
unicati
on 
s
kills
excellent 
communicatio
n skills
g
ained th
rough m
y experience as field 
service
sales
engineer
excellent contact skills with medical end users gained through my experience as 
product 
specialist
page 
organizational
m
anagerial 
s
kills
leadership 
pr
oject
man
ager 
 deputy 
operation 
ma
nager
responsib
le for a 
team 
of  people
good team
leading skill gained as deputy 
operation manager
good organizational skills gained as responsible for preparing quotations and 
preparing  follow up of services 
contr
acts
was
project manager
of
bed 
project
in southern reg
ion of saudi arabia assir 
cardiac 
centre
 including
mri
 ct 
cath lab
x
ray
cssd 
di
gital 
or
s
and icu 
from scratch
have established many digital or and hybrid or projects in different hospitals
and successfully shown pro
fessi
o
n
al technical 
problem
solving
techniques and
professional qu
ality and time management
have successfully conducted icu 
centre
station hajj pr
oject for armed forces 
hospital which was meant to be finished with the highest quality in short time
job
r
elated skills
good c
ommand of quality control processes was 
responsible for quality audit
mentoring skills as 
senior engineer i
was responsible for the training and induction of 
new employed engineer
project management
research
medica
l devices
product development
product 
launch
internal communications
pr
oject delivery
management
leadership
training
problem solv
in
g
digital skills
ver
y g
ood
command of ms office product
s  windows
very good knowledge in the ca
d f
ield autocad
good knowledge in the programming languages c c
 java 
matlab
labview 
page 
</t>
  </si>
  <si>
    <t xml:space="preserve"> 
ahmed 
shams eldin 
cairo egypt
business 
shamsawy
yahoocom
objective
a position with a company where broad management skills and
knowledge
can be fully utilized
education
bachelor of science
faculty of science
a graduate of faculty of science 
cairo
university with a
specialty in 
chemistry 
zoology
department
experience
present
key account manger 
at egmed
ç
medtronic covidien soft tissue implants wound care and hernia
solutions
responsibilities
identify and establish new business as well as maintaining
and growing current accounts
analyze competitive marketplace and to accordingly
develop business strategies for revenue generation
organize appointments and
meetings with hospitalbased
healthcare staff
demonstrating products to healthcare staff especially
surgeons
assist surgeons in or while using our solutions
negotiate medical tenders in key account hospitals
provide support for marketing campa
igns or medical
conferences advertising material marketing campaignsand other 
promotional activities
address customer issues and concerns in a timely fashion
to ensure customer satisfaction
stay up
to
date with product knowledge business flow
sales process and market dynamic
responsible for marketing and promoting the product
line
achievement
building a very strong relationship with kols
revitalizing a dead area in the first year
expanding to a new area while 
growing the current one
matching sales targets and forecasts
product specialist 
at 
bm 
egypt 
company
asahi
ptca guide wire
various 
guide wire required for catheter treatment 
cardiovascular 
system areas peripheral vascular system
medical representative at 
globe international
company
products 
alfacarino
lelipel
specialities
gyn
ped 
chest 
gp 
skills
ç
office management
ç
oral communication
ç
multicultural understanding
ç
managementadministration
ç
leadership
ç
problem solving
ç
public speaking
ç
planning
ç
ms office professional
ç
internet research
volunteer
seif 
organization 
cairo 
university
developed trust personal rapport and strong working relations
with volunteers and staff maintained database of volunteer
participation and skills to assist future planning
</t>
  </si>
  <si>
    <t xml:space="preserve">–continued–
ahmed salah
jeddah  saudi arabia 
ł
  ahmedsalaheldinoutlookcom 
ł
ł
 operation  demand planning management
resultsoriented and quality minded demand planning and logistics manager with more than  years™ experience 
contributing to successful supply chain and procurement management proven track record of developing 
forecasting models incorporating business intelligence and information gathered from sales marketing finance 
retailer replenishment analysts and other sources proficient in liaising effectively with internal and external 
stakeholders articulate communicator cultivating excellent longterm relationships with clients maintaining ongoing 
interactions and facilitating solutions to address concerns bilingual englisharabic 
proven expertise in
ł
demand forecasting
ł
logistics management
ł
inventory control
ł
 supply chain management
ł
customer relationships
ł
sap modules
ł
team leadership
ł
procurement
ł
operations management
ł
strategic planning
ł
new business setup
education
master of science logisticsmaterialssupply chain management
 grade a
bachelor of applied science biologybiological sciencesgeneral
 cairo university
cairo egypt 
professional experience
al kamal import office company ltd œ jeddah saudi arabia 
operation manager at yuwell  medical company  to present
managing the full operations end to end of purchasing orders and order forecasts
managing the pricing to distributes 
develop business plans for ims
completion of all documentation related to tenders
managing costumers complains  service
evaluating performance objectives and metrics to determine inbound or outbound productivity requirements 
to achieve customer time accuracy and quality expectations
partnering with other managers
managing online sales
managing all tenders related delivery process
ahmed salah  
ł
page 
closely monitor inventory across all sales channels and make necessary stock adjustments
manages the overall coordination and execution of new customers accounts 
coordinate control and execute job planning of associated operations inline 
demand planning unit manager at 
siemens healthcare
 to 
drive and improve supply planning process for finished goods and procurement process with internal and external 
suppliers and regional and global teams defining and aligning planning parameters and supply chain agreements
key contributions
prepare periodic reports compiling statistical forecasts from historic sales and market trends and 
measuring accuracy
analyze internal demand stream information and categorize according to demand patterns inputting sales 
and marketing intelligence for each operating unit to use in forecast systems
manage logistics planning organizing directing and ensuring compliance of all finished goods import and 
local market logisticsrelated activities
negotiate with external vendors to secure advantageous terms
finalize purchase details of orders and deliveries
 approve the ordering of necessary goods and services
planning and monitoring the receiving storage delivery and dispatch of orders
 arrangement of the stores per iso and sfda standards
design and develop policies and standard operating procedures for demand planning processes and 
systems
perform local network analysis identifying and implementing logistics and supply solutions to support 
business strategies
cultivate and maintain vendor relationships negotiating costeffective contracts for essential services and 
support 
liaise and negotiate with suppliers manufacturers retailers and consumers maintaining ongoing 
interactions and facilitating solutions to address concerns
conduct root cause analysis of inventory deviations vs targets identifying inventory drivers and defining 
improvement plans
drive and manage business from most senior position in country developing sales and revenue manage 
new manufacturing site to develop company™s regional production
hospira  icu medical 
œ
lake forest il
logistics manager 
 to 
organized storage and distribution of goods developing and implementing materials management process and 
establishing inventory controls achieved forecast
analyzed data from sap systems to evaluate performance and quality and to plan improvements for processing 
orders from overseas suppliers
 key contributions
prepared business development plan in collaboration with multiple departments including marketing 
drove business to increase profit planning and executing sgh tender product export clearance and 
distribution
cultivated excellent supplier relationships managing orders maintaining ontime delivery and ensuring quick 
and efficient product clearance
fulfilled sales coordinator responsibilities equally distributing stock for all locations based on sales history 
and demands
led budget planning processes and ensured customer service met set financial targets
analyzed reviewed and resolved penalties damages and shortages in procurement process
siemens health care
œ
jeddah saudi arabia
logistics controller and applications specialist 
 to 
monitored clinical stock and inventory levels throughout saudi arabia using proprietary inventory management 
program
managed inventory placing orders from overseas suppliers based on sales cycle analysis
key contribution
conducted training on all new diagnostics instruments performed daily and periodic back up to ensure data 
security
coordinated between agent and scientific office resolving supply chain issues and technical problems and 
coordinating orders and purchases
ensured critical analysis of inventory levels to support company goals managing development of creative 
solutions to inventory issues
prior experience includes position as lab specialist at al rafiea hospital in makka  and al zeraieen 
hospital in egypt 
</t>
  </si>
  <si>
    <t xml:space="preserve"> 
ahmed
mohammed 
ali
baker
al
nabulsi
anabhotmailcom
saudi arabia
residency
available
transferable
iqama
enthusiastic
highly
motivated 
medical 
sales 
with 
years 
combined experience 
in sales and marketing roles
 regional
territory management 
territory 
expansion
new account development
creating and implementing 
sales
marketing
strategies and maximizing 
company revenues
proven ability 
in
motivating and leading sales teams to victory offer an in
depth understanding 
of the sales cycle process and remain focused on customer satisfaction 
throughout all stages
w
estern 
r
egion
p
roduc
t 
specialist
branch
of 
a
rab
doctors
c
ompany
febr
uary
u
p to 
n
ow
jeddah
ksa
a
pril
febr
uary
between
jobs 
and
p
ersonal 
d
evelop
ment 
sales
and marketing 
manager
corals
ltrading 
e
stablishment
april  
april   
jeddah
ksa
medical and laboratory equipments
departments
laboratory icu or er mortuary biomedical purchasing
including
direct communication with manufacturers 
for cooperation and 
agreements
launched the main core products line in the company startup
developing new business 
leads and account opening
spearheaded of sales cycle and 
duties
coverage 
of 
most areas of saudi 
arabia
conducting key and decision maker
clients
processing 
orders
invoices
delivery notes and official 
letters
responsible of 
logistics
shipping
and custom clearance
full tender work out with complete closure
submitting
and following up 
finance
documentation
of
concerned
party 
and collec
ting payments 
personnel information
career objective
professional 
experience
marital
status
 married
nationality
 jordanian
date of birth
 aug 
th
place of birth
 amman 
jordan
driving license
available
place of current work 
jeddah
ksa
calculated sales forecasts 
and
d
efined the financial budget and 
targets 
for sales projects
helped in resolving critical sales related 
issues
therefore
gaining
customer satisfactory
aware for sfda policies and registration
sales
r
epresentative 
saudi
medical 
services
october 
to december
   jeddah
ksa
products
miscellaneous
and ivf lab products
medical equipment
 video laryngoscope x
ray diagnostic 
set electrica
l beds and others 
departments
anesthesia
 or  icu laboratory  nursing  
warehouse
purchasing 
including
creating  executing a territory business plan focused on generating 
sales
arrangement and organization for seminars
work in parallel 
w
ith customer se
rvice and 
other business
departments
creativity and versatility in sales skills
flexibility and ability to speak friendly with customers and listening to 
their needs 
establishment of new potential customer and ability to seal the dea
l
p
laying a role of sales 
supervisor
sales
engineer
deaam
medical 
company
december 
 to july 
jeddah
ksa
products
physiotherapy
line and other products
departments
physiotherapy  biomedical  purchasing 
incl
uding
traveling
performing presentation and demonstration
following up the paper work and finance documentation 
ensuring the satisfaction for the end
user
installation  staff training
service 
science
teacher 
al
afkar
internationa
l 
school
november 
 to
june
jeddah
ksa
teaching
science materials
for higher grades one educational year
professional 
experience
b sc
 in biomedical 
engineering
science
 technology 
university
june 
irbid jordan
project
management
institution
pmi
®
june     
pennsylvania 
united states    
jordanian
professional 
engineers
association
   amman jordan
saudi
council of 
en
gineers
     jeddah ksa
computing
ms office lab view multisim and autocad programs
languages
   arabic native english vgood
per
sonal
responsibility reliability leadership abilities 
communication negotiation 
researchanalytical skills and 
problem solving
pmp®
study 
facilitation
program  
mach 
jeddahksa 
project management profess
ional course 
abdulrehman
algosaibi 
c
ompany
june 
jeddah
ksa
two months of university training course at gtc 
maintenance 
department
modern
language 
center
july 
ammanjordan
completed one month intensive course in american english
advance
traning and 
education
center
feb
 jeddahksa
completed 
training
course in 
ms
office 
education
professional 
membership
skills
training
certification
arab
health 
exhibition
 january
    dubai 
uae
global
h
ealth 
exhibition
september 
and 
riyadh 
ksa
initiator
of corals company core basis 
appreciation
for generating 
a new 
business
lead of x
ray
certificate
of appreciation for being 
conscientious
serious and
hardworking
science teacher
may 
available upon request 
exhibition 
awards
acheivments
references
</t>
  </si>
  <si>
    <t xml:space="preserve">
page
professional profile of ahmed a al shahrani
po box   jeddah saudi arabia
mobilawegmailcom
phone     email 
summary
looking for a senior position in sales or customer 
s
ervice and 
pr at an esteemed corporation to utilise my 
sales capabilities and experience in an environment that will enhance and improve the achievement of my 
team to meet senior management overall strategic plans and goals
main field experience
a high managerial 
level in sales customer service and pr telecommunication food and beverage 
automotive and governmental sales
working experience
raqtan food service equipment 
ksa                                                   
march  
present
key account m
anager
attract
new business and 
responsible
for 
an
effective on
boarding of new clients
responsible for the development and achievement of sales through the direct sales channel
focusing on growing and developing existing clients together w
ith generating new business
preparing 
business plans for all current and opportunity tender business
k
ey interface between the customer and all relevant divisions
meeting 
customers and potential customers alongside sales executives
networking wi
th companies in the industry
industry awareness by attending
conferences and events
accomplishments
opened a new section governmental sales
increased sales around  in government sector by build strong relationship with the decision makers in 
th
is area and daily follow 
up of tenders
represented the company at events sales development
saudi horeca  
ettihad ettisalat 
mobily
r
etail
ksa 
jeddah
floor manager 
jan  
feb 
m
anager to assign and direct all work performed in the branch
i supervise all areas of operation and manage staff foster a 
positive environment ensure customer satisfaction and proper 
branch operation implementing strategies that increase 
productivity
and enable sales targets achievement and 
supervises warehouses works and ensures availability of 
required items
senior sales executive                 
apr  
dec 
sales executive
dec  
mar 
deliver product sales 
and profit targets alongside the highest level of 
customer satisfaction
page
accomplishments
supervising the opening of new branches
mobily
mega branch team leader                                       
mobily
participate as a supervisor of 
multi
site 
historical souq okaz          
mobily 
participate as sales coordinator in hajj even 
mobily
g gs  s s
p
lus
mobily 
al humrani united nissan 
infinity
ksa 
jeddah
unit manager
manage
multiple locations
 including 
the main branch
as customer delivery delight unit manager
delivery and 
warehouse responsible
a
nd
employee development includi
ng performance management coaching
determine the requirements for the department and purchase
accomplishments
developing the unit team
managing staff
ensuring strict adherence to company policies
administering daily activities
assessing risks
ev
aluating clients care unit
arranging for all events related to the automotive field
united doctors hospital
ksa 
jeddah
admission and discharge officer
patient admission and discharge my main responsibilities inclu
de collecting personal information 
from new patients ensuring proper insurance information is provided and recording relevant 
medical history
accomplishments
coordination of ides knowledge 
campaign 
udh 
okaz newspaper
ksa 
jed
dah
distribution
coordinator 
data entry record filing and other administrative duties as assigned by management
page
accomplishments
participate in al hijaz mall event in 
makah
okaz 
par
ticipate in durat al arous hotel campaign
                 okaz 
education
in mass communication 
arts and 
humanities 
king abdulaziz university
year
diploma program
in medical record 
al tanmmayah institute 
skills
excel
power point
access
outlook
active self
starter with the ability to work at a fast pace in challenging environment
s
mbs ax siebelerp
custome
r orientated 
motivated dependable and self
developer 
motivated
e to manage a big store or multisite
professional training courses
english courses level 
english 
first school
jeddah
english courses in uk  
certificate 
microsoft office program certificate 
word
excel
access
sales ind
uction mobily training center
jeddah
breakthrough to success
dale carnegie training
jeddah
retail
selling
powerful
saudi human resources development 
jeddah
initiative
al
tawail management consulting  training 
jedda
h 
customer service focus 
al
tawail management consulting  training 
jeddah
espresso academy coffee and barista school in italy florence
diplomas 
barista and latte art
coffee brewing
roasting
tasting and cupping
languages
arabic
english
</t>
  </si>
  <si>
    <t xml:space="preserve">curriculum vitae 
personal information
name
ahmed mohamed elsayed amin salama
gender male              
birth date 
th
 sept 
iqama transferable iqama
driving license valid
schfs valid
contacts information
address
  mishrafah  district jeddah saudi arabia
tel 
mobile 
email
ahmedaminlavastacom
education
ł
mba from geneva business school 
ł
bachelor of pharmaceutical science
miser international 
university
 gpa  excellent with high honor degree 
one of the top five students
ł
thanawyia amma
 el kawmeia el arabia school  score 
skills
ł
language
ł
english fluent in speaking and writing
ł
arabic  mother tongue
ł
frances fair 
ł
computer skills
ł
excellent in all type of microsoft office
ł
excellent in the internet using
ł
other skills
ł
selling excellence courses in novartis pharama training center performance frontier will to 
win closing with impact  arrow 
ł
course in marketing miu spring 
ł
course in communication skills and managementmiu spring 
curriculum vitae 
ł
courses in clinical pharmacy with an excellent degree with dr joseph dipiro editor of 
pharmacotherapy principal and practice textbooks
ł
cns diseases and their algorithm for treatment with dr shanonn drayton miu spring 
ł
courses in biochemistry dna part with dr catherien whu miu summer 
ł
cvs course with dr abbey collier miu spring 
ł
auto immune diseases oncology part with drrawena shwartez from john hopkins hospital 
and hiv with dr aftab ahmed ansarimiu spring and summer 
ł
course of evaluating clinical drug studies general considerations and 
study design with dr russell may university of georgiamiu spring 
ł
course in first aid  miu spring 
ł
member in ispor egypt project for clinical and pharmacovigilance from  till  
relevant experience
ł
working as sales manager ksa at 
lavasta pharma 
from november  till now
ł
working as kam on 
amgen company 
from may  till october 
a tmea best achiever
ł
working as endocrinology product specialist on 
aspen pharma care 
on jeddah  makkah 
private and institution from june  till april  
a times mena region best achiever
ł
working as product specialist on 
tabuk ksa 
from jan  till june  on cvs line 
jeddah
ł
working as product specialist on 
tabuk ksa 
from march  till december  cns 
line makkah
ł
working as product specialist on 
novartis pharma 
from jan  till march  on 
aclasta line  osteocerein line
ł
working as product specialist on 
adwia pharmaceutical 
company from august  till 
jan 
ł
 training as clinical pharmacist in national cancer institute nci summer 
ł
training as clinical pharmacist at inter national medical center imc summer 
ł
training as clinical pharmacist in elobour hospital summer 
ł
training in quality control department in adwia company for  weeks summer 
ł
working in dr ashraf saied pharmacy summer 
ł
training in elmagrby pharmacy summer 
ł
training in waled abedlkeriem pharmacy summer  
career objective
       a highly motivated pharmacy graduate from one of the most reputed and wellestablished 
universities 
seeking key account manager position at your leading company
 bringing  years of 
solid education and  years of working in different markets that encompass theoretical and 
curriculum vitae 
practical knowledge equally effective at relationship building time management and team 
leadership 
hobbies and activities
scientific reading
member in assc help association in the university
member in quality assurance team in the university
</t>
  </si>
  <si>
    <t xml:space="preserve">ahmed 
elgazzar
ahmedemamyahoocom
ksa  jeddah
skills
dedicated person with
strategic 
thinking
analytics
excellent negotiation 
presentation
skills
junior 
marketing
expertise
education
institute of sales 
marketing 
management uk 
uk 
diploma
marketing
module   marketing principals 
module   strategic marketing 
management
module  
product management 
module   marketing research 
module  promotion and 
personal selling
module   consumer behavior
faculty of pharmacy zagazig 
university 
cairo 
pharmacist 
pharmaceutical science
professional summary
accomplished business deve
lopment manager bringing  
year track record of success improving sales and growing 
company customer base through effective programme 
management strategic planning and team leadership
work history
present
xenios
a fresenius medical care 
company
 ksa 
mofadaly co sponsership
senior product
specialist
jeddah south  
north region
boston scientific 
 ksa gulf 
horizon
medical
clinical  sales specialist
main tasks not limited
to
launching boston scientific minimal 
invasive capital 
equipment rezum in ksa as a new era in treatment of 
benign prostatic hyperplasia
develop  execute marketing
strategies
build long term partnership with
kols
arrange with distributor sales team to boost work flow 
harmony
m 
 ksa
senior product  clinical specialist
marketing assignments leading the marketing material 
innovation team within infection prevention division for 
whole ksa from january  till april
sanofi ksa 
 ksa
key
accounts specialist
establish sanofi pharmaceutical brands as first of choice 
brands with
kols
marketing assignment role  for consumer line
awards
appraisal over expectation for  rating degree 
sanofi itc zone golden runner
sanofi full
year bu sales champion 
sanofi mid
year bu sales champion 
international sanofi sales champion
itc zone marthon winner team
sanofi full
year bu sales champion 
sanofi mid
year bu sales champion 
novartis 
 egypt
product specialist
</t>
  </si>
  <si>
    <t xml:space="preserve">ahmed magdy eltahhan     
ładdress khobar saudi arabia
łmob    
łemail ahmedeltahhanyahoocom
łdate of birth 
łnationality egyptian
łmarital status married
łmilitary service done 
łdriving license available
education and qualifications
ł faculty of pharmacy tanta university with final grade good
working experience
ł
working as medical representative in 
servier ksa
 february  till present 
promoting coversyl  bipreterax february  till september  
private sector
 eastern region
promoting coversyl bipreterax  daflon october  till september 
 public sector 
 institution line 
 eastern region
promoting diamicron mr  bipreterax october  till september  
private sector  public sector  moh  eastern region
promoting coversyl  coveram october  till present  private sector 
eastern region
ł
working as medical representative in 
abbott epd egy
 cardio metabolic line 
january  till october 
promoting lipanthyl supra isoptin rythmonrm  tarka  gharbia  
menofia governorates
personal skills  
łproactive with great capacity to move planes into actions
łability to learn
łteam worker
łgood communication skills 
łpositive thinking and ability to work in challenging situations with high enthusiasm 
to achieve something
w
additional information
languages
łarabic native
łenglish good
courses
łvirtual remote call skillsservier
łnegotiation skillscorsera
łpresentation skillsservier
łportfolio solution selling skills abbott
łenglish course
łcomputer skills and programming concepts
computer skills
łmicrosoft windows operating systems
łmicrosoft office word excel and power point
interests and extracurricular activities
łvarious activities as organizing events and charity work
łhobbies playing tennis kickboxing reading and traveling
reference
to be furnished upon request
</t>
  </si>
  <si>
    <t xml:space="preserve">curriculum vitae
profile
objective
          i hope to join with your company as biomedical engineer to be useful to your 
company and improve my skills in biomedical engineering field
personal statistics 
          nationality                  egyptian
          gender                       male
          religion                      muslim
          military status             exempted                   
          marital status              single
          date of birth             
education
beng biomedical engineering                                     helwan university         cairo egypt                
total grade very good
project grade excellent
ain shames secondary school                                                                          cairo egypt    
work experience
biomedical engineer     
elbadr medical engineering company   
cairoegypt     
httpwwwelbadrmedicalcom
 working as 
service and sales
 engineer
service  sales engineer for lightmed ophthalmology 
laser
products 
 making maintains for 
canon
ophthalmology devices
 retinal camera  auto refract meter 
 making maintains for 
npic cobalt  simulator 
devices
 making maintains for 
ptw 
dosimeters products
biomedical engineer      ipc batterjee siemens                          cairoegypt   
 working as 
service engineer
              service engineer for 
siemens diagnostic products
                          hematology models  advia   advia
                          immunoassay models advia centaur cp xp  classic 
                          blood gas  models rl rl rl rp rp  rl
biomedical engineer                 nmg  siemens                          cairoegypt   up to now
 working as 
service engineer
              service engineer for 
siemens diagnostic products
                          atellica solution                          
                          hematology models  advia   advia advia  advia 
ahmed gamal eldeen gomaa elsaid
address   
  ghandy st geser el suiz ain shams cairo egypt
mobile no 
home  no
email
          ahmedgamalyahoocom    
                          immunoassay models advia centaur cp centaur xpt  immulite  
                          blood gas  models rl rl rl rp rp  rl
                          electrolyte analyzer rc   rc 
                          hemostasis models sysmex    bft ii
                          chemistry models xpande
training experience 
atelica solution trainee             siemens healthneer                                                                june 
service engineer trainee           lightmed co taipeitaiwan                                                   may 
service engineer trainee           pcr bioneer systems                                                             august 
additional course
mini mba
pmp
microcontroller course                                                                                  summer 
matlab                                                                                                              summer  
computer skills
skilled in all microsoft windows versions
skilled in all microsoft office versions word excel  powerpoint  
good searcher in world wide web
personal skills
capable to work under pressure
cooperative in teamwork
excellent presentation
ambitious  aiming to success
flexible to travel
language skills 
arabic    mother tongue 
english  very good
france    fair 
yours
faithfully
                                                                                                                 ahmed gamal –
</t>
  </si>
  <si>
    <t xml:space="preserve">ahmed elhajj hussein
main st rabigh makkahwestern  ł cell  ł 
eahmedelhajjyahoocom
professional summary
communicative biomedical engineer with a strong proficiency in the latest medical technologies enjoys 
maintaining cooperative working relationships with supervisors and peers seeking to apply welldeveloped 
analytical and problemsolving capabilities with a successful organization
skills
ł
advanced critical thinking
ł
accomplished leader
ł
successfully directs staff meetings
ł
promotes positive behavior
ł
strong presentation skills
ł
sales expertise
ł
continuous professional improvement
ł
client development
ł
territory management
ł
networking skills
ł
demonstration abilities
ł
product development
work history
biomedical engineer to 
salehiya medical company œ medina
ł
continually maintained and improved the companys reputation and positive image in the markets served
ł
demonstrate doctors with surgeries and noninvasive procedures 
thunder beat  olympus
ł
represented and interpreted the companys functions and services to other institutions the public 
government private hospitals and other organizations 
urology conferenceolympus
ł
reviewed documentation for compliance with requirements and accuracy of information 
tenders
ł
troubleshoot electrical equipment problems 
esaote
ł
led and managed a warehouse team of
  employees
 and made sure all were following updated safety 
procedures
ł
led and managed installation team for 
 hours 
medina cardiac center for 
demo pendant trumpf
ł
consistently hit and exceeded sales goals by 
 m
ł
actively pursued personal learning and development opportunities
ł
fostered a positive work environment by consistently treating all employees and customers with respect and 
consideration
business development executive  to 
alnakheel group œ rabigh
ł
met with current clients to assess needs and develop improvement plans 
sanofi mars sa talke
ł
developed new business by networking with valuable customers 
kaust
ł
arranged potential client contacts cultivated relationships and followed through all service needs 
kaec
ł
built strong client relationships and provided high valueadding services resulting in a  company market 
share increase
ł
planned client relationship cultivating events to promote growth resulting in an expansion of clientele base 
by 
ł
maintained an extensive knowledge of competitors their offerings and their presence in assigned territory
account manager   to current 
direct trading technologies œ jeddah 
ł
managing a portfolio of accounts crm
ł
leading and training other clients 
ł
managing the work of accounts
ł
ensuring necessary actions are undertaken by the account team
ł
achieving sales targets hit it in probation period and several times within this period  
ł
delivering sales presentations to highlevel clients 
ł
attending client meetings
ł
maintaining and expanding relationships with existing clients
ł
completing 
administrative work as required
education
bachelor of science biomedical  systems engineering  
el shorouck academy  egypt
</t>
  </si>
  <si>
    <t xml:space="preserve">
a
b
ac
a
d
e
aa
f
gch
fc
b
f
bc
i
ej
k
f
f
l
eh
k
j
cl
cm
¥m
a
n
¥h
aaa
f
gch
cb
¥ma
do
pq
¥
c
arsecj
bcl
¥k
aa
s
lc
a
¥bc
d
naoc
t
c
¥aaca
¥ua
¥j
¥t
fa
jbcm
¥ba
lg
vbqjb
¥bb
¥bwbbx
¥bb
wb
ebx
¥k
c
jke
¥gr
i
n
¥f
b
¥
m
¥lbcf
li
¥j
¥te
np
¥t
av
nt
njjt
¥aye
zmly
¥faj
baw
fjbxdfl
wflx
dtkf
nu
¥ee
l
¥b
beb
he
zp
¥bbaw
bb
xnp
¥nk
wk
ze
xne¥naj
waj
ngmx
nb¥nj
wjaf
zpeix
np
¥s
v
¥s
¥ts
j
 ¥g
¥gaaa
¥jr
c
¥daa
ccc
ccaaaa
¥ka
¥c
¥faaa
c
aa
¥oar
¥ac
ac
c
nan
nca
¥faa
 ¥na
¥i
¥l
d
¥i
jk
¥ifw
x
¥i
r
a
¥i
h
a
¥iao
¥iaaa
a
a
¥i
ad
o
¥gbfg
a
¥i
zr
¥k
dbaa
¥k
d
b
a
¥ba
a
a
¥afey
ue
wp
zk
x
a
abacdeaf
gga
hi
a
s¥na
jnj
¥
c
a
c
¥
¥mfeef
¥b
o
o
¥f
c
¥iao
c
a
¥tfabcmje
¥l
wp
anp
xgj
ag
jkel
a
aba
cdeaflamfba
hi
a
s¥f
a
¥f
c
qc
¥
c
a
ca
n
¥e
naa
a
a
¥b
¥a
a
owc
xc
ad
a
¥j
c
c
b
wp
npaxg
facjaamnca
aggcaaa
hoi
a
s
¥ba
c
a
a
f
e
f
l
e
a
tcf
¥
a
¥k
c
c
¥p
wp
x
¥e
fa
w
x
¥f
wx
¥
l
aa
w
x
¥vt
b
w
x¥b
w
x
¥e
¥v
p
¥l
e
nb¥kgjdbg
jfde
¥j
va
aqaamard
asaft
</t>
  </si>
  <si>
    <t xml:space="preserve">ahmed elsayed khamis mohamed
address al fahd tower  barsha highest dubai  
email
ahmedamisyahoocom
ahmedelsayedkhamisgmailcom
mobile number
 date of birth
nationality
 egyptian
marital status
single 
military service
 exempt final
objective
i™m a dynamic leader who has owning innovation  developing skills that 
demonstrate strong leadership traits through working with people from 
diverse backgrounds to achieve winwin outcomes with a very positive 
 and constructive view of working with others
my internal power comes from strong enthusiasm high level of optimism 
and ability to adapt easily to changes that has supported me to build up a 
professional career along with a proven track of achievements in 
challenging situations and demanding environment i always have the 
 confidence  to do the difficult assignment
my ideal working environment is an organization that underlying my values 
traditions inherent in social structure rules regulations and principles 
where i can play as a core member contributing to a wide long term 
mission in a global multicultural environment
       education 
ł
faculty of art  media department 
ł
grade  very good
ł
military high school 
experience
key account manager smb from sep  till now at etisalat uae
dreamcom premium channel partner to etisalat 
ł
developing trust relationships with a portfolio of major smb clients to 
ensure they do not turn to competition
ł
acquiring a thorough understanding of key customer needs and 
requirements of telecom products
ł
expanding the relationships with existing customers by continuously 
proposing solutions that meet their objective
ł
ensure the correct products and services are delivered to customers 
in a timely manner
ł
resolve any issues and problems faced by customer and deal with 
complaints to maintain truth
ł
play an integral part in generating new sales that will turn into long
lasting relationships
ł
ensuring client satisfaction by monitoring and processing their 
requests up and to completion
ł
follow all the internal processes by keeping the system updated and 
following deadlines
ł
implicitly understand the customer™s business drivers and 
organization and adequately articulate the value the customer to 
drive to real business outcomes
ł
achieve assigned targets for profitable sales volume and strategic 
objectives assigned accounts by effective upselling and cross
selling
ł
increase overall performance of the organization by creating strong 
customer relationships
ł
maintain  maximize clients™ satisfaction  retention rate base on 
building trust and value
   sales executive representative soho  sme channel at vodafone 
egypt 
from may  
till aug  
target achievement
łto have a consistent early achievement of the assigned monthly and 
quarterly gross ads  points targets 
łexpected monthly sales target achievement rate is   in both of 
gross ads points  data
łachieving the sales target through a healthy vertical penetration of the 
whole assigned accounts list
łproper pipeline reports ie  at least from the target achievement
account management
ła minimum of  sales calls on daily basis are required
łminimize and resolve sme accounts™ problems within sla
łassuring that the whole cst  accounts list are visited at least once 
during the month
łno customer complaints will be accepted against the sales executive in 
regards of his business 
attitude his response to the cst requests  answering the customer 
phone calls in a properly timely manner
łupholding company values and insuring that performance is in 
accordance with its policies
łvisiting any new transferred accounts within  week maximum from its 
date of transfer 
łfull profiling for all the accounts assigned  managed by you on 
monthly basis
churn management
łnot to exceed   the monthly churn target 
łminimize churn  shelf churn lines by efficiently following up on daily 
basis on the deactivation  suspension requests sent
   telesales soho  sme channel at vodafone egypt form to 
 may  to 
april 
corporate sme direct sales executive oct   april 
łselling solutions to small and medium companies
łresponsible for existing corporate accounts healthy check œ bills 
payment œ problems
łmake retention trying to keep the companies facing bad experience
łmake sure that the activation process closed successfully and follow 
pending cases 
łcreate business cases with marketing department for the companies 
that need different tariffs for their work
łmake surveys to know customers needs
ładd services to the accounts
łcontact the delegates for the new accounts supporting in pending 
cases
łmake reports about suspended accounts reasons trying to reactivate 
them
i have a background in design and decoration where i work in the 
engineering design and architectural finishes and trims way 
amateur and not professionally
languages
ł
arabic  fluent mother tongue
ł
english  very good command both spoken and written 
ł
computer skills
ł
experienced in using word processors ms word for windows
ł
experienced in using spreadsheets ms excel
ł
experienced in using outlook email and internet search
courses 
may jul       
basic business skills acquisition bbsa program
sponsored by future generation foundation ﬁfgfﬂ 
provider amideast œ newhorizons 
course included
ł
business english
ł
business writing
ł
presentation skills
ł
communication skills
ł
computer skills  ms office  ms project internet
ł
extra sessions for accounting  finance  sales marketing in 
pemic
courses 
dale carnrgie course included
ł
communication skills
ł
build greater selfconfines
ł
strengthen people skills
ł
develop leadership skills
ł
reduce stress and improve the attitude
g r p course included
ł
develop and define customer skills
ł
resolve customer conflicts
ł
develop negotiation skills
ł
reduce workrelated stress
negotiation workshop provider by 
amidest
ł
establish personal credibility
ł
increase communication skills
ł
resolve conflict that arises during negotiation
ł
plan and use powerful negotiation tactics
resolving customer complaints workshop provider by admits 
ł
how to handle customer complaints
personal skills
ł
able to work using own initiative independently and efficiently under 
pressure
ł
accustomed and experienced in handling customers and clients enquires ° 
whilst knowledgeable of the companys services products and availability
ł
capable of using computers printers scanners and other modern
 office tools
ł
able to adapt to changes in the work environment workplace
hobbies
ł
traveling
ł
searching on internet
ł
watching talk™s shows programs
</t>
  </si>
  <si>
    <t xml:space="preserve"> personal information
ahmed s shaheen
contact number     
email                   ahmedshaheengmailcom
date of birth         
nationality            palestinian
marital status        married
highly dynamic organized personality selfmotivated optimistic  enthusiastic individual that 
seeks for new  challenging work methods strong communication work cooperatively and 
effectively with others toward shared goals 
professional experience
may  till now family care hospital
marketing manager
ł
manage the marketing staff and monitor each personnel™s performance organizing 
schedules to meet the needs for the service according to the marketing strategic plan 
agreed by the senior hospital administration
ł
 strategist develop and implement marketing plan within the budget and achieve the goal 
like establishing media contacts and create promotional plans and schemes for marketing 
the hospital
ł
maintain follow up contact and develop relationships with existing and potential client 
companies and participates in the marketing activities of the department
ł
supervise all tasks of promoting and presenting the hospital to the public  orchestra 
public relations of the hospital and promote hospital corporate image
ł
ensures that the marketing staff at all times project a good corporate image and are fully 
able to present an ﬁin depthﬂ exposition of the family care hospital™s services and 
facilities throughout the business and general communities
ł
discuss all contract with external clients
ł
develops and coordinates the quality performance improvement program within my area 
of responsibilities
jan till apr  m international company
healthcare country sales  logistics leader act as chanel manager
ł
full responsibility of m supplychain cycle in channel distributors includes demand 
local audit of fifo and interbranches transfer
ł
assemble and analyse all data to create supply forecasts sales market trends to drives all 
demands requirements from supplier to ensure that demand forecasts are accurate and 
adjusted when needed
ł
constant review of inventory and expiry value and maintain it by doing permanent visit w 
hs and head offices of channel distributors and leading destruction process
ł
part of black belt project for hc group inventory optimization by reviewing rolling 
monthly expected expiry of  skus build promotional campaign to liquidate near 
expiry items œ assure cost of expiry destruction is included in pl
ł
coordination with pl warehousing provider to ensure availability of resources to ensure 
that sufficient space and operational capacity are available to fulfil order
ł
maintain safety inventory levels of fastmoving items to assure achievement of monthly 
sales invoicing through channel distributors
ł
maintain full visibility of customer orders to ensure minimal leadtime and ensure delivery 
within turnover recognition period
ł
development of air and sea freight business volumes from  to saudi arabia in line with 
the set m
ł
report designing  which helps both sales  management to have better sales forecasting 
and account mapping in order to achieve the financial objectives and reduce risk of 
inventory exposure sales tracking ie sales reports stock reports accounts reports nwi 
reports etc 
ł
overview day to day operations resolving issues ensuring that m shipments are cleared 
and delivered in a perfect and a compliant manner
ł
leading sgh inventory  delivery project invoicing billing labelling delivery
 september  till nov  al gossaibi gtc
executive medical representative institution hospital specialist november  till nov 
 ivax international
ł
strategic partnership with the distributors in resolving unfamiliar and complex problems 
impacting the business in riyadh
ł
 close coordination with market end users while cultivating longterm relationship with 
decision makers and key customers
ł
addition of beclazone easi breathe to kfshrc kfmc and sf pc and addition of 
salamol sterinebs to kfmc
ł
replacement of ventoline nebulizer suspension to salamol sterinebs to kkuh 
ł
submission of formulary inclusion form to kkuh kfngh and rmh
senior medical representative september  till october  engelhard international
ł
develops and implements a jointly agreed business plan
ł
takes commercial decisions based upon understanding and interpretation of financial  
sales information
ł
develops and maintains mutually beneficial relationships with customers
ł
applies structured selling techniques  negotiation techniques to positively influence 
customers
ł
 grow prescription shares and positive medical endorsement for company brands
ł
organize company participation at relevant medical conferences to build positive attitude 
toward company products
ł
 manage and build relation with kols to anticipate and act on changes in demand and 
buying behaviours as well as evaluate the actual potential of all customers
ł
implement product launch plans which include specific guidelines with respect to market 
opportunity product positioning sales message 
ł
 maintain current knowledge of company products as well as the competitive products 
processes promotional activities and corporate strategies
august  till august  abbott international  anaesthesia line
  medical representative
ł
facilitation of presentations workshops conferences and seminars throughout the riyadh 
area
ł
 completion of competitive analysis focusing on actions and strategies
ł
 pivotal role in the execution of selling strategies in the riyadh area market place as well 
as the creation and realization of the marketing plans and activities
ł
participation in the stock management of consumables while overseeing the flow of 
consumption in the riyadh area
jan  till july  glaxosmithkline  oral care division fmcg 
 medical representative
ł
anticipating and addressing the needs of customers internal  external and take actions 
to meet their needs
ł
achieve detailing target in governmental  private hospitals as well as dental centers
ł
regular follow up of the distribution levels through all medical channels in central region
ł
arrange  participate in medical symposium  scientific gathering with dentists
personal skills
hobbies
references
ł
maintain current knowledge of competitive products their promotional activities and 
corporate strategies
ł
updating the dentists list as well as submitting a regular feedback report to the marketing 
and sales departments
education
ł
mba marketing management
     graduation in october  from sikkim manipal university india distance learning   
ł
bsc of pharmacy science
june  from the faculty of medical science university of science and technology sana™a
ł
the saudi licensing examination for health specialities
training courses
ł
lean six sigma course in m saudi œ aug 
ł
negotiation skills and emotionally intelligence training  bata leadership coaching 
centre
ł
leading pharmaceutical basic selling skills  bata leadership coaching centre
ł
advance sales call core training  engelhard arznemittel
ł
focus on selling abbott international 
ł
presentation skills gsk œ consumer 
ł
adverse events reporting for sales representatives gsk 
ł
wsfe worldwide sales force excellence sales skills gsk œ consumer 
ł
excellent computer ms office and internet user
ł
english course for  months from lsi academy 
ł
reading swimming and travelling
ł
available upon request
</t>
  </si>
  <si>
    <t xml:space="preserve"> 
ahmed mohamed ward
address abha
saudi arabia 
mobile 
e
mail 
drahmedwardgmailcom
personal
data
objective
education
date
of
birth
march
th
marital
status
married
iqama transfer
available
applying for the job vacancy of 
a 
account manager
in 
r
oche
 bachelor degree of pharmaceutical sciences 
mansoura 
university egypt 
with grade 
very good with honor
degree
working experience
june 
st
till now as 
a product specialist 
bd medical 
company
moh military and private hospitals all south region 
ksa
promoting for hernia meshes and hemostatic agents 
achieve  
growth consumption in khamis mush
ait
military hospital 
listing
items
in south moh hospitals
which is a special assignment in  
and 
june 
st
till may 
st
 as 
a senior medical representative 
abbott laboratories 
governmental line
promoting lipanthyl  kla
c
id and omacor in south military hospitals 
moh hospitals and phcs 
over 
achieved
and exceed expectation 
over  and 
april 
st
till may 
st
as 
medical representative 
julphar
ksa
promoting risek  calamycin and azomycin in all south region 
private hospitals and poly clinics
august 
st
march 
st
 as 
medical representative 
ibsa
switzerland
egypt
training
courses
april
assertive communication by abbott epd training
academy
january
launch excellence for sales by abbott epd training
academy
july 
handling clinical literature by abbott epd training
academy
march 
group meeting and presentation skills by abbott epd training
september
i sell portfolio by abbott epd training
academy
may
handling clinical literature by
abbott
epd training academy
may
ask foe business by danone baby nutrition mea
december
professional advanced selling skills 
by
julphar
training
center 
september
assertive communication skills 
course from
merl
december
graduate diploma in international
marketing
which is a
part of 
mba
from eslsca ecole supérieure 
libre des sciences commerciales appliquées
november
consultative selling diploma certified
sales
professional from the canadian training center 
of human development
february
business logic and tactical plan operation
course
conducted by scientific office for system and solution design
november
ssdp 
pro
 sessions on pharmaceutical market information  soft skills
computer
skills
june
icdl 
international computer driving
license
courses on ms windows ms office  internet
languages
english
 very
good
personal
interest
skills
reading traveling fishing internet ping
pong
references are furnished upon request
</t>
  </si>
  <si>
    <t xml:space="preserve"> 
shahid nadeem
objective
eligibility 
justification
experience
seeking a challenging and rewarding career in the field of accounting  financial 
management and a progressive dynamic organization with growth opportunities
being a master in commerce  business and having an aptitude and experience of 
working in the computerized environment
april  to date          arabian auto agency 
gl  costing  team leaderbudgeting  planning 
erp oracle financial expert
controls the accounts department processing requirement within the area
to provide quality serviceadvice to management in accordance with 
agreed service standards 
providing financial expertise in oracle erp
assisting of it for new managements reports developing cash 
management moh  bank reconciliation sale reports and etc
meeting and prioritizing deadlines and performance targets
finalization of periodical and annual accounts and variance analysis with 
budget
preparing the management report for executive
involved in internal and external audit process to ensure compliance with 
group and statutory requirements
implemented policies and procedures in consultation with pwc price 
water house coopers chartered accountants in all departments of 
organization
monitoring the general ledger reconciliation with supporting schedule on 
monthly basis
responsible for proper account coding and maintained the general ledger
reconciliation of all types of suppliers accounts 
controllable revenue expenses analysis and reporting to management
review payroll before submitting to the bank wps file
preparation and reconciliation of payroll with the help of human resource 
al rehab district jeddah 
kingdom of saudi arabia  
cell  
shahidnadeemsnbgmailcom
shahidnadeembhattihotmailcom
department
controls the accounts payable processing requirements within the area
to help and motivate accounts payable team to achieve the targets and 
performance
proper checking of authorization and authentication of payment request 
receiving from various departments scrutinizing and related supported 
documents
responsible for properly review the srvs and grvs of all foreign and 
local suppliers and their payments
carefully and logically review the gl coding and distribution of expenses 
as per budget
responsible for recording all monthend journal entries like accrual  
amortization for finance book closing 
generating financial statements like balance sheet income  cash flow 
statements in accordance with ifrs  compliance to internal policies on a 
monthly quarterly  yearly basis
examining monthly finance book entries for ensuring proper account 
postings and doing appropriate adjustments of entries as needed
assessing account ledgers and cost centers for ensuring proper postings
 providing assistance to colleagues in identifying accounts to be used for 
various transactions 
monitoring monthly reconciliation of subledgers for warranty claims
accounts receivables  payables and fixed assets with general ledger 
control account
preparing detailed schedule for fixed assets and accumulated 
depreciation 
looking after asset related invoices  processes payments
managing  maintaining company fixed assets as individual records in erp 
and performing adjustments for assets transfers retirement sale  disposal 
after obtaining approval
 handling monthly amortization  depreciation in system based on 
approved economic life of assets
liaising with auditors both government auditors and external auditors 
implementation of vat in system and submitting of vat returns
highlights
 ł played a key role in designing accounting system in accordance 
with    accounting standards  company™s requirements
ł efficiently formatted  customized company™s balance sheet 
income  cash flow statements in accounting system in 
accordance with ifrs  gaap 
ł successfully reconciled intercompany transactions of the 
company 
ł proficiently booked all transactions of the company prior to 
official commencement of operations and provided initial trial 
balance of the company™s finance books 
łas general ledger accountant rendered extensive guidance to 
colleagues on accounting process thereby helping them to post all 
account codes in accurate  timely manner it also helped them 
to minimize the risk of fraud and loss
ł
oracle financial experts for implementation of oracle 
erp system
 to february  mm pakistan pvtltd
regional accountant
projects
lahore œsheikhupura faisalabad  dual carriageway
provincial land use plan phata
sukhi kinari hydropower project
satpara dam project
bunji hydropower project
jinnah barrage
checking the cash  bank statement and report to managing director
handling all types of cash  bank transaction
checking the all types of manual vouchers
checking the all sub contractor  suppliers with separate file and accounts
checking of all types of bill of sub contractors  suppliers
all types of payments of sub contractors  suppliers
checking the employees salary sheets payroll
preparing employees income tax return  
preparing  profit  loss account and  balance sheet 
preparing monthly budget of all projects for managing director
preparing monthly cash flow for finance manager
 to echowest international pvtltd
under the nha  nespak  fwo at tjrptorkhum jalalabad road project
projects
torkhum jalabad road projects afghanistan
sunder industrial state lahore 
kahna kasor road project
project accountant
preparing the cash  bank statement and report to head office
handling all types of cash transaction
preparing the all types of manual vouchers
preparing the all types of manual ledgers
maintaining of all sub contractor  suppliers with separate file and accounts
checking of all types of bill of sub contractors  suppliers
preparing the trail balance  profit  loss account
all types of payments of sub contractors  suppliers
preparing employees salary sheets payroll
preparing labor wages sheet
preparing the fixed assets register
preparing the income statement
preparing the monthly budget and sent to head office
universal freight system pvt ltd
accountant
handling the cash  bank statement directly report to director
checking the all types of branches vouchers
handling and keep up to date all receivable and payable accounts
 in charge of oceans accounts
reconciliation of all types of accounts 
œicepac group
accountant
deal with accounts receivable and record all types of ac receivable transaction
deal with accounts payable and record all types of ac payable transaction
preparing income tax statement of income tax assessment of icepac ltd
preparing of all audit related documents
preparing of balance sheet  final accounts
preparing of all banks reconciliation statement
deal with the cash  bank transaction
making necessary documents for export
checking the all types of vouchers
œleads institute of management sciences 
accounts officer  part time
maintaining of all ledgers of students
maintaining the all expenses accounts
cash  bank handling
all types of manual vouchers
handling of petty cash book
education
         master in business administrator
specialization in  finance
         master in computer science specialization in networking
          bachelor of commerce    accounting  finance
it knowledge 
expertise of  oracle financial 
microsoft office         
fox pro vb oracle and erp msd  and company accounting software
implementation of oracle erp and msd  clouds
personal 
information
date of birthmarch 
th
iqamavalid  and transferable
marital statusmarried 
languagesenglish urdu arabic 
reference will be furnished upon request
</t>
  </si>
  <si>
    <t xml:space="preserve">dr
alaa
alyahyawi
bsc
msc
phd
contact
details
riyadh
saudi
arabia
mobile
e
mail
alyahyawialaahotmailcom
professional
summary
an innovative and entrepreneurial 
self
motivated scientist 
with advanced academic knowledge and 
extensive 
medical
sector experience in heading projects buildingembedding business strategies and 
delivering multi
dimensional transformation programmes a 
passionate project manager
 who 
thrives 
on new challenges
understands both commercial and research need
s and delivers full
cycle projects 
capturing and analysing requirements whilst supporting effective communication and the embedding 
of best practices thrives on imparting knowledge through 
communicating 
requirements into training 
specifications and expl
aining possibilities in clear understandable terms team focussed with 
valuable problem
solving skills and the ability to engage with stakeholders at all levels to ensure needs 
are identified and fully addressed track record
in supporting business needs
focused on 
problem 
solving
 a motivational leader w
ith an eye for the bigger picture specialising in diffusing challenging 
situations whilst keeping business goals in mind utilizing expertise experience and diverse strengths 
to bring added value and suc
cess
work
experience
clinical
research
specialist
jan
present
king
fahad
medical
city
kfmc
riyadh
saudi
arabia
provided
added
value
effective
recommendations
on
improving
clinical
research
outcomes
at
several
healthcare
centers
and
hospitals
successfully
evaluated
and
reported
conclusive
recommendations
following
a
review
of
administrative
operations
with
clinicians
and
other
medical
professionals
provided
and
implemented
solutions
to
improve
the
clinical
trials
conduct
at
kfmc
via
the
establishment
of
a
tracking
system
that
can
detects
delay
s
and
or
issue
in
the
process
collected
and
analyzed
medical
data
that
were
successfully
cons
olidated
in
various
research
projects
built
and
preserved
strong
strategic
relations
with
clinical
research
sponsors
and
served
as
a
first
point
of
contact
between
sponsors
and
kfmc
maintained
and
organized
confidential
documents
and
records
p
ro
activ
ely
participated
in
developing
kpis
and
reviewing
cpps
for
several
departments
delivered
constructive
consultations
for
the
ministry
of
health
on
the
evaluation
of
the
national
healthcare
research
outcome
and
on
the
establishment
of
the
saudi
national
in
stitute
of
health
successfully
led
and
participated
in
several
scientific
and
organizing
committees
for
various
events
effectively
reviewed
and
assessed
several
clinical
research
projects
constructively
ma
naged
and
directed
several
scientific
and
qu
ality
projects
including
a
project
that
assess
ed
the
quality
of
the
clinical
research
outcome
of
five
major
healthcare
institutes
in
saudi
arabia
a
manuscript
has
been
submitted
to
a
journal
for
publication
i
nstructor
and
research
assistant
feb
may
barts
cancer
institute
london
uk
trained
and
supervised
postgraduate
students
working
on
assigned
research
projects
assisted
with
several
academic
research
projects
successfully
optimized
and
developed
various
experimental
protocols
e
stablished
effective
collaborations
with
different
national
and
international
research
groups
presented
my
research
at
national
and
international
seminars
and
conferences
education
awards
phd
cancer
inflammation
at
queen
mary
university
of
london
feb
aug
msc
molecular
g
enetics
hons
at
the
university
of
leicester
sep
oct
bsc
molecular
g
enetics
hons
at
the
university
of
sussex
sep
jul
mbbs
at
king
abdulaziz
university
year
to
sep
oct
student
achievement
award
from
the
saudi
arabian
cultural
bureau
in
london
certificates
management
consultant
toolkit
master
the
art
of
consultancy
udemy
mar
professional
project
management
exam
preparation
pm
trickscom
mar
improving
global
health
focusing
on
quality
and
safety
harvardx
dec
good
clinical
practice
gcp
national
institute
on
drug
abuse
nida
jul
human
subject
protection
association
of
clinical
research
professionals
jul
introduction
to
linux
edinburgh
genomics
ap
r
research
integrity
epigeum
oxford
university
press
mar
interpersonal
skills
capable
of
working
in
a
fast
paced
environment
diplomatic
and
tactful
with
both
professionals
and
nonprofessionals
professional
communication
and
management
skills
ability
to
work
effectively
in
a
team
setting
or
on
my
own
initiative
ability
to
pinpoint
problems
and
initiate
creative
solutions
data
mining
and
analytical
skills
other
skills
excellent
it
skills
in
microsoft
office
graphpad
illustrator
web
based
statistical
tools
languages
arabic
native
english
fluent
hobbies
w
riting
exploring
distant
lands
gardening
photography
references
are
available
upon
request
</t>
  </si>
  <si>
    <t xml:space="preserve">alaa  ashary
  jeddah  linamoongmailcom
experience 
  senoir sales excutive dmg events company 
 takaful advisor with takaful alrajhi until 
jul œ  march  senoir sales executive sunaidi expo and conferences  
responsible for sales customer communication sales procedures sales team management and 
coordination between marketing and operation team   
 sep œ    sme relationship manger bupa  build a good relationship with 
client and close the target of sales not less than  
may œ jun  medical tech king saud university of health of sciences  one year 
experience in the skill lab and anatomy lab    may œ apr lap adm œ ngh 
national gard hospital with wide experience in lab responsibilities in microbiology 
preparing testing culture specimens and blood test  
education 
            emotional intelligence course   
           ifc   
           communication with influence course   
           professional selling skill   
           selling skill principles   
           certificate of train the trainers for the clinical simulation from ksauhs   
           introduction to concept mapping from ksauhs   
           facilitators role in problembased learning pbl from ksauhs   
          certificate of recognition in conjunction with the international secretaries week      
         time management skills certificate ngha dec   
         seven habits of highly effective people course dec    
         infection control course ngha   
         medical office administration from everest college july   
         medical laboratory assistant   
         cdi college  st laurent blvd ottawa canada  
         english course   
         abcd english centers  
         bachelor in microbiology   king saud university riyadh  ksa       
          high school in saudi arabia   
skills 
very good communication skill 
team work
explain procedures very well 
write and speak english
strong sales skill  
high level negotiation skill   
activity  
volunteer as moa in care for health center ottawa canada   
volunteer as mla in gamma dina care ottawa canada   
</t>
  </si>
  <si>
    <t xml:space="preserve">
</t>
  </si>
  <si>
    <t xml:space="preserve">al haytham abdu muidh
alhaitham
gmailcom
jizan riyadh saudi arabia
saudiseeking to apply my acquired experiences within a competitive work environment that enhances my 
ability to progress increase my creative skills and fulfill my passion for gaining experience and new skills
arabic
english
languagesintern year
different hospitals accredited by the college
grade excellent
 œ hospital pharmacyinternal medicine  general medicine
community pharmacy at alnahdi
community pharmacy primary health care
pharmaceutical care skills inventory control
chronic diseases
pediatrics
infectious diseases
intensive care unit
internal medicine  cardiology
research rotation
  rotations month month month month month month month months month month monthskillscomputerskillslifelong
learningeffective
communication
timemanagement
problem
solvingcollaboration
teamwork
leadership
education  certificates
participations
bachelor of pharmaceutics
college of pharmacy
jazan university
bls provider cpr
saudi heart association
expiration date 
international pharmacist day
safe  effective medicine for all
 days
training coursesrecommendation letter from
dr abdulrahman otify
pharmacy department director
baish general hospital
recommendation letter from
dr hamood yahya muharraq
pediatric consultant baish 
general hospital
recommendations
crises  catastrophes management
dutiessaudi red crescent authority
prince naif program for first aids
saudi red crescent authority
antiinfection
saudi red crescent authority
</t>
  </si>
  <si>
    <t xml:space="preserve">ali
al
khamaiseh
amman jordan
engaliaqeelgmailcom
career profile
biomedical engineer with  years of experience
implementing medical equipments maintenance
and sales
 my experience built through well
known and 
big
healthcare support companies that 
providing many types of equipments 
for both private and governmental health sectors 
by high ra
ted 
brands in the global health
care supporters
like carl ziess ge healthcare 
hillrom and b braun
core competencies and skills include medical equipments
and systems
maintenance repair 
installation and calibration
for
lab equipments surgical microscopes 
icu
and 
ccu
equipments or 
equipments anesthesia units and dermatology e
quipment
s 
medical projects coordination
 s
ales 
time management
excellent communication skills
good 
attention to details careful measurement and analytical skills
work 
experience
abu ghadija
group
dec  
to
jan 
biomedical engineer
service
a business group own many companies applied science private university ibn alhaitham hospital 
international company 
for medical investment and other provide business education healthcare and 
other services for the jordanian community
 employees                                                                      
ibn alhaitham hospital
amman jordan
jan 
jan 
supported
hospital stuff and patient diagnosis 
by 
testing calibrating and repairing bi
omedical 
equipment 
training users maintaining safe operations
prepare
d
biomedical reports by collecting analysing and summarizing 
medical devices 
information
international company for medical investment
amman 
jordan 
dec
 to
jan
maintenance installation and ppm
for
z
eiss
surgic
al microscopes 
ziess oct device and wyze dermatology laser
hair 
removal
and slimming equipments
provided
user training regarding the products and their indication
attended
urgent calls during off dut
y
assist
ed
the division in maximizing the revenue by way of new service contracts and sales 
spare parts
boruj medical trading
jeddah saudi arabia                                 
mar
to
oct
sales 
and service 
engineer
a small business provides medical lab equipments consumables and drugs rapid tests
responsibilities
medical 
lab
s
equipments service and s
ales
e
ngineer centrifuges sperm analysers 
refrigerators
was r
esponsible for growing sales medical laboratory 
equipment
by developing relationships 
with private and governmental medial lab
provide
d
on
site devices training and follow up to ensure customers satisfaction
agencies lab trading
amman jordan    
dec 
to 
jan 
service engineer
growth company with  employees provides lab equipments and consumables for private medical 
labs
responsibilities
was r
esponsible for maintenance installation calibration and ppm for lab devices blood 
chemistry analyser and 
blood 
electr
olyte unit by alfawassermen
haematology
analyser 
by erma
 lab centrifuges
attended
devices breakdown calls during duty off
help
ed
the
division in maximizing the revenue by make new service contracts sales of spare 
parts and visiting charges for out of warranty devices
arab medical and scientific alliance
amman jordan               
jan 
to
aug
biomedical engineer  
p
roject 
coordinator
one of the biggest medical devices provider in jordan and the official distributor for many medical 
devices brands like ge b braun hillrom and other brands
responsibilities
worked as service engineer for
ge 
a
naesthesia
ventilator
unit
s
ge monitors and infant 
incubators
hillrom electrical beds
b braun infusion and syringe pumps
eppendorf centrifuges
ent units with microscope
eschmann operating tables
project coordinator for 
prince hashim
ibn abdullah military hospital
project to supply it 
by a big number of medical devices
at
aqaba 
jordan
i
was the 
responsible engineer for
devices transpo
rtation and installation
i was the leader for
a team include  
fresh 
engine
er  technician  labo
rs
to 
install and 
operate the devices in the hospital wards
i was a permanent resident engineer and a delegate of amsa service department a
t aqaba 
city and responsible for 
maintain our devices during the warranty period
attended
the weekly meeting with
the hospital director and the military receiving c
ommittee
during the hospital p
reparation and 
devices 
installation period
making
daily reports to 
the head of service department to
keep
them updated with the 
progress of the projec
t work
s
education
biomedical engineering
bachelor degree
hashemite university   
zarqa jordan
certificates
operational microscopes fast track 
carl 
z
eiss
 germany
pico operation microscope
carl zeiss
service 
training
germany
cirrus  
optical coherent topography unit 
carl zeiss
service training 
avance s anesthesia ventilator unit 
ge healthcare
service training 
technical writing course jordanian engineers association 
partnerships
jordanian engineers associations partnership since
feb 
languages and other skills
arabic is my native language
very good in english language writing and speaking
excellent using microsoft office internet and emails
references
available upon request
ali
al
khamaiseh
amman jordan
engaliaqeelgmailcom
career profile
biomedical engineer with  years of experience
implementing medical equipments maintenance
and sales
 my experience built through well
known and 
big
healthcare support companies that 
providing many types of equipments 
for both private and governmental health sectors 
by high ra
ted 
brands in the global health
care supporters
like carl ziess ge healthcare 
hillrom and b braun
core competencies and skills include medical equipments
and systems
maintenance repair 
installation and calibration
for
lab equipments surgical microscopes 
icu
and 
ccu
equipments or 
equipments anesthesia units and dermatology e
quipment
s 
medical projects coordination
 s
ales 
time management
excellent communication skills
good 
attention to details careful measurement and analytical skills
work 
experience
abu ghadija
group
dec  
to
jan 
biomedical engineer
service
a business group own many companies applied science private university ibn alhaitham hospital 
international company 
for medical investment and other provide business education healthcare and 
other services for the jordanian community
 employees                                                                      
ibn alhaitham hospital
amman jordan
jan 
jan 
supported
hospital stuff and patient diagnosis 
by 
testing calibrating and repairing bi
omedical 
equipment 
training users maintaining safe operations
prepare
d
biomedical reports by collecting analysing and summarizing 
medical devices 
information
international company for medical investment
amman 
jordan 
dec
 to
jan
maintenance installation and ppm
for
z
eiss
surgic
al microscopes 
ziess oct device and wyze dermatology laser
hair 
removal
and slimming equipments
provided
user training regarding the products and their indication
attended
urgent calls during off dut
y
assist
ed
the division in maximizing the revenue by way of new service contracts and sales 
spare parts
boruj medical trading
jeddah saudi arabia                                 
mar
to
oct
sales 
and service 
engineer
a small business provides medical lab equipments consumables and drugs rapid tests
responsibilities
medical 
lab
s
equipments service and s
ales
e
ngineer centrifuges sperm analysers 
refrigerators
was r
esponsible for growing sales medical laboratory 
equipment
by developing relationships 
with private and governmental medial lab
provide
d
on
site devices training and follow up to ensure customers satisfaction
agencies lab trading
amman jordan    
dec 
to 
jan 
service engineer
growth company with  employees provides lab equipments and consumables for private medical 
labs
responsibilities
was r
esponsible for maintenance installation calibration and ppm for lab devices blood 
chemistry analyser and 
blood 
electr
olyte unit by alfawassermen
haematology
analyser 
by erma
 lab centrifuges
attended
devices breakdown calls during duty off
help
ed
the
division in maximizing the revenue by make new service contracts sales of spare 
parts and visiting charges for out of warranty devices
arab medical and scientific alliance
amman jordan               
jan 
to
aug
biomedical engineer  
p
roject 
coordinator
one of the biggest medical devices provider in jordan and the official distributor for many medical 
devices brands like ge b braun hillrom and other brands
responsibilities
worked as service engineer for
ge 
a
naesthesia
ventilator
unit
s
ge monitors and infant 
incubators
hillrom electrical beds
b braun infusion and syringe pumps
eppendorf centrifuges
ent units with microscope
eschmann operating tables
project coordinator for 
prince hashim
ibn abdullah military hospital
project to supply it 
by a big number of medical devices
at
aqaba 
jordan
i
was the 
responsible engineer for
devices transpo
rtation and installation
i was the leader for
a team include  
fresh 
engine
er  technician  labo
rs
to 
install and 
operate the devices in the hospital wards
i was a permanent resident engineer and a delegate of amsa service department a
t aqaba 
city and responsible for 
maintain our devices during the warranty period
attended
the weekly meeting with
the hospital director and the military receiving c
ommittee
during the hospital p
reparation and 
devices 
installation period
making
daily reports to 
the head of service department to
keep
them updated with the 
progress of the projec
t work
s
education
biomedical engineering
bachelor degree
hashemite university   
zarqa jordan
certificates
operational microscopes fast track 
carl 
z
eiss
 germany
pico operation microscope
carl zeiss
service 
training
germany
cirrus  
optical coherent topography unit 
carl zeiss
service training 
avance s anesthesia ventilator unit 
ge healthcare
service training 
technical writing course jordanian engineers association 
partnerships
jordanian engineers associations partnership since
feb 
languages and other skills
arabic is my native language
very good in english language writing and speaking
excellent using microsoft office internet and emails
references
available upon request
</t>
  </si>
  <si>
    <t xml:space="preserve">ali abdu abduallah  rajhi
saudi
married
 march 
pharmdalirgmailcom
email 
phone no 
name
nationality
marital status
date of birth
national id
c
ontact information 
objective
looking for opportunity to expand my experience in the prestigious pharmaceutical organization
interested in position where i can utilize my active experience and skills for delivering promising work
experience
work 
working at 
mundipharma
as 
product 
specialist
from
present
covering all southern region
moh
institutions
working at 
sandoz
as governmental sector 
key account specialist
respon
sible for both company 
strategic 
medicines promotionally
total portfolio commercially in main institutions
governmental lines covering governmental sector moh hospitals
 armed forces hospitals
the covering area based
in gizan and covering abha  wadi aldwasir 
b
isha 
as remote
the covering doctors 
oncologycardiologynephrologyendocrinolgyrheumatologyorthopedicpediataricinternal medicine
scientific qualifications
bachelor of pharmacy  doctor of 
pharmacy  from faculty of pharmacy saudi arabia jazan  
university in 
training rounds
advanced pharmacy practice experience internship program under supervision of college of  
pharmacy
rounds included cardiology endocrinology  
pediatrics  infectious disease 
hospital pharmacy diabetes clinic   therapeutic and drug monitoring  respiratory clinic 
general medicine primar
y health care 
courses  workshops attended
attend several lectures and workshops related to 
clinical and hospital pharmacy in different 
hospitals and institutions 
medication safety course
medication safety conference
in kfch
drug information 
approaching patient with congestive heart failure  
many courses concerned with presentation communication social leadershi
p and teamwork 
skills with sandoz
skills
willingness and curiosity to learn and develop
attention to details
good team player who possesses excellent problem solving skills 
deep understanding of the pharmacology and pharmacotherapy needed to administration  of 
various drugs and how they 
react in humans and with each other
keeping up to date with developments in the pharmaceutical industry
able to advise patients on medication use medication storage and health
care supplies
peoples and delegate responsibilities
leadership skills needed to lead a group of 
enthusiasm and determination to succeed that i bring to every task ensure that i am an asset 
in the workplace
computer skills
good negotiating skills
strong interpersonal and communication skills
languages
arabic
is primary language
english
 fluent in speaking writing and
reading
</t>
  </si>
  <si>
    <t xml:space="preserve">allam alhadi ismail hamed
address
 jeddah  saudi arabia
phone
email
 allam
gmailcom
objective
to e able to work as biomedical engineer in a world class 
organization where my demonstrated skills in biomedical 
electronic systems
work
experience
  present
biomedical engineer  seder group saudi arabia 
project 
king abdullah medical city kamc  oncology center 
jeddah
responsibilities
ł
ability to check and visualize and sort of trouble in the biomedical equipment
ł
commissioned new equipment as well as performed corrective maintenance of medical 
equipment in the hospital
ł
responsible for performing complex tasks pertaining to maintenance of biomedical 
equipments
ł
radiology mobile xray œ ct œ spect ct 
ł
radiotherapy  varian linear accelerator 
ł
hands on experience in maintaining  laboratory hematologyhistopathology œchemistry
microbiologyblood bank pharmacy
icunicupicuer daycare
education
bachelor degree of biomedical engineering 
 sudan 
university of science and technology  œ sudan 
additional
skills
microsoft office package microsoft word excel access
english  very good
internet and communication  skills 
drive license  valid 
team work
work under pressure 
references
  eng mohamed saeed site manager    mob  
</t>
  </si>
  <si>
    <t xml:space="preserve"> 
almane
saleh mudawi m
abha city
 kingdom of saudi arabia
mailing address
 clifton vale close court clifton vale bristol bs px
phone cellular
e
mail 
salehmudawigmailcom
seeking a position in lab where 
i
can utilise
my molecular 
knowledge 
and flo
w
cytometry 
short 
experience
capabilities
 open to join hla molecular
genetics
and flow 
cytometry
laboratories 
educations 
msc biomedical science
haematology
 university of the west of england
 uk
certificate in english language
english language centre
 uk  
bsc medical laboratory science
king khalid university ks
a
high school certificate
ksa
experience 
i
nternship
asir 
central
hospital
ksa
includes
  months of
biochemistry
months of 
microbiology 
months o
f haematology 
months of
histopathology  months of serology
jan  
acting 
a
supervisor
in 
hematology
department at as
ir central hospital
up to now
mar       the first scientific conference for students in 
higher education
april        applied medical sciences students meeting
may        annual conference of holy makkah laboratories
mar        annual symposium of developmental strategies in blood                                             
feb        two
dimensional design training course of adobe photoshop
feb         fourth laboratory and blood bank awareness day  
mar        statistical package for social sciences spss 
may        update on pathology and laboratory medicine
july       
scientific
communication 
platform
for all heath sectors
             appreciation certificate for outstanding efforts from a
sir central hospital and king 
faisal
medical city 
post certificate courses in
ksa
aim
ompetent 
molecular back ground
good level in flow 
cytometry testing
competent
in hematology testing 
references
references  
dr abdulmoneim jamil md
assistant professor of clinical pathology and lab haematology
king khalid university
college of medicine and medical sciences
department of pathology
po box  
abha
kingdom of saudi arabia
tel nos 
fax no 
email add
asgameelkkuedusa
trevor whittall ma msc phd
senior lecturer
department of biological biomedical and 
analytical sciences
room a frenchay campus
university of west of england
bristol
ext 
trevorwhittalluweacuk
area 
of
strength
</t>
  </si>
  <si>
    <t>e ammerayagmailcomt   alaaeldin salahimmunology sales managerabbviee  hafizjazanuedusat   dean of pharmacy collage jazan universitydr hafiz makeenreference year
jan   jan the ministry of health wwwmohgovsapharmd internshipeli lilly sales internship where interns get handson experience promoting lilly products in territories throughout the country  humira product specialist covering  indications in moh and tph derma rhauma and gastro launch of abbvie new asset skyrizi in moh tph and private sectorsuccessfully recruiting non formulary patients in all moh and tph 
accounts and securing direct purchase responsible of generating prescription and patient request following up with medical supply and direct purchase and securing po and deliverysuccessfully obtaining formulary edition requests from all major accounts in moh and tphthe recruiting of non formulary patients and fer played a major role in the recent registering of abbvie new asset as formulary in mohst sep  jan  jan  stillmedical sales intern eli lilly and companyproduct specialsit abbvie south regionexperienceyr saudi school in manchesterengland st mary primary school yryr saudi school in manchester chorlton high schoolfinal year baish second high school in jazanyr  saudi school in glasgow scotland st marget primary schoolschool years i attended two schools daily  morning school  then saudi afternoon school   jazan universitydoctor of pharmacy pharmdeducationan ambitious pharmacist with two years of experience in sales in two multinational pharmaceutical companies i am highly interested in pharma industry and looking forward for a successful career in marketingim fluent in english both speaking and writing and i have experience in 
design software such as photoshop and illustrator and also video editing software i am interested in marketing and branding and looking forward to learn more and gain experience through the right executing firstprofilealnaseem abhabaishjazanlinkedincominmjerahmoatasemjerahgmailcom contactms officephotoshopillustratoradobe premieresoftware teamworkpresentation skillstime managementplanning and prioritizationswot analysisstrong communication skills  skillspersonalth may singlesaudienglish arabicbirthdayrelationshipnationalitylanguagespharmacist almoatasem a jerah</t>
  </si>
  <si>
    <t xml:space="preserve">amani karajeh
address
saudi arabia
riyadh
phone 
email 
engamanigmailcom
profile 
httpswwwlinkedincominamani
karajeh
professional summary
a self
driven results
oriented 
medical
engineer who loves spending 
her
days 
and nights
researching modern 
medica
l devices and learning
state
of
the
art troubleshooting techniques
the creative
thinking skills and 
problem
solving techniques 
she
has acquired and applied throughout 
her
professional journey have greatly 
contributed to 
her
pro
mission for advancing the
healthcare
industry through innovative and leadership roles
education  qualification
bachelor of science in medical engineering
september 
al
ahliyya amman university salt jordan                 
gpa good
work  
related
experience
sales 
eng
ineer 
nov
p
resent
medical call co
saud
i ara
bia
riyadh
sales 
s
ervice eng
ineer 
ju
n
j
ul
k
utstar company
saud
i ara
bia
riyadh
postgraduate 
trainee
july 
september 
al
faisaliah group 
jordan
amman
performed 
holistic electromechanical equipment inspections and qualifications with the maintenance 
team to 
identify and troubleshoot problems associated with different mri and ct scanners
operated lin
ear 
particle
accelerator
s
linac for medical treatment purposes and managed radiation 
oncology information systems mosaiq
®
maintained and revised p
ublic 
s
afety recor
ds and classifications for a wide range of medical 
equipment mri and ct scanners
customer service representative
april 
july
european trading company
amman
jordan
managed social media m
arketing
advertising 
and branding campaigns
for a line of products
performed customer satisfaction 
surveys
implemented primary and secondary market research strategies and 
investigated
market trends
outsourced 
commercial suppliers negotiated and executed contracts and followed
up on orders
related experience
senior design capstone project
o
ct
ober 
may
department of medical 
engineering 
salt jordan
the 
smart incubator
led a team of 
three 
students to build and enhance 
a fully
functional 
infant 
incubator 
to provide a controlled environment for the care and protection
of premature neonates and 
unusually
small babies who may require intensive care
right after birth where i specialized in 
deve
loping and integrating the multi
sensory circuitry with the electronics of the device the team 
was able to pleasantly run and deliver an institutional and user
friendly prototype through a detailed 
presentation on time and under budget 
causing all tea
skills  coursework
autocad
lab
view
multisim
microcontrollers arduino
power electronics
anatomy  physiology
physics  calculus
medical technology management
engineering ethics
medical 
devices safety
microsoft office
electronic
circuits
sales  negotiations
community outreach
member 
the th scientific day 
o
f biomedical engineering
april 
organized and facilitated 
the 
th
scientific day of biomedical engineering
a
t al
ahliyyah amman university
with 
an innovative group of students to 
present state
of
the
art projects and research paper
volunteer 
the
orphan care charitable society
august 
took a leadership role in developing and delivering a student
lead volunteer
based program that was specifically 
d
esigned to
engage kids
age 
in
difference educational and
recreational activities
languages
arabic native
bilingual proficiency
english full professional proficiency
pers
onal information
nationality
jordanian
d
ate 
of birth 
ma
rital status
single
driving 
licen
c
e
references
eng ahmad zarary
al faisaliah healthcare 
s
ystems
mobile 
eng 
a
l
fateh
kutstar company
mobile 
</t>
  </si>
  <si>
    <t xml:space="preserve"> 
cv
amer azzam abu khashab
contact information
address riyadh 
saudi arabia
mobile
email
amerabukhashab
gmailco
m
personal information
name                     
amer
a 
abu khashab
nationali
t
y
jor
dan
ian 
da
te of birth         feb 
gender                 male
marital 
status
married 
education
bs in medical laboratory science
hashemite university al
zarqaa city jordan 
relevant courses microbiol
o
gy
hematology 
his
tology
blood bank genetics molecular 
biology immunology serology
blood bank
 clinical chemistry
work experience
al 
j
eel
medical
and 
trading 
company
b
eckman 
coulter
riyadh 
until 
now
trainings
and 
courses
t
r
aining in al 
el
z
arqa
h
ospital
moh 
z
arqa
 jordan
university training for 
one semester
spin se
lling 
product and 
sales training for 
unicel 
dxh
coulter
lh 
beckman 
coulter hematology 
analyzer 
nyon
switzerland
sal
es
and closing deal
s hori
zon training coltd
communication skil
ls
time 
management
riy
adh
customer feedback 
professiona
l experiences
application 
specialist for
al jeel medical 
company
until 
now
beckman
coulter hematology 
line
s
ales
specia
list for
al j
eel medical 
company 
saudi 
arabia 
riyadh
beckman coulter
hem
atology  fl
owcyt
ometry
 parti
cle 
characterization
application
responsibilities
m
ake 
presentation
for the customer 
m
ake 
training
on 
hematology
line all the 
mac
hine
m
ake 
va
lidation
include
c
arryover 
repeatability
precision
c
alibration
c
omparis
on 
study 
w
orkin
g 
on e
p 
evalua
tor
to make reporting for validation
develop documentation for product release and training  
maintains quality serv
ice by monitoring s
tandards adv
ising supervisor of 
potential problems
seek opportunities to propose solut
ions and i
mprovem
ents a
s relat
ed to product 
usage  
s
upport 
the sales teem for new 
business
sales 
responsibilities
u
nderstand and effectively presents and delivers
presentation
s on the suite of 
crane ware 
products fe
atures and benefits to new and 
prospec
tive clien
ts 
as 
well as internal clients to 
promote sales and product development   
c
ustomer site visit
and inspection 
pre
and
after equipment installation
managing cust
omer accounts
g
ood knowledge and experience in central region
and remote a
rea
q
u
otat
ion an
d sale
s orders
c
ustomer understanding
c
ustomers follow
up 
sfda regulation 
customer relationship and management 
crm
oracle system 
planning for
my w
ork
follow up
the tenders 
consistently meets assigned deadlines to ensure client satis
fa
ction
skill
s
e
xcellent sales
experience 
excellent application experience in hematology line 
excellent 
hematology flowcytometry and particle characterization
experience 
wo
rking knowledge
 technical skills
training
able to deal with common 
computer software
s wi
ndows office 
internet 
hard worker and team worker
excellent
relationship
with the customer 
linguistics skills
arabic
 mother tongue
english
re
ading writing speaking and understanding
</t>
  </si>
  <si>
    <t xml:space="preserve"> 
amir ahmed alnajar
contact info
basic info
born on
  ju
n 
from
egypt
marital status
married
military statue
exempted
driving license
valid
languages
arabic native
english very good
it knowledge
windows
 very good
o
ffice very good
internet very good
objective
willing to use negotiation presentation 
and communication skills and my 
experience in the field 
of 
healthcare 
sales 
to build up a promis
ing career and achieve 
my goals
work
experience
sep  
till now
mylan company
governmental 
south
ern 
region ksa 
as
key account 
specialist
dec 
till 
aug 
mylan company
governmental and private 
sectors 
south
ern region ksa
as 
senior 
med rep          
jan  
sep 
teef najd trading co for medical devices 
and supply
g
overnmental and private 
sectors
central region 
ksa
as med rep
jul  
jan 
sanofi aventis 
cvs line 
egypt
as med 
rep
aug  
jul 
m
inapharm c
o
cvs line egypt
as med
rep
phamiralnajargmailcom
 amir alnajar
abha saudi arabia
education
bachelor 
of pharmaceutical science 
zagazig university may 
grade 
very good with honour degree
special skills
good c
ommunication skills
good presentation skills
work 
under pressure
positive attitude
self
motivated
team working
negotiator
creative
planner
training 
essential of marketing personal selling 
skills 
training at sanofi aventis 
marketing  promotion training at minapharm 
in 
advanced presentation skills course illaf 
training center 
team building and 
teamwork 
skills i
l
laf 
training center 
activities and hobbies
member in chair of a faculty society 
chess master reading and traveling
</t>
  </si>
  <si>
    <t xml:space="preserve">
amr m aboudi
amr m aboudi
address jeddah 
saudi arabia
nationality jordanian
status married
email amraboudigmailcom
birth of date 
mobile     
a biomedical engineering graduated who is 
ambition and keen to find apposition in a well
established firm an excellent communicator reliable and able to work in own initiative or as 
a part of a team remaining adaptable and flexible in all situation
apr 
present  
senior product specialist
wound care  diabitic foot spicialist 
casting orthopedic
jobst 
compression therapy 
scientific office  
essity 
bsn medical
jeddah
i work
ing
in the medical device industry skilled in medical devices   sales strategic planning 
hospitals strong product management professional graduated from klose training for 
lymphedema management  diploma
middle east best achievement  
aug  
apr
service eng
ineer
a
t al
mohanad medical company
jeddah
responsibilities
hematology automated system bc
 bc
 sysmex kxmythic   and mythic  chemistry 
semi
automated  
btshuma
n biolabo kenza max  ral statefax  and vital   full automated 
title
collegeuniversity
bachelor
biomedical engineering 
electrical studied mathematic
hashemite university
jordan
professional experience
professional summary
educational details
amr m aboudi
chemistry accent  and kenza    elisa semi automated  radim  statefax  human  bioteck     
and elisa fully automated  brio   alisie  plates  dsx  plate  
and ds plate 
microbiology versa trek
 semi
automated sensititre
jan 
aug 
product spicialist
 service engineer 
ilia medical 
est
jeddah
line of business
 manufacturing 
of cleaning
sonova cidar mas manufacturing 
of 
plastic
manufacturing
of 
steel
 d
istribution
company and 
international agencies to ready
made clothes
try bb  blooming
i work
ed
laboratory devices and 
heart machine hemochrone itc agency from united states
  apr 
 may   cdt course from klose training for lymphedema management 
 apr  
 apr   
wound care management training course held in sharm al
sheikh 
 apr  
 apr 
orthopedic  casting techniques training course held in sharm al
sheikh 
jan 
 jan  training on mythic  mythic  and mythic  al auto loader 
hematology 
system  my training involved advanced maintenance of  this machine 
 jul 
 jul  training on versa trek 
sensitizer machine in london microbiology system 
my training involved how to maintain machine and troubleshooting of mach
ine 
 nov
 nov  training on 
d
ynex machine elisa system training involved how to program 
machines and troubleshooting the devices
appreciation certificate 
in december  got appreciation certificate from 
a
lmohanad medical co in recognition of valuable 
contribution for versa trek instruments in king abdulaziz university hospital jeddah
team player 
builds maintain and develop productive relationships with other team members 
efficiently manages time resources and people 
excellent communication skills 
effective leadership skills 
self
confident enthusiastic and competitive
personal attributes excellent interpersonal
arabic native language
english very good spoken and written
skils 
professional experience
languages
professional experience
additional courses
professional experience
amr m aboudi
amr m aboudi
address jeddah 
saudi arabia
nationality jordanian
status married
email amraboudigmailcom
birth of date 
mobile     
a biomedical engineering graduated who is 
ambition and keen to find apposition in a well
established firm an excellent communicator reliable and able to work in own initiative or as 
a part of a team remaining adaptable and flexible in all situation
apr 
present  
senior product specialist
wound care  diabitic foot spicialist 
casting orthopedic
jobst 
compression therapy 
scientific office  
essity 
bsn medical
jeddah
i work
ing
in the medical device industry skilled in medical devices   sales strategic planning 
hospitals strong product management professional graduated from klose training for 
lymphedema management  diploma
middle east best achievement  
aug  
apr
service eng
ineer
a
t al
mohanad medical company
jeddah
responsibilities
hematology automated system bc
 bc
 sysmex kxmythic   and mythic  chemistry 
semi
automated  
btshuma
n biolabo kenza max  ral statefax  and vital   full automated 
title
collegeuniversity
bachelor
biomedical engineering 
electrical studied mathematic
hashemite university
jordan
professional experience
professional summary
educational details
amr m aboudi
chemistry accent  and kenza    elisa semi automated  radim  statefax  human  bioteck     
and elisa fully automated  brio   alisie  plates  dsx  plate  
and ds plate 
microbiology versa trek
 semi
automated sensititre
jan 
aug 
product spicialist
 service engineer 
ilia medical 
est
jeddah
line of business
 manufacturing 
of cleaning
sonova cidar mas manufacturing 
of 
plastic
manufacturing
of 
steel
 d
istribution
company and 
international agencies to ready
made clothes
try bb  blooming
i work
ed
laboratory devices and 
heart machine hemochrone itc agency from united states
  apr 
 may   cdt course from klose training for lymphedema management 
 apr  
 apr   
wound care management training course held in sharm al
sheikh 
 apr  
 apr 
orthopedic  casting techniques training course held in sharm al
sheikh 
jan 
 jan  training on mythic  mythic  and mythic  al auto loader 
hematology 
system  my training involved advanced maintenance of  this machine 
 jul 
 jul  training on versa trek 
sensitizer machine in london microbiology system 
my training involved how to maintain machine and troubleshooting of mach
ine 
 nov
 nov  training on 
d
ynex machine elisa system training involved how to program 
machines and troubleshooting the devices
appreciation certificate 
in december  got appreciation certificate from 
a
lmohanad medical co in recognition of valuable 
contribution for versa trek instruments in king abdulaziz university hospital jeddah
team player 
builds maintain and develop productive relationships with other team members 
efficiently manages time resources and people 
excellent communication skills 
effective leadership skills 
self
confident enthusiastic and competitive
personal attributes excellent interpersonal
arabic native language
english very good spoken and written
skils 
professional experience
languages
professional experience
additional courses
professional experience
</t>
  </si>
  <si>
    <t xml:space="preserve">
˘
˘ˇ
ˆ˘˙˝˛˙˚
˜˘˛˘ 
˘ˇ
˘
ˇ
˘
˛˚˘
ˇ˛˘
˘
˘˛
˛ˇ˛˘˛˘˘˙˘˙
 ˇ˛ ˛˛˘
˚˘˛ˇ˚˚˚ˇ
˚˘˛˘˘ˇˇ˘ˇ˘˘
ˇ˘˘ ˚˛ˇ˘ˇ˘
˚˚
ˇ˘˙˚˘˚
ˇ
ˇ
˘
˛˘˘ˇ˙
˜ˆ˜˚
ˇ ˚˘
ˆˆˇ˘˛ˇ˛  ˛
˝˘
˘˚˘ ˛˚˛ˇˇ˘
˚˘˘˙
˛˛ ˚ˇˇˇ
˘ˆ˝
ˇ˘ˇ˘˘˛
ˇ˛ˇ˚˛˛ˇ˘
˛˘
˚˘
˙˝˝
˛˜
˘˚˚
˘˚˘ ˘˘
˘˘˘˛
˘
˛ˇ˘˘˘
˚
ˇa
ˇ
˙˝
˛
˝˜˝˝˝
˘
˘
˙ 
˚˘
˘˚˛
ˆ
cc˛
ˇ
˚˘˛ˇ
˘ˇˆ˙˝˛ 
˛˝˛˘˛˛˛
˘ˇ ˛ˇ
 ˚ˇ˘˘
  ˇ˘˘
˙˚˛˘˘
  ˛
˘
</t>
  </si>
  <si>
    <t xml:space="preserve">
             amr ibrahim ibrahim
mobile 
email 
amrfchcgmailcom
profile 
             coaching  performance management  assesses and manages 
employee performance to ensure individual and group excellence counsels and 
supports individuals through selling challenges manages performance to 
achieve and exceed set target
             leadership  models effective selling skills motivates and supports 
sales teams in selling demonstrates a high level of support in the pursuit and 
closing of deals 
             people development  nurtures and advances the talent required to 
maintain hp sales force excellence within area of control sponsors and directs 
skill building activities to increase the productivity and accomplishments of the 
sales force
experience
for almost  years experience in the field of sales training 
management marketing with several international pharmaceutical 
companies 
sales coverage  builds well targeted business plans and strategies for 
allocating resources and driving sales activities to achieve margin prioritize 
facilitate and direct the use of resources
account planning  assists in planning sales strategy manages the 
internal processes in support of sales reps and selling activities aligns tactical 
account plans with overall corporate strategy 
ł
from september   till present  august 
working at  falqi medical company as a sales and marketing manager 
for swiss and italian pharmaceutical  products  
ł
from   till january 
working at salehiya medical company as a sales and marketing  
manager  for bicco medical group companies  french œ italian œ 
spanish  
strategic planning  translates business goals into actionable plans and 
strategies that reflect the requirements and opportunities within areaofcontrol 
aligns areaofcontrol account and market opportunities with upstream 
strategic plans  sets sales priorities and establishing these as the focus of 
individual or sales team activities
ł
from   till  
working at dr soliman fakeeh medical company as a sales manager 
for derma and food supplements products 
proven leadership skills involving managing developing and motivating 
teams to achieve their objectives analytical when it comes to salesand 
collection  problem solving skills dedicated to maintaining high quality 
standardscreating ideas for better performance when it comes to 
marketing issues or launching campaigns
ł
from   till  
working at manayer najd  
as medical sales supervisor
 in abha  khamis mushait  bisha  gizan  nagran 
 responsible for sales  collection strategy of international  pharmaceutical 
companies 
personnel data
education 
bachelor degree of vet medicine
egypt  suez canal university 
iqama             
transferable
</t>
  </si>
  <si>
    <t xml:space="preserve">  
amr mohamed ismael
full name  amr mohamed ismael mohamed
date  place of birth   egypt
nationality  egyptian
contact
saudi arabia   
address riyadh saudi arabia
email 
amrismaeelhotmailcom
objective
interested in 
a position to gain experience at a multi
national organization with a 
professionally competitive environment with an opportunity of growth and 
advancement
qualifications
bachelor of pharmacy 
faculty of p
harmacy modern science  art university 
msa october city egypt 
bachelor of science with second class honours having followed an 
approved honours programme in pharmaceutical sciences university of 
greenwich uk
american diploma 
sat
 with 
honour 
future school 
training courses
icdl international computer driving license  
microsoft office
pharmacovigilance
harvard managementor e
learning 
experience
february  
till date
product specialist at al
madar medical company central region 
september  
june 
key account executive at 
sanofi pasteur company
ksa
milestones
chosen among cluster to be one of the masters of ceremonies in 
awarded for creating and executing internal flu vaccination project in 
met the challenge of being reallocated to a new area yet succeeded to 
elevate the market share form   to  in 
boosted the market share in key accounts from 
 in 
november  
may              
medical representative          bioderma  company                 egypt
august  
november       
medical representative         grand pharma company           egypt
june  
till date
pharmacy mana
ger
el
zahraa pharmacy
egypt
languages
f
luent in spoken and written
 e
nglish and arabic
other
valid international driving license 
holder of world guinness records in simultaneous car tyre burnout
</t>
  </si>
  <si>
    <t xml:space="preserve">address
jeddah
ksa
mobile
e
mail
amrwarradgmailcom
amr ali elsayed warrad
personal information
date of birth
marital status
married
military s
tatus
finally exempted
iqama 
valid and transferrable
education
alexandria
university 
faculty of pharmacy
grade 
pass
graduation year 
may  
career objective
seeking an opportunity as a medical r
epresentative in a leading
multinational 
pharmaceutical
company
work experience
medical repres
entative at 
pfizer
tamer group
pain management team
at southern area 
from 
till 
then reallocate to 
jeddah
makkah and taif
till 
now
m
edical representative at 
msd libya respiratory unit from  till 
product 
specialis
t at
inspire pharma egypt andrology
unit
from may
 till 
october
achievements
 total achievement 
 total achievement 
 best achiever at kingdom 
t
raining
territory management  
at october  by 
pfizer
tamer
present
ation skills 
at feb  by 
pfizer
tamer
art of persuasion
at feb  by 
msd
advanced customer centric interaction
at 
by 
msd
computer skills
microsoft office
very good
windows
very good
language
english
very good
all refere
nces and certificates are valid up on your 
request
</t>
  </si>
  <si>
    <t xml:space="preserve"> 
a
s
hraf
e
l
la
kis
bme 
b
i
o
m
ed
i
cal
eng
i
ne
e
r
e
m
a
i
l
a
sh
r
a
f
l
a
kk
i
s
ho
t
m
a
il
com
m
ob
i
l
e
permane
n
t
add
r
e
s
s
j
edd
a
h
k
sa
p
e
r
so
n
a
l
i
n
f
o
r
m
a
t
i
o
n     
d
a
t
e 
a
nd p
l
ace 
o
f
birt
h
j
anu
ary
 leba
n
on
marita
l
status
marrie
d
nationality lebanese
o
b
j
e
c
t
i
v
e
a
s 
a
biomedical
engineer
i
have
developed
my
skills 
in
team
m
o
ti
v
a
ti
on and 
public
r
e
l
a
ti
ons 
i
am
k
no
w
n 
for 
following
through
co
m
m
it
m
en
t
s
and
be
i
ng 
w
e
l
l
o
r
g
an
i
z
ed
a
nd a
ft
er
be
i
ng a
pa
r
t
of
an 
o
r
g
an
i
z
a
ti
on
t
hat
o
ff
e
r
s
po
t
en
ti
al
g
r
o
w
t
h
ad
v
ance
m
ent 
opportunities
and 
st
ab
il
i
t
y
 i
am
a
l
w
a
y
s 
l
oo
k
i
ng
f
o
r
w
a
r
d
edu
c
a
t
io
n                      
b
i
o
m
e
di
c
al
e
n
g
i
ne
e
r
i
s
l
a
m
i
c uni
v
e
r
s
it
y
of 
lebanon
lebanon
fin
a
l
pr
o
j
e
c
t
m
on
i
t
o
r
i
ng
fe
t
a
l
h
e
a
r
t
r
a
t
e
and u
t
e
r
u
s
em
g
g
e
n
er
a
l
sc
i
en
c
e s
e
c
t
i
on 
l
e
b
a
n
e
s
e
b
a
c
ca
l
aure
a
t
e
s
aida official high school
l
ebanon
t
r
a
i
n
i
n
g
e
x
p
e
r
i
e
n
c
e             
f
r
o
m
a
ugu
s
t
t
i
l
l  
o
c
t
ob
e
r 
saida
g
over
n
m
e
n
t
h
osp
i
t
a
l
t
i
tl
e
of
t
r
a
i
n
i
ng
supplies and installations of biomedical 
f
r
o
m
 j
u
l
y
t
i
l
l
a
ug
u
s
t
tec
h
n
o
me
d
ic
a
l   
s
ar
l
t
i
t
l
e of
t
r
a
i
n
i
ng
con
c
en
t
r
a
t
ed on
t
he
use
and 
t
he service
of
s
t
e
r
i
l
i
z
a
ti
o
n eq
u
i
p
m
en
t
t
r
a
i
n
i
ng
cou
r
se
f
or
t
h
e 
m
a
i
n
t
en
a
nce
o
f
di
a
l
y
s
i
s
m
a
ch
i
ne a
n
d p
i
e
z
o
l
i
t
h
l
i
t
ho
t
ri
p
s
y
f
r
o
m
o
c
t
ober
t
il
l  
n
o
v
r
o
c
h
e 
d
i
agn
o
s
t
i
cs
p
r
o
m
o
t
i
onal
o
ff
i
ce
b
e
i
r
u
t
l
ebanon
t
i
tl
e
of
t
r
a
i
n
in
g
c
on
c
en
t
r
a
t
ed on
t
he
use
and 
t
he
s
er
v
i
c
e of
lab
o
r
a
t
o
r
y
eq
u
i
p
m
en
t
s
e
r
v
i
ce
d
epa
r
t
m
ent
on
l
abo
r
a
t
o
r
y
i
ns
t
r
u
m
en
t
s 
s
uch
as
c
h
e
m
i
cal
a
n
d 
i
m
m
unoa
s
s
a
y
ana
l
yz
e
r
s 
c
ob
a
s 
i
n
t
e
g
r
a  
p
l
u
s
h
it
a
c
hi
el
e
c
s
y
s
wor
k
e
x
p
e
r
i
e
n
c
e
f
r
o
m
t
i
l
l
s
erv
y
med
b
v
i
b
e
i
r
u
t
h
a
m
r
a
l
ebanon
job title
senior s
ales 
a
nd
a
p
p
li
c
a
t
i
o
n
e
n
g
i
n
e
er
fo
r
ce
n
tr
a
l
a
n
d 
we
s
t
a
f
r
i
c
a
f
or
me
d
i
c
al
i
m
a
g
i
n
g
a
s
x
r
ay
shi
m
ad
z
u
p
ac
s 
r
i
s 
i
m
a
g
e
i
n
f
o
r
m
a
ti
on s
y
s
t
e
m
f
c
r
pr
i
n
t
er
f
u
j
i
f
i
l
m
mri
h
i
t
ac
h
i
c
t
scanner
t
os
h
i
b
a
m
a
m
m
o
g
r
aphy
m
et
a
l
t
r
on
i
ca
u
lt
r
a
s
ou
n
d 
sa
m
sung
m
e
d
i
son
d
en
t
a
l
x
r
ay
produ
ct
s
g
e
no
r
a
y
f
r
o
m
t
i
l
l
soc
i
e
t
e 
g
e
o
rges
et
a
n
t
o
i
n
e 
g
an
n
ag
e
l
ebanon
job 
t
i
t
l
e
senior 
s
e
r
vi
c
e
a
nd
a
p
p
li
c
a
t
i
o
n
e
n
g
i
n
e
er
m
e
d
i
c
al
i
m
a
gi
n
g
dep
a
r
t
m
e
n
t
d
en
t
a
l
x
r
ay
v
a
t
e
ch
u
lt
r
a
s
ou
n
d 
hi
t
a
chi
a
l
o
k
a
x
r
ay
g
emss
m
edical
pr
i
n
t
er
c
od
o
n
i
c
s 
m
a
m
m
o
g
r
aphy
i
ms 
g
i
o
t
t
o
f
r
o
m
 up
t
o
dat
e
d
ar al 
z
ahr
a
w
i
me
d
i
c
a
l
llc
jeddah 
k
sa
job 
t
i
t
l
e
senior product specialist
a
nd
a
p
p
li
c
a
t
i
o
n
e
n
g
i
n
e
er
nuclear medicine
 medical
imaging department
i
n
j
ec
t
o
r
s
f
or
c
t
mri
an
g
i
o
g
r
aph
c
on
tr
a
st m
e
d
i
a
m
a
l
l
i
n
c
k
r
od
t
g
ene
r
a
t
o
r
s
t
c
m
c
o
l
d 
k
i
t
s n
u
c
l
e
ar
m
e
d
i
c
i
ne 
m
a
l
l
i
n
c
k
r
od
t
g
ene
r
a
t
o
r
s
t
c
m
c
o
l
d 
k
i
t
s n
u
c
l
e
ar
m
e
d
i
c
i
ne 
polatom
fertile chip koek biotechnology
disposable syringes ct angio  mri antmed
g
e
g
a
g
ene
r
a
t
o
r
iq
s 
g
a
 flu
i
d
i
c 
l
ab
e
li
ng
mod
u
l
e
i
t
g
lut
e
ti
u
m
 nca
i
t
g
l
u
 labe
li
ng
mod
u
l
e
i
t
g
f
dg injector
karl  injector tema
radiation monitor
pmk
polimaster
e
ng
l
is
h
p
o
rt
u
gu
e
s
e
a
r
ab
i
c
v
e
r
y
g
oo
d
v
e
r
y
g
oo
d
v
e
r
y
g
oo
d
t
ra
i
ni
n
g
t
u
r
k
e
y
i
s
t
anbu
l
s
h
i
m
ad
z
u
m
e
d
i
c
a
l
d
i
v
i
s
i
on
s
a
l
e
s
t
r
a
i
n
i
ng
a
p
r
g
e
r
m
an
y
r
os
t
oc
k
i
q
s
y
st
em
p
ac
s 
r
i
s 
i
m
a
g
e 
i
n
f
o
r
m
a
ti
on
s
y
s
t
e
m
o
c
t
t
u
r
k
e
y
i
s
t
anbu
l
s
h
i
m
ad
z
u
se
r
v
i
ce
t
r
a
i
n
i
ng
rad
r
f 
x
ray 
s
y
s
t
em 
o
ct
t
h 
t
h 
t
u
r
k
e
y
i
s
t
anbu
l
s
h
i
m
ad
z
u
m
e
d
i
c
a
l
d
i
v
i
s
i
on s
a
l
e
s
t
r
a
i
n
i
ng
sep
d
ubai
f
u
j
i
f
i
lm
sa
l
es
tra
i
n
i
ng
i
n 
d
u
b
ai
m
a
ri
n
e r
e
so
r
t
j
an 
d
uba
i
t
os
h
i
ba 
s
a
l
e
s
t
r
a
i
n
i
ng
i
n
d
u
b
ai
i
n
t
e
r
na
t
i
on
a
l
c
e
n
t
er
j
a
n
lebanon 
m
a
l
l
i
n
c
k
r
od
t
contrast media devices product  
nuclear medicine products 
training 
dec 
dammam 
saudi arabia radiation safety officer training  hrs
spss saudi pioneers 
for
specialized services march 
turkey 
izmir
microfluidic
sperm
sorting clinical  technical 
training 
july    
dubai 
radiation monitor
pmk
polimaster
oct  
e
ven
t
a
r
ab
h
e
a
lt
h
i
n 
d
ub
a
i
a
r
ab
h
e
a
lt
h
i
n 
d
ub
a
i
c
om
p
u
t
e
r
s
k
il
l
c
o
m
m
u
n
i
c
a
t
i
o
n
p
r
o
gr
a
m
m
i
ng 
l
ang
u
age
s
a
s
s
e
m
b
l
y
p
i
c
m
i
c
r
o
con
t
r
o
l
l
er
fa
f
c 
m
a
t
l
a
b
m
p
lab
pro
t
on
m
i
c
r
os
o
f
t
v
i
su
a
l
st
u
d
i
o
and lab
v
i
ew
w
i
nd
o
w
s
a
pp
l
i
c
a
t
i
o
n
s
m
s
o
ffic
e
e
s
p
e
c
i
a
ll
y
a
cc
e
s
s
x
p
v
i
s
u
a
l
s
t
u
d
i
o
h
ar
d
w
a
r
e
m
a
i
n
t
e
n
a
n
c
e
n
e
tw
o
r
k
p
re
s
e
n
t
a
t
i
on
h
o
s
p
i
t
a
l 
administrator
i
t 
d
e
p
a
rt
m
e
n
t
i
sla
m
i
c 
u
n
i
v
ers
i
ty 
o
f
l
e
b
a
n
on
b
e
i
r
u
t
l
e
b
a
n
o
n
en
v
ir
on
m
e
n
t
en
g
i
n
e
e
r
i
n
g
i
ndu
str
i
e
s
i
m
p
la
n
t
a
ti
o
n
en
v
ir
on
m
e
n
t
a
l
s
t
u
d
i
es
i
sla
m
i
c
u
n
i
v
er
s
it
y
o
f
l
e
b
a
n
o
n
b
e
ir
u
t
l
e
b
a
non
p
re
s
e
n
t
a
t
i
on
k
i
dn
e
y
p
h
y
s
i
o
l
og
y
a
n
d
k
i
dn
e
y
m
o
d
e
l
i
ng
i
sla
m
i
c
u
n
i
v
er
s
it
y
o
f
l
e
b
a
n
o
n
b
e
ir
u
t
l
e
b
a
non
l
ang
u
ages
hobbies
rubik 
foot
ball reading
music
</t>
  </si>
  <si>
    <t xml:space="preserve">
powered by tcpdf wwwtcpdforg
</t>
  </si>
  <si>
    <t>ii</t>
  </si>
  <si>
    <t xml:space="preserve">
scanned with camscannerscanned with camscannerscanned with camscannerscanned with camscannerscanned with camscannerscanned with camscannerscanned with camscannerscanned with camscannerscanned with camscannerscanned with camscannerscanned with camscannerscanned with camscannerscanned with camscannerscanned with camscannerscanned with camscannerscanned with camscanner</t>
  </si>
  <si>
    <t>aymansaidworkexperienceaugtillnowseniorproductspecialistinelilillycompanysaudiarabiaspecialtiesendoorthorheumneurologyandneurosurgeryrolesachievementsapexwinnerbestachieverforestablishmentofforteobrandinalleasternprovincemohchampionofmyteamhsechampionofmyteamleadingthepatienteducationteamineasternprovincementorforsaudinewcolleaguesjunaugadvancedmedicalrepresentativeinnovartispharmaegyptspecialtiesbrandsimorthorheumandneurosurgeryosteocereinandvoltarenrangerolesachievementbestachieverofbonelineforestablishmentofosteocereinbrandingizazonementorfornewcolleaguestrainingcourseselilillycompany¥leadershipthroughpeercoachingnegotiationskillspresentationskillsselfsituationalleadersinsightsnovartis¥willtowincoursesellingimpactcourseperformancefrontiermedicalreparrowcoursesellingexcellencecourseboosterforexcellencecourseabmodelcallcoursediplomaindigitalmarketingbasicsegyptianpharmacistsyndicate¥shapeyourfuturecourseallcertificatesareavailableeducationbachelorofpharmaceuticalsciencescairouniversityðclassofðverygoodwithhonorpersonalskills¥creative¥selfconfident¥teamworker¥salesoriented¥factactionoriented¥hardworker¥smartworkerlanguages¥englishfluent¥frenchexcellent¥arabicmothertonguehobbies¥reading¥learningotherlanguagespersonaldataaddresskhobareasternprovencesaudiarabiapractitionersaudicommissioncardavailableandvalidemailaymanishyahoocomnationalityegyptianmaritalstatussinglecontact</t>
  </si>
  <si>
    <t xml:space="preserve"> 
azhar saeed alhamhoom
contact
nationality 
saudi
azhamhoomhotmailcom
education
king khalid university college of pharmacy bachelor in 
doctor 
of pharmacy 
gpa  out of 
awards and honors 
deans list
english exam
ielts 
professional affiliations
saudi commission for health specialties
training courses
outpatient at aseer hospital center november 
december 
in patient and total parental nutrition at 
maternity an
d 
children hospital
october 
november 
maternity and 
children hospital pediatric intensive care unit 
september 
october 
asser central hospital
infectious disease july 
august 
ambulatory care in clinic at almansak health center may 
june 
community pharmacy at alnomais
health center april 
may 
asser central hospital
adult intensive care unit
march
april
aseer diabetic center
january
february
researches
moustafa s abdelsalam mohamed azhar saeed alhamhoom 
arwa abdul
wahab
naser amer rahaf hassn protocol for drug 
dosing
in
pediatric patients with liver impairmentto be 
submitted
certificates
c
ourses and workshops
health economics and policy online seminar from 
lancaster university united kingdom uk 
th
june 
pharmacy initiatives and workflow to combat covid
pandemic from king faisal specialist hospital and 
research centre june 
online public first aid course may 
infectious control program from saudi red crescent 
authority
april 
mbru community immunity ambassador program of 
covid
 infection
march 
attendance the pharmacy career day 
january 
attendance the annual meeting of sps  sipha  
entitled
participated in sipha clinical skills competition for
pharmacy students at the annual meeting of sps  
sipha  entitled
basics of pharmaceutical sales and marketing
the volunteer work forum  attaa  
king khalid 
university 
total parental nutrition workshop at al hayat national 
hospital 
aseer
conferences
nominated to represent king khalid university in the rd sipha 
clinical skills competition 
january 
al faisaliah
hotel riyadh
</t>
  </si>
  <si>
    <t xml:space="preserve">bader sayer al mutairi
riyadh  saudi arabia
mobile 
email  baderhotmailcom 
education
majmaah  university
   bachelor biomedical 
equipment technology
graduation date  
courses
  practical training course of  installation and 
troubleshooting for elisee  
 steller   
by cigalah group on  sep 
 at royal commission 
hospital
  toshiba fluoroscopy system
basic technical training from gulf  medical 
on  oct  at royal commission hospital
  anesthesia machine  pulmonary function test machine
technical training from medical supplies  services co ltd
on    oct    at royal commission hospital
  babylog  workshop  babylog vn workshop
technical training from drager on   march 
at royal commission hospital
  english course 
 months in az school of english in united kingdom manchester
intership 
royal commission hospital œ one year 
skills
 work under pressure
 willingness to develop
 ability to absorb and solve problems
 lead a teamwork
 communication skills
languages
arabic    native language
english   good written and verbal presentation skills in english
</t>
  </si>
  <si>
    <t xml:space="preserve">curriculum 
vitae
   date of birth 
th august 
 nationality egyptian
 iqama transferable
   education
present 
geneva business school 
mba international marketing
mansourah university
 faculty of veterinary medicine
   professional
 experience
  total years of experience
 event management 
  years
 advertising 
 years
 sales  marketing 
 years
oct  present 
project manager
 red connect events llc
 job description
 managing 
big size events exhibitions concerts
  sep  
oct 
 event
 management director
 livingroom communication
  job description
 creating event management department inside the agency
 handling sales process client visiting brief 
collecting and opening new 
accounts
 event planning and brain storming with creative department
 branding proposal creation
 financial proposal creation
 event execution handling all the process of production and service delivery
       brand manager 
nanogen hair products 
ð uk brand
  job description
 creating sales team for ksa
 managing training for the new sales team
 shipment handling
 p  l plan and pricing
 creating business and marketing plan for the new brand
 handling the sales and m
arketing process
 stock management
 achievements
 introduction of the product to more than  new accounts
 introduction of the product to faces shalhoob group
     pro
ductionevent management director
  wasla intl co ltd
 job description
 sales 
planning  management
 event planning
 logistics
 creation production and setup
 event handling logistics production and setup
 proposals quotations and invoices for the accounts
 work plan cost s
heets 
production quality control and supervising s
etup
 big accounts 
visiting
 collecting briefs
 achievements
 handling more than 
 during the last  years most of them for multi 
national accounts pfizer wyeth nestle abbott pepsico saudi thoracic 
society the biggest saudi hcpõs society
 dealing with all accounts for more than 
 consecutive years 
with good 
history and clean record of mistakes and always meeting deadlines
    accounts  project manager
  wasla intl co ltd
 ksa
 job description
 account mapping  categorization
 sales planning
 collecting briefs  p
resenting proposals
 supervising production
 achie
vements
 generating sales
 from all the accounts
 perfect relation with the accounts
 perfect relation to the production and execution team
 commitment 
    senior 
medical rep
 annahdah pharmaceutical co
 cosmetic 
products
 ksa
 job description
 delivering the message from the company to hcpõs  feedback collection
 av activities
 achievements
  sales achievement for target
 perfect relation with the clients
    medical rep 
abbott laboratories pharmaceuticals 
egypt
 job description
 delivering the message from the company to hcpõs  feedback collection
 av activities
 achievements
  sales achievement for target
 perfect relation with the clients
   personal characters
 high ability to learn
 adaptation to changes
 self
motivated
 perfect
 communication presentation and negotiation skills
 tactical
 hard worker team player and good organizational 
behavior
 team leader
 skills
 languages
 arabic mother 
tongue
 english fluent reading writing listening and speaking
 french beginner
 computer skills
 microsoft office
 expert
 translation
 skills
 medical
 professional
 translation ae and ea
  current monthly salary
  sar   calculate
d from the 
invoice for each job
 one month vacation with family 
ticket
 class a medical insurance
 car housing
  phone
 allowance
 expected salary
   incentive
 negotiable
 and same
 benefits
 present location
 jeddah ksa
 notice period
  months
  sincerely
 badr hassanin
 </t>
  </si>
  <si>
    <t xml:space="preserve">ali banihasheish
saudi healthcare 
clinical sales manager
alihasheishgmailcom
abha 
saudi arabia
personal profile
a motivated individual with a successful career in private corporate medical filed seeking a suitable 
position within healthcare sector and encounters new challenges possesses a range of 
abilities and 
interests in relation to health services
 this 
includes health sciences research 
medical technology 
patient 
care
and 
quality
management also working efficiently within a team or individually
education
and qualifications
 bsc
health sciences management
health sciences faculty sydney australia
 university of sydney foundation program 
taylors college sydney
 intensive language program advanced level  weeks academic
centre of english teaching 
cet university of sydney sydney
career summary 
present
clinical sale manager  masimo  
south saudi arabia 
responsible for all 
sgh
sales  training at t
moh directorates 
performing  coordinating educational activities held in
the assigned 
departmentshospitals
responsible for keeping current clients satisfied and delivering exceptional 
client service on a day
to
day basis eg in
house training for 
neonatologists anaesthesiologists and nurses 
monitoring and analysing cus
according to customer needs and objectives
communicating of monthlyquarterly progress of educational activities as 
well as consumption rate 
surgical product specialist
 al
f
aisaliah medical systemco riyadh ksa
work
ed
within a team to meet fiscal and sales targets set by alfaisaliah 
achieved personal target sales by     
prepared
work and delegating tasks to team member and ensuring the 
outcome of optimum results 
ensur
ed 
that all products sales have been delivered  invoiced 
conducted
clinical training to end
users 
regularly reporting to the sales supervisor on whether targets
have been 
met challenges faced within the team and improvements that can be made
training  medical education specialist king abdullah hospital riyadh
planned material needs for the training  medical education department
monitored 
and reported on activities costs performance etc as required
performed duties as required or assigned which are reasonably within the 
scope of the training program
ran and coordinate educational activities such as symposia wo
rkshops and 
online confere
nce
professional trainings 
at 
masimo
usa
jordan
dubai
egypt 
annual products trainings usa 
time management training 
 jordan 
project management training 
 egypt 
professional trainings at 
kls martin group dubai 
and germany
surgical instruments and sterile containers hand and wrist cranio maxilo 
facial
high frequency modular ot laser applications surgical instruments 
laser applications the use of limax laser in or
skills 
communication 
promptly developed through the daily collaboration across the 
functions of sales partners management and the 
customers 
good presentation skills
leadership 
abilities to obtain the 
ownership
motivate
and execute in tight 
deadlines
computer and software 
adaptation of sales force
® system
competent in using ms office and excel 
languages 
native arabic and fluent english speaking and writing 
valid driving license 
ali banihasheish
saudi healthcare 
clinical sales manager
alihasheishgmailcom
abha 
saudi arabia
personal profile
a motivated individual with a successful career in private corporate medical filed seeking a suitable 
position within healthcare sector and encounters new challenges possesses a range of 
abilities and 
interests in relation to health services
 this 
includes health sciences research 
medical technology 
patient 
care
and 
quality
management also working efficiently within a team or individually
education
and qualifications
 bsc
health sciences management
health sciences faculty sydney australia
 university of sydney foundation program 
taylors college sydney
 intensive language program advanced level  weeks academic
centre of english teaching 
cet university of sydney sydney
career summary 
present
clinical sale manager  masimo  
south saudi arabia 
responsible for all 
sgh
sales  training at t
moh directorates 
performing  coordinating educational activities held in
the assigned 
departmentshospitals
responsible for keeping current clients satisfied and delivering exceptional 
client service on a day
to
day basis eg in
house training for 
neonatologists anaesthesiologists and nurses 
monitoring and analysing cus
according to customer needs and objectives
communicating of monthlyquarterly progress of educational activities as 
well as consumption rate 
surgical product specialist
 al
f
aisaliah medical systemco riyadh ksa
work
ed
within a team to meet fiscal and sales targets set by alfaisaliah 
achieved personal target sales by     
prepared
work and delegating tasks to team member and ensuring the 
outcome of optimum results 
ensur
ed 
that all products sales have been delivered  invoiced 
conducted
clinical training to end
users 
regularly reporting to the sales supervisor on whether targets
have been 
met challenges faced within the team and improvements that can be made
training  medical education specialist king abdullah hospital riyadh
planned material needs for the training  medical education department
monitored 
and reported on activities costs performance etc as required
performed duties as required or assigned which are reasonably within the 
scope of the training program
ran and coordinate educational activities such as symposia wo
rkshops and 
online confere
nce
professional trainings 
at 
masimo
usa
jordan
dubai
egypt 
annual products trainings usa 
time management training 
 jordan 
project management training 
 egypt 
professional trainings at 
kls martin group dubai 
and germany
surgical instruments and sterile containers hand and wrist cranio maxilo 
facial
high frequency modular ot laser applications surgical instruments 
laser applications the use of limax laser in or
skills 
communication 
promptly developed through the daily collaboration across the 
functions of sales partners management and the 
customers 
good presentation skills
leadership 
abilities to obtain the 
ownership
motivate
and execute in tight 
deadlines
computer and software 
adaptation of sales force
® system
competent in using ms office and excel 
languages 
native arabic and fluent english speaking and writing 
valid driving license 
</t>
  </si>
  <si>
    <t xml:space="preserve">
time management
relationship trust 
building
confident 
communicator
negotiating skills
organizational 
skillsmulti
tasking 
ability
adaptability
open to continued 
learning
proactive
collaborativeteam 
player 
empathetic
strategic
responsible
leadership
results oriented
analytic
baseel 
alabdulaziz
saudi arabia
basil
hotmailcom
work expeerience
glaxosmithkline
southern region
mar 
apr 
key account manager public sector
successfully managed 
moh medical supplies 
hospitals 
phccs 
strongly contributed in enlisting 
items newly in moh formulary 
and 
items in the military formula market access 
responsibilities  
managed very well sensitive items list that reflect positively 
on nupco 
award with high level of alignment with the cross 
functional teams 
successfully managed afhsr 
nd most potential military account 
in the kingdom beside other 
military   hospitals in the 
southern area 
quickly adapted the wow 
transformation
successfully maintained and increased gsk portfolio market share 
by 
excellent stock management no expiry returns
built a strong long lasting relationship with key decision makers 
and stakeholders
uncovered and established new business opportunities
full understanding of the governmental business operations
demonstrated accountability on my assigned accounts own the 
business
monitor the selling process from forecasting ordering to delivery
glaxosmithkline
southern region
apr 
mar 
medical representative respiratory public sector
increased the sgh 
quantities comparing to sgh 
by 
supported to released seretide to phcc
s by enlisting it in  drugs 
formulary 
sales manager cosmo
ceutical
ericson labratorie
western region
jan 
jan 
built the medical promotional and sales team and responsible for 
activities
maintain relationships with main accounts and hcps
manage territory according to the sales budget
glaxosmithkline
western region
feb
jan 
medical
detailing
and 
promoting
company
products
in the main 
hospitals
and pharmacies
medical
representative
consumer hc
private
sector
medical
representative
ophthalmology
public sector
bausch  lomb
western region
dec
apr
opened the private sector
made a growth of 
in the sales
medical
representative
consumer hc
private
sector
building and maintaining business relationships with medical 
opinion leaders                                 
participating local marketing activities
responsible for customers in southern area for the following
adding value to the customer
establish what is important and provide the customer with 
appropriate     solutions 
follow up the orders and stock tracking
leading the sales team professionally to realize the best coverage
made 
 growth in the sales
promoting company
s products in hospitals  pharmacies sector
contributing to the development and execution of sales objectives 
plan
may 
jan 
southern
region
glaxosmithkline
skills
education
al
ahliyah amman university
bsc in pharmacy
jordan 
work expeerience
arkopharma 
central 
region
may 
dec
arkopharma
herbal medicine
beesline
cosmetics  dermal
medical
representative
training courses
communication  negotiation training course 
jeddah one week
advanced presentation skills 
gsk
sales leader excellence 
gsk 
jeddah  one day  
modern supervisory and management skills 
private course 
days
key account management  planning gsk 
jeddah by innovara
the innovative entrepreneur introduction to creative leadership skills gsk
develop capability  talent
gsk by innovara
accelerated delivery program 
gsk
stakeholders management 
value based approach
gsk
leadership drives change
gsk by escp europe
gsk star award 
upon my outstanding 
performance
times gsk 
ambassador
recognized for gsk 
performance in 
awards
</t>
  </si>
  <si>
    <t xml:space="preserve">profile
detailsoriented and resultsdriven hospitality sales and marketing professional with a strong background in hotel presales and new business development  enthusiastic and innovative with commercial excellence tenacious in seeking out new sales opportunities and cultivating solid working relationships to secure new streams of revenue collaborate with sales teams to render sound conclusions on data as part of sales teamsõ efforts in securing new customers wellregarded for uncovering overlooked sales opportunities and developing them into secured sales and repeat business ¥maintain fluid knowledge of consumer travel trends and 
preferences
¥highly regarded for building and maintain excellent working relationships with new and existing clients
¥possessing valuable insights analytical skills and team approach to implement best practices to achieve
business excell
ence¥knowledge an
d experience maintaining brand management strategies with success in capitalizing 
ongrowth opportunities
¥a team leader who drives positive change builds consensus and executes plans that improve revenue and
profit
¥ability to recruit train and develop
¥effective communicator who seeks positive resolution to problems through active listening and
commitment to integri
ty¥proactive by nature 
 like to take up challenging tasks and accomplishing the same with dedication and
sincerity
key skillsbudget
 management
excellent
 organisational
  multi
tasking
 skills
hotel
 pre
opening
sales
 management
social
 media
 marketing
revenue
 management
client
 relation
 management
direct
 channel
 management
business
 development
key
 account
 development
professional experiance     asset management sales consultant   march  ð to date sourcing and screening potential projects analysing projectsõ potential coordinating and managing internal and external resources structuring business deals negotiating contracts attaining internal approval and assisting in the ongoing oversight of projects through to opening bilal farooq mobile     email bilalfarooqicloudcom          assistant
 director
 of sales
  marketing
 the hotel
 galleria
 by elaf
 pre
opening
  april
  ð march
  oversee day
today sales efforts of the sales department and the implementation of the elaf hotelõs 
management system training programs and sales activity identify and develop revenue gr
owth 
strategies for the hotel through direct marketing efforts including mail email web social media and 
new media channels strategically manage the direct marketing and communications plan including 
ôideaõ conception creating content design and 
execution of all mail email web social media appeals 
in conjunction with the social media team and graphic designer 
a successful redeployed sales team 
and implemented marketing strategies thus successfully exceeding annual goals to date by  
occupancy and adr increase of  for a year to date 
 ¥increased overall sales revenue by  in  since pre
opening
 ¥ directly contributed to over sar m in room revenue in the first 
 months
 ¥acquired  new accounts since pre
opening and 
produced corporate sales by over 
 ¥exceeded budgeted rooms revenue occupancy and adr consistently since pre
opening
 ¥maintained high
quality client relationships through effective communication implementation and 
service of customer accounts resultin
g  customer retention and satisfaction
 elaf group
  january  
ð march 
  corporate marketing
 manager
 set up innovating marketing ideas and developed deployment strategies to grow market share in 
charge of
 developing
 products 
campaigns and initiatives to leverage off company branded concepts 
and initiatives to drive
 incremental revenue
 and increase profitability liaised and supported operation 
team to drive guest satisfaction and
 loyalty prepared and attended
 meetings with v
ice president 
marketing hotels and general managers on a quarterly
 basis 
developed marketing campaigns that 
generated additional revenue including increasing global customer database through offers 
partnerships and online media efforts for three arms o
f the business 
 travel and tours hajj and
 umrah division and islamic tourism hotel division participated in planning designing 
implementing marketing
 and promotion initiatives including long
term strategy in addition to 
providing oversi
ght and dire
ction to short
term campaigns managed social media marketing 
supporting online marketing emails promotions overall branding 
 ¥hosted members of the press public relations strategic partners and top clients during company 
functions and events
 ¥manage
d joint marketing programs including consumer getaway packages loyalty programs and 
conference and exhibition sponsorship
 ¥utilized customer surveys to identify and segment customers enabling customized marketing 
campaigns and improved branding messages
 while identifying and maintaining a general database of 
potential sponsors for future events 
 ¥negotiated with potential sponsors and ultimately closed advantageous engagements
  le meridien hotel  towers  july  ð december   administrative
 assistant
 sales
  marketing
   managed details of multi
party conference calls in
house and off
site meetings and luncheons travel
 arrangements calendars itineraries agendas and preparation of expense reports oversaw online
 marketing
 promotions branding
 campaigns and marketing including direct mail email marketing 
and incentive programs 
   area sales  marketing coordinator at ihg         may   february  fully involved in preparing weekly monthly forecast 
market segmentation quarterly rgi 
review of area hotels prepared a yearly quarterly economic overview reports and major 
developments reports in region upholds market intelligence and analysis to increase market 
awareness of the hotel through timely pre
ss release and advertisements ensure maximum 
communication with area director of sales  marketing and the area sales team on sales
 leads 
coordinate with area hotels to prepared supply and demand analysis supply and demand 
implications for area new
 hote
ls
 prepared all reports requested by corporate office ie rgi mpi 
ari market segmentation reports
 education  professional development ¥effective presentation skills
marketing institute of singapore
¥executive certificate in events 
management
university of technology uts sydney
¥social media marketing
national university of singapore
¥social media and online pr
marketing institute of singapore
¥search engine optimization seo
marketing institute of singapore
¥management essentials in
terviewing and
selection
ecornel university
¥certificate in hotel revenue management
ecornell
¥pdp revenue management in hotel industry
cornell university
¥demand management in evolving market
channels
cornell university
¥restaurant revenue 
management
cornell university
¥strategic pricing for hotels
 leveraging
consumer and marketing knowledge to
enhance revenue
¥cornell university
¥supervisory skills certificate
ecornel university
¥master certificate in essential of hospitality
management e
corn
el university
</t>
  </si>
  <si>
    <t xml:space="preserve">personal information 
name bilal m mosallam 
nationality jordanian 
mobile 
email bilalmosallamabdullafouadcom 
age 
marital status married
iqama transferable
work experience
presently working 
abdulla fouad holding co
dammam ksa 
based in riyadh
from  up to now
role in company key account manager moh and gcc
registration of  new companies at gcc office within my short period and prepare the 
files of  new companies to be registered
additional of new items at gcc tenders
follow up of deliveries of gcc tenders at moh
officially represents the company in dealing with sgh requests to join 
tendersbidding
checks regularly for sgh tender requests online and from sgh office and avail of   
corresponding official application forms to offer or to establish contract to 
undertake a job or supply goods
coordinates with suppliers regarding prequalification documentation compliance 
with sgh
al jeel medical and trading 
riyadh ksa 
from  up to 
role in company sgh tenders manager 
responsibilities
checks regularly for sgh tender requests online and from sgh office and avail of   
corresponding official application forms to offer or to establish contract to undertake a job 
or supply goods
   officially represents the company in dealing with sgh requests to join tendersbidding
 prepares and organizes quotations to be submitted to sgh in accordance with standard 
compliancerequirement for documentation
  submits official quotation and other documentary requirements to sgh and consequently 
follow up for eventual awarding of items or purchase orders
  officially represents the company in receiving original copies of awarded items purchase 
orders or contracts from sgh
arrange for bank guarantees in compliance with sgh requirement upon establishing 
tendercontract undertaking
supervises administrative support in preparing organizing documenting contracts or 
awarded items as to quantities prices shelf life cataloguepart numbers shelf lives and 
suppliers and attestation of certificates of origin prior to delivery of items to customers
  supervises opening of orders with the suppliers in coordination with the administrative staff 
and the purchasing department coordinates with the same in cases of additional order or 
cancellation of items new replacements for old cataloguepart numbers or discontinued 
items
 supervises the logistic department transportationdelivery services regarding receiving and 
shipmentdelivery of consignments
coordinates with internal sfda coordinator regarding registrationapproval of items with 
sfda
  coordinates with suppliers regarding prequalification documentation compliance with sgh
united medical group
riyadh kingdom of saudi arabia
from  to  
role in company acting commercial manager
responsibilities
reviewing all specifications of laboratory in all projects
reviewing all prices by preparing cost sheet and comparison sheet by choosing the best  
options have the best prices and match with specifications in the projects
requesting quotation from local and external suppliers
cooperating with engineers to confirm the specification
helping in preparation of submission of the quotations to the main contractor
helping in logistic issues
helping in preparing documents for sfda
arabian medical marketing amco company 
riyadh kingdom of saudi arabia
from  june  to  
role in company senior product specialist laboratory dep
responsibilities 
 tenders team leader 
 developed a portfolio sales proposition  delivered new range of materials
 handling tenders quotations and gp sheets for central area and helping other areas
 filling the specifications and preparing catalogues for the items 
 following up the tender after quotations tell we get order 
 requesting for bank grantee from finance 
 preparing all documents related to tenders after receiving order like ows copy of quotation and 
copy of qws
  reviewing the invoices and the account payable and to pursuer customer for fast payments
 review and investigate the reports relating to the service department when required
contact and negotiation with suppliers in case we need any support and getting the best prices
cost cutting
whole sales purchasing processes
couching
highly team spirit and team building
high speed of response when needed
transparency with higher managements and team
 thermo scientific products team leader 
 manage the relationship with customers 
 promote thermo products to existing and new customers
 negotiate and finalize contract with recommended provider for the following 
services prices discounts shipping and deliveries
 keeps colleagues and managers abreast of current and future laboratory department activities
 setting and meeting performance targets for speed efficiency sales and quality  
 process  maintain the backup of officestaff data  
 manage and maintain the relationship ship with customers 
 developing implementing and reviewing core responsibilities and tasks
 managing the daily running work of logistic issues
 preparation of weekly and monthly activities report when required
 monitor day to day pos operations control sales personnel by allocating the 
sales targets replaced commission plan and improved the pos ambience to 
leverage the traffic and sales
 ensure proper coverage for all customer requirements issues and concerns and 
manage the customer relationships 
 manage all marketing activities of the lab products in an efficient and effective manner
and to maintain any business opportunity with the customer 
 coordinate with other employees on a regular basis to determine ways of 
improving sales and services levels 
 perform weekly reports and outlooks 
 communicate with customers and ensure presale and postsale services are being provided to 
their 
satisfaction 
 carry out any other duties and tasks as requested by the direct manager 
 keep the direct manager informed of all developments on the customer and 
share information with other laboratory functions
dar al qanaa medical laboratory 
riyadh kingdom of saudi arabia 
from  to june   
role in laboratory strategic marketing officer supervisor of laboratory
responsibilities 
 the daily running and management of all customer needs and requests
 as well as planning of improvement or development of the laboratory to ensure that 
our services reach to satisfy the customers
 worked as laboratory specialist and supervising the staff to give good results to the patients 
 monitor progress of work delivery and implementation of all projects involved 
participated in strategic and tactical planning
 worked within guidelines technological strategic goals and procedures 
 keeps colleagues and managers abreast of current and future lab 
development activities 
 work with team leaders to make recommendations relating to practice methodologies and tools
 outbound centers contact potential customers and clients with the aim of gathering information™s 
or selling a product
 setting and meeting performance targets for speed efficiency sales and quality 
 managing the daily running work of logistic issues 
 reviewing the performance of staff identifying training needs and planning for training sessions 
 handling the most complex customer complaints or enquiries
 developing implementing and reviewing core responsibilities and tasks
 brokerage system enhancements 
identifying and documenting all business requirements and needs in order to 
ensure smoother business operations
prince salman hospital riyadh kingdom of saudi arabia from  to  
role senior laboratory technologist
prince salman hospital 
responsibilities 
  working at chemistry dep
  working at histopathology dep 
 working at blood bank dep   
 reporting the management the results and details pertaining to all the chain of work
academic education
bachelor of sciences biochemistry ksu 
course of histo chemistry from ksu 
other trainings 
sales skills training 
fcpa 
member of sap system application project core team
sales  products training on jouan thermoscintific france  tunis 
sales  products training on macopharma blood bags france  
sales  products training on stago france 
sales  products training on lmb dubai 
managing people training       riyadh 
</t>
  </si>
  <si>
    <t xml:space="preserve">
abcdef
ghijfff
gfe
ab
a
c
defgghbidbjfklllmn
o
fb
p
pb
qrsa
ifb
p
</t>
  </si>
  <si>
    <t xml:space="preserve"> 
ekramy ali 
ismail
bsc in
english commerce 
years
old
jeddah 
makah
ek
ramyali
gmailcom
chief accountant with  years of experience in financial accounting data 
analytics and visualization english accounting
chief accountant
al baraka co from  up now
perform financial 
analytics
budgeting variances
and reporting to management as 
needed perform month
end
accounting
activities such as reconciliations and 
journal entries  monitor and record financial transactions
according to company 
policies and regulations
chief accountant
mechanical chemical supplies co 
 up to 
prepared all monthly quarterly and annual financial reports
processed ap ar and 
billing
needs for the company
reconciled accounts on 
a monthly basis including operating savings
unclaimed 
wages and investment bank accounts
compensation
disability and unemployment insurance
chief accountant
o 
taam construction c
manage work flow of personnel operations budgeting and reporting needs
create update and ensure compliance to fiscal policies and procedures
oversee 
billing
and ar collection
s processes for any issues
interface with auditors banks cpa and it consultants government agencies 
and vendors for computer software telephone and internet services
verify and approve of payroll for administrative staff and field workers
general accountant 
designses co 
summarizes current financial status by collecting information preparing balance 
sheet profit and loss statement and other reports 
substantiates financial 
transactions by auditing documents maintains
accounting
controls by preparing 
and recommending policies and procedures
bsc in
english commerce
ed
ucation
w
kills
visualisation
data
anal tical
skills
com
puter science 
data 
analysais
analytics
motivated
 self 
confidant
working under stress
reliable  hard work
learning a lot in short time
good communication and presentation skills capable of working within a team
arabic
english
ence
</t>
  </si>
  <si>
    <t xml:space="preserve"> 
el
sayed wagdy el
sayed mohammed
dammam
ksa 
doctorsayedyahoocom
elsayedwagdygmailcom
male 
muslim 
married 
valid driving license 
birth date 
transferable iqama valid 
objective 
to work
in an organization where i can 
use
my experience 
to achieve my target with real growth and
to 
improve
my skills
experience
medical
sales
representative 
at 
jamjoom pharma
ksa
till
present 
area
ksa 
al
khobar  al
ahsa 
key res
ponsibilities and achievements
medical promotion
and res
ponsible for sales
of 
anti
cough medicine 
triopan
ivy
contra
d
extromethorphan 
 g
uaifenesin
h 
b
lockers
zydac
r
anitidine
fixit
n
izatidine
anti
histaminic
deslor d
esloratadine
 topical cream
s  ointments
fucibact f
usidic 
a
cid
 lamifien cream t
erbinafine
product specialist 
at 
tabuk
pharmaceuticals
ksa
till
area
ksa 
jeddah 
riyadh  
makkah  taif
key responsibilities and achievements
medical promotion of neuropsychia
try line and responsible for sales and promotion 
of
antidepressants 
paxitab paroxetine  depralex  escitalipram 
antipsychotics 
ridon risperidone  laprix  olanzapine  rezal quetiapine
anti
alzheimers disease drugs 
dementile
donepezil  tabixa  memantine hcl
medical
sales
representative at sanofi
egypt
till
area
egypt 
dakahlia
mansoura
key responsibilities and achievements
medical promotion 
of
lantus
l
ong
acting
basal
insulin
apidra
ultra 
short rapid
acting mealtime insulin
amaryl
g
limepiride 
oral 
antidiabetic
medical
sales
representative at 
institut biochimique saibsa hso 
till 
area
egypt 
dakahlia
mansoura
key responsibilities and achievements
medical promotion 
of
 fostimon 
h
ighly purified fsh preparation
 merional 
h
ighly purified hmg preparation
choriomon
highly purified hcg
 prontogest 
bio
identical progesterone
tamsulin
tamsulosin hcl
sofenacin
solifenacin
succinate
educational background  
academic certification  bachelor of veterinary medicine 
university                       mansoura university
egypt 
grade                              acceptable 
description 
 five years of veterinary medicine and pharmaceutical science
 member of mansoura vet med student u
nion
 head of scientific society of veterinary medicine students in mansoura u
niversity
computer skills
and language abilities
advanced knowledge of computer skills and able to work on
ms windows
office package
and
advanced 
internet
use
arabic 
mother tongue
english 
advanced
courses 
supply chain management by edx                   
data analysis using excel by microsoft  edx                                                              
data analysis by udacity                                             
negotiation skills at jamjoom pharma                                                                             
medical and selling skills training at 
jamjoom pharma            
customer 
focus selling skills at tabuk pharmaceuticals                                                
sales advantages series from wilson learning                                                      
assertive selling 
at 
sanofi
aventis
medical and selling skills training at 
sanofi
aventis
planning rx sales course from merl                                                         
medical and selling skills training at ibsa hso                                         
general eng
lish language courses at american university in cairo      
further features
focused on enhancing the customer list 
to improve my sells and make a real growth
build
successful business relationships with customers and healthcare partners
confident 
excellent verbal communication skills and good interpersonal skills
strong presentation skills
aimed at finding out opportunities to venture into new businesses on beh
alf of the company
manage a portfolio of accounts to achieve long
term success
develop positive relationships with clients
generate new business using existing and potential customer netwo
rks
resolve conflicts and provide solutions to customers in a timely manner
report on the status of accounts and transactions
set and track sales account targets aligned with company objectives
monitor sales metrics eg quarterly sales results and annua
l forecasts
suggest actions to improve sales performance and identify opportunities for growth
organizing appointments and meetings with community and hospital
based healthcare staff
demonstratingpresenting products to healthcare staff including doctor
s nurses and pharmacists
data analysis and validation
further information and references available upon request
</t>
  </si>
  <si>
    <t xml:space="preserve">    
emad al
nounou
page 
of 
resume  emad alnounu
e
mail      emadhotmailcom
website   
salinkedincominemadalnounou
cell          
address
pobox  jeddah 
kingdom of saudi arabia 
personal 
information
date of birth         
nationality            
marital sta
tus       
sponsor
oct
th 
syrian
married
transferrable
objective
salesmarketing
and 
business development
objectives profitability 
and long
mba master of business administration
management
mar  
mar 
specialization in global management
california central university in ksa 
bu
siness administration
 april
university
of sanaa in ksa
bachelor degree in
business administration
insurance related 
certificates
certified  pic  professional insurance certificate 
 cii   
certified award in general insurance  cii bibf
cii certified member 
education
work 
experience
ads group 
uae
 event 
m
anagement
it 
solutions
decorations 
glow 
paint  
sales and 
marketing manager 
sep
present
responsibilities
forecasting sales target to assure resources are effectively organized and retained in 
order to accomplish targets 
research and analyze market opportunities and get enquiries from the optimistic 
customer 
coordinate events meetings and trade shows by 
identifying assembling and 
page 
of 
resume  
emad alnounou
organizing requirements establishing contacts developing schedules and 
assignments managing mailing lists to ensure event success
generate innovative ideas to support customers and boost brand awareness
identify and approa
ch potential clients
provide administrative support to each member of the marketing team as needed
suggest solutions and innovative ideas to meet client needs
handle complaints and pr
oblems in a timely and effective manner
manage the monthly awards process
building and maintaining strong long
lasting customer relationships
develop new business with existing clients andor identify areas of improvement to 
meet sales quotas
assist wi
th challenging client requests or issue escalations as needed
use client feedback to improve customer experience
ensure brand consistency
stay up
to
date with product launches and provide support to clients and the sales 
team
nasco 
saudi arabia
jul
aug
account manager 
sales  marketing and communication responsibilities
attract new business by identifying and exploiting opportunities in the local market
advise clients and distributors on policies and operating procedures to ensure 
functional effectiveness of business
review manage and grow assigned portfolio of accounts
confer with potential customers regarding coverage needs and advice customers on 
types of policies to insured
resolve customer complaints regarding sales and se
rvice
maintain and expand the relationships with the existing clients 
manages existing offers and new offers in the kingdom to encourage the growth of 
the market share and its compatibility with the market needs 
conducting market research competitive
analyses and competitor profiling
establishes sales objectives by forecasting and developing annual sales quotas for 
regions and territories projecting expected sales volume and profit for existing and 
new clients
page 
of 
resume  
emad alnounou
baghlaf al
zafer holding group
jan  
jun 
head of insurance department  
manages all work insurance related activities operations and staff for baghlaf al
zafer 
group in mena region
review insurance policies
claim management 
responsible for all insured claims matters i
ncluding rd party 
administrators internal and external resources coverage analysis claim reserve 
analysis and related it systems strong knowledge of ksa workers compensation 
system and disability management in multiple jurisdictions with documented t
rack 
record of cost effective resolution of litigated claims
financial controls 
maintain processes that provide effective controls for payments 
and receipt of funds
complex insured claim resolution 
direct involvement in the management and 
resolution 
of complex insured matters that require effective communication with 
executive management business units human resources internal and external legal 
counsel and insurance companies
management reporting 
generate reports schedules and presentations th
at are 
utilized by management to monitor cost track performance generate budgets and 
relied upon in the development of actuarial estimates and forecasts
risk reduction
proactively partner with human resources and environmental safety 
and health organiz
ation to identify adverse claim trends based on data and statistical 
analyses to direct loss control programs and training to eliminate dangerous 
conditions unsafe behavior and educate front line management on cause of loss and 
issues that impact claim c
osts
insurance program management 
participate in insurance and risk transfer program 
negotiations including presentations to insurance carriers and third party 
administrators regarding loss experience and large loss summaries responsibilities 
also incl
ude document management and retention
manage operations and productivity
obtain and oversee company insurance or related funds that management uses to 
cover costs such as disability benefits or lawsuits
preside over claims investigations
analyze statis
tical data such as mortality accident sickness disability and construct 
probability tables to forecast risk and liability for payment of future benefits
determine premium rates
reporting to board of directors
baghlaf al
zafer holding group       
jan  
jan 
chief of general services and business development manager 
managing performance and operations of below departments
insurance department general and medical insurance d
epartment
sales and marketing department
public relation department
government relation department
purchase department
advertising department
administrator affair department
page 
of 
resume  
emad alnounou
e
mployee
of
the
year
baghlaf al
zafer holding group    
baghlaf al
zafer holding group   
baghlaf al
zafer holding group   
methaq insurance company
end
references are
available upon request
s
audi insurance company methaq     
jun  
jun 
cu
stomer relation executive
preparing marketing plans and determine particular sectors in the market
reporting to management weekly sales and marketing reports
following up customers in western region sa
product and providing customers supports
visitin
g our customers in western region monthly
business trip to cities that have big potential to attain targets of sales
sij insurance consultation company 
may  
mar 
office manager
visiting a new client
make communication with a
ll insurance company in jeddah
preparing new quotations for all new customers
follow up customers
reporting to general manager
islamic development bank                                                                        
nov  
apr 
it help desk  trainee   part time 
comfortable with proposing innovative ideas and alternative approaches to address 
market challenges
a strong attention to details rooted in a commitment to professional excellence
excellent communication 
negotiation  presentation skills
experience and confidence at presenting at a senior level
ability and willingness to travel
excellent english language skills native arabic
ma
nagement and supervision skills
active motivation skills
meditat
ive skills in understanding the human souls
i
nsurance business  finance
principles of takaful
i
nsurance products
courses
personal 
accomplishment
</t>
  </si>
  <si>
    <t xml:space="preserve"> 
eslam zakaria el
saadany
address palestine st jeddah  ksa
mobile number
e
mail 
eslamzakariayahoocom
objective
to get a job in your organization which will make me qualified to reach 
the highest rank of progress and to obtain experience in the same job to be 
distinguished
personal 
information
nationality egyptian
date of birth 
gender male
marital status married
military situation exemption
holding saudi driving license
e
d
u
c
a
tio
n
al 
qualif
i
c
a
tions
msc
 degree in biological sciences  
alexandria university
bsc in chemistry 
biochemistry
department faculty of sciences   
alexandria university 
overall grade
good
senior year grade
good
graduation research grade
very
good
my work now 
previous work
medical representative at al alborg labs
at
saudi 
arabia 
from 
till now 
execute the marketing and sales activities for al borg laboratories in
north of 
jeddah and rabegh 
achieved
growth 
in   
vs
i
nsert 
new contracts in 
recontract with  
customers 
medial representative at alborg l
abs
at egypt
from
 to
execute the marketing and sales activities for al borg laboratories
in 
alexandria  center    center  
b
est 
achiever
and  for center  
i
n 
october
responsible for center  
achieved
in 
october
l
eave 
it in 
september
achieved
promoted as a senior sales executive in
quality control production engineer in el ahram co for printing and
packing
from  to 
a
responsible for planning and scheduling production and foll
ow
up materials and needs and daily
output
b
responsible for the supervision and application brc from 
to 
production engineer in 
international coke
company
from  to 
prime shift follow
up and manage the production process and follow
up samples 
to ensure the safety of production and solve any problem that occurs in the factory and 
shifts in my capacity as pre
sident of the shift
medical rep  
at
aspire pharm from 
 to 
courses
relevant 
experience
iso      brc british retail consortium
international 
computer driving license
icdl
summer
training
pharco
company
misr chemical
industries
chemistry
administration
daily
visiting
egyptian liquefied natural   gas
elng
mubarak city for scientific
research
alexandria petroleum
company
skills 
and
abilities
knowledge 
windows microsoft office typing in english and arabic internet
arabic is the mother tongue
english  very good written and spoken
skills 
communication skills
problem solving and decision making 
enjoy 
team working and creative thinking 
negotiation skills
the ability to take responsibility leadership and management
activities 
and 
interests
basket
ball
traveling
reading about new
technologies
tv 
internet
</t>
  </si>
  <si>
    <t xml:space="preserve"> 
e
s
sa
a
ls
ha
mm
e
ri
alshammariessagmailcom
m
a
ster 
i
n 
bi
om
edi
c
a
l
e
ng
i
n
ee
r
i
ng
qualification
mas
t
er
in
bi
o
m
e
d
i
cal
e
ng
i
n
eering
u
ni
v
e
r
s
i
ty 
o
f
br
i
d
g
epo
rt
usa
nov 
bac
h
el
o
r
o
f
scie
n
ce
in
heal
t
h
scie
n
ce
un
i
v
e
r
si
ty 
o
f
br
id
g
epo
rt
usa
aug 
di
p
l
o
m
a
ra
d
i
o
l
og
y
i
n
t
e
r
na
t
i
ona
l a
c
a
d
e
m
y f
o
r h
e
a
l
th
s
ci
e
nc
e
s
jan 
e
x
peri
e
n
c
e
saudi arabia
hail
king salman specialist hospital  beds 
from  up to now 
training
courses
communication skills performance indicate and 
performance improvement
process on 
th
december 
skills 
g
o
o
d
kn
o
w
l
e
d
g
e
o
f
prin
c
i
p
l
e
o
f e
l
ec
t
r
o
n
i
c
h
e
a
l
t
h
c
o
m
pu
t
e
r
b
i
o
l
o
g
y
m
e
di
c
ine
c
h
e
m
i
cal
a
n
d
e
n
g
i
n
e
e
r
i
ng
clinical
support decision through medical imaging
o
m
put
er
s
ki
l
l
s
m
i
cr
o
so
f
t
o
ff
i
ce 
p
r
od
u
c
t
s
m
a
t
h
e
m
a
ti
ca m
a
t
l
a
b
e
s
sa
a
ls
ha
mm
e
ri
alshammariessagmailcom
m
a
ster 
i
n 
bi
om
edi
c
a
l
e
ng
i
n
ee
r
i
ng
a
r
ed
r
e
s
e
ar
c
h
p
a
p
er
d
e
s
cr
ib
i
n
g
r
e
s
ult
s
a
n
d
p
r
e
s
e
n
t
e
d
f
i
n
di
n
g
s
t
o
c
l
a
s
s
e
x
p
l
a
i
n
m
a
t
h
el
e
c
t
r
o
n
i
c
c
o
n
c
e
p
t
s
t
o
s
t
u
d
e
n
t
s
a
n
d
c
l
a
ss
m
a
t
e
s
lu
e
n
t
i
n
a
ra
bi
c a
n
d
e
n
gl
i
s
h
g
oo
d
c
o
m
m
uni
c
a
t
io
n
s
k
i
l
l
s
i
n
t
era
c
t
i
n
g
c
a
l
i
b
er 
a
n
d
a
d
a
pt
a
t
io
n
t
o
q
u
i
ck
l
ear
n
i
ng
a
bi
l
it
y
t
o
a
c
c
o
m
plis
h
d
e
a
d
li
n
e
s
important courses and expertise
bioelectronics
discipline of biomedical engineering has emerged due to 
integration of engineering principles and technology into medicine this 
course is intended for engineers and 
engineering students interested in 
pursuing career in biomedical engineering and health related filed this 
course will first introduction applications of electrical engineering principles 
to biology medicine behavior or health will be identified during
first half of 
the semester second half of the course will focus on research design 
development and application of biosensors and bioelectronics
quant nmr in biomedical engin
the objective of this course is to teach 
the students basic concepts of ma
gnetic resonance spectroscopy mrs and 
magnetic resonance imaging mri
tissue 
engineering
the objective of this course is to provide students a 
foundation for the understanding of cell based systems needed for tissue 
engineering
the structure
propert
y
function relationships in normal and 
pathological mammalian tissues will be covered
nanotechnology 
nanotechnology is the science and engineer
ing involved in the design 
e
s
sa
a
ls
ha
mm
e
ri
alshammariessagmailcom
m
a
ster 
i
n 
bi
om
edi
c
a
l
e
ng
i
n
ee
r
i
ng
synthesis
characterization and application of materials and devices with the siz
e 
in nanometer
thesis information
wireless sensor networks wsns are self
configuring networks which consist 
of large number of low cost small size low power and multifunctional sensors 
wireless sensors nodes are small electronic 
devices that are supported with 
sensing computing data transmitting capabilities the main energy source for 
those sensor nodes is the energy of batteries that is depleted at a faster rate as a 
result to the communication and the computations operations 
that they perform 
there are still some problems and challenges need to be solved andor improved 
such as the lifespan of the entire wsn system battery lifetime of the sensor 
nodes configurability without extended intervention from users autonomy of 
the
sensor nodes etc therefore this research aims at proposing the simulated 
annealing algorithm in real
time vital signs monitoring anywhere the 
proposed model attempts to fulfill the requirements for an intelligent and energy 
efficient remote healthcar
e system processing vital signs measurements on each 
sensor node and continuously updating vital signs thresholds according to the 
measurements are detected can significantly 
reduce data transmission and save 
languages
speaking and writing english effectively
references
e
s
sa
a
ls
ha
mm
e
ri
alshammariessagmailcom
m
a
ster 
i
n 
bi
om
edi
c
a
l
e
ng
i
n
ee
r
i
ng
prabir patra
chair biomedical engineering
associate professor of biomedical engineering and mechanical enginee
ring
email
ppatrabridgeportedu
phone
office
engineering and technology building 
miad faezipour
associate professor of computer science and engineering and biomedical engineering
e
mail
mfaezipobridgeportedu
phone
office
engineering and technology building 
xingguo michael xiong
associate professor of electrical and computer engineering
email
xxiongbridgeportedu
phone
office
engineering and 
technology building 
</t>
  </si>
  <si>
    <t xml:space="preserve">cv
name essam awni jamil isayyed
nationality jordanian
mobile          
location jeddah ksa
email 
assomhotmailcom
linked in   
httpswwwlinkedincominessamissayedb
i am an experienced commercial in marketing sales and brand management on ksa level with a 
demonstrated history of working in the cosmetics beauty fashion industry skilled in marketing 
management luxurious products and brands marketing
 planning and strategy atlttlbtl fast
moving consumer goods fmcg analytical skills and retail operations crm and service 
excellence strong operations professional in distribution marketing brand management
education and qualifications
 ba in business administration ashford university london
 situational leadership diploma covey institute
 ilm time management conflict management
 finance for none finance professionals
 certified master trainer meirc training and consulting dubai 
 edexcel uk œ conduct internal quality assurance of the assessment process v internal verifier 
iv œ  certified internal verifier for retail competencybased qualifications
key skills
selfdriven and motivated team builder result oriented analytical thinking problem solving brand 
building marketing strategies corporate communications creative team situational leadership 
product positioning sales collateral  support new product launch building teams to achieve 
market research market study for potentials setting business directions with knowhow for 
effective logistics and managing and controlling stock
employment history
marketing manager alwissam tradingdec  present
pl of the brands operation marketing budgets resulted in  minimizing operational cost 
by 
directing the marketing plan activities and execution and have achieved sales targets 
lead the sales team to achieve the company sales targets and have achieved  
increase
research the market using swot analysis to determine new opportunities and market 
needs resulted in increasing market share by 
marketing manager in ksa   jan  œ oct 
chalhoub grp ksa radwa trading company
directing the operations of distribution and retail marketing operations of the brands 
in ksa achieved a network of  pos in  years
set and control the pl management ler expenses lead to minimizing cost by 
smart setting the distribution maintaining healthy stock warehousing and logistics 
retail sales budgets sell in and sell out targets across ksa research the market new 
opportunity using swot analysis
set the marketing plan and strategy operations promotion new launches marketing 
campaigns exhibitions market visibility and social media ads and digital marketing 
search engines appearance google you tube instagram facebook snapchat 
achieved to rank the brand to be number  of  brands in our clients stores with social 
media follower™s monthly growth of  
setting budgets  forecasts orders sales and expansion of the brand in ksa and agree 
with the brand owner supplier on the outcomes
analyze and direct the atl btl and ttl marketing strategys ales trends to prevent 
obstacles and take correct amendment and directions of the marketing plan and sales 
driven activities
retail  retail academy manager oct   dec  chalhoub grp ksa radwa trading
 managing and leading the retail and the training academy team to execute all the training 
operations for the group companies retail and distribution staff which resulted that we 
have created three different training programs retail staff distribution staff
 enrolling retail staff into the retail academy for the qcf qualifications competence base 
framework and nvq national vocational qualification qualifications which have 
increased staff loyalty and minimized the staff turn over by   enhanced performance
we graduated  sales executives with edexcel retail diploma from uk
 discuss and agree the training activities plan and programs with business units™ managers
 training needs analysis meeting with the top managers and hr to agree on training needs 
and created a training menu for each job description
 conduct supervisory skills training that is designed for retail stores managers and 
supervisors the program covers communication team building motivation delegation 
conflict management maintaining healthy stock warehousing and distribution logistics
references
mr rafat babouli
retail manager chalhoub grp itwal grp
rafatbaboulihotmailcom
 mobile 
mr mustafa albaroudi
operations manager almughrabi 
mustafaalbaroudimagrabicom
mobile 
</t>
  </si>
  <si>
    <t xml:space="preserve">
 personal 
information
  name
    fahad
 farhan f
 alharbi
 date of birth
   th feb 
            cellular no
                              email address
academic 
qualifications
  average
  education
 bachelors degree in pharmacy sciences
 from the faculty of
 dentistry and pharmacy 
 buraydah private colleges
  training in 
king khalid hospital in 
hail  ¥
languages  speak
ing reading writi
ng arabic
 mother tongue
 mother tongue
 mother tongue
 english
 very 
good
 very good 
 very good 
 experiences
   tabuk pharmaceutical company 
 from april  till now
 job title 
 pharmaceutical marketing specialist
 primary care
 specialist 
 responsibilities 
 ¥
¥
¥
a
b
¥c
¥
¥d
efgb
¥a
b
¥h
from august 
 till 
march 
  al nahdi pharmacies group
  job title
 pharmacist 
assistant
  responsibilities
 ¥receipt of daily orders inventory and recording of notes according to actual quantities
  ¥ regularly check the expiry dates of all items in order to ensure compliance with legally defined 
health and industrial requirements
   extraction and processing of returns expired or damaged for return to warehouses according to 
operational standards and requirements
   keep the products on the shelves according to the required standards by arranging them and 
refilling the shelves fr
om the store to support the operational exhibition readiness
   ensure that all products offered are up to date and that updates are necessary when any change in 
price occurs in order to ensure operational and legal compliance
   support promotional acti
vities by displaying products and promotional materials and adhering to the 
promotional offers manual for each promotional activity
   helping customers with non
pharmaceutical products to enhance customer experience at the 
show
  makkah
 news paper 
 job title
 journalist editor news press
     to   
   evaluation of the article and the judgment of the validity of the publication
 editing news and reports from reliable sources
 improving the quality of the press article thro
ugh editing and shortening
 follow
up to complete missing information in some press issues
  correcting information errors linguistic and grammatical and stylistic
  taking into account the accuracy of information derived from sources and the linkage betwee
n information and related topics
 preserve the personality of the newspaper and follow up the implementation of its editorial 
policies
  interest in the editing of titles in order to achieve factors to attract attention and excitement 
and importance
 choose the appropriate images and drawings accompanying the subjects
  job title 
     head
 office 
in qassim region 
    to           hiring especially of the assistant editors with the assistant editors 
 creates the editorial board or outline for each of the publications editions or issues 
 reviews all articles and photographs 
for accuracy as well as potential libel or sl
ander and provides 
suggestions
 layouts and design the final word about which stories and photos get published
 regularly meeting with the publisher or publication board to discuss issues plans 
 responsibility
 of drawing up budget proposals and any other information requested by the 
publisher 
 generates ideas for new ways of doing things increase readership and how to utilize new media
  skills
  discovery and research
 participation and team work
 excellent team player self
motivated and proactive
 i am good in using computer and dealing with its different programs
 good communication skills
 listening  hearing skills
 speaking skills and influence and persuasion skills
 open to criticism
skills of cre
ative solution to the problems
 i have the spirit of creation and the ability to work under pressure
 objective
 references
  seeking a challenging and rewarding career opportunity that would build on
  my experience in the field of professional pharmaceutical and business or other medical and relationship 
 and utilize my technical and personal skills as well as my passion for
  excellence  prof ehab saad mohamed el
khayat  professor of natural 
product
 dean of faculty of pharmacy for girl alazhar 
university
 mail
 elkhayatehabgmailcom
 mobile
  dr shamshir khan 
 lecturer
 in medicinal chemistry science
 mail
 sha
mshirgmailcom  
mobile 
 dr mohamed rashid 
 lecturer
 in medicinal chemistry science
 mail
 rashidpharmgmailcom
 mobile
   dr yasser al habib clinical pharmacy  head of trai
ning in kkh  in
patient pharmacy mobil  
   references work 
  dr ahmed mowad  
direct
 manger qassim  hail  mobile  
 dr ahmed kamel  head ent  surgery sgh hail  mobile  
 dr rasha almarzooqi  medical
 director  ob  gyne alhayat hospital 
mobile  
 dr khalid mesbah  head of pedia in alhayat hospital  mobile 
 dr ahmed alshafai  surgery
 department salamat hospital  hail  mobile  
  </t>
  </si>
  <si>
    <t xml:space="preserve"> 
p
ersonal
p
rof
ile 
optimistic
 committed
confident
self
motivated
dynamic
and energetic person 
with excellent interpersonal 
skills that help me gain high acceptance and build strong 
relationship has great ability to innovation of creative ideas 
and applying them in the practical life
education
bachelor of pharmacy
pharma d graduate from faculty of pharmacy 
at kau jeddah
experience
product 
specialist on alcon
from 
delta company   
sales man
sun and sand company 
sales 
man 
training
contact me
pers
onal skills
effective communication skills
presentation skills
negotiation skills 
leadership
time management 
rapid adaptive
creative flexible with deep thinking
attending
to
fresh graduate training 
program
provided by
roche 
biotech
company
participating
biopharma academy training 
workshop
sep
objective 
clinical pharmacist who has 
special interest 
in business 
and looking to be an effective p
roduct 
specialist in 
pharmaceutical company
where q
ualified
and talented 
people are developed for leaderships 
skills and tend to be successful
fahadicloudcom
info
age  
nationality  saudi
courses
english course in 
kaplan international 
school in manchester uk 
english course in kaplan international 
school in la usa    
fahad
turkestani
</t>
  </si>
  <si>
    <t xml:space="preserve"> 
a highly motivated and keen saudi national seeking a career in an institute with an 
established record of continous develop
ment and
professionalism an institute that 
will invest in  develop
ing me
to grow my skills and knowledge
to be able to help do my 
from 
jan  
nov 
key 
account manager
empowering
customers 
to 
reach higher work quality and 
efficiency
by identifying their needs 
for 
software and hardware of
finer quality
to always reach higher outcomes
duties and responsibilities include
i
dentify
ing hardware and 
enterprise software needs
prepar
ing
and
providing customers with solution proposals
software proposals
hardware proposals
financial proposals
from sep
sep 
store sales supervisor
promoting virgin megastore goals through guiding agents to 
achieve both company store 
and personal goals
reporting daily and monthly sales
reporting 
store management 
analysis of monthly sales data
i
nventory 
m
anag
ement
through
sap erp system
responsible for
coaching agents on
prod
uct knowledge
customer interactions and etiquettes
customer relationship building
conflict resolution
riyadh saudi arabia
·
alsaiffahd
gmail
com
from 
jun
sep 
system analyst 
internship
analyzed reports using data extracted from oracle erp system
report development for management
recognized and reported performance issues
from jun
feb 
sales
project coordination between osn and stc
management of campaigns and promotions
monitor and report sales
feb
aug 
bs computer science
college of computer engineering and science
prince sattam university
riyadh saudi arabia
feb  
dec 
french language diploma level 
a
universite de franche
comte 
besançon france
jun  
jul 
product management program
online course 
arabic
native speaker                                     
sap erp   
python  
oracle erp 
english
intermediate                                       
sql  
msoffice  
communication
french
beginner                                               
sowt analysis 
pestel analysis
</t>
  </si>
  <si>
    <t xml:space="preserve"> 
faisal alsadiq 
contact
phone
email
fiasalhotmailcom
address
 ash 
shura
unit no 
eastern province  
saudi arabia
language
s
arabic
 fluent
english
 fluent 
references
available upon
request
summary
earned my degree from the united states
have vast experience working efficiently and effectively in high pressure 
environment
earned an excellent management and organization skills because i was 
trained under a large team of 
creative chemists
a chemist with experience and knowledge in various branches namely 
inorganic chemistry organic chemistry wet chemistry and instrumental 
analysis and familiar with usage of the modern chemical laboratory 
equipments
education 
bachel
or of science 
chemistry
southern methodist university
dallas tx
united states of america
research 
l
ab
experience
undergraduate 
student 
research assistant professor 
isaac garcia
bosch 
southern 
methodist university
dallas
tx
training 
introduction to lab safety
autoclave safety animation
introduction to biological safety level  training
chemical fume hood animation
handling pyrophoric materials
skill highlights
have expertise and experience in all latest tools and 
techniques of 
chemical laboratory
good analytical skill and have expertise working with gcms  
hplc nmr ir uv
have excellent management skill 
in depth subject knowledge
excellent communication skill
quick decision maker
can work under high 
pressure environment with efficiency
computer 
experiences
navigate mac os
ms windows 
and 
x windows
proficient in 
microsoft office
coursework
completed in addition to required courses 
advanced
level
physical 
chemistry of proteins
biological chemistry
 and the basics of 
engineering management information and systems 
emis as well as 
javascript
i am submitting my resume for the position of chemist as a skilled chemist with 
experience ensuring top
flight quality control while performing various testing and research 
projects i am confident that i will make a significant contribution to your 
company
my professional experience includes utilizing various testing methods to drive chemical 
processing and production and ensure the achievement of highly accurate results with my 
educational background and my dedication to optimizing laboratory operations i
am in an 
excellent position to impact performance 
in your 
company
the following are some highlights of my qualifications and experience
achieving a bachelor of science in chemistry from
southern methodist university 
and 
excelling as an undergraduate res
earch assistant in the chemistry and inorganic chemistry
working
inclusion on the following
synthesis of redox
active copper complexes with intermolecular h
bonding
synthesized organic ligands and inorganic compounds using various techniques
characterized products with  
h nmr uv
vis ir spectroscopy gas chromatography 
as well as x
ray crystallography
leveraging strong knowledge of diverse operating instruments
including gc gcms 
uv
vis
ftir 
nmr 
hplc 
and 
aa
to drive testing and 
obtain accurate results
demonstrating a consistently solid work ethic and sense of personal responsibility throughout 
my educational tenure
the 
my keen knowledge of chemistry operations and my ability to perform effective quality 
control procedures will 
allow me to help continue and expand the success of your company i 
look forward to discussing the position and my qualifications further
thank you for your consideration
sincerely
faisal alsadiq
</t>
  </si>
  <si>
    <t xml:space="preserve"> 
w
fares yahya 
alhasani
contact
address
riyadh al
gadeer district
phone
email
f
alhasani
gmailcom
languages
english 
fluent 
arabic 
native
education
pharmd 
king saud 
university 
saudi arabia 
riyadh 
gpa 
hobbies 
volunteering 
reading
h
istory
trav
el
objective
seeking a job as a medical representative in a multinational company 
where i can make valuable contributions to my company and develop 
myself in the field of pharmaceutical
skill highlights
ability to meet deadlines 
multi
tasking
leadership skills
prioritizing skills
problem solving skills
teamwork
time management skill
computer skills 
powerpoint word 
excelr software
professional training 
hematologyoncology in kkuh apr  to may 
advanced hospital kkuh 
outpatient
mar  to apr 
saudi food  drug authority sfda
feb  to mar 
advanced hospital kkuh inpatient
jan  to feb 
research 
medication safety research chair dec  to jan 
cardiac surgery icu cicu in kkuh oct  to nov 
rheumatology in kkuh sept  to oct 
general ambulatory care in kkuh aug  to sept 
advanced hospital king abdulaziz univer
sity hospital july  to 
aug 
drug information di june  to july 
inpatient and outpatient in kingdom hospital oct  to nov 
alnahdi pharmacy aug  to sept 
practice experience in all clinical pharmacy sections universi
ty 
hospital level 
practice experience all pharmacy departments in the university 
hospital level 
leadership experience 
member of reports committee of pharmacy club in ksu
member of 
s
cientific committee of pharamcy club in ksu
organizing 
multiple events
projects
graduation project assessing the application of essential medication 
errors prevention strategies in tertiary hospitals a survey study 
stop me
</t>
  </si>
  <si>
    <t xml:space="preserve">
</t>
  </si>
  <si>
    <t xml:space="preserve">fatimah labban
 ibrahim al
baghdadi
bani malik district jeddah  
jeddah
saudi arabia 
fatimah
labban
gmailcom
education
georgetown university graduate school of arts  sciences
washington dc
master of science 
biobusiness
december
biobusiness track 
relevant coursework
business core 
commercialization for the biotech 
industry management 
strategies for biotech industry entrepreneurial biotechnology marketing applications biotech industry financial 
matrix regulatory science core fda case studies intellectual property current good laboratory and manufacturing 
pr
acticecgmp it provides the concentration of science courses many of which have laboratory components and 
industry laboratory management
university of california irvine                                                                                            
irvine ca
english language institute
december
finished  le
vel of intensive english language
king abdulaziz 
univers
ity school of sciences
jeddah saudi arabia
genetic engineering  biotechnology
july 
internships
at 
cegmr center of excellence in genomic medicine research
relevant 
coursework
forensic
biotechnology resource 
management immunology
experience
washington dc
clinical research assistant                                                                               
april
february 
p
rimarily focused on projects related to the zika virus
developed progressive functional knowledge of gcp
ohrp and fda
identified 
participants that meet eligibility requirements
prepared 
necessary documents 
equipment supplies for
the
research visit
conducted and documented
visits and protocol
specific testinginterviews according to
the
study protocol
maintained
subject level documentation for minimal risk studies
followed 
procedures for documenting particip
ant incentive distribution
assisted 
in maintaining regulatory documents per sponsor and institutional requirements
planned and coordinated 
research specimen collections and shipping
the royal embassy of saudi arabia                                        
washington dc
commercial office assistant 
volunteerinternship  
march  
april
worked on 
preparing the minist
ry and deputy meeting schedule
organized the paperwork and got information abou
t the other part of the meeting
documented and wrote a report about the meetin
g and the essential point of it
collected information about businesses that sau
di arabia wants to invest in and the best 
way to reach them
prepared a presentation about what saudi arabia need to invest in and how they will 
get 
their target attention
delivered a weekly report to the ministry of commerce a
bout the whole work of the wee
k
georgetown university medical center                                                                                         
washington dc
clinical trial assistant department of 
n
eurology internship 
may
j
uly
o
rganized
forms and documents
of the trial 
before patient appointment
focused on having correct patient information in all new and old documents 
verified every document before use it to
ensure the integrity of the study
regulated original document at specific binder with making copies used by physicians 
worked on data base management systems dbms
to ensure patient data confidentiality and protection
booked a cru appointment for patient before two days of the 
appointment
prepared the drug ordered form to 
the 
pharmacy 
international medical hospital 
jeddah saudi arabia
customer 
care r
epresentative                                                    
september 
august 
answered telephone and either respond
ed to inquiries
 direct
ed
c
aller to appropriate personnel 
or 
initiated
a triage slip for 
response by medical personnel 
scheduled appointments and enter
ed
appointment date and time into computerized scheduler with a high rate of accuracy 
provided ex
emplary customer service treated
patients and coworkers with
courtesy and
discretion
greeted
and directed
patients salespeople and visitors 
registered patients by verifying that each patients record is up to date and accurate
made appropriate
changes in 
computer system and on patients chart 
al
shayaa company         
jeddah saudi arabia
retail sales associate                                                                                        
june 
september 
ensured high levels of customer satisfaction through excellent sales service 
assessed cus
assistance and information on product features 
maintained in
stock and presentable condition 
in 
assigned areas 
actively seek out customers in 
the 
store
and 
help match their needs with our products
remained knowledgeable on products offered and discuss available options 
maintained consistent service in multiple store locations 
teamed up with co
workers to ensure proper customer service
distinctions
software
microsoft word 
powerpoint excel
abobe
photoshop
volunteer 
service
rd imc live intervention symposium  
volunteer in interventional cardiology imc life january  
volunteer in diabetes awareness day in international medical 
hospital
november  
laboratory 
technique
dna extraction rna extraction pcr gel electrophoresis and sequence
training
and
workshops
redcap training may 
art with dealing with patient workshop march  
cegmr training program schedule of biotechnology student mar 
apr  saudi 
arabia jeddah 
scientific 
session
biomedical responsible conduct of research
conflicts of interest
gcp course for clinical trials involving investigational drugs international  ich 
focus
group  
biomedical research investigators and key personnel
hipaa and human subjects
iacuc chairs members and coordinators
investigators staff and students
medical terminology march  
ambassador myself program  
cardiopulmonary resuscitation bls provider november  
the nd international genomic medicine conference in saudi arabia 
november 
way to solve proble
m  
the world aids day campaign december 
</t>
  </si>
  <si>
    <t xml:space="preserve">haitham
darwish
biomedical engineer
contact
hrhlivecom
amman
jordan
education
electronics engineering 
biomedical division
yarmouk
university
irbid
jordan   
skills
business management 
leadership skills 
technical 
skills 
product management 
training specialist 
instruct ional design 
project management 
sales 
marketing
ms office 
communication
teamwork
profil e
an astute and cutting
edge clinical engineering professional 
with over  years of rich experience managing reg
ional 
roles 
with multinational companies across middle east  africa 
ge healthcare philips healthcare and many other medical 
devices  laboratory systems
work
ex
pe
rience
regional modality leader middle east  africa
ge healthcare 
 jordan 
amman   
segmentation for the assigned countries and ensure timely and proper deployment 
by leading the execution for service strategy training 
model countries awareness  
readiness parts pricing availability and stock
handle the commercial offering for the point of sales contracts
work closely the key customers distributors  partners to receive feedback and 
manage proactively the 
satisfaction opportunities
link the global team with the local teams at regional level
drive material productivity with global  regional stakeholders
collaborate with global npi team and regional sales  commercial team for 
products life cycle manag
ement and future alternatives
manage products quality and patients safety incidents from reporting data 
collection analysis to the resolution  recalls deployments
continuous alignment with regional ll support team and service leaders to 
manage c
ustomers technical and training needs
continuous alignment with regions priorities projects and kpis
developed  of the global training materials for anesthesia  respiratory 
products with the learning team in milwaukee  us and helped of enriching
the ge 
global learning website
awarded in czech republic as customer hero for year 
regional service engineer  trainer middle east  africa 
ge healthcare 
 jordan 
amman   
provide technical support for anesthesia 
respiratory and maternity infant care 
systems for ge engineers distributors  partners across both regions
i have delivered  pres
sales  post
sales product training courses for 
healthcare workers engineers users sales  clinical staff from
middle east africa 
and apac in different training centers
certified as train the trainer ttt in solingen 
germany
lead
the
weekly
call
with
local
global
team
to
discuss
the
customer
satisfaction 
opportunities of
the
region
and all 
product 
quality  patient safety
incidents
update  distribute the list of service tools and ppm kit to the region
manage the products end of life and proactively take the necessary actions for 
handling the parts demand
continuous
update regarding technical 
tips and learning materials with the service
team to improve their competency
work closely with the global program managers and engineering for the new 
products introductions design validation and launching plan
support commercial  sales for tenders
and point of sales contracts
work with learning team in milwaukee for the training materials development
languages
english  fluent 
arabic  native
professional membership
member of jordanian 
engineers 
association
trainings
schiller ag
patient monitoring ecg stress 
test holter  defibrillators trained in 
s
witzerland
philips healthcare patient monitoring ecg 
stress test holter 
defibrillators central
station 
telemetry db server fetal monitors invivo mri 
patient monitor ultrasound echo system and 
connectivity trained in netherlands
ge healthcare ventilators anesthesia  
maternal infant care systems trained in middle 
east china  usa
bl
ease  taema ventilators  anesthesia 
trained in uk
cryocath heart mapping  ablation system 
trained in canada
pentax endoscopy systems trained in 
germany
b braun dialysis unit trained in
ksa
sysmex coagulation analyzer  
dadebehring el
isa trained in
dubai
kone lab chemistry analyzer trained in 
finland
dms bone densitometry x
ray trained in ksa
avl blood gas analyzer and electrolytes 
trained in saudi
sysmex hematology analyzer trained in 
saudi
ttt train the trainer 
germany
leadership course turkey
time  priority management  
hrs
cbt
day lean six sigma introduction
dubai
dci delivering customer impact dubai
global instructors summit milwaukee
us
implementing quality management system iso 
 trained in 
saudi
passed ielts general test from british 
council in nov   saudi arabia
work
ex
pe
rience
al faisaliah medical systems philips healthcare 
partners
saudi arabia 
riyadh
te
chnical
segment
manager
provide unique clinical engineering services to medical and research centers 
including selection acquisition and service of philips healthcare monitoring 
ultrasound  cardiology products line including 
project management 
investigations of clinical incidents pre
sales and post
sales trainings for users  
engineers review product options and accessories prior to commercial offers 
upgrade system options and managing products life cycle
collaborate for
big installation projects site survey delivery installation 
operation users  biomedical trainings and customers survey
technical
team
leader
manage the daily 
service activities for  field engineers across saudi arabia
act
as
reliable
technical
source
for
the
field
team
sales
leaders
and
customers
coach
guide
new
hired
engineers
and
set
training
mentoring
plan
for
them
representing
the company during medical exhibitions and seminars
lead the installation projects remove obstacles and handover on time
improve the repair centers performance and manage the needs ppm kits spare 
parts service  calibration tools and safety equipm
ent
sr
s
upport
engineer 
handle
troubleshooting
corrective
maintenance
preventive
maintenance 
installation parts ordering and training
for
philips
healthcare
patient
monitoring
central
station
telemetry
db
server 
ecg
stress
test
holter
fetal
monitors
ultrasound
echo
us
connectivity 
cryocath
heart
ablation
system
blease
anesthesia
and
taema
ventilators
trained in europe canada  middle east for  different medical equipment
sales  service engineer
new horizon
medical
supplies
uae 
dubai
handle
sales
service
responsibilities
for
sysmex
coagulation
analyzer
dadebehring elisa processor across
uae
manage existing key customers create new accounts and sales opportunities 
quote for tenders mana
ge reagents requests install new systems and deliver 
users trainings
service field engineer
mediserv co ltd 
saudi arabia 
al khobar 
handle professionally the full
service activities for
laboratory equipment 
konelab
chemistry analyzer avl blood gas  
electrolytes sysmex hematology analyzer
medical devices 
penlon anesthesia system bear ventilators schiller monitoring 
 cardiology products b braun dialysis machine pentax endoscopy  dms bone 
densitometry
trained for all products in europe
haitham darwish œ bachelor™s degree of electronics engineering  biomedical  
hrhlivecom
mobile jordan  amman  
dear hiring manager
throughout my long years of experience working with reputed multinational healthcare 
companies such as 
ge healthcare  philips healthcare
i have demonstrated sound business 
judgment decisiveness welldeveloped planning analytical and communication skills and 
a consistently high level of performance in a variety of progressively responsible and challenging
assignments
i have strong experience in service  technical operation sales business development 
management  training departments
i managed several npi™s new product introductions across regions derived big projects worked 
closely with global team in addition to my strong knowledge with the local market
i know all requirements for success in healthcare profession and positively i possess the right 
contribution of the management skills
i am totally confident that my background in several products at various senior management and 
regional leadership levels across middle east  africa provide me the skills to run any business 
successfully and achieve visible growth and quick wins you require at your respected company
please accept this letter as an interest™s expression in joining your esteem company and i am
looking to further discuss my credentials with you during a personal interview
kind regards 
</t>
  </si>
  <si>
    <t xml:space="preserve">address jeddah ksa
tel        
email    haithamhammamyahoocom
haitham galal hammam
objective 
seeking a position as medical representative in leading
pharmaceutical company where i can best use my skills to achieve the company™s goals and to 
be an effective member of its team
date of birth
 th of september 
marital state    
married
driving liscense
   available
transferable iqama
  available 
language skills
   arabic mother tongue
excellent command of  english both written and spoken                                 
computer skills
excellent in dealing with the entire microsoft office pack
educational background
bachelor of
veterinary medicine science
menoufia university  may 
secondary education in abdel moneim riadschool shebin elcom city 
primary and preparatory education in abdel aziz fahmy school shebin elcom city
 work experience
    product specialist at universkin company from aug  till now
 product specialist at kalium groupjeddahtaifmecca and southfrom         feb 
 till aug 
medical representative at manayer najd jeddah from  feb  till  january 
         medical representative at beautymedjeddahmadinataif and tabuk from april  
till feb 
product specialist at mundi pharma egypt from july  till feb 
medical representative at hikma pharma egypt from march  july 
medical representative at  borg phamaceuitical  co egypt  from february   till 
march  
courses  training programs
selling skills
mundi pharma july 
selling skills hikma pharma april 
selling skills borg phamaceuitical
co
  february   
ﬁa hard working med rep who will be honored effective and moved to be member of your 
successful teamﬁ
</t>
  </si>
  <si>
    <t xml:space="preserve">hamdi a albadrawi
page
hamdialbadrawigmailcom
dammam saudi arabia
summary
 years of experience in management sales operation business d
evelopment and engineering for 
low current systems security  safety systems
networking system
s  fiber optics 
solutions 
infrastructure
 wireless communications physical security systems instrumentation
 testing 
equipment
professional experience
july  
march
general manager
silver era
saudi arabia
shaping the work 
environment setting strategy allocating resources developing managers building the 
organization and overseeing operations
drafting the general policy of the company and prepare sales plans
technical adviser for the sales and project engineers 
deali
ng with all aspects of a campaign 
leading and training other members of the account team 
managing the work of sales account executive 
building
territory achieving sales targets 
main achievements
building a company team and developed sales reven
ue increased sales growth
achieved projects by m  st quarter created 
opened new business channels with government 
s
ector oil  gas 
sector 
aramco and industrial 
sector 
sabic
a
warded strategic project kfu surveillance security project 
incl 
cctv mobotix  axis cameras cisco 
switches network attached storage nas
manage cybersecurity implementation project at aramco
dhahran advanced electronics contract 
aec
negotiating partnership 
a
june  
june 
general manager channel distributor
afi technologies alaa international trading services company gcc
shaping the work environment setting strategy allocating resources developing managers building the 
organization and overseeing opera
tions
drafting the general policy of the company and prepare sales plans
technical adviser for the sales and project engineers 
dealing with all aspects of a campaign 
leading and training other members of the account team 
managing the work of accoun
t executives 
building a territory achieving sales targets 
delivering sales presentations to high
level executives 
main achievements
converted the company to pure distribution and increased sales by 
registered the company as a distributor  
system integrator in governments sectors 
moi
mofa
mcit
moe
meim
mod
royal commission
 oil
aramco
coc
partnership agreement with two more vendors in the pipeline
achieved goals
and company target
crea
ting designing company website 
wwwafitechnologiescomsa
hamdi a albadrawi
page
september  
july  
sales  operations manager
afi technologies alaa
international trading services company
drafting designing and implementing a strategic sale  operation plans and setting the proper goals for 
company teams
searching for new strategic clients who could benefit from company products services
managing
and interpreting customer requirements 
listening to clients and using astute questioning to 
understand anticipate and exceed their needs
providing pre
sales technical assistance and product education
persu
ading clients with productservice
best 
meet
their needs in terms of quality price and delivery
negotiating tender and contract terms to meet both client and company needs
negotiating and closing sales by agreeing terms and conditions
coordinating sales projects and offering after
sales support 
services
coordinate with the vendors for the training and support materials
analyzing costs and sales and preparing reports for head office
keep informed on industry news and trends products services competitors relevant information about 
legacy ex
isting and emerging technologies and the latest products
main achievements
converted the company to profitability and increased sales by  in   
approved company products in governments sectors 
moi
mofa
mcit
moe
meim
mod
royal 
commission
aramco
coc
achieved goals and company target
have been awarded strategic projects with our partners which was a landmark such as 
moi
mifon cap 
projects 
mofa
saudi embassies and 
bahran mofa
ho 
mod
king abdulaziz air base
royal hall
mcit
ho 
kfu projects
coc
ho  all eastern area branches 
royal commission
ho 
al 
faisaliah complex tower
references 
httpwwwafitechnologiescomsareferences
october  
august 
senior sales account manager
afi technologies alaa international trading services company
built sales roadmap in line 
with sales targets across the portfolio of bb brands
constructed and presented presentationsproposals to clients based on their needs
provided excellent age
ncy servicing consisting of regular meetings monthly presentations agreed 
response times on rfps and in
depth post
campaign reporting 
expanded client base by setting up meetings and performing cold calls
achieved monthlyquarterly revenue targets
provided accurate revenue forecasts to sales manager on a monthly basis
generated and targeted leads in specialist marketindustries
used and monitor crm accurately inputting data and ensuring applications were up to date executing 
stock and warehouse ch
eck processes management reporting to board
main achievements
achieved sales target m 
expanding vip customers and partner si lists
january  
august 
project manager
afro egypt engineering co
middle east africa region
lead the 
planning and implementation of project
define project tasks and resources requirement
develop full scale project plans assemble and coordinate project staff
manage project resources allocation plan and schedule project time lines 
track project 
deliverable using appropriate tools provide direction and support team
present reports defining project progress problems and solutions
implement and manage project changes and interventions to achieve project outputs
hamdi a albadrawi
page
project evaluations and assessmen
t of results
main achievements
 hops upgrade project and  projects access links for zain malawi
cib
  project 
access hops for zain malawi
preventive maintenance for llw
btyr s backbone for zain malawi
january  
dec
branch mana
ger sales  operations
eastern province
aljardan international agencies company saudi arabia 
monitor erp assuring that input data were up to date executing business cycle check processes reporting 
to the hq in riyadh
including timely delivery of financial and sales data in the required quality
follow up with sales team the process of new business development via prospecting qualifying selling 
closing deals
responsible for annual revenue targets meet financial tar
gets for business
conducts one
on
one and group sales presentations
actively develop new research consulting and conference ideas
play an active role in promoting the suc
cess of business in my territory
main achievements
achieved sales target and the sales growth by 
partnering with  more companies as sole agent in saudi arabia hampden engineering  tenuis olsen
growth vip customers and partners swcc rc kaa j
ic jti saudi aramco
june  
december 
senior sales engineer  riyadh
aljardan international agencies company saudi arabia 
built sales roadmap in line with sales targets across the portfolio of bb brands
constructed and presented presentationsproposals to clients based on their needs
provided excellent agency servicing consisting of regular meetings monthly p
resentations agreed 
response times on rfps and in
depth post
campaign reporting 
expanded client base by setting up meetings and performing cold calls
achieved monthlyquarterly revenue targets
provided accurate revenue forecasts to sales manager on a 
monthly basis
generated and targeted leads in specialist marketindustries
used and monitor crm accurately inputting data and ensuring applications were up to date executing 
stock and warehouse check management reporting to board members
main achieveme
nts
achieved sales target
expanding customers network and maintain company customers satisfaction
june  
may 
sales engineer
mag electronics egypt
initiating customer contact and developing relationships
presenting company portfolio of 
products to the customers
proposing suitable products for customer needs
handling installations with the manufacturer experts
achieved sales target
june  
may 
project manager assistant
abu awad for contracting and communications egypt
fol
low up and supervise the progress of the project
preparing payment requestsclearances for egyptian authorities
followup the payment requestsclearances with authorities eg ministry of communications 
engineering authority of the armed forces  genera
l authority for educational buildings
hamdi a albadrawi
page
education
mansoura 
bachelor degree 
engineering
faculty of engineering mansoura university egypt
training
date
subject
institution
place
result
oct
mobotix global partner conference 
 the new
mobotix solution 
platform sets standards with artificial 
intelligence and deep learning
mobotix
germany
excellent
sep 
introduction and integration 
with cctv and acs
milestone
axis
mobotix
nedap
riyadh
excellent
 sep
network video 
fundamentals 
bandwidth optimization video 
analytics designing vms sw
axis
dubai
certified
oct till 
introduction basic 
configuration advanced 
configuration application 
attend about  of mx 
training  times year  npc 
eventyear and all road show
mobotix
dubai
ksa
bahrain
germany
certified  
excellent
 sep 
introduction and sales training
mobotix
germany
excellent
aug
sep 
griffid technical training for 
acs access control
griffid
netherlands
excellent
 aug 
miditec sales  technical 
training
miditec
germany
excellent
 aug 
grundig sales  technical 
training p
grundig
germany
excellent
 aug 
fiber optics solutions sales  
technical
microsens
germany
excellent
 feb 
sales  technical training
miditec
bahrain
excellent
 nov 
fiber optics 
solutions sales  
technical
microsens
ksa
excellent
 may
introduction 
to
sales 
veilux
dubai
certified
 dec 
introduction basic and 
advanced  
configuration  
application
siqura
dubai
certified
jan
till 
 aug 
basics 
advanced training of 
microwave transmission
mw transmission
network 
planningimplementation
afroegypt
nec
zain
egypt zambi
malawi
kenya
certified
jul  till 
may
training in inspection systems 
instrumentations and 
quality 
testing systems
radiodetection
pearpoint
tr
 palmer
uk uae ksa
excellent
hamdi a albadrawi
page
languages
english
good
arabic native
skills
drafting company strategic plans operation and sales and budget expenses
performance 
measurement sales  operations management and reporting techniques
can handle management meetings
assign tasks and deadlines define organizational structure
write job descriptions and make policies deliver training and seminars
negotiate with suppli
ers and customers high level of initiative and leadership
very organized and continuous self
development business  channel development
sales team training  management complex negotiations  sales cycles 
keeping a staff inspired educated and prepar
ed to sell
build rapport and trust with buyers and clients
able to set the proper goals for company teams and give them the tools to achieve those goals problem 
solving  decision making 
design and implement ip cctv system 
with protection and redundancy levels
ip based access control system and security system solutions
design and implement network infrastructure with distributed environment
verifying quality standards for materials and 
products physical testing with key international testing 
standards including iso en astm din bs jis and other standards
ices
cable and pipe locators cable fault locators
pc installation upgrading and maintenance microsoft windows microsoft office word  power point 
and internet
</t>
  </si>
  <si>
    <t xml:space="preserve">hamzah a muways
 alsadaad taif ksa tel 
 and tel
hamzaiioutlookcom
education
bachelor of science in biomedical engineering
january 
university of hartford west 
hartford
ct
relevant courses biofluids bio
instrumentation biomechanics biomedical eng research biomedical eng practicum 
sensors and data acquisition circuits and electronics anatomy and physiology i and ii
skills
computer skills
matlab c programming language autocad solidworks lab view
labchart
language skills
proficient in english and
arabic
laboratory skills 
emg ecg sensory and data acquisition basic wet lab skills
experience
medical equipment engineer at al
adwani general hospital 
february 
april 
overall
responsibility
and
direction
for
the
maintenance
repair
testing
installation
and
calibration
of
all
biomedical
equipment
within
the
hospital
keeping
up
to
date
on
records
and
reports
for
all
hospital
equipment
in
a
timely
manner
strictly
comply
with
all
cbahi
standers
within
the
organization
in
charge
of
acquiring
and
condemning
all
medical
equipment
to
and
from
the
origination
training
all
new
users
on
operating
the
medical
equipment
to
prevent
any
misuse
attend
safety
and
quality
weekly
meeting
s
biomedical department head at al
hassan g
eneral hospital jan
february 
overall
responsibility
and
direction
for
the
maintenance
repair
testing
installation
and
calibration
of
all
biomedical
equipment
within
the
hospital
keeping
up
to
date
on
records
and
reports
for
all
hospital
equipment
in
a
timely
manner
in
charg
e
of
acquiring
and
condemning
all
medical
equipment
to
and
from
the
origination
training
all
new
users
on
operating
the
medical
equipment
to
prevent
any
misuse
biomedical engineer at al
hassan 
general hospital jan
february 
overall
respo
nsibility
and
direction
for
the
maintenance
repair
testing
installation
and
calibration
of
all
biomedical
equipment
within
the
hospital
keeping
up
to
date
on
records
and
reports
for
all
hospital
equipment
in
a
timely
manner
research 
projects
creating a student manual for a medical respirator fall
worked individually to create a student user manual for pb  ventilator and learned how to collect data from the 
device then discussed and demonstrated all results to proof 
that device works properly
gobabygo project modified car for children with some specific disabilities fall
spring
led team meetings and communicated regularly with project sponsors to maintain productivity participated in brainstorm 
sessions
and generated concept to improve modeled concepts in solid works and participated in multiple design review 
sessions modified designs for assembly and created prototypes for concept approval
testing
medtronic prostatectomy catheter fall 
spring
worked with medtronic company along with a group of three engineers on modifying a catheter that would be able to 
prostatectomy surgery
 a final prototype and all relevant researches were compiled and delivered a final report outlining 
personal contribution to the project was delivered to the project supervisor to be evaluated earned a final grade of a based
on evaluation
cardiac recov
ery of smokers and non
smokers following light cardio exercise fall  
designed and experiment with a team of engineers following a typical grant application format collected ecg
data 
maintained a log book to increase efficiency performed statistic
al analyses on
data
sfda  h
ackathon
participated in the saudi fda hackathonthe
project was to develop a virtual reality device that can be utilized 
inside an mri examination room to help claustrophobic patients it was selected as one of the top  out  other 
projects and ranked among top  projects in medical equipment categor
y  
certfication
mechanical ventilation ama pra category  credit certificate 
harvard medical school
dental chair training course by 
medical technology folath co
certified biomedical engineer s
pecialist by saudi commission for health
specialties
scfhs
member of the saudi council of
engineers
biomedical engineering calibration and preventive maintenance of radiological equipment hand on workshop
at 
kfshrc
medical technology symposium program 
taibah
university
basic life support for healthcare providers license by 
saudi heart
association
quality management 
lawrence technological
university
pals certificate 
national health care provider solutions
volunteer experience
hand to hand 
organization
regularly participated in various activates held by the organization volunteered at marathons cleaned yards for elderly 
citizens most recent contribution was involving in a blood drive held by the american red cross at the unive
rsity of 
hartford
other activites
biomedical engineering society
bmes
associated with organizing of events participated in setting up and organizing meetings as an e
bored representative 
attended many meetings on behalf of the society set up an
d maintained bmes social media accounts
</t>
  </si>
  <si>
    <t xml:space="preserve"> 
hany
mohamed abdel
rahim
b
s
c
phar
m 
zagazig university
mobile 
e
mail
drhanyyahoocom
career objective
key 
account manager
to meet a new challenge 
to
continue my
career
developing 
myself and make
a real difference
personal data
nationality
egyptian
date of birth 
age 
years
place
of birth toukh 
qalubyia 
egypt
marital status
married
others
have the saudi license for health specialties
have a transferable iqama
pervious
experience
medical rep at 
sigma
in
egypt
from oct
to
jan
medical rep
at 
jamjoom pharma
from dec
 to dec
at
southern area
my achievement
as 
a 
medical rep
a
t jamjoom pharma
as follows
was 
was 
was 
was 
sales supervisor
at 
jamjoom pharma
from jan
  till 
may 
at 
southern
area
my achievement as a 
sales supervisor
at jamjoom pharma
as follows
jan
to dec 
was
i have achieved
 out of
 quarters over 
 in  years
at jamjoom pharma
key account
at
tabuk pharmaceuticals
at southern area 
since 
june
area
till now
my
achievement as a
key account
at 
tabuk pharmaceuticals as follows
 was       
 was   
 was    
 was 
through  years in southern area i have
actually
achieved  years out of it 
personnal skills
have a great medical back
gro
und on human health disease and
pharmacology
of
drugs
confident
focus on individual business
end
results
and getting commitment
a
s well  
as success of other team
members and working under stress
good communication 
negotiation
and
presentation skills
self
motivated
 ambitious and dynamic
training 
courses
advanced selling skills
sales excellence
i
n jan
d
r
gamal hashim
the four 
in
sight
s 
color energies 
i
n
jan
 and o
ct
d
r
gamal hashim
pr
esentation skills on feb
 d
r
gamal hashim
problem solving and decision making 
i
n nov
d
r
mostafa al n
ayal
key account 
management
i
n april
d
r
mostafa refaat
personal br
anding 
i
n feb
 dr 
gamal h
ashim
c
oaching your emp
loyees to peek performance work 
shop
dr
gamal h
ashim
c
omputer 
skills
very good at 
microsoft office word excel and power point
language skills
fluent in english 
speaking reading and writing
references
mr 
abdelbadea
taiba
 p
urchaser of 
abha private hospital
dr
mahmoud ezzat
p
urchaser of 
al zafer hospital najran
dr
esam alzien
p
urchaser of
al 
numais polyclinic
s  
chain
s
dr
tarek
purchaser
of 
dawa alsalama polyclinic 
chains
najran
dr eslam zaki  purchaser of  lizeran  
dr
hossam bakr  purchaser of  themal medical center 
</t>
  </si>
  <si>
    <t xml:space="preserve">hassan al hafshan
mobile  
email halhafshanmohgovsa
objective 
to obtain a challenging and sound position in a multinational organization and work 
enthusiastically with a team to achieve the goals of the organization   
personal information
gender               nationality                 date of birth                 marital status 
male                      saudi                                                                 marrid 
experiance
company almajal alarabi holding
city najran
from january 
st
  august 
job title biomedical engineer  supervisor
ł
develop work schedules for all staff technicians and make adjustments as 
needed to accommodate changing workloads
ł
evaluate staff productivity efficiency and other specific work quality 
performance indices
ł
audit work completed by inhouse staff and take corrective actions where 
necessary
ł
perform staff performance evaluations and make decisions regarding merit 
increases or promotions
ł
interview potential new hire candidates and makes hiring decisions
company
   khamis mushayt maternity and children hospital  moh 
city khamis mushayt
job title biomedical engineer 
from augest 
st
   œ present
ł
evaluate staff productivity efficiency and other specific work quality performance 
indices
ł
perform staff performance evaluations and make decisions regarding merit increases 
or promotions
ł
develop the technical specifications of medical device and provide preinstallation 
requirements for medical devices
ł
initiate disciplinary actions and counsel employees  
ł
ensure all resources are available to staff members as needed to allow them to 
perform maintenance and repair of medical equipment and systems as assigned
ł
verify process exists to ensure appropriate response to all service requests
ł
produce review and make assessments of various reports related to work completion 
unfinished work preventive maintenance completion rates and repeat equipment 
failures
ł
monitor monthly expenditures and work with management staff in recommending 
how best to control equipment service related costs
ł
recommend equipment renovation refurbishment replacement or redeployment 
based on equipment age failure rate cost of service and overall ability to support the 
clinical use for which it is intended
ł
 perform safety testing and preventive maintenance on clinical equipment 
ł
understand and comply with joint commission and other applicable standards and 
regulations
education
university of hartford 
west hartford ct united states of america  
bachelor of science in engineering may  
biomedical engineering 
gpa out of  cum laude honor role
university of technology sydney 
sydney  nsw australia  
master of engineering july 
gpa out of  
languages
arabic
 native languages 
english
 fluent  
certificaties 
ultrasound imaging technology and terminology by saudi scientific society for 
biomedical engineering
personalized mri by saudi scientific society for biomedical engineering
biomedical equipment electrical safety training at westmead hospital by the medical 
room 
patient area inspection  testing traning at westmead hospital by the medical room
skills
labview
solid work
matlab  
autocad 
c programming language 
ms office software
summary of qualification
exceptionally organized with great ability to work on multiple projects at once 
quickly adapt to new technologies with ms word excel power point access and statistics 
software 
strong technical knowledge on how to conduct investment appraisal of projects in different 
economic sectors 
effective of communication in relation to both oral and written 
integration of the concept of teamwork has enhanced my leadership skills 
incorporation of strong work ethics 
effectiveness in working under immense pressure 
projects  achivements
i was involved on foot pressure at the ulcer project to determine the longterm change on patient 
with diabetes with prosthetics and orthotics department at the university of hartford 
in my graduation project i worked on group of  on electronic esophageal stethoscope spencer 
by hartford hospital 
 i designed a system for emotion recognition using ecg signals 
volunteering
ł mayo clinic working for almost three months as an interpreter in rochester minnesota usa 
ł els school of english working in the administration office as a coordinator 
membership
ł saudi council of engineers 
ł saudi commission for health specialties 
ł safe the campuses international and american association 
references
name and title 
telephone 
department 
email address 
steven su
associate professor 
school of biomedical 
engineering core 
member cht  centre 
for health technologies
school of biomedical 
engineering
stevensuutseduau
mary arico 
interim 
director nasa ct 
space grant consortium 
assistant professor
civil environmental and 
biomedical engineering
college of engineering 
technology and 
architecture
aricohartfordedu
</t>
  </si>
  <si>
    <t xml:space="preserve">hassan alsitrawi
dammam ksa 
 hsitrawigmailcom 
httpswwwlinkedincominhassanalsitrawi
professional summary
an experienced biomedical engineer in increasing customer lifetime value from over  years of experience in sales 
detailoriented and leader by nature eager to pursue his career life as a salesperson described as a naturalborn 
salesman fluent in english and arabic strong in multicultural communications skills and negotiations attended many 
webinars that discuses business development teachable and active learner previous experience in prototyping and 
testing a glenohumeral joint and an electromechanical machine that applies the compressions needed for a successful cpr 
and that to be patented
experience
indiana institute of technology                                                                                                 fort wayne indiana usa
peer and group tutor                                                                                                                                 œ 
ł
taught  students math statics dynamics mechanic of materials material science probability and statistics
cad and matlab
matjaar shaa alelectroni online electronic devices store                                            qatif eastern province ksa
selfemployed                                                                                                                                               œ    
ł
reduced
 customer acquisition cost by nearly 
ł
customer life value techniques were used and raised the number of sales by roughly  
ł
monthly revenue was increased by about  by meeting customer needs and fair negotiation with suppliers
aniyat almanzil household essentials store                                                                    qatif eastern province ksa
supervisor customer service and cashier                                                                                              œ 
ł
supervised a team of  employees to direct the daily workflow and reviewwrite around  reports a day 
ł
decreased returns by around  through excellent customer service as a supervisor 
ł
responsible for training  newly hired cashiers and worked as an extra cashier if needed
almuntazah convenient store                                                                                            qatif eastern province ksa
cashier                                                                                                                                                          œ 
ł
assisted in the opening and closing of the store which includes cash handling and deposits
ł
answered more than  routine questions from customers and handled their issues daily
ł
performed inventory checks periodically to ensure the store has enough products daily
education
bachelor of science in biomedical engineering            
indiana institute of technology                                                                                                                    fort wayne in 
                                                                                                                                                                          gpa 
licenses  certificates
technology strategies in businesses and entrepreneurship business marketing social entrepreneurship quality 
management system of medical equipment production iso  advanced cardiac life support acls the safety 
data sheet decontamination and sterilization of medical devices hazardous substances routestoentry cath lab 
angiographic systems arduino step by step  hours certificate coshh risk assessor electrical safety 
awareness safety in htm driver license and more–
achievements volunteering societies  clubs
ł
dean™s list fall  fall  summer  spring  fall  spring 
ł
volunteer activities including an instructor with junior achievement usa a photographer for several student clubs 
a planter with save maumee river organization and an event assistant with fort wayne fire department
ł
biomedical engineering society mechanical engineering society and multicultural club
technical skills
ansys autocad adobe photoshop  lightroom c language embedded systems matlab minitab microsoft 
office suite dynamics  project and teams siemens nx and solidworks
</t>
  </si>
  <si>
    <t>ajfgjsssj˜wjnngj˚nnnngjnnnssiwgajfgjssiwgwss</t>
  </si>
  <si>
    <t xml:space="preserve">  hatun mahjob
  hatunmahot
mailcom
  summary
  highly skilled and talented 
biomedical engineer who has a 
desire to make a difference in 
patients lives 
skilled in negotiation 
operations management public 
speaking and team leading
 computer skills
  microsoft office solidworks 
matlab 
python
 r program 
multisim
  test instrument  
devices
  oscilloscope function generator 
digital multimeter waveform 
generator power supply strain 
gauge arduino op
amps 
ultrasonic 
transmitter  r
eceiver
  ¥research co
op 
ð biomechanics and prosthetics lab
 ¥design co
op 
ð electrical and computer engineering
  experience
 lung cancer detection
  senior design
 jan
  ð aug 
 ¥
¥
¥
melanoma classification program
  medical devices and systems
 may  
ð aug 
  ¥created matlab codes to classify healthyunhealthy moles
                ¥tested the program and it successfully worked
 ¥wrote technical report supporting my findings and finished 
working 
algorithm
may  
ð aug  
 ¥designed a total hip replacement using solidworks
 ¥tested different materials to achieve the goal
 ¥wrote technical report on different aspects of the hip
 replacement including fea test
 education
 bs in biomedical e
ngineering  
dec
 wentworth institute of technology
  boston ma usa
  attended full
time student gpa 
   awards
 deanõs list 
 relevant projects  
research 
 </t>
  </si>
  <si>
    <t xml:space="preserve">
abbcdef
ghi
jkla
bb
mndoa
fndnd
pqnnaprq
fpnsa
rfqn
fdarn
tpanf
n
frnfqn
fn
oraqa
lp
n
aaqpnqnnqd
aq
qaqdqlpntpntqndfrqa
annparfqlrqn
e
ab
c
ufrq
ovaf
wa
xnlaq
darqn
yrn
sq
da
za
sq
be
d
c
c
yrn
eefg
h
f
ci
j
kcl
ca
na
vaon
f
panqql
v
fq
ffrnqnda
oa
kla
q
qe
nqa
oq
nqqrqn
n
valq
fqa
qpq
frqwa
irn
xnq
dbmca
n
bfabopqnrs
d
btb
utv
a
o
s
j
ba
cb
ibb
wvarfq
pfq
oa
ynra
qhfqa
e
b
wrnq
vafq
wuara
af
e
s
wrnq
vafq
qa
ar
yr
ynra
e
s
e
ux
aqn
wrnq
vafq
yrn
yr
ettbb
ab
jan
f
panqql
yr
pqa
st
a
a
ar
jan
wrnq
vafq
rdrq
pqa
e
j
ba
ibb
wjan
varfq
pfq
yr
rdrq
e
fc
fcc
eya
g
ebby
g
ebyb
g
ey
g
eayzab
g
ebyb
g
becbbyy
gb
ecab
cy
t
cmy
g
eabmab
g
e
ybby
sf
em
ab
yyb
sg
yrn
efit
a
ab
abb
g
eab
ab
yyb
g
pqa
eab
b
bb
kl
g
yr
e
m
cy
c
g
pa
e
cba
y
jy
g
pa
e
bb
c
vnnnd
vanqqn
faqnd
vanqqn
n
gland
vanqqn
g
pa
e
f
z
cbdi
g
pa
e
mby
aib
jt
g
af
e
c
jby
kmb
bbl
b
mb
kl
pqa
hfqa
e
cb
by
t
vafrqf
fqn
oa
nlqnq
nuhvwx
pa
e
c
zab
bb
b
pqa
gfa
e
by
zab
bb
b
pqa
gfa
e
bb
c
ba
mi
klw
ufrq
ovaf
wa
xnlaq
uhvwx
uara
e
wa
xnlaq
yr
bpqa
e
hf
fff
c
cbab
tw
ufrq
ovaf
wa
xnlaqe
wrqra
wqq
eaqwqq
ef
wqq
ea
mi
klw
qufrq
ovaf
wa
xnlaq
uhvwx
uara
e
a
qwanqn
qe
c
cbab
b
kcclw
uhvwx
uara
be
a
qvaqn
qe
ay
p
fa
gpaqnq
ovafd
n
jtfd
uhvwx
af
e
afa
n
panqae
cdy
j
b
ts
oo
cgc
urnq
npn
n
saqqn
nd
e
uanf
oa
ef
cgc
tfnq
ra
ofaoq
hoof
ppfqnnvace
tfnq
nqanq
af
nde
</t>
  </si>
  <si>
    <t xml:space="preserve"> 
hossam ahmed abo hussein
address
khamis mushait saudi arabia
mobile no 
e
mail 
hossamahmedyahoocom
personal information
date
of
birth
th
july 
nationality
egyptian
driving
license
available
marital
status
married
education
university
 tanta university faculty of
science
university
degree
bachelor in
biology
grad
good
graduation
year
work
experience
key account specialist at siemens 
healthineer for 
chemistry and hormones
present 
act as sales  application specialist at mediserv 
company
from
southern area on
i
stat device abbott point of care department
afinion
 device abbott point of care department
tempus  tubing system
act
as
medical
rep
at
ronesca
pharma
from
 in 
dammam
act as medical rep 
at
jamjoom 
pharma from 
in
egypt
act as medical rep 
at 
sabaa
pharmaceutical company for nine
months 
in
egypt
languages
foreign
language
 english
language
very
good
linguistic
skills
reading
writing
speaking
in 
english
language
</t>
  </si>
  <si>
    <t xml:space="preserve">    
huda mohammed alalmai
pharma
cist 
abha 
saudi arabia
phone
email
hudamoha
hotmailcom    
about me
i a
spire t
o learn 
more develop  m
y
skills
and gain new experiences in an active work
environment
educ
a
tion
certificat 
king khalid university 
college of pharmacy
bachelor of pharmaceutical sciences
gpa  
excellent category with 
second class honor
experience
first aid course approved by the saudi red 
crescent
summer volunteer training in pharmacy health 
care center in central abha
member of a drug club in college  with many 
events
presant
member of the astabraq volunteer t
eam under 
the supervision of asee
r youth council with 
many events organized
antibiotic 
in abha            
basic principle of good 
manufacturing practice
aseer
health conference    
duphat  conference
skills
english 
language with 
step
test
score 
of  
equal 
tofel
communication
teamwork spirit
able to work under 
pressure
willing to learn and adapt
</t>
  </si>
  <si>
    <t xml:space="preserve"> 
husam adel al
hammadi
mobile
date of birth 
april
email 
enghusamadelgmailcom
linkedi
n
husam
adel
ba
nationality 
yemeni
career objectives
seeking 
a 
position in
biomedical engineering
in the field of r
esearching developing servic
ing and 
designing 
medical equipment for patient monitoring diagnosis treatment
and rehabilitation
i would welcome the opportunity to utilize my planning designing and overseeing skills in biomedi
cal 
engineering
to further 
the 
education 
bachelor of
science 
in electronic
engineering emphasis on biomedical
university of science and 
technology
y
emen
graduated 
may
specialisation
biomedical engineering and biomedical science
e
mployment 
work e
xperience
abu noor al
deen corp for medical appliances and drugs
application and biomedical engineer
abu al
emad for drugs and medical appliance
 to 
biomedical engineer
almillion co ltd 
 to 
biomedical engineer
man telecom selutions
 to 
financial officer
public relation officer
engineering and project e
xperience
key undergraduate projects 
auto working portable defibrillator based on ecg 
monitoring
device that sensed any heart abnormal case or activity using ecg then show alarm in the smartphone and 
classify the case after that select the proper procedure and send it to the portable defibrillator to start charging 
the capacitor it takes
 second then applied the shock to the human body finally send the result to the 
smartphone all the communication between the ecg smartphone and defibrillator via wi
fi achievements 
the project has participated in the italian organization ubora co
mpetition in the field of medical technology 
and it has been qualified within  projects around the world 
the project has invited to the first international conference on collaborative biomedical engineering for open 
source medical technologies and th
e ubora design school  which will be held in pisa italy from st to 
nd and rd to th september respectively 
the project was honored and ranked first in the university of science and technology 
the project has published in  local and regional news websites 
referees
available upon request
</t>
  </si>
  <si>
    <t xml:space="preserve">
alibrahimgmailcom
career
 objective
to direct my skills and passion for technology and innovation towards an innovative 
work environment where i could contribute for the growth of the organization and prove 
myself as skillful chemist
education
university of arizona tucson arizona
department of chemistry and biochemistry
class of fall 
ł
a bachelor degree in chemistry
ł
a certified member of the chemical society
ł
gpa is  out of 
awards
ł
earned prince mohammad bin fahd prize for students who earn gpa  out of          
 for an academic year 
ł
honor mention
in  rewarded for students enrolled in  units of a semester 
with gpa of  
skills
            interpersonal and communication skills 
ł
strong professional writing and public speaking skills in both english and arabic
ł
selfmotivated and able to motivate team member
ł
very energetic enthusiastic and willing to take on new research and projects
ł
creativity and decisionmaking skills in team projects
ł
able to multitask and manage time efficiently
ł
the ability to organize and divide tasks between team members to maintain 
project timelines
ł
able to adapt and work in any work environment
          technical skills
ł
strong knowledge in modern lab operation procedure and equipment
ł
creating and maintaining reports on regular bases
ł
excellent knowledge in the operation of gas chromatography machine  
ł
experienced in optimization methods and calculations
ł
strong analytical and problem solving skills
ł
strong knowledge in power bi
professional 
experience 
         lab crew leader in procter and gamble
november  to present
ł
 review  check all raw material packing material  finished product document™s 
batch envelop 
ł
 lead all release and shift activities to ensure all the relevant systems are in place 
aligned with qa requirements and on the highest standard to inspect the products 
versus qc specification  
ł
 own lab systems eg chemical management calibration spare parts etc 
ł
 troubleshoot instrument malfunction and investigate any out of specification 
materials
ł
 lead communication with various functions eg operation dc planning etc    
related to disposition
ł 
qualify on and able to perform all qc test methods analysis
ł 
create lab system on microsoft access that control the process of cic external 
calibration spare parts validation and the instruments backups
ł 
performance high quality reports by using power bi
          chemist in pall corporation 
april   to november  
ł
determination fuid contamination by the gravimetric method
ł
particle counting and sizing using an automatic particle counter
ł
determination of particulate contamination level by automatic particle counting 
using the lightextinction principle
ł
preparation of analysis membrane for particle counting using optical microscope
ł
determination of water œ coulomertic karl fisher titration method 
ł
dynamic filterability of hydraulic fluids
ł
coding the level of contamination by solid particles
ł
qualifying and controlling fluid sample containers
ł
extraction of fluid sample from hydraulic or lube oil system
ł
extraction of oil and grease from water samples
ł
performance high quality reports for customers with recommendations
working for sabic™s quality assurance department for petrokemya plant  
internship 
june œ augest 
ł
analyzed polystyrene polyethylene and polyvinyl chloride raw materials
ł
investigated product quality deviations
ł
monitored the quality of solid wastes and wastewater discharged to the 
environment
ł
conducted laboratory tests such as polymers melt flow index test polymers 
density test and pvc heat loss test
community and leadership
ł
volunteering in mentorship program in which i supervise freshmen students 
through their first year classes 
ł
volunteering in student ambassador in the chemistry department 
ł
volunteered in safwa annual charitable marathon in saudi arabia in april  
and may 
</t>
  </si>
  <si>
    <t xml:space="preserve"> 
hussam saleem hamdan
address        
jeddah 
al jameah
dist 
contact
details
mobile no     
e
mail
swordhhhotmaillcom
objective
to find fulfilling position where i can apply my skills  knowledge beside maximizing my accounting experience
experience
mahmoud saleh abbar 
co      
jeddah
oct
up
to
date
chief accountant
 for thermoking division
june  up to date
accountant
at central air
conditioning division
oct  to may 
national marketing e
st
jeddah
may  to
aug  
accountant
 at internal audit department
d
r khalid idriss hos
pital
jeddah
sep
 to 
apr 
accountant
 at accounts department
professional profile
at certified internal auditor cia
windows  excel 
 this is beside other courses
hussam saleem hamdan
swordhhhotmaillcom
page 
of 
training
mohammed abdullah ma
lat office  for acco
unting and auditing
january
to 
april
the training was including the following
the int
ernal
audit
ing
preparation of 
the fi
nancial position lists
preparation of 
the lists of 
c
ash 
f
low 
preparation of 
the statements of income 
profits and losses
education
bachelor degree in a
ccountancy
june
king abdulaziz unive
rsity jeddah
personal information
date 
 place 
of birth
march    jeddah
religion
islam
languages
arabic  english
marital status
married and have children
health condition
excellent
nationality
palestinian with lebanese document
iqama sta
tus
transferable
driving license
valid
hobbies
traveling swimming  reading
note all 
of 
references  
supporting
documents will be available upon request
t
hank you
hussam s hamdan
</t>
  </si>
  <si>
    <t xml:space="preserve">hytham
elgamal
page
of
hytham bahaa eldin m elgamal
hythamelgamalgmailcom
summary
more than  years™ experience including sales marketing supply chain  tenders biding selfmotivated 
with strong leadership skills and the ability to lead team to success other skills i possess include excellent time 
management abilities verbal and written communications skills and extraordinary research and organizational 
skills i also have lots of sales experience and a great eye for detail i always think ahead and look for ways to 
benefit the company the most
have the ability to work in stressful situations efficiently even when under a lot of pressure i have a great reputation 
for getting the job done right and in a reasonable amount of time i have included my resume along with references 
for you to view
i am adept in optimizing team performance aligning diverse agendas opportunity identification moreover while 
my onthejob experience has afforded me a wellrounded skill set including firstrate leadership and i excel at
ł
vendor relationships
ł
business development
ł
technology and business solutions
ł
service delivery and project management
professional experience
company name
tamer healthcare
date
position in company
jan  œ jan 
tenders manager
company industry
medical devices equipment  pharmaceuticals
address
jeddah ksa
work description
ł managing direct purchase for governmental institutions ksa
ł reviews each call for tender in detail with the responsible sales person to 
determine a response strategy which includes scope of delivery pricing and 
delivery timelines
ł provides all necessary project management skills to coordinate the work of 
all departments needed for the timely delivery of complete and successful 
tender responses
ł collaborates with the technical tender managers and the sales team to 
assemble complete proposals and support during contract negotiations
ł conducts and documents regular winlost meetings after each customer 
decision
ł develop businesssales strategy and account plan for priority accounts that 
ensures the achievement of sales and profit targets within set budgets 
ł prepare and execute strategic meetings with important decision makers
ł effectively manage the opportunity pipeline in order to reliably predict 
hytham
elgamal
page
of
revenue
ł keep management and marketing informed of development of opportunities 
and accounts including market trends and competitor issues
ł identify customer needs and effectively demonstrate the values both 
economic and human
ł demonstrate cost effectiveness tools and negotiate the sale of the companys 
solutions
ł build longterm strategic relationships and partnerships with customers to 
grow business and gain market share 
ł support with data to forecasting and budget process
ł lead the tender process  setting up and followup on tender project plan 
drive tender opportunities get commitment and maximize tender outcome
ł use all available internal resources to ensure customer satisfaction
ł ensure all administration is comprehensive and completed on time
company name
tamer healthcare
date
position in company
jan  œ jan 
key account manager  dental tenders manager
company industry
medical devices equipment  pharmaceuticals
address
jeddah ksa
work description
 managing key accounts  big hospital chains distributers either 
governmental or private 
key link between company and healthcare professionals
work strategically to increase the awareness and use of a company™s products 
kerr sybrone endo american orthodontics biolase  kulzer
making presentations to doctors and pharmacists in the retail sector
organizing conferences represent the co in various events train physicians 
on our systems  technology and other medical staff
building and maintaining positive working relationships with medical staff 
and supporting administration staff eg receptionists
planning work schedules and weekly and monthly timetables this may 
involve working with the area sales team or discussing future targets with the 
area sales manager
monitor competitor activity sales deals and their new updates  products
staying informed about the activities of health services in a particular area
track client needs achieve sales targets launch new products  ensure that 
the sales execution aligned  meets the customer satisfaction
company name
tamer healthcare
date
position in company
oct  œ jan 
product specialist
hytham
elgamal
page
of
company industry
medical devices equipment  pharmaceuticals
address
jeddah ksa
work description
key link between company and healthcare professionals
work strategically to increase the awareness and use of a company™s products
making presentations to doctors and pharmacists in the retail sector
organizing conferences represent the co in various events train physicians 
on our systems  technology and other medical staff
building and maintaining positive working relationships with medical staff 
and supporting administration staff eg receptionists
planning work schedules and weekly and monthly timetables this may 
involve working with the area sales team or discussing future targets with the 
area sales manager
monitor competitor activity sales deals and their new updates  products
staying informed about the activities of health services in a particular area
track client needs achieve sales targets launch new products  ensure that 
the sales execution aligned  meets the customer satisfaction
company name
emaar malls group llc
date
position in company
march   january 
senior leasing specialist
company industry
real estate
address
dubai united arab of emirates
work description
lease administration is solely responsible for preparation of background 
information and generation of formal lease documentation for emg  rental 
roll for retail properties totaling in excess of aed one billion annually 
processing of lease enquiry evaluates enquiries received from prospective 
customers local  international obtains information on their market 
creditability and financial stability and if satisfied releases the lease 
application form to be filled by the prospective customers to obtain full 
details about customers and their requirements
developing proposal forwards completed application forms to the retail 
leasing manager  coordinator for perusal upon receipt of the instruction 
prepares a formal agreement based on the budget and merchandise mix for 
onward transmission to clients for perusal and decision
lease negotiation receives from the client either acceptance of proposed 
offer or an offer with changes in the terms of proposal in case of former 
refers the matter to the leasing manager for negotiation prepares a fresh 
offer on negotiated terms upon the advice of the leasing manager for clients™ 
perusal and acceptance
review of final agreement reviews the final acceptance of the proposal to 
ensure that there is no ambiguity in the acceptance of the terms and conditions 
as mentioned in the revised proposal and there is complete clarity with 
regards to the company™s and the tenant™s commitments with regards to the 
agreement 
collecting clients  company documents collects legal documents from 
hytham
elgamal
page
of
clients such as trade license commercial registration insurance certificate 
owners™ passport copies etc to ensure the legality of the clients company and 
to use these documents in case of any litigation
payments document organizes the payments document and forward it to the 
clients along with the lease agreement so as to receive the payment along 
with the signed agreement signifying the acceptance of the clients
documentation of final agreement upon receipt of the signed agreement 
along with the payment obtains the signature of the authorized signatory of 
the company on behalf of the company as per the doa in order to 
authenticate the deal and completes filing procedures for the purpose of 
record and subsequent contract administration
maintaining the files ensures accurate filing of all information and 
agreement so as to enable the company to refer to it in its relationship 
management with respect to rent collection renewal  extension transfer as 
well as to serve as a point of reference in case of any litigation
company name
manazel specialists real estate llc
date
position in company
august  œ march 
senior sales  leasing officer
company industry
real estate
address
abu dhabi united arab emirates 
work description
 maintain and develop relationships with existing customers via meetings 
telephone calls and emails
 visiting potential customers to prospect for new business
 to act as a contact between manazel and its existing and potential markets
 to gather market and customer information through internet research review 
of current media and competitor visit
 to negotiate the terms of an agreement and close salesleasing to meet current 
targets
 to represent manazel at trade exhibitions events and demonstrations to sell 
promote and develop the business plan
 to provide presales and aftersales support to all customers of manazel
 to keep accurate records of sales and information
 to review own salesleasing performance and to aim to meet and exceed 
targets set by the sales manager
 to make accurate rapid cost calculations and provide customers with current 
market quotations
 providing telemarketing support to manazel customers
 providing presales and aftersales support to all customers of manazel
 closing resolved cases in the customer relationship management system
 solving customers™ problems or complaints
 acting as first point of contact with organization
 routing or escalate queries for appropriate advise or resolution
company name
barclays bank
date
position in company
august   august 
personal financial advisor  atl
hytham
elgamal
page
of
company industry
banking
address
abu dhabi united arab emirates 
work description
 presentation an appropriate professional image of the organization
 coordinating between different departments
 manage business loans sales team
 provide trainings and leads needed by sales team 
 personal installment loan processor
 salary transfer installment loan processor
 easy loan
 card to loan
 helping clients in their inquiries  problems
 establish new client accounts
 make daily reports to bdm manager for improving targets
company name
atos sekem pharmaceutical company
date
position in company
may   june 
medical representative
company industry
pharmaceuticals 
address
cairo egypt 
work description
 key link between company and healthcare professionals
 work strategically to increase the awareness and use of a company™s products 
rawakan atroplex vitagreens and sekem herbs
 making presentations to doctors and pharmacists in the retail sector
 organizing conferences for doctors and other medical staff
 building and maintaining positive working relationships with medical staff 
and supporting administration staff eg receptionists
 planning work schedules and weekly and monthly timetables this may 
involve working with the area sales team or discussing future targets with the 
area sales manager
 monitoring competitor activity and competitors products
 staying informed about the activities of health services in a particular area
education
institution
zagazig university
completion date
june 
degree major
bachelors degree of science chemistry  botany  
computer skills
hytham
elgamal
page
of
microsoft os
excellent command user for windowsx x me xp
microsoft office
excellent command with ms word excel  power point
internet
excellent ability for internet browsing  navigation 
linguistic skills
arabic
mother tongue 
english
fluent 
personal information
birth date
st
  august 
nationality
egyptian
marital status
married
driving license
valid saudi arabia uaeand egyptian with clear records
</t>
  </si>
  <si>
    <t xml:space="preserve">  
a
b
c
ade
feacegcc
eh
bac
ibcag
c
cc
j
ka
l
mnb
ab
ogccbcca
og
bb
og
pqi
pk
ra
pasaa
taugga
oggc
ogga
raa
aa
ogbgeb
cc
a
bc
def
gdb
oa
vwa
mahkd
wc
pmcckd
ba
kdv
xf
hi
cd
ef
gh
ij
waaahbgac
ab
cba
acu
jaa
cc
wa
a
a
waabaac
yacga
ck
ac
f
gh
ij
lmij
waaeaeag
c
acu
aabab
zbabaa
abc
xga
p
cc
c
acb
ja
nh
ij
l
mij
beab
gcgau
bageaucwa
a
ceegaece
zbgaba
d
ac
ja
nh
ij
bgcgau
b
wgdaaabgbreb
c
mccd
</t>
  </si>
  <si>
    <t xml:space="preserve">ibrahim mohamed mahmoud            
jeddah saudi arabia  
mobile     
email   dribrahimyahoocom
personal information
date of birth            
marital status       married
have my own car for my transportation
objective
seeking a supervisor  position where i can be of benefit   and at the same time improve 
my skills and experience at western area  
jeddah 
education
bachelor degree in                  
pharmacy
university                                
 alexandria
year of graduation                 
grade                                         good
skills
computer skills
good knowledge of windows  me xp microsoft word
good knowledge of micro soft excel and power point
   language skills
native language arabic
excellent command of both written and spoken english
training and experience
working at cholley company as supervisor western area
f
rom jan  until now 
working at eckhart company as field force supervisorwestern 
region from jan  to dec 
working at al œdawaa company as senior medical representative 
jeddah from jan  till end of 
working at rameda company as product specialist at cvs line at 
working at rameda company as medical representative at injection line 
at 
courses
selling and negotiation skills at cuiq smart at 
negotiation skills and selling skills at aldawaa companya at 
marketing  selling skills at rameda academy at 
      clinical practice for pharmacist at 
team building and body language at 
</t>
  </si>
  <si>
    <t xml:space="preserve">ibrahim mohammed naguib
address
jeddah kingdom of saudi arabia
mobile
email
inaguibgmailcom
personal data
ł
date of birth  july 
ł
nationality egyptian
ł
marital status married
ł
driving license valid egyptiansaudi
career objective
seeking for a challenging career and opportunities where my abilities and skills can be 
developed and my knowledge can be applied to achieve organization objectives and to 
serve more patients
education
ł
bachelor of pharmaceutical science cairo university
ł
cumulative 
grade good
ł
graduation year may 
work experience
june  
œ
 june 
senior vaccine specialist at glaxosmithkline ksa since june  till june 
       jeddah 
œ
 western region and southern region
key account associate ventoline april  till april 
 infanrix hexa awarded in saudi airlines hospital in 
 menveo first institutional order in ksa in king abdalaziz university hospital 
 byb awarded for q 
 achieving over  in lead kpis 
 consistent outstanding performance  and 
 ranking number one over vaccine bu in presentation assessment 
 i
ntroduction of infanrix hib vaccine in international medical center 
 rotarix market share  in my assigned area 
 raising infanrix hexa market share from  to  in my assigned polyclinics from    
 and keeping on outstanding market share up till 
 introduction of cervarix cervical cancer vaccine havrix hepatitis a vaccine and 
infanrix hib homophiles influenza  in king abdulaziz university 
 introduction of rotarix rotavirus vaccine in king abdulaziz university 
jan  
œ
 jan 
medical representative in saja ksa from jan   till jan 
jan  
œ
 jan 
medical representative in 
novartis
 egypt analgesics line from january  
to january 
 introduction of voltaren ampules in alsahal educational hospital 
nine
years  private and institution saudi market 
experience 
course
ł
team management and leadership course with edx 
ł
supply chain analysis course with edx 
ł
organizer of s training with cooperation with sanofi aventis 
ł
basic selling skills presentation skills  arrow segmentation by novartis 
ł
wsfe pfss presentation skills targeting and segmentation at gsk 
ł
talent development negotiation skills and customer service through ambassador 
programmer by gsk 
languages
ł
arabic  native
ł
english excellent
computer skills
ł
microsoft office  excellent
</t>
  </si>
  <si>
    <t xml:space="preserve">irfan hussain
 bungalow a dohs phase  
 malir cantt karachi pakistan 
 irfanhjaffrihotmailcom 
c 
 c  res 
professional profile
   a highly motivated biomedical engineer wh
o is trained and experienced in sales and 
installations product support and servicing
 of various biomedical and industrial chemical equipment™s posse
ss excellent analytical project ma
nagement and communication ski
lls developed through professional and academic experi
ences  proven ability to work with teams 
 recent work experience                       
    saudi jod abdul karim alsinan group of companies       
                                                              march 
 to present  manager salesservice ksabahrainqatar
formulating monitoring supervising and implementing over
all administrative maintenance procedures geared towards 
enhancing quality of analytical instrumentation and formulate plans for the sales forecast 
establish strong rapport with 
customers and ensured high standards of customer satisfaction ˜
deputed to special projects for completion and 
customer satisfaction 
provide strong leadership and guidance to novice engi
neers ensured adequate supported and training  
developed 
and conducted training on operational safety 
 achieved the yearly target given by management
 maintain daily communication with customers to ensure resolution and proper followup leading to 
customer satisfaction  
promote a professional and proactive approach to cu
stomer issues visiting customers on a regular basis to investigate any complaints iden
tify and quantify customer requirements monitor competitor and other 
company support activities and deal effectiv
ely with technical and contract issues  
assist the company in delivering cost savings to
 the customer via improved working methods 
investigating supplierparts discounts and improve relia
bility of equipment through proactive preventative 
maintenance programs  
formulating monitoring supervising and implementing overall administrative maintenance procedures 
geared towards enhancing quality of 
medical services and diagnostic spanning all divisions and specializations  
 deputed to special projects and commissioning of highly sensitive and expensive biomedical instruments   
provide strong leadership and guidance to junior engi
neers to ensure that they are supported and given the 
necessary motivation and training to provide 
the highest quality service to the customers  
develops and conducts training on the safe operat
ions of the equipment and demonstrates skills to 
trainees including team members  customers 
  petro scientific company middle east                                    
     dec  to february  
srservice engineer   provide multivendor lab equipment services  calibrations on call basis  annual maintenance contracts
project lead for the annual maintenance contract in saudi aramco shell refinery jubail saudi chevron alrazi ibn e 
sina along with other on call regi
onal maintenance responsibilities
responsible for the maintenance break 
down calls preventive maintenance calibration and trainings to customer 
for the 
instruments of different vendors like pac seta grab
ner tanaka milestone and other multivendor in 
kingdome and bahrain    i                                                                                    
working on physical properties inst
ruments distillation flash and other small like balances ph conductivity
and others
other responsibilities include customer services surveys and to introduce business line to new customer and include 
new service contracts in the existent customers list  sgs pakistan                                                                                                                   
                       may  to october  
assistant manager labpurchase  
supervise maintenance and calibration of
 analytical lab instruments and ogc 
carry out calibrations of the instruments 
member of the purchasing committee for the new instrument purchase 
inventory management assist in devising cost savings solu
tions via improved working met
hods researching supplier and 
parts improve reliability of equipment through 
proactive preventative maintenance programs  
lab instrument in sgs gcagilent flash pointpetro test gcper
kin elmer flash pointseta gcshimadzu                         
cfppseta
 ftirperkin elmer distillationk
ohler uv visperkin elmer
 karl fisher and balances 
 national scientific company ltd œ alkhobar ksa                                                                    aug  t
o aug  sr engineer specialized in providing turnkey laboratory solutions 
 lead service team comprised of  members 
gained expertise in servicing of petroleum 
instruments pac and provided technical su
pport to a wide range of refineries in 
the eastern region of saudi arabia including aramco bp 
skilled in selling and performing maintenance on microwave 
ovens mercury analyzer m
ile stone spectrophotometer 
gbc bruker gc™s and thermal instruments like dsc tga ta instrument 
 analytical measuring systems pvt ltd œ karachi pakistan               aug  to july  
service engineer  successfully supplied installed and servic
ed high tech analytical  life scienc
e instruments at various organizations 
throughout pakistan  
gained extensive experience in the technicalit
ies of perkin elmer instruments including 
ouvvis  uvvisnir spectrometers  
ogasliquid chromatographs 
oelemental analyzers  
othermal analyzers 
ohigh performance liquid 
chromatography hplc 
 biotech pakistan pvt ltd œ karachi pakistan                            may  to aug  
service engineer   worked as a service engineer and dealt with
 medical  scientific equipment™s medica
l consumables spare parts and lamps supply
 along with the installation 
 siemens medical solutions œ karachi pakistan                  jun  to aug  
intern  completed internship with the leading heal
th care equipment supplier in pakistan ga
ining exposure to the operational systems 
 developed architectural and conceptu
al knowledge of technologies by 
observing engineering literature 
    professional trainings 
 conferences
  gc basic service training 
œ netherland                                                                                                                    
       october  
 cp  bruker gc™s 
 milestone service training œ italy                                                                                            
                                     september  
dma mercury analyzer ethos microwave digestion
 micro xl microwave ashing system ultra wave 
 pac service  maintenance œ lauda germany                                                                                     
                              june  
received
 a comprehensive training from herzog on the 
following petroleum app
lication instruments 
 hcp hcp  fzp gs 
optidist hdv pmd  
hfpjftot 
hvu  hvm cid  
 sales thermal instrument œ dubai                                                                                               
                                     march  
tga dsc 
service training for perkin elme
r gc œ dubai                        sept  
attended multiple business conferences in the past five years
 held in bahrain dubai lebanon malaysia and srilanka 
won employee of the year award for three consecutive years 
 education 
 skills  bs biomedical engineering 
 sir syed university of engineering  technology
 karachi pakistan                             apr  
 computer skills  microsoft office pspice ma
tlab autocad and c computer language 
experience with design tools  
function generator and oscilloscope 
language skills  fluent in urdu and 
english basic knowledge of hindi an
d ability to read and write arabic  
   </t>
  </si>
  <si>
    <t xml:space="preserve"> 
i
rfan 
m
azhar 
s
iddiqui
al malaz dist riyadh
ksa
irfanmsiddiquioutlookcom
m
anagement 
p
rofile
t
rade 
m
arketing
k
ey 
a
ccount 
m
anagement
c
lient 
m
anagement
c
onsumer 
e
ngagement
s
ales
a
dvertising
business 
and 
marketing 
professional with nearly 
years of experience in 
advertising and fmcg 
sector
in various
rol
es in 
marketing sales  d
istribution
project l
eadership
 r
esearch 
a
nalysis
across diverse organizations proven 
ability to build strong client relationships and drive new re
venue streams motivational leader and mentor of 
multicultural and cross
functional teams with team management skills adapting 
to new environments and delivering 
consistently high levels of client satisfaction 
strategic planning 
trade marketing 
business development
key account 
management
project 
management
project
execution
activation
leadership strengths  highlights
trade marketing operations
proven ability in conducting business analysis update by product category andor 
reliable 
sales forecasts monitor
competition with re
gards to trade terms incentives and other 
retail 
activities
key account
management
proven ability in 
s
et
ting
up sales
targets 
plans based on competitive analysis and 
market trends for accomplishing 
volume growth
 skilled in developing and implementing
s
ales
project 
based on the 
business requirements 
consumer 
engagement
and 
activation
skilled in providing strategic thought
 monitoring performance and 
developing strategies 
to boost awareness increase c
onsumer reach that lead to successful trials 
research  
market intelligence
adept at 
d
etermining 
market trends competition activities and 
analyzing
information via 
comprehensive market analysis and global benchmark studies to provide the 
organization 
with 
customized 
optimum solutions 
addressing their key challenges
personal attributes
astute leader 
with all hands on deck 
approach
and 
aptitude for achieving desired goals 
through effective
execution
implementation 
 management in alignment with latest ma
rket trends and 
organizational 
 thereby 
constantly learnin
g and implementing best practices to 
maximize
growth
professional experience
british american tobacco 
ksa                  
j
une
 onwards
consumer 
activation executive
riyadh
key profile
activation 
management
gathering and presenting insights and analysis on brand performance consumer preferences and competition 
activities 
managing and 
execution in line with 
organizational goals
continuous
training and 
communication with 
brand 
ambassadors
partner agency and ho to improve delivery and 
engagement 
validating new outlets and preparing journey plan t
o maximize 
reach and availability  
monitoring and 
supervising
m
onthly cu
stomer in
centive 
redemption and activation
reinforcement trainings 
deliver continuous competition activities consumer feedback and market insights on current and future trends 
design surve
ys and research methodologies 
analysing
data and planning initiatives to enhance activation and 
increase consumer awareness and 
generating 
trials 
e
nterprise impact
developed 
communication tools 
and other s
olutions to cater 
p
lain packaging 
regulation and minimize
impact of 
the same
successful s
trategy 
development
selecting best volume weighted outlets to 
maximize
consumer 
reach
and generate 
trials
successful 
deploym
ent
of 
resources 
continuous
monitoring and training assets 
which lead to increase in awareness 
and enhancing consumer preference
successful 
implementation
of t
ailored and customized
solutions
relevant to their challenges
derived fro
m market 
analysis and global benchmark
s to ensure sustainable impact
british american tobacco 
ksa                  
may  
june
key accounts executive
riyadh
key profile
ac
count
management
ensuring
product
portfolio working with cross functional 
teams sales marketing merchandising 
responsible for cascading sales targets 
to 
distribution
team 
based on monthly forecasts
and supervising sales 
and 
monitoring 
results
relationship management dealing with valued customers and enhancing relationships throughout the value 
chain 
planogram
finalization p
roduct 
launches listing pricing updates re
enforcement campaigns and various 
other channel focused activities 
to derive channel growth
planning
 monitoring sales forecast st
ock levels sku maintenance and 
acquiring new accounts
enterprise impact
successful 
management
and 
channel 
development
 increase in 
overall volume and 
channel 
contribution 
fast and
immediate product listing and availability
deriving 
awareness and sales 
growth
continuous
and steady 
channel growth maintaining 
availability of stocks and 
minimizing
out of stock 
br
itish american tobacco 
ksa                  
march 
may 
trade marketing representative
riyadh
key profile
territory 
m
anagement
trade marketing activities
implemented 
marketing plans to enhance sales of major brands across the target market segment 
maintained regular interaction with brand 
owners pertaining to day to day brand performance and annual brand 
plans interacted with the sales team in effectively implementing 
monthly and 
quarterly
cycle instructions
evaluated consumer preferences using qualitative and quantitative market research on parameters like share  
vo
lume growth 
oos control brand availability etc
area sales
management
definedimplemented strategies aimed at retaining or enhancing existing market share across the assigned territory
designed 
retail marketing plans to be implemented by the ret
ail team for accomplishing 
area sales 
targets 
contributing to overall 
regional targets
organized qualitative and quantitative surveys to ascertain market trends
and 
consumer preferences
coordinated ac
tivities related to trade marketing and distribution s
ystems handheld and back end application
managed 
designing of trade marketing and d
istribution 
journey plan monitoring reports from back e
nd system and 
implemented availability stability and functionality 
across
t
md systems
enterprise impact
significantly contributed to enhancing trade visibility and trade marketing
activities across
the assigned territory
successfully developed new units and solutions to cater to 
display bans in the market 
developed  implemented
various retail centric act
ivities and
projects 
across all tmd outlets in ksa
fortune promoseven
ksa                  
april 
dec 
account manager
jeddah
key profile
client servicing and project 
management
developed marketing  communication strategies for 
various clients including 
al
maha  
green farm 
managed communication activities of
portfolio
of clients including
fmcgs 
mainly 
alif
alif fm dabur 
international fairmont hotel 
audi
samaco
solid au
tomotive and fmcg market experience
research and problem solving activities for various other clients including 
involved potential client pitches and market 
research
rice market cosmetics fbs
acquired analytical  strategic thinking tact
ics especially in 
r
etail and 
modern trade
grey 
pakistan
account manager
karachi
aug  
d
e
c 
managed portfolio of accounts pg pantene emirates ebm biscuits 
handled retainer billing and invoicing and project wise costs 
thorough understanding of client requests and constant communication  
precise briefing and analysis to the creative team to develop solutions pertaining to market insights 
saatchi  saatchi
pakistan
client service executive
karachi
aug 
aug
managed
communication
activities of
industry leading clients in electronics  consumer goods
managed 
portfolio
of clients includ
ing
ssgc sony ericsson pampers
executed 
atl and btl campaigns for 
sony ericsson cyber
shot phones
pg 
pampers documentary for kids  
hours of sleep campaign completing  commercials for the launch
a
cademics
education
bachelors in business administration marketing 
iqra un
iversity karachi pakistan
professional development
 courses
growth academy program 
b
ritish american 
tobacco
value reframing and consumer perception 
training 
p
roctor  gamble
negotiation skills training
coaching skills training
personal mastery  emotional intelligence training
business presentation skills
leadership skills 
workshop  
training 
problem solving  decision making skills training
l
eading team
s
workshop
branding
m
anagement
and product 
focused 
courses
trade marketing packaging 
trainings
train
ings provided to 
t
rade marketing 
team
activation team brand 
ambassadors
and 
colleagues 
personal details
date of b
irth
th
dec 
languages known
english
 urdu
and arabic
nationality
pakistan
social profile
httpswwwlinkedincominirfan
s
 references available upon request 
</t>
  </si>
  <si>
    <t xml:space="preserve">
</t>
  </si>
  <si>
    <t xml:space="preserve"> 
objective
a highly motivated and confident individual looking for challenging and 
suitable position with ambitious organization that requires strong customer 
service skills and good knowledge of various types of 
prescription drugs 
also offers an opportunity to utilize my strengths to build my career that 
would intrinsically help me in achieving greater practical excellence in 
pharmacy domain 
to provide caring affordable high quality healthcare 
and supportive ser
vices to everyone
work experiences
medical r
epresentative
jan jan 
pfizer j
eddah
 jeddah
tasks
tact to deal and persuade targeted doctors by prescribe our drugs 
answering queries delivering product samples and advise utilizing a high 
per
suasion skill which make me able to gain the confidence of costumers 
and increase the company sales
maintain stock and storing and handling it properly
attend sales meetings conference calls
and symposiums
keep accurate records and documentation for reporting and feedback
trainee university internship
jun oct
university of jordan hospital amman
provides pharmacological information by answering questions and requests 
of health care professionals and counseling patients on drug therapies
trainee university internship
may 
sep 
nefal pharmacy amman
dispenses medications by compounding packaging and labeling 
pharmaceuticals using computerized system
also generating stock lists
trainee 
mar 
oct
ibn al
haytham hospital
 amman
i tra
ined 
about
general surgeries 
plastic surgeries
and
ophthalmic 
surgeries
education
bache
lor o
f pharmacy
university
of jordan
 amman
school
of 
pharmacy
general secondary school 
certificate
scientific stream average 
training and 
certification
pharmaceutical 
marketing skills
held by 
pfizer
selling 
skills
held by 
pfizer
certificate
s
presenta
tion 
skills
held by 
pfizer
references
references available upon request
maram ghareeb
pharmac
ist
personnel information
name 
maram mahmoud ghareeb
date of birth jan 
gender female
marital status single
nationality saudi
skills
reli
able
 persuasive
creativity 
organized
and interactive
positive attitu
de and attention to 
details
fast learner and grasp 
knowledge quickly
good communication and time 
management skills
appropriate in teamwork 
adaptable and flexible
good listener caring and 
compassionate
ability to work under pressure 
a
nd meet deadlines
in
depth knowledge of medical 
practices
languages arabic and english
c
omputer skills microsoft office
contact information
mobile 
email 
maramghareeb
gmailcom
a
ddress 
jeddah
saudi arabia
</t>
  </si>
  <si>
    <t xml:space="preserve"> 
education
msc mlt hematology and blood transfusion
from
st john
s medical college hospital bangalore under rajiv 
gandhi university of health sciences
rguhs
 karnataka with 
in 
bsc mlt medical 
laboratory technology
from father 
muller medical college
hospital
 mangalore 
under rajiv gandhi 
university of health sciences
rguhs
 karnataka with 
in 
kulathunkal house
thamarassery post
kozhikode district
keara 
india
phone     
email  
jijumsgmailcom
linkedin 
httpswwwlinkedincominjij
umon
sebastian
b
profile
efficient medical lab technologist 
with  years of experience skilled 
in various laboratory techniques 
equipment care operations
training
equally good in lab 
management as well as sales 
management
thesis
evaluation of isolated 
prolonged activated parti
al
thromboplastin time in a tertiary 
care hospital
d
one at
st john
s 
medical college hospital
and 
submitted to rguhs
professional
experience
sysmex india pvt ltd
north kerala india
application specialist
sep  
present
application support for hematology coagulation biochemistry 
clinical pathology and flow cytometry analyzers from sysmex 
conduct product trainings for end user
s
work
with team members 
distributors
and customers across 
regions
support sales teams i
n technical discussion with end users
including c
onducting 
of d
emos  
s
eminars
orientation on products in customers site
attend company training seminars to become familiar with 
product lines
st thomas hospital 
changanassery kerala india
quality coordinator
lab
 sep 
aug 
assistant to lab manager preparing duty list  assigning duty 
to staff
maintaining quality control for the tests done by monitoring 
iqas  eqas
conducting internal a
udit to take preventive  corrective actions
performing  reporting tests in hematology biochemistry 
and
microbiology labs bleeding and component preparation in 
blood bank
t
rainin
g
staff on various instruments and procedures
performing 
and 
monitoring troubleshooting  maintenance of 
instruments
nabh and iso accreditation work
preparation of sop for all 
departments in lab
part time tutor for bsc mlt students 
st marys
clinical lab 
calicut kerala india
lab manager
dec
sep 
performing 
reporting diagnostic tests in lab
maintaining quality control for the tests done
atrium medical care
dubai uae
manager life science  lab division
nov 
dec 
supervise
g
uide
m
onitor and execute sales activities
provide technical training on instruments to the end user
build develop and maintain professional relationships with 
business partners and end
users 
certifications
certified internal auditor for nabh 
by ahpi
certified professional for hospital 
infection control 
basic by caho
member quality council of india 
qci and
c
onsortium of 
a
ccredited 
h
ealthcare 
o
rganizations
caho
lean six sigma white be
lt
msi
references
dr sitalakshmi s
prof head 
lab services
transfusion medicine and 
immunohematology
st johns medical college and hospital
bangalore
dr vanamala alwar
professor
transfusion medicine 
and 
immunohematology
st johns 
medical college and hospital
bangalore
dr rosamma thomas
head 
of
department
department of laboratory medicine
st thomas hospital
chethipuzha 
dr thara ann jose
consultant microbiologist
department of laboratory medicine
st thomas 
hospital
chethipuzha 
discover new potential marketend user
add new products to our portfolio
provide internal training to staffs
atrium medical care
al sadd
qatar
deputy 
manager 
life science  
research
division
oct
nov
supervise
g
uide 
m
onitor and execute sales activities
provide technical training on instruments to the end user
maintain good customer relationship
discover new potential marketend user
add new 
products to our portfolio
provide internal training to staffs
st johns medical college 
bangalore india
lab technologist
may 
sep 
performing diagnostic tests in specialized hematology lab
reporting the tests
maintaining quality control for 
the tests done
bleeding and component preparation in blood bank
assisting  performing special tests
maintaining quality control for the tests done
performing diagnostic and molecular tests in microbiology and 
biochemistry labs
assigned to support it perso
nals in designing modules and 
parameters for lab reporting as a part of lims integration
ddrc 
calicut
kerala 
india
lab in
charge
oct 
may 
preparing duty list  assigning duty to staff
performing  reporting diagnostic tests in lab
maintaini
ng quality control for the tests done
ordering reagents and stock keeping
skills
languages known malayalam hindi english tamil 
kannada
team leader and decision maker with 
time management skills
quality oriented work
maintain good professional relationship 
good computer knowledge
hardworking optimist with self confidence  eagerness to 
update
ability to work in a responsible and efficient manner and to 
manage competing p
riorities to meet deadlines
declaration
i 
jijumon sebastian
solemnly state that the 
above
mentioned
are true and correct to the best of my knowledge and 
belief
</t>
  </si>
  <si>
    <t xml:space="preserve"> 
head office  factory 
industrial quisna zone  quisna œ elmenofia  egypt
tel    œ 
fax   
scientific office
 elobour buildings  floor 
salah salem  nasr city
cairo egypt
tel       
fax       
website   
wwwatcopharmacom
 œ 
 œ 
 œ  
 œ  
 œ 
 œ 
 œ  
  œ 
head office  factory 
industrial quisna zone  quisna œ elmenofia  egypt
tel    œ 
fax   
scientific office
 elobour buildings  floor 
salah salem  nasr city
cairo egypt
tel       
fax       
website   
wwwatcopharmacom
 œ 
 œ 
 œ  
 œ  
 œ 
 œ 
 œ  
head office  factory 
industrial quisna zone  quisna œ elmenofia  egypt
tel    œ 
fax   
scientific office
 elobour buildings  floor 
salah salem  nasr city
cairo egypt
tel       
fax       
website   
wwwatcopharmacom
 œ 
 œ 
 œ  
 œ  
 œ 
 œ 
 œ  
</t>
  </si>
  <si>
    <t xml:space="preserve"> 
kareem mohamed samy ahmed 
e
mail
ksamylfsgmailcom
phone 
transferable 
iqama
valid 
egyptia
n
license
valid
status
married
top pro
ducing sales professional with e
leven years progressive experience including three years in critical line 
in 
leo egypt
 two years in cardiovascular line in saudi market in one of the reputable companies 
saja 
pharmaceutical
company
and six years in medical devices sector in 
johnson  johnson
expertise in solid 
working relation
ship
with professionals of all levels proven ability to identify market opportunities to drive 
revenue and capture market share
education
bachelors of pharmacy 
zagazig university 
the grade is very good 
the graduation year  
skill
computer skills
word 
excel 
power point 
interpersonal skills
key account m
anagement 
team m
anagem
ent
leader ship manag
ement                             
problem solving and time m
anagement 
courses 
march   professional selling skills c
ertified by leo 
september   presentation skills c
ertified by leo 
february   selling skills c
ertified by saja 
december  
presentation skills certified by saja 
may   negotiation skills certified by saja
february   johnson  johnson credo certified by johnson  johnson 
november   integrity selling skills certified by johnson  johnson 
september   econom
ic evaluation of health technology certified by johnson  johnson 
december   spine selling certified by johnson  johnson 
languages 
arabic  
english 
work experience 
product s
pecialist at
johnson  johnson 
diabetes care companies 
ksa 
from jan  till feb  
responsibility
institution sector western and southern r
e
gion from jan  till dec
institution 
 private 
sector western region 
from jan  till dec 
best achiever  institution s
ector    
enlisting of one touch portfolio in major key accounts in western region 
enlisting of one touch select 
 outpatient  in kauh 
jeddah 
enlisting of one touch select  outpatient  in psafh 
taif 
enlisting of one touch select  outpatient  in pmafh 
taif 
enlisting of one touch select  outpatient  in sfh 
makkah
enlisting of one touch statestrip  inpatient  in kamc 
makkah 
enlisting of one touch select plus  outpatient  in kfsh 
jeddah 
enlisting of one touch select plus 
 inpatient  in psafh 
medina
enlisting of one touch select plus  outpatient  in kauh 
jeddah 
enlisting of animas vibe  insulin pump  in kauh 
jeddah 
m
edical representative in 
saja
 saudi
arabian japanese pharmaceutical company  
ksa
from october  till december  
responsibility 
cardio
vascular
line  lipomax  amlopress  
private sector j hospital  j poly clinic 
best achiever   cardio
vascular
line    
medical re
presentative in 
leo pharm
egypt
from december  till october 
responsibility  
responsible for mixed line
critical line  innohep  one alpha 
dermatology line  daivobet  fucidine  fucicort  fucithalmic 
institution 
private and  r
etail sectors port said and 
north sinai
best achiever     
best achiever     
enlisting of leo products in major key accounts in port said region 
enlisting of innohep  hemodialysis department  in port said general hospital
enlisting
of innohep  hemodialysis department  in port said military hospital 
enlisting of innohep  hemodialysis department  in governmental health insurance 
enlisting of innohep  icu department  
in al
soloiman hospital 
enlisting of diavobet  dermatology 
department  in governmental health insurance 
enlisting of diavobet  dermatology department  in suez canal authority hospital 
refernces 
leo pharm
dr mahmoud amr  sales manager   
drmohamed al
biady  national
sales   
dr magdy shalaby  general manager  
saja pharmaceutical company 
dr mohamed elsobky
 district manager   
dr ahmed wasfy  training manager   
johnson  johnson diabetes care compa
nies 
dr ahmed el
sayed  region
al sales manager   
dr amro
abdo  business unit manager   
</t>
  </si>
  <si>
    <t xml:space="preserve"> 
kawther aldubaisi
biomedical engineer
personal info
name kawther aldubaisi
gender female
nationality saudi
residence saudi arabia
date of birth  apr 
address 
thuraya 
qatif saudi 
arabia
contact
phone no 
other 
email
kawtheraldubaisigmailcom
linked 
httpswwwlinkedincomin
aab
abdullah
kawther
objective
education
work experience
professional memberships
seeking a professional 
position as
biomedical engineer in company 
where my background and skill can be used to grow with your 
company
bachelors of b
iomedical engineering 
university 
king faisal university
location alahsa saudi arabia
collage engineering collage
gpa         
sep  
may 
feb
until now
biomedical engineering 
dammam medical complex 
location dammam saudi arabia
responsibilities 
repair and maintenance of 
laboratory devices
security and safety officer for the department of 
biomedical engineering
the application of the standards of c
bahi for the 
department of medical engineering
language
arabic english
information technology
microsoft o
ffice 
matlab
design
autocad adobe 
photoshop
other
s
time management 
s
elf
learning photography
saudi commission for health specialties schs 
k
a
saudi council of engineering sce 
skills
july 
aug
biomedical engineering 
trainee  months
dammam medical complex 
location dammam saudi 
arabia
responsibilities 
repair and maintenance of medical device
calibration and ppm preventive protective 
maintenance for medical device
training courses 
project 
nov
medical device safety basic 
location 
saudi scientific society for biomedical      
engineer
sssbe
apr 
aesthesia equipment and monitoring
location 
saudi scientific society for biomedical      
engineer
sssbe
mar 
project management professional pmp
pre exam
location 
king faisal university
aug 
basic infection control 
location 
dammam 
medical complex
jul 
basic 
fire and life safety 
control
practice
location 
dammam medical complex
apr
basic cardiac life support provider bls
location 
alahsa hospital
may 
infrared 
pulse s
ensor
location 
king faisal university
this pulse sensor fits over a fingertip and uses the 
amount of infrared light 
reflected by the blood 
circulating inside to take a pulse
may 
automated detection of diabetic retinopathy from 
retinal fundus images
senior design
location 
king faisal university
this project aims at designing an automated system 
that can aid in the detection of diabetic retinopathy 
the presented 
automated system is based on several 
image
processing techniques by using matlab 
program
</t>
  </si>
  <si>
    <t xml:space="preserve"> 
khaled abdulaziz
personal
phone 
email
kabdulazizoutlookcom
address
alnaseem jeddah 
natio
nality  saudi 
youtube 
httpswwwyoutubecomwatchvhcokihfcmw
linkedin
httpswwwlinkedincominkhaled
abdulaziz
work exper
ience 
ceo 
golden alliance
easy get  jeddah
responsibilities
creating communicating and implementing the organizations vision mission and 
overall direction
leading the development and implementation of the overall
organizations st
rategy
evaluating the success of the organization in reaching its goals
participating in industry
related events or associations
identify and address problems and opportunities for the company
build alliances and partnerships with other organizations
sales team leader
stc
responsibilities
motivating and advising 
the team to
improve their performance
responsible for the day
to
day operations
interview hire and training new sales representatives
prepare schedules and
assign duties for current employees
follow
up and improving  sales processes 
building and monitoring kpi
meeting planned sales goals
reporting directly to west region sales manager
sales operations support specialist
part time
saudi building te
chnic maintenance company taif
follow up the companys contracts with the government sectors
deputy general manager
managing 
follow
up 
and monitoring the hotel  
busine
s
s 
customer sales representative
trainee in corporate sales at the hotel
attending events and representing the hotel
page 
profile 
sales  branding consultant  coaching i help companies scale up in sales
references
stc
ahmed al
beladi
abeladistccomsa
intercontinental hotel
mr saleem aseiree
sataihgcom
sheraton
hotel
mr 
m
ostafa 
r
uziek
mostmarriottcom
saudi building 
technic maintenance
mr saleeh aalturki
apr  
aug  
oct 
apr  
jul  
dec 
jul 
dec 
mar  
oct 
education and qualifications
page 
b
achelor
degree
of
business college 
law
school
king abdulaziz university 
j
eddah
specialization 
courses
leading teams
 weeks course 
certificat
e
influencing people
 weeks course 
certificat
e
leading people and teams 
specialization
 months
inspiring and motivating individuals
 weeks course 
certificat
e
managing talent 
 weeks course 
certificat
e
successful negotiation essential strategies and
skills 
weeks course 
certificat
e
organizational analysis 
weeks course 
certificat
e
leadership and management
months
corporate strategy
 weeks course 
certificat
e
university
foundations of everyday leadership
 weeks course 
certificat
e
applications of everyday leadership
 weeks course 
certificat
e
designin
g the organization
 weeks course 
certificat
e
managing the organ
ization
 weeks course 
certificat
e
business strategy
 weeks course 
certificat
e
strategic leadership and management 
specialization
 months
financial
and risk management
months
financial
en
gineering
and risk management
weeks course 
certificat
e
six sigma green belt specialization
months
six sigma and the organization advanced
weeks course 
certificat
e
six sigma advanced define and measure phases
weeks course 
certificat
e
six sigma advanced analyze phase
weeks course 
certificat
e
six sigma advanced improve and control phases
weeks course 
certificat
e
management  couching cour
ses
pmp 
certificat
e
complete  contact hours
project management professional 
executive leadership 
 days
course
certificat
e
executive management
kpi and metrics for management consultants
 managers
days
course
certificat
e
training of trainers tot 
certified
account management  sales force design
weeks course 
certificat
e
sales force management
weeks course 
certificat
e
compensation expenses and quotas
weeks course 
certificat
e
forecasting
 budgeting territories evaluation
and legalethical issues
weeks course 
certificat
e
sales operations final project
weeks course 
certificat
e
sales operations management  s
pecialization
months
the art of sales mastering the selling process 
specialization
mont
hs
customer segmentation and prospecting
weeks course 
certificat
e
connecting with sales prospects
weeks course 
certifica
t
e
sales pitch and closing
weeks course 
certificat
e
building a toolkit for your sales process
weeks course 
certificat
e
opportunities and challenges
in sales
certificate
the 
fundamental
of 
sales skills certificate
sales courses
page 
inbound sales 
certificate
sales enablement 
cert
ificate
frictionless sales 
certificate
hubspot sales software
certificate
inbound sales for solutions partners
certificate
mastering the basics of sales hub
starter
share
certificate
sales management training strategies for
developing a successful modern sales team
certificate
sales training for high performing teams 
specialization
months
business
to
business sales
certificate
sales closing strategies
certificate
sales negotiation
certificate
measure salesforce effectiveness
certificate
cost reduction cut costs and maximize 
profits
certificate
brand management aligning business br
and 
and behavior
certificate
weeks course 
certificat
e
marketing analytics
certificate
weeks course 
certificat
e
fundamentals of digital marketing
hours
course certificate
campaign manager 
certified
google ads video certification
content marketing certified
microsoft advertising certified professional
certified
bing ads accr
edited professional status
certified
google analytics for beginners
certified
google analytics individual certified
google analytics 
certified
google analytics for pow
er users
certified
advanced google analytics
certified
content marketing certified 
marketing  branding courses
page 
skills
abilitie
s
ability to lead teams 
ficiency of the sales team
more competitive
improve the conversion rat
e        
s
developing  kpis
decision tree  
leadershi
p dynamics
organizational analysis
ability to lead teams
change management
strategic negotiations
strategic management  
development   
influencer marketing 
organizational culture  
ng 
financial risk
ncial engineering  
build
a 
smart frame goals which align 
talent management         
recruitment 
with the company strategy and train the 
strategy
team
to achieve the
goal
s
conflict resolution
making
coaching
soft skills
pricing 
social skills 
languages
arabic
english
healthy pipe
line in  government sector   
private sector
i have a stro
ng network in the market 
saudi airlines
mobily
stc
saudi electricity 
ncb
samba bank
sabb bank
emaar
abdul 
la
tif jameel
savola
alsorayai group
mohamed yousuf naghi
al jafali
batterjee holding
british 
airways
okaz newspaper
flyadeal
bilad bank
almajal services
bupa 
sidc group
aljazera bank
mix fm
iqra tv
albaik
ucic
al zahid group
alfarabi colleges
petromin
malath insurance
al 
zagzoog
united matbouli
sharbatly fruit
al nahdi 
pharmacy
jamjoom pharma
binzagr
alahli 
takaful  
virgin megastore
fawaz alhokair
group alrajh
i bank 
aljomaih
abdulsamad al qurashi
the national guard hospital
armed forces hospital
king faisal specialist hospital
saudi royal 
ceremonies
institute of public administration
kau
king abdullah economic city
real
estate 
development fund
social development fund
ministry of human resources
jedah municipality
jeddah chamber of commerce
riyadh chamber of commerce
abha chamber of commerce
 islamic 
development bank  
taif university
mawan
i 
saudi port authority 
hrd
a
f
organization sadad gaca 
ministry of interior communication and information technology commission 
a
nd a
wide range of hotels  and retail services around the kingdom 
page 
achievement
s
c
losing a 
deal
with one of the largest companies in the kingdom
saudi airlines for golden alliance for  
exceed
ing 
the sales target for the last four years by  stc  
i was assigned as one of the youngest 
deputy general manager at 
she
raton hotel
 for 
</t>
  </si>
  <si>
    <t xml:space="preserve">khalid alhi
ndi
address 
riyadh
phone 
e
mail 
khalidelhinditamergroupcom
experienced sales and application at thermo scientific and sysmex with over  years of experience
excellent reputation for resolving problems improving customer 
satisfaction and open new account
skills
work history
customer relations
customer needs assessment
action plan
work under pressure
communication
time manegment
current
education
sales representative
al
arab 
company riyadh ksa
sales representative 
thermo scientific
al
jeel medical company riyadh ksa
sales and application specialist 
sysmex
farouq and mamoun tamer riyadh ksa
bachelor of science zarqa private university 
medical labs
jordan
al
faisalyah school 
tabouk
accomplishments
sfh  kfmc  soliman alhabib  dallah hospital  smc  mohamad faqih hospital 
opening new business since i join in tamer   smc  dallah  mohamad faqih 
hospital  namar hospital  kauh  sanad hospital  al
worood medical center  
al
nokhbah hospital  al
moshary hospital  al
azhar hospital 
languages
arabic 
mother langu
age
english 
very good
certifications
sales skills
key account manager
advance sales skills
responsible for big vip hospitals 
</t>
  </si>
  <si>
    <t xml:space="preserve">cv 
khalid almatrafi
biomedical engineering
nov 
saudi
unmarried
khalidalmotrafigmailcom
secure a responsible career
opportunity to fully utilize my
training and skills while making a
significant contribution to the success
of the company
reading
sports
education
work experience
courses
skillslanguages
 bachelor
jan  
 sept 
prince sattam bin abdulaziz university
 internship
june  
 mar 
king khalid hospital in alkharj
 biomedical engineer
july  
 july 
asco
 internship
june  
 mar 
king khalid hospital in alkharj
 programming matlab
 biomedical engineerig
 electroinstrumentation
 medicalinstrumentation
 arabic
 einglish
personal information
objective
hobbies
</t>
  </si>
  <si>
    <t xml:space="preserve"> 
vision
seeking for a pharmacist position that enables me to work 
with
team
and
co
operation
to
increase
the
efficiency
of
the 
organization
and
benefit
the
organization
and
myself
education
khalil ali 
mahdi
hadadi
personal
data
jazan
khalilo
gmailcom
married
about me
pharmacist with more
than 
a
year
experience
expert
in 
building
professional
relationships and
maintaining 
their
continuity
languages
arabic 
english
jazan university jazan ksa bachelor of pharmacy 
awarded 
the pharmd degree in doctor of pharma
experience
working with al
subayani pharmacy group at march 
until a
ugust 
working with aja 
pharmaceutical industries
c
ompany 
at 
august  antil n
ow
educational courses lectures and workshops
attended the second international conference of substance 
abuse research center 
addiction preventionresearch updates 
workshop
on
communities
that
care
reserch
and
implementation 
course
antibiotics
from
a
to
z
at
dr
suleiman
fakeen
hospital
jeddah
from
th
th
of
dec
skills
work under stress 
work long hours
self learner and
motivator
effective participate to 
achieve organizations goals
hobbies
photography
reading
travel
</t>
  </si>
  <si>
    <t xml:space="preserve">qutaiba al refai
qal
refaihotmailcom
p
rofessional 
s
napshot
s
napshot 
business focused biomedical engineer holding a 
beng bachelor of engineering
 offering 
 years 
of 
successful career distinguished by commended performance and proven results and records
designing presenting and managing sales orders solutions and product to meet customers™ requirements and scope
business requirements studies preparing proposals and systems integration based on customers rfi™s to maintain a high 
level of customer satisfaction  
   process planning  
project management
business parameters 
operations management
business consultancy 
relationship management
o
strong business acumen and a deep understanding of the sales cycle  from rfp to postsale support
o
solution and presales support with strong analytical and problemsolving skills
o
analysing and identifying risks trying to always followapply the five risk management process steps
o
planning work orders to ease the monitoring recording and following progress set in the business plan
c 
r e d e n t i a l s 
professional
o
bachelor of engineering biomedical 
from 
university of amman jordan
certifications and training
ł
the art of selling  alliance ksa 
ł
professional selling  presentation skills  middle east stryker medical co uae 
ł
professional training double balloon enteroscope endoscopy  fujinon cogermany
ł
professional sales training  products  stryker medical co usa 
ł
the art of selling skills spin  huthwaite international ksa 
ł
training in products head office of siemens health care ksa
ł
the program of managing people  meric international training consulting ksa 
ł
time management training  ksa 
ł
training in products of ortho clinical diagnostic chemistryimmunoassayblood bank ksa 
ł
techinical training in cerus product head office of samir co  ksa 
ł
sales training  products head office of samir co  ksa 
ł
gcc products training for ortho clinical diagnostic  dubai 
ł
digital marketing training dubai 
ł
project management professional ksa 
ł
primavera  ksa 
technicalities
o
softwarems office
o
operating systemswindows op
abilities and skills
o
swot analysis raid logs and raci register
o
excellent communications and presentation skills ensuring high customer satisfaction level
o
team leadership time and risk management techniques
o
scheduling delivering and planning projects
o
a charismatic team leader of people with outstanding people management coaching and development skills
o
abilities to build and maintain relationships with business partners
o
driving  developing the channel partners business in the market
o
excellent experience in bb  bc sales process
p 
r o f e s s i o n a l 
e 
x p e r i e n c e 
el seif development company  gcc
designation 
sales manager
medical division
samsung ultrasound sectra pacs system intraop mobetron
feb ‚  present
select highlights
responsible for planning implementing and directing the sales activities of the company in a designated area to 
achieve sales objectives managing organizational sales teams and goals by developing a business plan that covers 
sales revenue and expense controls
łsamsung ultrasound sectra pacs system
łintraop  mobetron oncology equipment in eastern region  gcc
łmarketing responsibilities events and presentations
łconsultancy role recommendingreaching to prospects and clients of the various solutions the company offers in 
healthcare industry
łcreates and conducts effective proposal presentations and rfp responses that identify prospects business problems 
the effects of the problems and the solutions to their problems
łdeveloping client relationships and referrals
łdemonstrates the ability to gather submit detailed business information for underwriting pricing and presentation 
of solutions to identified prospects business problems
ł
achievements
ł achieved  of my requested target as well
samir photographic supplies company œ eastern province
designation 
sales manager
laboratory division ortho clinical diagnostics  euroimmun  tecan  cerus  horiba  diesse
select highlights
direct and oversee an organizations sales policies objectives and initiatives set short and longterm sales strategies and 
evaluate effectiveness of current sales programs recommend product or service enhancements to improve customer 
satisfaction and sales potential
familiarity with a variety of the fields concepts practices and procedures rely on extensive experience and judgment to 
plan and accomplish goals lead and direct the work of others
łmanaging sales teams for the firm™s complete offering of all samir group solutions  services
łmarketing plans projected sales targets and formulated initiatives for achieving company targets
łgenerate future income by nurturing existing customer relationships
łplan develop and execute sales strategies
łconduct market intelligence on competitors™ activities including product or pricing and sales techniques
łestablishes customer account plans that meet company standards in all assigned of moh accounts
łlogistics coordination to deliver all gcc shipment for blood bank  chemistry items
ł
achievements
o
 achieved  in the first year of handling ortho lines in sgh tender
o
 achieved  of my requested target as well from ortho lines in sgh tender
o
 achieved  of my requested target as well from ortho lines in sgh tender
o
 achieved  of my requested target as well from ortho lines in sgh tender
o
 best achiever in kingdom in sgh tender   we get the first contract of tla total lab 
automation in king fahad general hospital œ al ahsa to ortho clinical diagnostic in ksa moh
mar ‚  feb ‚
al jeel medical company eastern province  saudi arabia
designation 
sales manager
medical division datascope monitor  stryker œ fujifilm erbe siemens ultrasound 
cisa cssd œ fluke
select highlights
started as a product specialist and moved up the scale of employment to sales supervisor for two years and then promoted to 
sales manager in charge of managing organizational sales by developing business plans meeting planned goals and 
coordinating with our marketing department on lead generation tasked with overseeing the activities and performance of my 
sales team by tracking sales goals setting individual sales targets and facilitate the ongoing training of my salespeople
łmanaging sales teams for the firm™s complete offering of all al jeel medical company solutions  services
łmarketing plans projected sales targets and formulated initiatives for achieving company targets
łgenerate future income by nurturing existing customer relationships
łplan develop and execute sales strategies
łconduct market intelligence on competitors™ activities including product or pricing and sales techniques
łsupervising the process of projects executions through the sales  technical support team
łcreating stagewise profit projection reports maintaining product standards to safeguard safetyquality as per 
healthsafety guidelines
łconducted market research competitor analysis to conceptualize counter strategies and prepared researchbased 
reports and sales forecasts for senior management
łcreating and raising awareness of company products to position the company as a market leader with focus on 
government private hospitals and achieving established plans and customer satisfaction
łrepresenting the company at several conferences in the capacity of attendant and exhibitor attending various technical 
and sales training across the country providing technical support to the organization in case of unexpected technical 
difficulties
ł
achievements
o
 achieved  of my requested target for stryker
o
 achieved  of my requested target for stryker  fujinon  datascope  fluke stephan ventilator
o
 achieved  of my requested target as well from stryker  fujinon datascope  fluke  stephan 
ventilator  medicon instruments  compumedics sleep diagnostic system
o
 achieved  of my requested target as well from stryker  fujinon datascope  fluke  stephan 
ventilator  medicon instruments  compumedics sleep diagnostic system
o
 achieved  in the first year of handling erbe siemens ultrasound  cisa cssd
o
 achieved  of my requested target as well from stryker  mindray monitor  fujinon  fluke  
erbe siemens ultrasound  cisa cssd 
o
 achieved  of my requested target as well from stryker  mindray monitor fujinon  fluke  
erbe siemens ultrasound  cisa cssd
o
 achieved  of my requested from stryker  fujinon  fluke erbe siemens ultrasound  cisa 
cssd
m 
i s c e l l a n e o u s 
łbirth date  april 
łgendermale
łnationalitysyrian
łresidencysaudi arabia
łmarital statusmarried 
łlanguages
english œ fluent spokencomprehensionwritten
arabic œ native spokencomprehensionwritten
łtransferable iqama
memberships
o
iet wwwtheietorg active member since 
o
ieee wwwieeeorg member since 
o
active member in scribd society wwwscribdcom as well as all about circuit™s society wwwallaboutcircuitscco
mar ‚  mar ‚
</t>
  </si>
  <si>
    <t xml:space="preserve">
lorie kapoujian pharmd
                                            t  e kapoujianloriegmailcom
 linkedin 
linkedincominlorie
kapoujian
 location
 beirut lebanon
 languages
 fluent in english french arabic and armenian basic italian and turkish
   objective
  a pharmd
 graduate with around 
 years of medical sales experience 
as 
a senior medical representative 
at eli lilly
 in dubai  lebanon
 and 
as a medical field supervisor at medex
 lebanon
 combining my 
medical and clinical expertise as a pharmaci
st with the business acumen
 i acquired through my work 
experience
 in the pharmaceu
tical industry
 i am currently looking for a 
challenging leadership 
position
 in 
a prestigious pharmaceutical organization my goal is to explo
re new opportunities and contribute to t
he growth of the company through
 my acquired transferable skills and my key strengths i am looking forward 
to achieving break
through results and positively impacting patientsõ lives
  key strengths 
   high learning agility
 eager to continuously learn and acquire new skills 
to improve my 
performance 
and make a bigger 
impact
   high adaptability to change and ability to lead change 
 delivered sustained business results despite changing terr
itories countries and products
 worked 
with various managers and multidisciplinary teams led the 
implementation of
 a new marketing 
initiative
 by the sales teams for a fast change adoption
 and execution excellence
   achievement  result orientation
 satisfied and motivated by delivering the best performance 
and results exceeding expectations
   creativity
 and innovation
 demonstrated òthinking outside the boxó c
reative in exploring new opportun
ities and alternative 
solutions p
roactive in sharing innovative ideas 
   emotional intelligence
 established strong relationships
 and long
term partnerships
 with coll
eagues as well as internal  
external stakeholders by tailoring my interpersonal interactions
 to collaborate for collective 
success
   key professional skills 
   territory and key 
stakeholder
 management
 built  maintained strong and sustainable partnerships
 with
 interna
l  external key stakeholders to 
offer optimal health solutions to patients
   marketing strategies and campaigns
  helped in developing new brand plans
 prior to product launches p
articipated in the evaluation of 
marketing strategies to improve 
and adjust global mar
keting initiatives to match 
local market
 needs
 team player  team leadership
 worked constantly with different teams to achieve collective sales targets and complete different 
projects 
held various championship roles within the sa
les team where i was the point of reference 
for the team members when they needed
 support with specific tasks recently
 led  medical sales
 teams to achieve quantitative and qualitative outcomes by coaching and training them as well 
as equipping them wi
th the right resources to deliver 
desired 
results
   strategic thinking
 participated in the òleadership through actionó training to develop strategic initiatives for a 
product launch 
worked with multi
functional teams on strategies to launch new products
   training  presentation
 skills
 maintained an open communication channel with the cross
functional team and the sales te
am 
to complete different tasks
 prepared and delivered various trainings and presentations to team 
members customers and the higher mana
gement
   computer 
skills
 ms 
word excel powerpoint
 analytics software veeva crm
   professional experience 
  medical field supervisor 
ð dermatology  gynecology 
 medex
 lebanon
                                                                                                september  
ð april
  this role was not sustain
ed due to the economic recession
 in lebanon and company downsizing
                                                                                                         leading 
 medical 
sales
 teams of  people in total
 to empower them to achieve 
business results
  cultivating a òwinning cultureó that is customer focused accountable and inspires team 
commitment and 
performance
  understanding the team dynamics and capabilities to facilitate group interactions that engage 
and inspire positive performance
  coaching team members to ensure the right use of therapeutic and product knowledge and the 
right utili
zation of marketing initiatives and various resources
  coaching team members to 
think critically when solving business problems
 or making business 
decisions 
  training sales teams on market and sales analysis 
to evaluate the current
 performance identify 
gaps and develop
 strategic and corrective action plans
  encouraging a culture of individual territory and business ownership as well as independent 
decision
making
  adapting my coaching 
 leadership
 style to ensure individual engagemen
t and motivation 
  maintaining a culture of
 òmutual feedback
ó with the team to 
remove any 
barriers
 hindering our 
success 
together 
as a team
  partnering with sales representatives to create individual development plans based on evaluation 
of skills
 strengths gaps and development priorities
  analyzing the business by understanding external environment sales trends and gaps in 
performance
  maximizing business opportunities
 to capture
 by identifying and alloc
ating needed resources 
  identifying key c
ustomers and collaborating
 with appropriate business partners to enhance 
customer value
  providing the sales teams with soft
skills 
and scientific 
trainings
  working gap because of travel to the us for personal  family reasons
            april  
ð august 
senior medical representative 
ð cns
  immunology
 eli lilly
 lebanon
                                                                                                        jan
uary
  march 
  built a strong rapport with
 key stakeholders physicians pharmacists nurses payers distributors 
to 
establish
 a long
term partnership 
to achieve constant sales  market share growth 
for the cns line 
products 
strattera¨ cymbalta¨  zyprexa¨
  achieved  sales vs target in the
 cns line products in q 
  conducted quarterly territory sales and market analysis to review business progress
 and develop 
action plans accordingly
   prepared the local market from the ground up to ensure a successful taltz¨ launch 
conducted 
market res
earch to establish customer trends and habits 
identified target customers 
helped in
 product access
 and reimbursement by the different authorities
 worked with multifunctional teams 
to adopt the right strategic initiatives and supported the marketing team to develop local market
tailored branding material
  develop
ed and maintain
ed marke
t intelligence 
ð identifying the value gap at the customer level
 and competition positioning
  recruited new patients on 
taltz¨
 to build an early customer experience and ensure patient access 
to a new potential treatment alternative
  as part of my
 marketing championship role i 
fostered my teamõs market understanding
 throu
gh 
ims data analysis
 and ensured the implementation of the marketing strategies and led several 
brand sessions
  ¥ achievements
  worked on a short
term assignment
 to develop 
the lilly story for
 the middle east affiliate 
summarizing the structure and the achievements of this affiliate to be shared with internal 
and external key stakeholders
 this short
term assignment 
sharpened my critical thinking 
communication skills and project management s
kills
  launched a soft
skills training program initiative for the sales teams
   senior medical representative 
ð diabetes
 eli lilly
 dubai                                                                                       
                   july 
december 
                                                                                         built a strong rapport with
 key stakeholders physicians pharmacists nurses payers distributors 
to 
establish
 a long
term partnership 
to achieve constant sales  market share growth 
for the 
diabetes 
line products 
humalog mix ¨ trajenta¨ trulicity¨ and ciali
s¨
  achieved the highest humalog mix ¨ market share in    achieved  sales vs ta
rget 
for trulicity¨ in 
  conducted quarterly territory sales and market analysis to review business progress
 and develop 
action plans accordingly
   ensured successful basaglar¨ launch and 
private market access in dubai recruited the highest 
number of patients 
on basaglar¨ in my t
erritory during 
the 
st  months post
launch
  worked closely with the basaglar¨ marketing team to develop 
effective and local
 market
tailored 
brand material
  as part of my
 medical championship role updated the team on the newest guideline
s trained 
them on 
interpreting
 and analyzing clinical studies and ensured the team has a strong medical 
knowledge in the products and therapeutic area 
  ¥ achievements
  recognized
 to be a pioneer in exploring 
new account
s and discovering potential business 
opportunities
education
  pharmd
 doctor
 of pharmacy
  lebanese ameri
can university byblos lebanon                                                                      
           clinical pharmacy rota
tions in various hospitals
 in lebanon and in the us th
e methodist hospital in 
houston
  work
ed with 
multidisciplinary medical teams to offer the best patient outcomes in 
both 
inpatient 
and outpatient settings  
 bs in pharmacy
  lebanese american university byblos lebanon                                                                    
               years of undergraduate studies 
including retail pharmacy and hospital clinical rotations 
in the 
lau 
school of pharmacy
 with a òhigh dis
tinctionó performance cgpa
   profe
ssional trainings  certifications
  linkedin learning
   critical thinking for better j
udgment and decision
making
  leading productive meetings
   project management foundations 
  change management foundations 
  statistics foundations  
  six
sigma foundations six
sigma green belt  six
sigma black belt
  strategic thinking
  coaching skills for leaders and managers
  excel for sales professionals
  coursera
   marketing strategy 
specialization
  ie business school
  drug commercialization 
ð uc sandiego
  design and interpretation of clinical trials 
ð johns hopkins university
 references 
  available upon request
  </t>
  </si>
  <si>
    <t xml:space="preserve">page 
 of 
classification confidential
louay eyad abd el hameed khraim cma clbb  
date of birth
november 
th
place of birth
united arab of emirates
nationality
jordanian
marital status
single
email
liaklouayyahoocom
current location                
saudi arabia œ riyadh
current position
senior cost controller
mobile number  ksa 
mobile number  jor 
home number  jor 
objective
seeking a challenging position in controlling finance in a reputable organization where my 
capabilities can be best utilized and my knowledge can be expanded 
education
sep   jan 
al albayt  university 
mafraq  jordan
ba in accounting grade    ranked as the first among my colleagues 
aug  
omar bin khattab school
amman  jordan
scientific stream grade     
work
experience
oct  œ till date
alfanar group
riyadh ksa
ł
financial controller  may  œ present 
              my responsibilities include 
plant controller led lamps factory
o
preparing and presenting yearly business plan includes the financial budget 
development plans manpower plans and etc
o
preparing and analyzing monthly reports of variances and deviations sales pl 
variance analysis productivity efficiency headcount monitoring chances  risks 
o
presenting monthly outcomes budget variances to the executive management and 
headquarter with recommending and taking a corrective action
periodend closing 
as follows  
o
settling and analyzing service internal combined and production orders 
o
monthly calculating and settling overhead wip and variances with results analysis for
factories
o
monthly running of allocation and distribution cycle for 
 factories
o
reviewing and creating allocation bases for many activities activitybased costing
o
acting as a head for all stocktaking committees of the company 
preparing financial statements     centralized controlling  
page 
 of 
classification confidential
o
consolidated cash flow for 
 factories
o
comparing the budgeted disbursements and collections to actual each month and 
reporting on significant variances
o
preparing annual balance sheet  income statements for the whole organization
o
presenting analyzed financial statements reports to top management
cost controlling for 
services activities
 in the company catering transportation and 
housing  
o
coordinating with the services activities to build the budgetforecast
o
monthly reporting implementation per department apartment resident in an 
apartment meal and etc
o
variance analysis and corrective actions recommendation
o
presenting the periodic reports to the executive management
o
managing provisions monthly estimation based on updated scenarios 
o
preparing forecasts and cost trend reports and comparing them for further planning  
o
performing inventory controls and sell unwanted goods  for catering and housing  
through auction for extra revenue 
o
guiding other departments by researching and interpreting accounting policy applying 
observations and recommendations to operational issues 
o
preparing  analyzing profitability reports for service departments aiming to support 
management critical decisions
others  
o
managing materials inventory checking  analyzing materials variances
o
creating policies  procedures for periodic inventory counting
o
checking releasing  updating standard costs for all items including calculating rm and 
conversion costs  
o
controlling on goods movement at all their stages through sap system   
ł
senior at gl accounts  oct  œ may  
             my responsibilities include 
preparing bank reconciliations and reconciliations with subsidiaries
reviewing letter of credits with full responsibility to follow up with the treasury  
asset controlling including  
o
creating and monitoring a system of controls procedures and forms for the recordation 
of fixed assets
o
recommending to management any updates to accounting policies related to fixed 
assets
o
tracking the compilation of project costs into fixed asset accounts and close out those 
accounts once the related projects have been completed
o
reviewing and update the detailed schedule of fixed assets and 
accumulated 
depreciation
o
investigating the potential 
obsolescence of fixed assets
o
conducting periodic physical inventory counts of fixed assets
page 
 of 
classification confidential
o
representing the company during any audits by a governmental entity or external audit 
that involve fixed assets
capex management  budget controlling  
o
reviewing proposed budget submissions from department managers for accuracy and 
completeness
o
examining capital budget requests and issue recommendations to the approval 
committee
o
coordinating capital budgeting approvals
o
propagating the approved budget throughout the organization and explaining issues as 
requested
o
comparing actual to budgeted results at the end of each reporting period and reporting 
on significant variances
o
maintaining the budgeting policies and procedures manual
preparing cash flow statement     centralized controlling  
o
consolidated cash flow for 
 factories
o
comparing the budgeted disbursements and collections to actual each month and 
reporting on significant variances
other   centralized controlling   
o
preparing annual balance sheet  income statements for the whole organization
o
presenting analyzed financial statements reports to top management
july  œ sep 
bank of jordan
amman jordan
ł
relationship manager 
             my responsibilities include  
o
studying credit applications including preparing recommendations 
o
analyzing financial statements and preparing the credit report which upon the credit 
decision is taken  
o
credit analyzing and collateral analyzing 
o
calculating risk rating for credit process 
o
interviewing customers and meeting upon request 
certificaets
o
certified management accountant
cma
dec
o
credit lender business banker certificate clbb
 amman jordan 
o
chartered financial analyst cfa is in process 
training
courses
page 
 of 
classification confidential
o
financial analysis by using computer
institute of banking studies amman jordan  
hours during  œ     
o
comprehensive approach to profitable bank œ sme financing  
for œ jordan project  
amman  jordan    training hours   during  œ       
o
professional diploma in financial analysis
institute of banking studies amman 
jordan  hours during      to      
o
passed in credit officer competence exam
 amman jordan 
o
technical and business writing skills 
reference for consultation and business 
development  amman  jordan   training hours  during  œ        
o
advanced financial analysis using ms excel work sheets
 talal abu ghazala amman 
jordan  training hours      during  œ      
o
preparation and review letter of credits and incoterms
 saudi hollandi bank  riyadh 
 hours  sep 
o
leadership skills
characters understanding
 and 
creation in solving problems 
proftarek alhabib center
riyadh
  till present  
o
advanced microsoft excel courses
  till present 
skills
computer and it skills 
o
sap
 erp system  apr till present   fico mm real estate
sap implementation  months
full proficiency of fico mm modules all main tasks are performed thru 
standard and customized transactions
going to be sapcertified in co area on march 
o
navision
erp system
microsoft solution oct  till march  
o
excellent in microsoft office word excel power point and internet 
o
computer room environmental system  crems  
  nov  till sep   
o
integrated computerized banking system  icbs   
 july  till  oct  
other skills
o
team work and selfmotivated 
o
management skills working closely to top management 
o
ability to work under pressure  excellent time manager
o
good communication skills 
languages
o
arabic
native speaker
o
english 
very good command of english
o
spanish 
very good in reading and writing
references
available upon request  
dear employer
with great willingness i am applying for this opportunity which was advertised on linkedin i believe 
that my education skillset and experience make me a suitable candidate for this vacancy
i am a highly organized and selfmotivated  passionate about developing my career in the field of 
accounting 
possessing more than  years of experience with two big companies i have gained an extensive insight 
within this field my key accounting and financial competencies include but are not limited to 
maintaining financial records managing budgets risk assessments and business strategy reviews
in my current position with alfanar group where i work in the capacity of costing analyst i am 
accountable for leading a team of  and carrying out a wide range of commercial processes during the 
course of my career i have gained a specialist™s understanding of financial instruments and accounting 
software and have also been effective in explaining complex information in a comprehensible manner
as a certified managerial accountant i am an accomplished communicator with excellent 
organizational decision making and time management skills and have a proven track record of 
consistently meeting and regularly surpassing demanding performance goals
proactive innovative and highly influential i am seeking a challenging but rewarding position which is 
why i was naturally drawn to this exciting opportunity
yours sincerely
name louay eyad khraim
address saudi arabia riyadh
t phone number    
e email address liaklouayyahoocom
</t>
  </si>
  <si>
    <t xml:space="preserve"> 
hello dear
i am mahmoud etman egyptian  years old i am highly graduated 
menoufia university 
tourism business and management studies 
with all 
over degree 
excellent 
with honor
currently i am working at alhil
al trading company as riyadh  
qassim
regional sales supervisor 
directing
regular
key account customers
and wholesales 
pharmacies
groups
hyper
markets
pharmacies
groups 
as 
whites
boots
bait
alseha
orange
charisma
ghodaf
ph
ghaya
phs
al
mujtamaah
phs
united
and 
lemon
etc
markets
as 
carrefour lulu
 sadhan spar tamimi
nesto 
alrayah 
manuel
and p
anda 
in addition
to online 
customer
s amazon  noon 
etc also
 from 
 till 
 as jeddah 
 mecca sales supervisor
in  i joined abdullah shamsan industrial group pharmacy department and 
hypermarkets as credit sales representative in south area for two years 
b
efore i
was in saudi bin laden group as public relations coordinator and 
logistics support adm
in for three years from june  
i consider myself a hard worker and self
motivated i believe that key to success 
is the continuous struggle and destiny favors the brave 
i am seeking a challenging dynamic career opportunity in a well
establi
shed 
organization where an active energetic personality is needed and where my 
practical experience and academic studies can be fully utilized
regards
yours sincerely
mahmoud
mahmoud tolba etman
education
bachelor
with all 
over degree ex
cellent with honor 
mobile
e
mail
etmangmailcom
metmanyahoocom
linkedin
httpswwwlinkedincominmahmoud
etman
ab
nationality
egyptian
gender
male
age
marital
status
married
military status
done
highly graduated
menoufia 
university  guidan
ce 
department
business studies
a
ll over degree
excellent
with 
honor
pre 
master 
certificate in
sadat city 
university 
thesis
a
ddress
effect of economic conditions on 
education 
seeking a challenging dynamic 
career 
opportunity 
in a w
ell
established
organization
 where 
an active energetic personality 
is needed and where my 
practical experience and 
academic studies can be fully 
utilized
regional
sales supervisor
at alhilal 
trading company for riyadh  
qassim branches
medical 
pha
rmaceutical product
s
nursery items and body care accessories
before working in riyadh 
sales supervisor at alhilal
trading 
company for jeddah
 mecca
from 
 till 
job
current
bjective
o
personal info
experience
working at alhilal trading company as
riyad
h  qassim area sales 
supervisor 
from
 till now
duties and 
responsibilities
managing key account
s
in addition to online customer souq noon and jolly chic
generate sales among client accounts including upsetting and cross
selli
ng
bringing in new business
lines
from existing clients or contacts and develop new 
relationships with potential clients
identifies business opportunities and evaluating their position in the 
field
researching and analyzing sales options 
maintains rel
ationships with clients long term relationship by providing support 
information and guidance researching and recommending new opportunities 
recommending profit and service improvements roi 
making strategic and long tern plans 
identifies product 
improvements or new 
products by remaining current on industry trends market activities and competitors
work with the team to push the sales to achieve the proper target and keeping 
continuous work volume
working at alhilal trading company as jeddah 
mecca sales 
supervisor from   
 till 
 pharmacy department and 
hypermarkets
duties and 
responsibilities 
achieving the target and doing the best to over achieve
identifies product improvements or new products by remaining curren
t on industry trends 
market activities and competitors 
preparing daily weekly and monthly plans 
doing the best to achieve monthly targets 
controlling the stock in store and on shelf to avoid expiry
working in abdullah shamsan industrial grou
p pharmacy department 
and hypermarkets as credit sales representative 
southern area from
january 
 for
two 
years
duties
identifies business opportunities by developing current customers in addition to 
searching for 
new suitable
customers
se
lls products by establishing contact and developing relationships with the 
customers 
preparing daily weekly and monthly plans
doing the best to achieve monthly targets 
working at saudi bin laden groupsbg in architecture  building 
construction depa
rtment abcd from june  for  
years
in the 
following 
projects 
in princess nora bent abdurrahman university project riyadh as admin 
for project training center for administrative and marketing department 
south borders infrastructure project 
sbip aseer area as 
public 
relations coordinator and logistics support admin
duties
responsible for logistics support and site needs
account payable monthly wages 
supplies
daily weekly and monthly technical  safety reports  setting up
appointments needed
damanhur university 
as
 a public relations coordinator  setting up main 
conferences for external affairs  from jan  to may 
working at marketing office of porto marina hotel from jan  to dec 
computer skill
s 
very good knowledge of all windows office word excel power point internet 
explorer  fast typing
language skills
english      advanced command of reading 
speaking 
writing
germany
st
intermediate stage
reading 
writing
negotiation skills 
rate negotiations
contracting negotiations
courses  
training 
i attended on
line course entitled let s break the chain of covid
infection as a part of the mbru community immunity 
ambassador program
participate in dal
lah academy programs and events volunteers organization
jeddah city 
ksa
attend work shop in jeddah in dallah academy entitled with events public 
relations and media marketing 
successfully completed negotiation and communication skills prof dr magd
y 
ibrahim work shop
successfully completed hr and marketing fundamentals from american 
canadian centre prof dr
afet el
hotauby
effective communication skills dr
ebrahim elfiky
w
ork 
shop
amideast in cairo english
future information  market
ing consultation in corporation
intensive course in tourist 
programs in al maghraby company from 
april 
st
to dec 
st
training in the coptic 
museum from  to  
training in the egyptian museum in summer 
personal skills 
presentable
self
motivated
good communication skills
able to work under pressure
considering myself as a quick learner
creative and innovative
with a practical approach to problem solving
patient
hoping to have a good position in my career  
note
have a valid saudi iqama
have a valid saudi driving license
references
available upon request  allowed transferring sponsorship
</t>
  </si>
  <si>
    <t xml:space="preserve">mahmoud  fathi  rabie
qassim œ buraida 
telephone 
mobile
mailrabiegmailcom
s
ummary 
o
f 
q
ualifications
ł
communicate fluently in english and arabic
ł
high sense of responsibility able to work efficiently with minimum supervision 
ł
able to work accurately and to deadlines have excellent written and oral communication skills and 
highly organized
ł
excellent computer skills microsoft word excel outlook and powerpoint 
ł
enter transcribe record store or maintain information in either written or electronic form 
ł
maintain composure during stressful situations handle pressure effectively and multitask  
ł
wide range of interpersonal skills high customer orientation
ł
adoptable to changing situations flexible about working overtime
ł
 make decisions or solve problems by using logic to identify key facts explore alternatives and 
propose quality solutions 
ł
types  wpm
p
rofessional 
e
xperience
ajwa alarab 
construction
operation
 and maintenance 
finance 
excutive
manager
s
audi 
a
rabia                               
july  œ june 
ł
take responsibility for overall management and delivery of the business plan
ł
in conjunction with the governing body draft monitor and assess the business and 
development plan
ł
arrange and attend meetings of the governing body
ł
prepare and draft the organizations annual report
ł
maintain daytoday financial control of the service within
budget heads agreed by the trustee 
board
ł
establish and monitor the implementation and maintenance of accounting control procedures
ł
financial audit preparation and coordinate the audit process
ł
analyze financial information to recommend or develop efficient use of resources and 
procedures provide strategic recommendations and maintain solutions to business and 
financial problems
ł
reporting to ceo and manage all facilities and bank dealing lclg
house of science engineering consultants
finance manager
s
audi 
a
rabia                               
april  œ may 
ł
take responsibility for overall management and delivery of the business plan
ł
in conjunction with the governing body draft monitor and assess the business and 
development plan
ł
arrange and attend meetings of the governing body
ł
prepare and draft the organizations annual report
ł
maintain daytoday financial control of the service within budget heads agreed by the trustee 
board
ł
establish and monitor the implementation and maintenance of accounting control procedures
ł
financial audit preparation and coordinate the audit process
ł
analyze financial information to recommend or develop efficient use of resources and 
procedures provide strategic recommendations and maintain solutions to business and 
financial problems
ł
reporting to ceo and manage all facilities and bank dealing lclg
aljazira seashore 
trading
contracting
 costruction
finance manager
qatar                               
february  œ october 
ł
take responsibility for overall management and delivery of the business plan
ł
in conjunction with the governing body draft monitor and assess the business and 
development plan
ł
arrange and attend meetings of the governing body
ł
prepare and draft the organizations annual report
ł
maintain daytoday financial control of the service within budget heads agreed by the trustee 
board
ł
establish and monitor the implementation and maintenance of accounting control procedures
ł
financial audit preparation and coordinate the audit process
ł
analyze financial information to recommend or develop efficient use of resources and 
procedures provide strategic recommendations and maintain solutions to business and 
financial problems
ł
reporting to ceo and manage all facilities and bank dealing lclg
a
wlad 
m
assoud for 
t
rading
c
hief 
a
ccounts officer                                                                                       
january  œ december 
e
gypt
ł
supervision of the accounts and treasury branches of the collect orate
ł
role of financial advisor to the collector
ł
preparation of monthly accounts for central board of revenue 
ł
monitor and support taxation issues
ł
preparation of payroll
ł
handle all accounting staff
pepsi colaegypt
adr assistant development registration
a
ccounts 
r
eceivable
january  œ december 
e
gypt
ł
receive and verify invoices and requisitions for goods and services 
ł
prepare verify and process invoices and coding payment documents 
ł
prepare batches of invoices for data entry
ł
record all cheques
ł
maintain listing of accounts receivable and payable
maintain the general ledger
n
assco 
t
rading 
sae
f
inancial 
a
ccountant
september  œ december 
e
gypt
ł
preparation of all month end journals including depreciation prepayments provisions and accruals
ł
incharge of production of monthly financial and management reports and analysis with commentary 
ł
monitor local cash flows
e
gyptian 
a
merican 
p
aints
branch
accountant
e
gypt
january 
œ august 
ł
accounts receivable including processing payments
producing statement of accounts collections on 
overdue accounts and accounts reconciliation when required
ł
banking processing bank deposits all associated finance entries
ł
invoice creation and distribution when required
ł
reception and administrative support
ł
storing
 check received stock against invoices
e
ducation
b sc of commerce 
faculty of commerce 
tanta university egypt  
l
anguages
ł
arabic mother tongue 
ł
english fluent 
c
omputer 
s
kills
ł
windows  microsoft office œ apple 
ł
erp systems
ł
oracle sql system
ł
internet  email user
professional qualifications
 certifications and accreditation
ł
bloomberg essentials certificate
 may
ł
reading financial statements certificate
 apil
ł
accounting fundamentals certificate
 april
ł
yat professional diploma in accounting ypda standard in yat 
education centre maadicairo 
surfing the internet
office  core level
accounting macros
quick books
 system 
banking with computer
accounting with computer
ł
accountants training center atc ramsescairo 
peachtree  core level
ł
cma certificate management accountant 
self study
ł
quality management system  preparing manuals for iso  
p
ersonal 
i
nformation
name
 mahmoud fathi rabie
                                        religion
 muslim
dob
     february                                                 
nationality
 egyptian                                   
marital status
 married  have son                             
military status 
exempted
mobile
driving license valid 
  egyptian qatar  saudi arabia 
c
areer 
o
bjective
drawing from my current employment experience and my education background i know i would be able to 
apply my diversified background and skills to accomplish tasks which will then enable me to contribute a deep 
and genuine high standard to the company and my personal goals
sincerely
mahmoud rabie
</t>
  </si>
  <si>
    <t xml:space="preserve">                                     mahmoud shalash
mobile    š                                                                                                
email     mahmoudshalashnovartiscom 
                mshalashgmailcom
                riyadh saudi arabia
summary
full name             mahmoud ahmed shalash
profile                   male  married
nationality            egypt
education
                                        bachelor degree in pharmaceutical science 
                                                   alexandria university june  
work experience
oct  œoct    
hikma egypt pharma company
 as medical
representative
jan  march    sanofiaventis company ksa in south region
march  œ up till now alcon a novartis company ksa
act as key account manager private sector for  years
worked as executive product specialist responsible for eastern region  makkah
worked as team leader for private public sectors in riyadh
work as alcon commercial coordinator private public sector for whole kingdom up till now 
qualefication
marketing diploma
certificate of tot train of trainers from arab academy for science  technology
certificate of ld learning  development professional
project management professional enrollment
</t>
  </si>
  <si>
    <t xml:space="preserve">    
marwa ahmed 
al
fallatah
contact
address
 alhussain bin huraith 
street 
al
madina al
munawara
phone
email
mro
hotmailcom
skill highlights
personal skills
hard working
active 
loyal to work
good research ability
good communications with 
people
work will independently or 
on a team
fast learning
computer skills
microsoft office
chem draw
various cashier programs
languages
arabic 
native
english 
very good
turkish 
malaysian
objective
hiring my skills in a good place and gaining new 
experiences and skills
experience
saleswoman and supervisor 
harbridge middle east 
company 
from sep  till
apr  
education
 bachelor of general chemistry 
taibah university 
medina 
cumulative grade
good 
graduation project
excellent 
certifications
training course in  ftir spectroscopy 
training course in  flame photometry 
training course in 
potentiostatgalvanostat basics and 
applications 
course in  first aid 
cpr aed 
certificate of  voluntary hours with the saudi red crescent 
authority in  
step exam   
in 
</t>
  </si>
  <si>
    <t xml:space="preserve">resume
personal information
full name
moayed y zakaria alghamdi
nationality
saudi
id no 
marital status
single 
date of birth
mobile no 
address
jeddah œ alsalama dist 
email
shekamaroohotmailcom
shekamaroohotmailcom
qualifications 
administrate diploma for hospitality and tourism 
from prince sultan college graduated at   
english language course
computer course
work experience  
ł
alhadad telecom company in hr as liaison officer
ł
eniquette co ltd chief helper
ł
ramada hotel as receptionist
ł
alezdehar company at dar zaid restaurant as comes
ł
saudi telecom stc as system activation for technical 
assistance and reference 
ł
ł
ł
ł
stc
ł
skills 
ł
ability to stand work pressure 
ł
ability to speak english to customers
ł
convince and problem solving
ł
looking for better and ambitions 
ł
team work spirit 
ł
ability to work individually
ł
ability at cooking 
ł
ability for using pc skills and microsoft office 
programs
ł
ł
ł
ł
ł
ł
ł
ł
</t>
  </si>
  <si>
    <t xml:space="preserve"> 
khaled 
mesmar
profile
canadian and jordanian national 
adaptable team player by organizing tasks 
and responding to various situations and 
demands for c
lients
and businesses have 
a natural talent to motivate and direct 
others very confident respects different 
perspective a
nd open to the ideas and 
views of others maintains effective 
performance under pressure manage 
time effectively prioritizing tasks and able 
to work to deadlines strong written and 
oral communication in english and arabic 
it skills microsoft office ap
plications 
including powerpoint word excel
contact
email
mohdkhaledmesmargmailcom
website
wwwlinkedincominmoemesmar
mobile
education
bournemouth university
sept  
sept 
master of science in 
marketing management
bournemouth united kingdom
applied science university
feb  
june 
bachelor of science in business administration
amman jordan
work experience
key 
account manager
brandmark®
marketing solutions
sep  
july
riyadh saudi arabia
managed 
over  
pharmaceutical
 commercial
 and m
edical 
equipment 
companies worked
with integrity passion and 
reflect
ed
the
compan
y
values and 
behaviours
in daily 
practices
e
nsure
d
opening new channels via visiting 
sourcing and procurement departments of pharmaceutical 
and medical equipment 
companies to be
listed as a vendor
w
ork
ed
closely with customers brand managers marketing 
managers msls medical manager etc to dete
rmine their
needs answer their questions
about our products services 
and recommend the right solutions
resolv
e
d
customer complaints and ensure maximum client 
satisfaction
m
a
de
sure 
customer 
requirements and 
deliverables 
were
strictly delivered on timel
y basis matching 
their 
expectations
 w
ork
ed
internally with team members to 
deliver briefs receive 
proposals
and discuss with our clients
s
tay
ed
up to date
with product features and maintain our 
high standards
achieve
d
yearly tar
gets
sales manager
inditex co
dec  
aug 
toronto canada
provid
ed
excellent customer service engag
ed
with the team 
in the workforce communicat
ed
with top 
management for 
updates and feedback solv
ed
complex problems 
multitasking tracking kpi manag
ed
teams to achieve 
monthly target
s
image
</t>
  </si>
  <si>
    <t xml:space="preserve">
persuasive selling
  nagotiation foundation
 your sales territory
hematology sales  marketing training sysmex  dubai
</t>
  </si>
  <si>
    <t>experiencemedical representative south promoting the company and its products to potential customerto ensure the implementation of company strategysupporting my group of med reps to achieve our goalsmanage and analyze our territory salessolving problems in our territory according to the company strategymaking deals with the capital placeskey account management senior medical representative in jeddahhikma pharmaceuticaljeddahmay  decembercoaching and performance management efforts to have the greatest overall impact on business results coordinates the involvement of sales support personnel including customer support service and management resources so that team performance objectives and customers expectations are met proactively inspects sales activity and effort among sales associates managed ensuring that the quality and quantity of sales effort meets company expectationsidentifies deficiencies in skills among sales associates managed and works to improve individuals capabilities through coaching development and trainingrecruits hires and develops associates utilizing company human resources guidelines and support resource works with market management to ensure market level strategic and business objectives are met by the sales team directs and supports the consistent implementation of company initiativespositively impacts the performance of individual sales team members by implementing and managing field support tools including training programleads field forecasting efforts among the team managed ensuring that accurate forecasts are completed on a timely basis proactively assesses clarifies and validates customer requirements and satisfaction by engaging key customer accounts in conjunction field force supervisor south regionkyanpharmasouth regionjanuary  july€i am in charge of the operational practices of all stores making sure each runs smoothly cleanly and meets any budget and sales goals and is complying with any marketing campaigns and promotionsdistrict manager for western regionkyanpharmawestern regionjuly  currentlyobjectiveestablish and upgrade my career where i can use my experience my knowledge and my skills within trade field customer services sales and marketingas i have almost  years of experience of sales and marketing in pharmaceutical  cosmetics  multivitamins and nutrition field € mohamed aladawiphonejeddah safaa regionaddressadawigmailcomemailskills      łteam management łdecision making łanalytical skills łproblem solving łmanagement skills łselling skills    łpresentation skills łmarketing skills łhigh communication skills łnegotiation skills educationdiploma of biochemistryalexandria universityegypt alexandriabsc of science microbiologymansoura universityegypt mansouracoaching and training on job for field forceimplementation of training courses on jobgive training for new med reps in classroomgathering feedback about the market our products and competitors in order to help the marketing department to build an effective data basefield force trainersouth egypt for druge industryegypt  delta regionjanuary  octoberpromoting the company and its products to potential customerto ensure the implementation of company strategysupporting my group of med reps to achieve our goalsmanage and analyze our territory salessolving problems in our territory according to the company strategymedical representative south areahikma pharmaceuticalsouth areajanuary  may</t>
  </si>
  <si>
    <t xml:space="preserve"> 
address
al
wesham
riyadh 
ksa
mobile
ksa  
e
mail
mohamedbaseemgmailcom
mohamed 
baseem abd
ulazeem
abdulkader
personal data
date 
o
f birth 
february 
th
nationality
 egyptian
military 
service
exempted
dr
iving license
 available
marital status
 married
transferable iqama       available
specialties card            
valid
objective
seeking a challenging career where i can utilize and de
velop the knowledge experience 
and
skills acquired
from 
my educational background and 
my diversified working experience
education
g
raduated from
faculty of 
p
harmacy 
tanta university
egypt
good
experience
key account manager
at 
modawa
company 
ksa
until now
medical rep at 
sanofi
pasteur
company 
ksa
medical rep at 
sanofi
pharmaceutical company
egypt
pharmacist at community pharmacy
eldawaa
pharmaceutical company 
ksa
elaraby 
pharmacy 
egypt
training courses
harvard 
o
nline 
c
ourses in 
a
ssociation with sanofipasteur
development
others
march 
april
by rtc 
november
skills 
a
bilities
capable of working on a scheduled timeline
flexible
 fast learner
strong communication presentation
 interpersonal skills
negotiation 
 persuasion 
skills
smart worker
active listener
handling objections
computer skills
windows
internet
ms 
office
languages
arabic
n
ative
english
v
ery 
good writing and speaking
references are furnished upon request
</t>
  </si>
  <si>
    <t xml:space="preserve">
page
work experience
period
april  
present
employer 
ab care medical technology 
partner
job
position
sales
supervisor
responsibilities
period
jan  
mar
employer
esamed for medical equipment 
partner
job
position
area
manager
responsibilities
m
ohamed 
m
ahrous
day of 
birth 
residence 
phone
e
mail
 elgish
st
gleam
  alexandria
mmahrouselbazgmailcom
ensuring that every sales team member works in a way which is directed towards 
achieving the desired sales figures
directing managing and motivating the sales team members 
developing strategies for selling of products and designing tactics
assist the b
ranch manager to resolve customer complaints and issues within the sales 
department for smooth functioning
supervising the various shift structures appointed to different employees or sales team 
members
handle the employee related issues and monitoring c
alls
managing training and motivating existing sales team to drive revenue growth 
develop and manage efficient distribution networks for sales
develop efficient and creative sales and marketing strategies for the assigned territory 
and target setting for the
sales team
collecting customer and market feedback and reporting the same to the organization
monitoring sales team performance analyzing sales data periodical forecasting and 
reporting to zonal heads
page
period
jan  
dec
employer
scientific
company
for
medical
equipment
s
partner
job
position
team
leader
responsibilities
period
jul  
dec
employer
ibe
partner
job
position
senior sales
representative
responsibilities
period
oct
jun
employer
i
b
e
partner
job
position
sales
representative
responsibilities
assist branch manager in sales strategy development
enhances sales staff accomplishments and competence by planning delivery of 
solutions
monitor and lead team members participation 
manage the flow of day
to
day operations
keep informed of new products and services 
recruit train and coach the sales 
team
delegate tasks and set deadlines
enhances sales staff accomplishments and competence by planning delivery of 
solutions
services existing accounts and establishes new accounts
focuses sales efforts by studying existing and potential volume of sales accounts 
keeps management informed by submitting activity and results reports
monitors competition by gathering current marketplace information 
evaluating results and competitive d
evelopments
resolves customer complaints
maintains professional and technical knowledge
contributes to team effort by accomplishing related results as needed
generating leads 
meeting sales goals
negotiating all contracts with prospective clients
helping determine pricing schedules for quotes promotions and negotiations 
preparing weekly and monthly reports
giving sal
es presentations to a range of prospective clients
page
education
period
may
department
specialization
systems and biomedical
engineering
bachelors degree
school
address
el
sherouk
academy
certificates and courses
mba
june  arab academy for science technology  maritime transport
other skills and abilities
language
proficiency
arabic 
native
speaker
english 
expert interpreting
other skills and abilities
time management skills 
strong leadership skills 
persistence  self
motivation 
continuous learning skills
ability to take initiative 
business acumen
coaching skills
product knowledge
perfect communication and negotiation skills
</t>
  </si>
  <si>
    <t xml:space="preserve">mohamed elmalawany
specialist in communications customer service marketing consultant management and 
business development
oakville on canada
mmalawanygmailcom
highly effective and energetic customer service communications and marketing specialist
operational and medical business manager  years of professional experience 
work experience
customer service and marketing consultant
bell canadaosl        
oakville on
 canada
august  to present
online and over the phone customer service and marketing specialist helping people all over canada 
marketing division team leader self motivated with highest records exceptional s and consistent
performance
i have been awarded many certificates for best achievement
business development manager  medical technology division
al essa medical company state of kuwait
 to june 
ł set objectives developed positions identified responsibilities
ł established marketing strategies business plans  communications
ł managed education and training of sales team operating room staff and end users through in servicing and clinical
support
ł expanded and preserved customer portfolios identified opportunities through market research and analysis
ł marketing and clinical support of cuttingedge medical devices from world class manufacturers such as medtronic
carefusion  spacelabs
clinical marketing  sales supervisor
al jeel medical company 
œ
jeddah
saudi arabia
 to 
ł led strategic business plans  established timeline objectives
attended and supported cadaver labs new product launches  ongoing education
łcontrolled inventory audit technology trend studies and developed technical  clinical tenders
łled a team of sales  clinical support specialists that provided a wide range of
cardiac quality products
łbuilt and maintained relationships with customers including surgeons residents nursing staff and management
łprovided advanced cardiac product clinical and application support stjude medical cardiac surgery division  stjude
medical pacing technology division
clinical  sales specialistcardiac product division
saudi health services 
œ
 jeddahsaudi arabia
 to 
ł worked on continuous performance improvements
ł marketing  clinical support of ge echocardiography systems  oec jomed stents zoll etc
ł do training of sales specialists and application support for end users  physicians on the companys medical devices
ł built and maintained relationships with kol including surgeons end users hospital managers  government staff
ł application support for high end cardiac  capital equipment such as
electrocardiography machines and d biplane cath lab
clinical specialist
fatemia medical company œ cairo egypt
 to 
ł marketing sales  application ł support
ł worked on continuous performance improvements
ł clinical support for end users in hospitals and clinics
ł managed education  training of the companys sales specialists
medical doctor cardiology resident
menshawy hospital tanta egypt
 to 
ł cpr staff training
ł cardiac resident on call for emergencies
ł implemented comprehensive care plans for the full recovery of patients
ł performed physical assessment and obtained health histories of cardiovascular patients
ł wrote prescriptions for medications and recommended alterations in diet and activity as necessary
ł made use of sophisticated and stateofart systems for diagnosis and treatment of cardiovascular conditions
education
bachelor of medicine and surgery
university of tanta
skills
customer service
marketing strategy
social media marketing
ms office
salesforcecitrix
certifications
cpr training
cardiac surgery trainings
heart valve trainings
cardiac electrophysiology trainings
bachelor of medicine and surgery
outstanding performance awards
cardiac rhythm management training
quality management  iso 
cardiac pacing technology certificates
ge echocardiography training
ultrasonic cardiac output training
sterength
ł farreaching network of contacts
ł advanced knowledge of arabic accents and communication analysis
ł internationally trained with multinational companies
ł solid knowledge of pc applications word excel powerpoint etc
ł uncanny talent to deal with people and resolve conflicts in the workplace
ł outstanding critical thinking and analytical skills to deal with any challenging issue that may arise
ł skilled at new product launch strategies creative thinking and problem solving for winwin solutions
ł holds a bachelor™s degree in medicine and surgerycardiac with professional development over  years
ł effective and clear written  verbal communication skills with highly successful presentation and teaching capabilities
ł proven success track in all levels of organization exceeds and doubles sales targets
certifications and licenses
business development
business planning
project management
business strategy
competitive analysis
program management
sales operations
product launch
business intelligence
requirements analysis
business process improvement
healthcare management
change management
medical devices
software project management
market development
interpersonal skills
team management
medical sales expert
medical technology expert
business development and strategic planning
implementation of winwin strategies and solutions
operations  lean management
clinical functional development
strategic resource planning
organizational change management
human resources empowerment
volunteering activities
ł burlington city canada
environmental volunteer
support environmental safety in collaboration with halton regional police
ł oakville multicultural center canada
microsoft trainer volunteer
supported newcomers  seniors learning by teaching microsoft office  email features and operations
additional information
ł country of citizenship canada  egypt
ł languages english arabic œ fluent
ł driving licenses saudi arabiacanadakuwaitegypt
</t>
  </si>
  <si>
    <t xml:space="preserve"> 
jeddah 
saudi
arabia                 
m
aalsaady
yahoo
com
httpswwwlinkedincominmohamedelsaady
mohamed elsaady
senior 
product specialist 
professional
summary
work
experience
high
p
erforming 
s
trategic
thinking
 analytical
p
rofessional 
w
ith 
more than 
y
ears
of 
diverse 
experience 
in
different
pharmaceutical 
field
s
a
s 
c
hain 
r
etail 
p
harmaci
st
and
m
edical 
s
ales 
r
epresentative
in both pharmaceutical and nutritional companies
passionate 
dedicated
reliable
with 
high
learning agility 
demonstrated
and proven
by
exemplary
responsibility
for 
many
brands of different disease states
 alongside
achieving 
rapid take
off for each brand and mastering their medical knowledge and 
marketing
data 
confident convincing and 
curious about continuous learning 
and
education
senior 
product specialist 
immunology 
line 
eli 
l
illy and 
c
ompany
jeddah 
saudi arabia
being a key pillar in
first
ever 
i
mmunology 
line
s
ales team
in eli lilly and 
company
saudi affiliate
leadin
g
p
re
launch 
l
aunch and 
p
ost
l
aunch activities
of
olumian
t
®
brand
in 
rheumatology
field in 
all
sectors
of 
w
estern and 
s
outhern regions
moh 
i
nstitution
and 
r
etail
hugely supported pre
launch and launch activities of taltz
® 
brand in 
dermatology and rheumatology fields in western region
promoting taltz
® 
brand in dermatology and rheumatology fields in all 
sectors of western region
managed to add 
olumiant
®
brand into formulary
list
of all major retail 
hospitals in western and southern regions
recruited 
f
irst 
p
rescribed
olumiant
®
p
atient in
private sector and first
prescribed 
olumiant
®
p
atient
in governmental sector in 
saudi arabia
 a
s 
well as
f
irst 
hospital
to introduce
olumiant
®
in 
saudi arabia
remarkably
generated 
non
f
ormulary 
s
pecial patient requests
and 
a
ddition 
r
in
moh and 
i
nstitutional 
h
ospitals
achieved
 of sales plan in the first quarter of brand launch
achieved and exceeded sales plan over the two consecutive years
ha
d
initiative in lilly partnership with major 
s
audi 
r
heumatology 
or
ganizations ssim z
cr
d
to facilitate scientific exchange between lilly 
and academic community
medical champion role of 
immunology
sales team with 
p
rofessional
execution of medical role across the team
present
medical 
sales 
representative 
cialis
®
forteo
®
eli lilly and company
jeddah 
saudi arabia
promoted 
ciali
s
®
brand in
men
health field and 
forteo
®
brand 
in
women
healt
h field both in 
r
etail
sector
of 
w
estern region
achieved  sales growth in forteo
®
brand in  vs ly and a
chieved 
 sales growth in cialis
®
brand in 
h 
 vs
h
ly both driven by 
increased consumption of newly
recruited patients
i
ntroduced forteo
® 
brand 
into number of 
retail
hospitals
 and established 
®
p
atient 
s
upport 
p
some private
h
ospital
s
education
skills
bachelors 
level 
degree in 
p
harmaceutical 
and clinical 
s
ciences 
faculty of 
p
harmacy 
cairo 
u
niversity
arabic
english
high learning agility
p
roven
strong
a
nalytical and 
p
roblem
solving skills
smart
analysis planning
organization
and prioritizatio
n
demonstrated ability to work under and handle stress and 
pressure
strong 
c
ommitment and resilience
high emotional 
i
ntelligence
relationship 
and rapport building
professional team contributor 
and individual player
a
chieving scheduled goals on time in an efficient and effective manner
expertises
and 
languages
m
icrosoft 
office word 
excel
 powerpoint
f
ield electronic devices
work
experience
cont
medical 
sales 
representative 
novalac nutrition
al
company
makkah 
saudi arabia
promoted
various
nutritional 
products in different sectors of 
w
estern region 
moh 
i
nstitution 
and 
r
etail
achieved 
and exceeded 
sales plan over the three years
 with being the best 
achiever all over the affiliate in year 
successfully l
aunch
ed
allernova
special
f
ormula 
nutrit
ional 
p
roduct for 
allerg
y
retail pharmacist 
al nahdi chain of pharmacies 
jeddah saudi arabia
responsible for dispensing 
wide range of medications in one of the top
classified pharmacies of the biggest chain of pharmacies in saudi 
healthcare 
market
retail pharmacist 
al image chain of pharmacies
cairo 
egypt
responsible for dispensing 
wide range of medications in one of the biggest 
chain
s
of pharmacies in 
egyptian
healthcare market
trainings 
and 
courses
received the following professional trainings 
eli lilly and company
communication skills
presentation skills
insights
discovery and learning systems
emotional intelligence
leadership through peer
coaching collaborative coaching
conflict resolution
recently completed the following learning courses 
on linkedin learning
april
june 
powerpoint essential training
excel essential training
sales management foundations
sales forecasting
managing stress for positive change
building resilience
entrepreneurship foundations
personal 
information
date of birth  january 
marital status married
nationality egyptian
residence permit iqama valid and transferable
saudi commission for health specialties scfhs valid
references
amr abdelhamid allam 
national sales manager
immunology line
eli lilly and company
contact number 
email
amrallamhotmailcom
</t>
  </si>
  <si>
    <t xml:space="preserve"> 
mohamed fouad el
f
ouly
tel
e
mail 
bioengmgmailcom
objective  
seeking 
challenge
that matches my field o
f interes
t in biomedical engineering 
hemodialysis
dermatology and dentistry 
devices
personal data 
marital status
 married
nationality
 egyptian
date of birth
religion
 muslim
education 
june
e
lshorouk academy for engineering and sciences 
major
 biomedical engineering and systems
graduation project
l
aser hair remove
and treatment of vitiligo  excellent
computer skills 
auto cad
  fair
hospital management  very good
m
s
office
   excellent
language skills
arabic
 mother tongue 
english
excellent
work experience 
field
service engineer in air force hospital 
egypt
cairo
one year
application and technical support engineer in abbott 
company
egypt
cairo
one year
senior
field service engineer 
in a
laalamy and 
mohaydaab
medical company 
saudi 
arabia
r
iyadh
 months
senior
field service engineer in medical diamond 
saudi
arabia 
jeddah
 for
years
key
account manager in derma pro company 
saudi
arabia
khobar for  months
</t>
  </si>
  <si>
    <t xml:space="preserve">mohamed
eltaweel
email add
mtaweelyahoocom
mohamedeltaweelgmailcom
httpswwwlinkedincominmohamed
eltaweel
ab
work 
experience
makkah cold store
s
company 
jul
till present
sales manager
objective
preparation and the development of marketing plans and sales and the 
development operational plan for the management of the sales in order to 
serve the strategic plan of the company and ensure the implementation of 
this plan and is also
responsible
for d
etermining the needs of the section of salespeople 
and marketing
distribution
and their qualifications and needs training and
rehabilitation 
and raise the companys market share in target markets to achieve 
advantage
curriculum vitae
personal data
date
of
birth
nationality
egyptian
marital
status
married   children
driving
license
egy 
ksa 
libya 
residence
allowed
transfer
education
bachelor
art
mini
mba
al
azhar
university master in marketing and 
sales
experience
saudi arabia experience
company
makkah cold store
s
company
ju
l
till present
company
mana
water
company
position
sales
director
company
afia 
international
co savola
dec  till mar 
position
regional
manager
company
al
munajem co
coverage
area
south area 
ksa
position
 area manager
algeria experience
company
afia international
co
coverage
area
algeria
position
regional
manager
libya experience
company
nestle 
heinz
position
sales
manager
company
afia international
co
coverage
tripoli
egypt experience
company
al
ahram
beverages
company
company
mansour international
distribution
company
company
arab dairy panda
dairy
products
company
afia international egypt 
savola 
position
regional manager
achievements
survey of the work area as whole and split itineraries for
delegates
training delegates on the skills of persuasion and sales steps visit and
communication 
skills and handling
objection
experienced many techniques of sales due to different training through working as a 
sales
representative
development relevant kn
owledge techniques and selling skills through continuous 
learning processes in
comp
development communication skills through meeting a variety of people
teamwork 
problem solving and sales
activities
gaining more experience in sales tactics to achieve t
he company sales
target
communicate and negotiate internally and externally using appropriate methods
to 
facilitate the development of profitable business and sustainable relationships with 
colleagues and
customers
development planning and carry out 
marketing and sales activities through exercise 
training and workshops and
field
compass training savola
hr
essential skills and abilities
business and
selling
skills
building strategic work relationship strong negotiations 
innovation and key 
account management skills
language
arabic
english 
deutch
computer skills
icdl
windows  excel word power point outlook access and internet
skills
courses
course in the marketing of the egyptian institute for 
training and
development
human resource
management
project
management
general
administration
the art of strategic
marketing
sales skills
effective communication
skills
strategic
planning
basic skills and capabilities to sales managers  consell development consulting
oversight sales operations development sales team consell
consulting
professional selling concepts  techniques workshop  consell consulting
effective sales
management
skills
 consell development consulting 
sales supervisory skills  consell development consulting
how to manage your time to increase your productivity
knowledge
managing successful negotiation
conflict
effective communication
skills
sales coaching
and
supervision
personal skills
excellent inter
personal and communication skills
ability to deal with a wide variety of situations and individuals calmly even whilst under 
pressure
ability to work efficiently on own initiative and 
unsupervised however also an
excellent 
team player
ability to plan organize and priorities workloads and to meet and exceed
targets
enjoys excellent working relationships with colleagues and management
quality control duties with good awareness of imp
ortance of producing
highest
</t>
  </si>
  <si>
    <t xml:space="preserve">                                                  
mohamed el enna  cv
mobile
œ                                                                                                                                                                                                                                            
email
mohamedelennayahoocom 
professional experience and significant achievements
   sales and marketing manager 
 middle east healthcare      from june       present
responsible for sales marketing and business development maximizing customers data base
lead sales  marketing team to accomplish company™s objectives focusing on horizontal expansion
managing key customer™s meetings for launching our healthcare services and bda discussion
handling all bda™s follow trade marketing activities and monitor the team™s performance kpi™s
   business development manager ksa
 bic world consumer  ksa      from   feb    to  april   
handle ksa business thru managing respectable distributer cigalah group identify new business       
opportunities deal with all departments and manage the subdistributers from a to z
coordinate with the distributer™s sales team cross ksa to implement bic strategies
arrange the key customer™s meetings in all channels for launching bic brands  bda closing
follow with all channels  ka  ws tt  ph™s  petrol station sales team cross ksa 
control the spent cross ksa on daily basis by channel branch and by customer 
reporting to emea œ md  gcc manager for sales  marketing  mom weekly and daily reports
organize meetings with distributer™s team to update sales progress specific training  presentations
   territory sales manager
 kimberly clark consumer  kleenexkotexhuggies 
ksa
from 
 may  to feb 
worked as a key account sales manager for  years then promoted to remote area sales manager and territory     
sales manager eastern region in kcc  structure
responsible for key accounts head offices like lulu tamimi farm and al dawaa chain pharmacies
lead a great sales team consists of  supervisors   salesmen plus merchandiser supervisor with  persons in 
eastern region to implement company™s strategies and goals
follow and monitor sales collection market share and new product™s launch availability visibility
control the spent as per the corporation strategy with territory implementation by customer
responsible for all distributers across eastern region including market visits and team training
   key account sales manager 
brf
sadia
f
rozen 
g
oods   
ksa
from
d
ec  
 to 
m
ay  
responsible for all key accounts panda othaim carrefour lulu etc ho in central areariyadh
make the presentations proposals for promotions and flyers
lead the bda discussion and negotiation with modern trade customers in riyadh area 
reporting to the national key account manager and sales gm including competitor™s activities and new launches 
arrange daily weekly and monthly reports about the sales growth and market™s current situation
   key account sales specialist 
w
yeth 
n
utrition 
p
harma 
ksa
from
f
eb
to
n
ov
manage key accounts chain pharmacies traditional trade wholesales ho  in central  western region
responsible for key accounts head offices in central area carrefour othaim etc
   sales executive  
g
laxo 
s
mith 
k
line
gsk
pharmaceuticals
egypt
from
 sep   to  oct  
responsible for sales  collection in alexandria branch making promotion in the pharmacies
achieved  in  and won the first position as best salesman sales  collection in alexandria 
   sales representative 
pfizer
pharmaceuticals
egypt         
from
 sep    to  aug    
responsible for sales  collection in alexandria branch giving feedback to the promotion office                               
 achieved  in    as first position best sales in alexandria branch
education  skills
     education     bachelor of commerce accounting section graduated in  egypt
             language     native in arabic mother language
                                      vgood level of english
certificates  courses 
basic selling skills certificate from merl business development
professional selling skills certificate from pfizer egypt 
marketing skills from pfizer egypt
english courses and microsoft office 
marketing negotiation skills leader ship and sfa program kcc 
coaching leaders training course kcc           
culture of accountability kcc  
 personal information
           name              mohammed emad el enna  
           date of birth september  
           marital status                           married
           nationality               egyptian
           current address                jeddah city  saudi arabia
           home address                               alexandria  egypt
           driving license                  valid  issued from ksa 
           iqama status                                 transferable                                                                                
           iqama job                                       marketing specialist
hello 
actually i have been keen to diversify my experiences and learning to 
adapt with any industryenvironment  location
i have over  year of sales experiences in different roles 
experienced in key accounts  sales management crm marketing and 
business development 
expert in industries
fmcg consumer goods food  beveragespharmaceuticals nutrition and 
healthcare
looking for a new challenge and learning
ready to join immediately
</t>
  </si>
  <si>
    <t xml:space="preserve">
curriculum vitae
mohamed elnour abdel rahman 
mohemed
sa
udia arabia
jeddah
phone  
mail 
drmonoorhotmailc
om
mohamedklnzcomsa
personal
information
d
ate
 pleas
of 
birth
oct
sudan 
gender
male
nationality
sudanese
marital status
single
religion
muslim
iq
a
mq status                       
transferable
objective
i have excellent organizational skills an ability to work hard and 
learn 
quickly together with a strong academic background i am 
very keen to use my skills and have the chance to undertake 
further experience in your organization
education
east nile college
sudan
bsc 
department of medical labrotary of 
science
spicealized of histo pathology
alamoria secondary school
ksa
secondary school certificate
tarining  cources
mini master in 
isofundamentals
from the london academq for 
training and educaction 
enterprice risk management iso
iso specialist skills
labrotary management system iso
iso awarness documentation 
internal audit
american board for unlimited thinking 
usa code no
occupational safety and health 
administration osha
introduction and general principles 
of biosafety and biosecurity
total quality management system in 
medical labrotary in
organization
personel 
equipment
purchasing and inventory
process control
information 
mangement document and records
occurrence management 
assessment
process improvement 
customer service
facilities and safety
work experience
ministy of health khartum 
state 
radiation
 isotoes center 
rick
worked in histopathologycytology  
ddeparment 
and assistant head of the 
deparment 
 up to 
khartum sudan 
green lab for medical equipment 
sales
startfeb  to dis  
khartum sudan 
klnz medical trid
sale
of mdical
labroratory
equpment and consumable 
jeddah saudi 
arabia
start 
may to macrh 
lana alkhleej factory 
product 
devolp
er
start may  to octoper 
anmar united 
trid
lab divison mager 
nov 
still working here 
skills
language
skills
arabic native
english fluent reading fluent writing excellent 
conversation
interpersonal skills 
capability to work effective within group
analytical approach to problem solving
ability to work on shifts 
basis learn very fast
ability to work in work team
redirect problems to appropriate resource
highly developed communication and reporting skills 
verbal and written in both arabic and english
excellent communication skills
interest and
activities
photography
r
e
a
ding
f
ootball
and running
references
references and letters of recommendation available on request
</t>
  </si>
  <si>
    <t xml:space="preserve"> 
address 
al olaya al khobar
eastern region
ksa
mobile       
e
mail
mohamedsolimansayedgmailcom
mohamed soliman abdelrahman
sayed
personal
data
date of
birth       
th 
of
august
marital
status    
married
military 
status 
completed
car
license
valid ksa
egypt
nationality
egyptian
executive summary
extensive experience in product launches in different therapeutic areas 
specialty and primary care more than  years of pharmaceutical 
industry experience achieve president award  the most prestigious 
award in abbvie  to be the only in
field member in
hcv eradication 
project in ksa different countries experience in novartis egypt 
boehringer ingelheim ksa  abbvie ksa 
education
graduated pharmacist  
beni
sueif
university
employment
history
jun  
may 
senior product specialist at
abbvie ksa
hcv 
business unit 
o
president award to be the only in field member with brand team in 
hcv eradication in saudi arabia 
o
responsible for eastern  southern regions moh institution and 
private sectors
o
excellence award for achieving marvelous resu
lts in the second 
biggest account in military accounts in the kingdom 
o
viekirex launch in south region
o
maviret launch in south and eastern regions 
oct  
may  
medical representative at
boehringer
ingelheim
ksa
o
best achiever
pradaxa 
o
work at 
south region moh 
institutions
o
responsible for 
micardis  sifrol  spiriva  actilyse
promotion
o
responsible for 
pradaxa  trajenta
launches
o
responsible for 
pradaxa
 trajenta 
encoding in military
hospital
oct  
sep  
medical representative at 
novartis
pharma
egypt
o
work at bani
seif 
fayoum
o
responsible for 
galvus 
launch at bani
seif 
fayoum
o
successful story in 
galvus 
launch  in 
co
diovan
promotion
training
history
jan  
may  map del
egation for hcv line
jan  
may  pvt sector manager reasonability 
may  key account management training 
jan  
jan  market access assignment in abbvie
mar  leading without 
authority
training 
may  negotiation and presentation skills training 
s
ep  
negotiation skills by
boehringer
ingelheim
jan  
 steps for successful med rep by
boehringer
ingelheim
dec  
impact selling by 
novartis pharma 
training
center
oct  
a
b model course by 
novartis pharma 
training
center
nov  
selling excellence course by 
novartis pharma
training
center
summer  
training as 
medical rep in novartis for
consumer
health
summer
training
as
a
medical
representative
in
sanofi
aventis
com  pfizer
com
feb   
complete 
pathways to higher education program
for
development of thinking and managerial skills
managerial
approach 
with gpa
july   
complete 
pathways to 
higher education program
for
development of thinking and managerial skills
knowledge
approach 
with gpa
january
february  
complete 
pathways to higher
education
program for development of thinking and managerial
skills
behavioral approach 
with 
gpa
activities
president of  
the faculty students
union
vice
president of  
the faculty students
union
presented
session
under
title
code
of
ethics
in
pathways
closing
party
member
in
from
the
youth
to
the
youth
project
with
cooperation of 
usaid  
and 
ministry of health 
population
computer
skills
windows 
internet 
ms word 
ms excel  very
good
ms powerpoint 
keynote  very
good
languages
arabic   mother
language
english  very
good
references will be 
furnished upon request
</t>
  </si>
  <si>
    <t xml:space="preserve"> 
mohamed
el
sayed  
zagh
l
oul
address
abha
ksa
phone number
email
d
rmzaghloulgmailcom
date of birth
marital status
mar
r
i
ed
driving
license
va
lid
transferable iqama   valid
a position where i can  make use of my  skills 
and developing myself to
increase my 
knowledge and 
to be
an effective person in the organization 
bcs veterinary medicine c
airo university  
medical representative 
at amico group  south area  from  april  
till now
dermatology 
medical representative at 
jamjoom
pharma
 south area 
from 
 feb 
till 
 march  
medical representative
at 
novartis
pharma from july  till 
jan 
respiratory foradil
miflonide onberz
medical representative
at
astrazeneca
from jan  till jun 
respiratory  symbicort 
medical representative at 
apex
multiapexpharma
from  dec  till 
jan 
r
elationship  selling skills course  at house of management for training and consultan
cy
english 
good
arabic
mother tongue
microsoft office          
good
windows  internet     
good
j
j
o
o
b
b
o
o
b
b
j
j
e
e
c
c
t
t
i
i
v
v
e
e
e
e
d
d
u
u
c
c
a
a
t
t
i
i
o
o
n
n
experience
training courses
language
computer skills
able to work in group 
teaching others helpful
and 
creative
interactive and fast enough to learn n
ew technologies and sciences
ability to meet deadlines successfully maintaining the quality of work
high
communications skills  self motivated
s
s
o
o
f
f
t
t
s
s
k
k
i
i
l
l
l
l
s
s
</t>
  </si>
  <si>
    <t xml:space="preserve"> 
 career objectives
i am seeking a good position in sales marketing and management field in a well
organized and established company that provides a challenging and promising career 
where technical expertise hard work and mental together with interpersonal skills can 
be applied and utilized
personal information
name   
mohamed mutwally abdu elaziz ghanim   
date of birth
place of birth
 jeddah ksa
current address
 riyadh al rabwah area prince muteeb bin abdul aziz street   
nationality   
egyptian  
marital status
married 
mobile no
email 
mghanimyahoocom
education
education
education 
bsc in science chemistry department  
estimate 
 good 
university
almansoura
qualifications
qualifications
computer     
  icdl international computer driving   license
language 
 english certificates of language from american university in cairo
sales  marketing
 advanced negotiation skills and advanced selling skills from ppm academy
management 
 holding mba from cambridge collage academy uk 
tqm  hrm marketing 
management  all soft skills management  financial management  strategic planning      
accounting  international research
 still studying dba œ doctorate of business administration 
from bolton university uk  
international business academy of switzerland
employment
employment
history
history
and
and
experience
experience
working
working
as
as
country
country
key
key
account
account
manager
manager
in
in
al
al
sultan
sultan
international
international
medical
medical
group
group
till
till
now
now
promoting
promoting
all
all
our
our
agencies
agencies
to
to
ksa
ksa
customers
customers
handling
handling
customers™
customers™
needs
needs
and
and
issues
issues
open
open
new
new
markets
markets
and
and
customers
customers
and
and
ensure
ensure
customer™s
customer™s
satisfaction
satisfaction
billing
billing
qualified
qualified
ksa
ksa
team
team
and
and
monitor
monitor
them
them
follow
follow
up
up
customer™s
customer™s
collection
collection
with
with
collectors
collectors
to
to
insure
insure
opening
opening
accounts
accounts
poromoted
poromoted
as
as
business
business
line
line
manager
manager
in
in
faf
faf
group
group
thermo
thermo
fisher
fisher
scientific
scientific
œ
œ
as
as
a
a
key
key
account
account
manager
manager
in
in
faf
faf
group
group
thermo
thermo
fisher
fisher
scientific
scientific
œ
œ 
leading
leading
all
all
ksa
ksa
team
team
in
in
my
my
line
line
put
put
the
the
target
target
for
for
ksa
ksa
team
team
and
and
monitoring
monitoring
for
for
ensure
ensure
achieves
achieves
this
this
target
target
handling
handling
all
all
customers
customers
government
government
private
private
sector
sector
issues
issues
and
and
deals
deals
follow
follow
up
up
all
all
business
business
cases
cases
with
with
the
the
suppliers
suppliers
ensure
ensure
keeping
keeping
good
good
relations
relations
with
with
customers
customers
and
and
open
open
new
new
building
building
a
a
good
good
and
and 
qualified
qualified
team
team
best
best
achiever
achiever
team
team
senior
senior
key
key
account
account
specialist
specialist
in
in
novartis
novartis
pharmaceutical
pharmaceutical
tamer
tamer
promoting
promoting
novartis
novartis
business
business
in
in
ksa
ksa
through
through
a
a
strong
strong
customer
customer
relationship
relationship
management
management
mechanism
mechanism
managing
managing
the
the
key
key
accounts
accounts
for
for
novartis
novartis
in
in
ksa
ksa
central
central
area
area
opening
opening
new
new
business
business
ventures
ventures
for
for
novartis
novartis
products
products
keeping
keeping
a
a
record
record
of
of
achievement
achievement
in
in
target
target
setting
setting
and
and
meeting
meeting
at
at
the
the
end
end
of
of
each
each
and
and
every
every
year
year
avg
avg
a
a
strong
strong
customer
customer
services
services
skill
skill
to
to
maintain
maintain
a
a
longlasting
longlasting
relationship
relationship
follow
follow
up
up
on
on
the
the
collection
collection
from
from
clients
clients
to
to
be
be
able
able
to
to
reconcile
reconcile
my
my
books
books
at
at
the
the
end
end
of
of
each
each
quarter
quarter
best
best
achiever
achiever
central
central
area
area
senior
senior
product
product specialist
in
in
tamer
tamer
group
group
health
health
care
care
medical
medical
division
division
promoting
promoting
my
my
division
division
business
business
in
in
central
central
area
area
through
through
a
a
strong
strong
customer
customer
relationship
relationship
management
management
mechanism
mechanism
opening
opening
new
new
business
business
ventures
ventures
for
for
my
my
division
division
products
products
keeping
keeping
a
a
record
record
of
of
achievement
achievement
in
in
target
target
setting
setting
and
and
meeting
meeting
at
at
the
the
end
end
of
of
each
each
and
and
every
every
year
year
avg
avg
a
a
strong
strong
customer
customer
services
services
skill
skill
s
s
to
to
maintain
maintain
a
a
longlasting
longlasting
relationship
relationship
best
best
achiever
achiever
ksa
ksa
and
and
area
area
growth
growth
 sales representative in tadawi medical group   
promoting
promoting
tadawi
tadawi
business
business
in
in
ksa
ksa
through
through
a
a
strong
strong
customer
customer
relationship
relationship
management
management
mechanism
mechanism
managing
managing
the
the
key
key
accounts
accounts
for
for
tadawi
tadawi
in
in
ksa
ksa
eastern
eastern
area
area
opening
opening
new
new
business
business
ventures
ventures
for
for
tadawi
tadawi
products
products
keeping
keeping
a
a
record
record
of
of
achievement
achievement
in
in
target
target
setting
setting
and
and
meeting
meeting
at
at
the
the
end
end
of
of
every
every
year
year
a
a
a
a
strong
strong
customer
customer
services
services
skill
skill
to
to
maintain
maintain
a
a
longlasting
longlasting
relationship
relationship
follow
follow
up
up
on
on
the
the
collection
collection
from
from
clients
clients
to
to
be
be
able
able
to
to
reconcile
reconcile
my
my
books
books
at
at
the
the
end
end
of
of
each
each
quarter
quarter
 sales representative in glaxo smith kline otc gsk egypt co 
promoting
promoting
gsk
gsk
otc
otc
products
products
in
in
egypt
egypt
through
through
a
a
strong
strong
customer
customer
relationship
relationship
management
management
mechanism
mechanism
opening
opening
new
new
business
business
ventures
ventures
for
for
gsk
gsk
products
products
keeping
keeping
a
a
record
record
of
of
achievement
achievement
in
in
target
target
setting
setting
and
and
meeting
meeting
at
at
the
the
end
end
of
of
each
each
year
year
avg
avg
a
a
strong
strong
customer
customer
services
services
skill
skill
to
to
maintain
maintain
a
a
longlasting
longlasting
relationship
relationship
follow
follow
up
up
on
on
the
the
collection
collection
from
from
clients
clients
to
to
be
be
able
able
to
to
reconcile
reconcile
my
my
books
books
at
at
the
the
end
end
of
of
each
each
quarter
quarter
personal experience and qualifications
good communication with people respect work hardworking team player team leader key 
account managemtn proactive initiative ambitious independent selfmotivated excellent 
presentation communication  negotiation skills finalize the deals contracts good administration skills
bilingual
 know the status of marketing plans acquiring saudi driving license full knowledge of the city of 
riyadh jeddah and dammam available residency visa transferable  profession in the visa is marketing 
specialist having my own car   
language
language
skills
skills
                                              written                                            spoken
arabic
  mother tongue            excellent                                excellent
english
            very good                   very good
my targets 
utilize my experience in the marketing  sales realm
   exert as much as i can to reach professionalism in my career path
hobbies  interests
learning and continuous development without any endings
help others at any time
world of the internet
exercise daily
travel and learn about different civilizations
spend some time with my family friends and colleagues
</t>
  </si>
  <si>
    <t xml:space="preserve">mohammad abumahfouz pmp
®
 prince
®
 itil iso k iso k
strategic management consultancy  digital transformation  epmo programme  project 
portfolio management  service delivery management  sla
personal information 
current location
 riyadh œ saudi arabia transferable iqama 
contact info
 email  skype 
mohammadmahfouzoutlookcom
linkedin
wwwlinkedincominmohammadabumahfouzmscpmpprinceitil
languages
 influent english native arabic 
professional summary
vision build the organization capability and improve its competitiveness advantages through improving 
the value creation for their products services spending optimize cost increase revenue  retain 
potential talent and innovate transformational solutions
key skills and capabilities
strategic planning  execution trusted advisor extensively involve in strategic planning and 
execution determine standardize and implement processes on digital platforms define digital 
platform requirements and select valueadd solutions
change management change management ambassador who apply change management 
methodologies in transformative portfolio among organizations
epmo programme  project portfolio management pmo setup and execution developing 
governance  delivery framework developing and implementing policies and procedure formulate 
and develop programme delivery plan including its contained projects mange projects delivery from 
initiation to closures in alignments programme strategic objectives 
digital service delivery management  sla defining it strategy  services portfolio service 
level management slas olas promoting the continuous improvement of productivity service 
quality and customer satisfaction using itil based best practices
continuous improvements understand and manage crossfunctional process conflicts which 
strengthen the operational capability for the organization by optimizing its operational complexity 
through building the right operational framework
core expertise and competencies
excellent verbal and written communication and presentation skills
business strategy management analysis planning develop and execution
business processes management requirement gathering development implementation
performance measurement balanced scorecard ‚bsc™ key performance indicators ‚kpis™
programmeproject management office epmo methodologies  frameworks development and 
operation based on pmi axelos opm 
manage iso  iso  certification including processes development and implementation
resource management including procurements and vendor management
service delivery management  sla
professional experience
jan  œ up to date  senior management consultant  pmpartners consultancy company ksa
building partnership with clients with several industries to identify develop and manage strategic plan in 
alignment with vision  for successfully delivery of strategic objectives of digital transformation 
monitor and control the project delivery including reporting
skills
strategy refreshment digital transformation process optimization project delivery management 
indesign keynote and powerpoint presentation excel modeling ppm msproject sharepoint edms 
achievements
lead business and account review to track team performance against kpi™s and present results to 
management 
work with highlevel government officials to build vro smo and epmo which manage strategy 
execution including strategy review and refreshment portfolios programme initiatives management 
to realize their benefits
develop epmo programme and project manuals including process reengineering as per best practice 
based on pmi and axelos 
manage programme implementation including planning and execution benefit management
manage digital transformation team for epmo tools implementation including developing business 
processes and automation
aug  œ dec  management consultant at elixir management consultancy part of mckinsey
building partnership with clients with several industries to identify develop and manage strategic plan in 
alignment with vision  for successfully delivery of strategic objectives of digital transformation 
monitor and control the project delivery including reporting 
skills
strategy refreshment digital transformation process optimization project delivery management 
powerpoint presentation excel modeling epm msproject sharepoint edms 
achievements
develop strategy implementation plan for highlevel government officials including strategic objectives 
budget forecasting strategy implementation roadmap – etc
work with several highlevel government officials to build vro smo  epmo which manage strategy 
execution including strategy review and refreshment programme and project management 
develop pmo programme and project manuals including process reengineering as per best practice based 
on pmi and axelos 
feb  œ jul  senior project manager at wipro arabia limited ksa
building partnership with clients with educational organization to build and operate digital transformation 
infrastructure and enablers based on best practice for educational environment
skills
 digital transformation 
itsm service delivery iso  iso  processes development and 
implementation project delivery management powerpoint presentation excel modeling epm ms
project low current system operation and administration 
achievements
iso  certification including processes development implementation and internal auditing
manage digital implementation projects including infrastructure and application
virtual desktop infrastructure vdi solution implementation for k user 
sharepoint edms and epm  implementation and integration 
test bed environment implementation for application staging
video conferencing solution implementation with  nodes
convention center implementation including low current systems
digital infrastructure service delivery sla operation
data centers operation management including noc network operation center and soc security 
operation center
itsm service management based on itil iso 
security management based on iso  processes
sep  œ jan  sla operation management consultant at princess nourah bint abdulrahman 
university ksa
communicate with colleges deans at university to identify develop and manage the strategic initiative for 
digital transformation through monitor and control and digital project delivery
skills
business requirement identification and gathering elearning digital transformation storyboarding 
powerpoint presentation excel modeling programme project management epm msproject 
achievements
information security manager including development of information security policies manage 
implementation and conducting internal audit
project manager for elearning solution implantation including requirement gathering selecting the best 
vendor and manage the project implementation activities 
elearning solution administration including integration with other systems content management and 
knowledge transfer 
collecting business requirement for digital solutions find best solution develop rfp and select best vendor
jul  œ sep  it project manager at ministry of education jordan
working with jordanian ministry of education for teaching automation project including computer labs 
implementation at schools learning management system implementation student information system 
implementation teacher training about computer and elearning skills
skills 
project management training and coaching operation management service delivery elearning digital 
transformation powerpoint presentation storyboard
achievements
head of department  elearning resources aug   sep 
it project manager  information technology department aug   jul 
intel elearning credited trainer and tester apr   sep 
icdl trainer and tester credited unisco jul   sep 
education 
master™s degree  management of information system arab academy for banking and financial sciences 
 jordan 
bachelor™s degree  computer science princess sumyah university for technology  jordan 
certification and professional training 
axelos  prince® practitioner certificate in project management œ certificate grma
preparation course for programme management professional base on pmipgmp methodology  
preparation course for agile project management based on pmiacp methodology  
associate™s certificate in project management œ esi  george washington university  
pmi œ pmp® project management professional œ license 
certified isoiec  œ foundation œ feb 
certified isoiec   foundation œ sep 
certified it infrastructure library itil v  foundation œ march 
operation management for professional œ emt œ dec 
a certificate œ aug 
network certificate œ aug 
icdl certificate œ oct 
personal dossier
hobbies travelling reading football camping
reference 
references available upon request
</t>
  </si>
  <si>
    <t xml:space="preserve">mohammad mustafa alhamwi 
mohammadhotmailcom
  riyadh saudi arabia 
 career
 objective 
an ambitious and resultsoriented management profes
sional with a commendable 
educational track record in medical engineering and
 years
 of extensive experience in 
clinical management and cross competencies in strat
egic sales marketing and product 
development in the medical sector seeking to work 
within a vigorous and enterprising 
company to share learnt expertise guaranteeing a t
opnotch system of operations
  skills 
· medical engineering product development clinical 
research product marketing 
market penetration 
·  sales supervision order processing management bu
siness performance reporting 
· client facing customer service customer retention
 inventory management budgeting 
· supplier relationship management purchasing distr
ibution administration system support 
· product launching product line administration pro
ject management process improvement 
· recruiting training mentorship strategy developm
ent policy making standard maintenance 
· analytical ability effective communication team b
uilding relationship management 
· multitasking time management quality service pro
vision selfmotivation 
· languages arabic mother tongue  english fluent
professional
 experience 
sales  operations manager               jan  œ
 present 
at mada hearing company ltd  
 · works as the main point of contact for all team mem
bers 
· develops and implements sales and marketing strateg
ies analyzes trends and results 
· directs sales activities in the  regions as well a
s national tenders 
· establishes sales teams activities objectives for
 the  regions 
· oversees regions sales operations and contributes 
to team efforts 
· designs as well as implements national sales progra
ms distribution 
· maintains sales volume product mix and selling pr
ices 
· manages and improve the operational systems proces
ses and policies maintains work process flows by 
coordinating information and requirements with rela
ted other functionsemployees 
· manages coordination and communication with all bus
iness units as well as with related group™s suppor
t 
functions ie procurement for material purchase
 and marketing for strategies and plans 
· plans inventory and ensures warehouse efficiency 
· maintains quality services and customer satisfactio
ns 
business unit manager 
for gn resound operations
    jan  œ nov  
at abdulrehman al œ gosaibi gtc  western region
 covering saudi arabia 
 ‚resound provides hearing aid with excellent sound 
by offering innovative hearing solutions that combi
ne 
original thinking and design with solid technology 
œ all based on deep audiological insight  understa
nding 
of hearing aid users™
 highlight 
· successfully increased the sales in  up to 
 sales increment 
mohammad mustafa alhamwi 
mohammadhotmailcom
  riyadh saudi arabia 
  job responsibilities 
 · managed administered and supervised all operations
 within the country by taking responsibility for pr
ofit 
revenue cash and quality targets 
· conducted and aided clinical research in order to e
nhance product performance and reach higher quality
standards resulting in accelerated revenue growth 
 · created and designed specialized medical education 
programs for employee education in order to create 
a 
strong and competent team of specialists for the co
mpany 
· managed annual budgets by producing a detailorient
ed annual business operating plan and identifying 
monthly quarterly and annual targets for revenue a
nd profits 
· produced detailed business performance reports on m
onthly and quarterly basis by scrutinizing overall 
performance and operative trends in order to outlin
e problem areas 
· recruited trained and offered guidance to new staf
f members by monitoring performance and mentoring e
ach 
employee as required  
· handled customer relations by maintaining daily cli
ent correspondence and managing key customer accoun
ts 
as required by utilizing the ability to communicate
 effectively 
· redesigned the system of operations by implementin
g an efficacious taskexecution plan in order to op
timize 
employee performance and increase productivity 
  sales supervisor for anesthesia  critical care bus
iness unit ancc                       jan  œ 
dec  
at abdulrehman al œ gosaibi gtc  western region
  saudi arabia
 job responsibilities 
 · provided specialized guidance to the sales team inc
luding  ancc medical representatives and  service
engineers by determining job roles and allocate tas
ks accordingly 
· identified sales targets and ensured they are being
 met within allocated time frames by implementing 
appropriate strategies to increase sales and boost 
competencies  
· oversaw all sales activities by utilizing knowledge
 about consumer preferences and ensuring sufficient
stocking and correct pricing of products 
· maintained liaison with principals regarding purcha
se orders to japan in order to manage delivery cle
arance 
warranty and reservations of products  
acting sales supervisor for 
nihon kohden products
     jul  œ dec 
at abdulrehman al œ gosaibi gtc western region 
 saudi arabia 
highlight 
· successfully increased the sales in this period up 
to  sales increment 
job responsibilities 
 · directly managed and supervised the nihon kohden se
rvice team in the western region by scrutinizing 
installations and ensuring timely commissioning of 
goods 
· maintained liaison with principals regarding purcha
se orders to japan in order to manage delivery cle
arance 
warranty and reservations of products  
biomedical sales engineer for 
nihon kohden products
                                                  j
an  œ july  
at abdulrehman al œ gosaibi gtc western region 
 saudi arabia 
highlights  
· acted as a medical representative for nk nihon koh
den products pms patient monitoring systems 
mohammad mustafa alhamwi 
mohammadhotmailcom
  riyadh saudi arabia 
 · defibrillators ecg eeg emu epilepsy monitoring 
unit  emg 
· successfully achieved a growth in sales by  by 
rebuilding customer retention levels and resuming  
business with vip customers in the western region 
 · successfully opened new projects for emu based on n
ihon kohden eeg in important regions 
 job responsibilities 
· directly managed marketing and sales operations by 
commissioning quotations and conducting presentatio
ns 
demonstrations and followups
 · conducted installations upon request and offered sp
ecialized training to endusers  business tenders 
in 
order to offer a complete service resulting in clie
nt satisfaction and retention 
 previous professional experience 
· biomedical engineer trainee
 œ modern medical imaging center syria   
jul  œ aug 
checked and operated the imaging devices gamma cam
era xray  panorama xray 
 · biomedical engineer trainee 
 king abdulaziz specialist hospital    
sep  œ oct 
conducted preventative maintenance for biomedical i
nstruments correction of errors and enhancement i
n 
documentation for replacing 
operated and conducted mri ctscan xray angiog
raphy emergency  operating rooms monitors 
ventilators  dialysis machines 
education 
mba                oct  œ oct  
university of leicester œ leicester uk 
managing and developing people and organizations 
bsc medical engineering                            
 jun 
amman university œ amman jordan 
achieved grade  
·   first rank
 ·  excellency certificates œ   
graduating project 
developing a stimulation model for the heart  circ
ulation 
  other professional training  certification 
· sales  marketing training œ resound thailand 
· the cardiology line in nihon kohden  selling skill
s dubai 
· emu epilepsy monitoring unit based on nihon kohden 
eeg king fahad medical city 
· symposium and workshop on emg ncs  ep œ sgh jedd
ah saudi arabia 
 personal
 information 
· nationality syrian                                
· birthdate  jan                              
· marital status married                            
· have transferable iqama 
˘ˇˆ˙ˆ˝˛
˚ˇˇ˛˜ˆ ˇˆ ˇ˜ˆˇ
ˇˆˇˆˇˇ
ˇˇˇˇˆˇˆ˜ˆˇˇ˜ˇˆ
ˇˇ˛ˇˇˇ
ˇˆˇ˜ˆˇˇ˚ˇ ˇˇ
˜ˇˆˇˇˇ ˇ˜
˜ˇˇˆˇˇ˜˜ˇˇ
ˆˇˆˆˇ
ˇˇˇˇˇ˛˜ˆ
ˇˆˇ
ˇˆˇ˛ˇ˜ˇˆˇˇ˙ˇ˜ˇ
ˆˇˆˆ
ˇ˙˜ˇˆ˛˙ˇˆ ˇˆ ˇ˜
ˆˇˇ
ˇ˜ˇˆˇˆ
ˆ ˇˇˇˇˆ
ˆˇˇ˜ˆˆˇˇˆ
ˆˇˇ ˇ˜ˇ
˜ˇˇˇ˚ˇ ˇˇˇˇˇ˛
ˇ
˜ˇˇˇˇ ˇ˜ˇˆˆ
˙ˇ˙˜ˇˆ ˆˇˇ
ˆˆˇˇˇˆ ˇ
ˇˇˇ˜˜ˆ
ˇˆˇˆˇˇˇˇˇ
ˆ˜ˇ˜ˇˆˇ
ˇˇˇˇˆˇ ˇ˜ˆ
ˇˆˇˇˇˆ
ˇ ˇ˜ˇˆ ˇ˚ ˇ˜ˆˇ
ˇ˜ˇˆˇˇˆˇˆ
˜ˇ˛ˇˆˆˇˇ˜ˆ
ˆˇˆˆˆ
˜ˆˇˇˆ˜ˇˇˇ
ˆ˜ˆˇˆˆˇ˛ˆ
˜ˆˇˇ˜ˇˆˇˇ˛˚ˇˆˇˇ
ˆˇ˜ˇˆˇ
˜ˆ˜ˇ ˇˆˇˆˇˆˇˇˇˇ ˇ
ˇˇˇ ˇ
˚ˇˇˆˇˆˇˇ
˜ˆˇˆˇˇˆ
  ˇ˜ˆˇˇˆˇ˜ˇˆˇ
ˇˇˇˇ
ˇˆˆ˜ˆˇˇ˜ˇ
ˆˇˇ˚ˇˇˇ
˜˜ˆˇˆ ˇˆˆˇ˜ˇ ˇ
ˇˇˆˇˆ
ˆˇˆˇˆˇˇˆ 
ˇˆˇˆ
˜
ˆˆˇˇˆ˜ˆ
ˆ˜
ˇˇˆ˛
</t>
  </si>
  <si>
    <t>hglfdwhgdqgdugzrunlqjlqglylgxdozlwkhfhswlrqdopdqdjhphqwohdghuvklsfrppxqlfdwlrqdqgsodqqlqjvnloovrrnlqjirudfkdoohqjlqjsrvlwlrqˆfncfspsbjspqfsuzbobhfnfouttpdjbujpo˘upqsftfoudunhwlqjffrxqwlqjrppxqlfdwlrqurmhfwdqdjhphqwhdpzrunrpsxwhupdlqwhqdqfhhwzrundqghvljqlvfrshudwlqjvwhpvqwhjulwdwlrqdolw˛dxgldwhrieluwk˛˝˙ˆgguhvv˛’hggdkdxgludeldkrqh˛’˘˘˙˙pdlo˛’dldujpdlofrpfrxuvhlqqjolvkodqjxdjhlqvwlwxwhdqdgdlfurvriwiilfhfrxuvhkrwrvkrsfrxuvhurmhfwdqdjhphqwrxuvhghp˝ehuvhfxulwhvvhqwldodqgrshudwlrquhvhqwgdvriwkrqœqorfnrxuwkrqrwhqwldoghp˝uhwdloedqnlqjsurihvvlrqdoirxqgdwlrqhdpkroglqˇˆ˝xowxuhrirpsoldqfhdihjxduglqjrxuxvlqhvvrpedwlqjrqhdxqghulqjdqghuurulvplqdqflqjdihjxduglqjdwddqgqirupdwlrqurwhfwlrqrirqvxphuvljkwvvtupnfsbsfqfdjbmjtuqsqsftfouvvlvwfxvwrphuvzlwkwkhluqtxlulhvudqvdfwlrqvhtxhvwvdqgrpsodlqwvuhodwhgwrdooedqnsurgxfwvvhuylfhvdqgfkdqqhovxvlqjghvljqdwhgfrqwdfwfkdqqhoqvxuhvfxvwrphuvhshulhqfhvhuylfhehrqghshfwdwlrqvdqgwkdwwkhlqirupdwlrqsurylghglvwkrurxjkdqgdffxudwhfdfqujpojtubofdhofrphvylvlwruvejuhhwlqjwkhplqshuvrqrurqwkhwhohskrqh˚dqvzhulqjruuhihuulqjlqtxlulhvluhfwvylvlwruvepdlqwdlqlqjhpsorhhdqgghsduwphqwgluhfwrulhv˚jlylqjlqvwuxfwlrqvdlqwdlqvvhfxulwdqgwhohfrppxqlfdwlrqvvwhpeiroorzlqjsurfhgxuh</t>
  </si>
  <si>
    <t xml:space="preserve">personal information
date of birth  
gender
male
marital status married 
nationality syrian 
mobile 
e
mail 
mshamalyyahoocom
iqama 
transferrable
mohammad alshamali
education
bachelor of pharmacy 
damascus university 
master of lab
science
damascus university 
experience
sales 
account 
manager 
oct 
present
techknowledge company 
al riyadh
managing the sales and 
the publishers relationships for
techknowledge
responsible
for dealing with 
many 
publisher
s
in saudi market like mcgraw
hill ibm ebsco and proquest 
perform sales and training activities 
for 
health
care
it 
solution 
that generate exposur
e r
evenue for 
the company with goals se
t forth by the management engage in direct sales calls meetings and 
presentations with customers
product 
account 
manager
jan 
oct 
kayan al
seha company 
al riyadh
responsible for dealing with 
ecabiotec
products
natural disinfection 
solution
for 
government sectors kfngh kkuh sfh kfmc
product 
specialist
jun 
almarfa company 
al riyadh
responsible for dealing with 
jarit 
products 
surgical and endoscopic instrument for 
government sectors kfngh
 kkuh sfh kfmc
c
reating  executing area business plan focused on generating
sales
selling medical supply to hospitals throughout the sales
area
identifying sales
opportunities
to identify influence and b
uild relationships with key
decision
makers
senior medical representative 
medical representative 
glaxosmithkline company 
syria
respiratory team seretide flixonase ventolin
augm
entin
maintain and expand relationship with chain
pharmacies
develop business with doctors and clinics through regular
visit
conduct regular visit to pharmacies to closely monitor gsk items availability and sales
levels
making 
presentations to doctors hospital doctors and pharmacists in the retail
sector
conduct pipeline  forecast meetings couple times every month with my middle zone area sales
team
teacher assistant 
t
eaching
microbiology 
to students of the third
year college of pharmacy at 
damascus
university 
preparing the equipment and materials for the laboratory testing
procedures
guiding the students in the chemistry testing as well as of various laboratory
equipment
supervised the us
e of
laboratory
items 
maintained the laboratory by following the standard procedures and
guidelines
pharmacy manager 
training courses
selling
skills
communication
skills
presentation
skills
skills
strong organizational ability and 
time management
skills
excellent communication
skills
good networking and presenting
skills
responsible 
self
motivated
and
tolerant
negotiation
skills
language
english 
read write
and speak very
well
achievement
achieving  of annual 
target in
achieving 
 of annual target in
initiate
the
first
po
of jarit
products 
at 
ngh
achieving  of annual target in best achiever
seretide
syria
achieving  of annual target in  best
achiever
augmentin
</t>
  </si>
  <si>
    <t xml:space="preserve">continued–
 saudi arabia
mohammadalwadeegmailcom
ł
personal details
ł
saudi
ł
jeddah
male
ł
single
seals  application specialist profile
resultsoriented and dynamic professional with experience in conducting scientific investigations and 
experiments within microbiology and molecular biology
š key qualifications š
ł
demonstrated ability to handle and manage marketing and sales operations of various laboratory 
equipment™s technical supervision resolving complex customer queries and consistently 
following up to ensure customer satisfaction
ł
excel at building and maintaining longterm professional relationships with customers thrive in 
challenging deadline driven environment
ł
excel at quality assurancecontrol safety management inventory control and product management
ł
possess superb team collaboration customer service negotiation time management and analytical 
skills knowledge and understanding of sale process and biosafety and biosecurity in research 
laboratory
professional experience
mohammad ibraheem alwadee
łłł   
page 
ł
ł
ł
ł
ł
ł
ł
ł
ł
ł
ł
ł
ł
ł
ł
ł
ł
ł
ł
mohammad ibraheem alwadee
łłł   
page 
ł
ł
ł
ł
ł
ł
ł
ł
ł
ł
ł
ł
ł
ł
ł
educational background
ł
ł
ł
ł
ł
ł
ł
ł
ł
ł
mohammad ibraheem alwadee
łłł   
page 
ł
</t>
  </si>
  <si>
    <t xml:space="preserve"> 
httpbitlyhyexu
m
saudi national
may  
mohbabtainhotmailcom
mohamma
d 
a ababtain
investment banking
professional
core strengths  enabling skills
investment policy  
procedures
investment 
products  
packages 
key 
account management
business development 
sales consulting  value
added sales
cross selling 
 up
selling
finance
facilitates
 mura
baha 
business relationship management 
negotiation  persuasion 
report writing  documentation 
analytical  problem solving skills 
communication  presentation skills
career summary
sales
driven
investment banking professional
with
demonstrated
experience of
creating
sustainable growth 
market
driven 
sales 
strategies 
and
managing high
profile corporate portfolios
s
uccessfully launched online trading 
that increased trade volume by 
at 
riyadh 
capital
fiscal
conscious professio
nal maximizing opportunities 
promoting 
investment 
products through pr
oactive and 
reactive activities
while maintaining adherence to bank 
guidelines
regulations 
efficiently
b
rought huge government 
account
s
 funds of worth sar  billion to 
samba capital
executing 
strong
relationship management skills
customer
focused
 relationship
oriented e
xecutive with 
demonstrated track record of superior 
key account
performance 
efficiency management
banking lending pr
ocedures and
business development
 expertly reviews 
terms  conditions for investment funds according to 
shariah
professional experience
samba capital
riyadh
 kingdom of saudi arabia
working as 
relation manager
sales 
department
may 
present 
responsibilitiesaccomplishments
proficiently handling r
elationship 
 account 
management
responsibilities while 
evaluating opportunities  executing 
deals o
ffering compelling business propositions
f
ollow
ing
up with customer
r
espond
ing
to 
client inquiries
handling 
semi
go
vernment institutional  
high 
net
worth government account
portfolio
s
managing 
portfolio of 
account
s with 
diverse
project statuses
short 
long
term
loans including 
murabaha
products  packages
efficiently examining and
analyzing information from different sources to identify and propose comprehensive and 
customized solutions tailored to the finan
cial needs of business clients
generating
and segregating 
data of all inactive 
clients
and sharing
it 
with
the team
so they c
an be contacted and revived as active 
clients 
a
nalyzing  
needs and
offering 
suitable 
solutions 
organizing sales 
and 
supervising them in meeting sales 
objectives  
quotas while 
tracking their
sales 
performance and metrics o
n
weekly monthly and quarterly basis 
major achievements
successfully b
rought huge government account
s
and funds worth sar  billion 
assisted sales team in
securing major institutional account through outstanding relationship management
rax world hotels
 riyadh 
kingdom of saudi arabia
worked as 
sales manager
july
april 
responsibilitiesaccomplishments
identified 
approached qualified prospects
and 
a
dvise
d investors on best available 
possibilities
of real 
estateproperties while n
egotiating
prices and 
payment plans for 
them
consulted with 
property owners and prepared comparative market a
nalyses
for specific property types
advised on 
value
add investment
opportunities
provided
potential investors with significant 
information 
related to cost reduction and scope enhancement 
assisted
in 
achieving 
license
from to
urism and hospitality ministry
ritz
carlton riyadh kingdom of saudi arabia 
worked as
sales manager
december
june 
responsibilitiesaccomplishments
efficiently participated in the development of business strategies aligned with 
ritz
carlto
and 
identified new business
opportunit
ies with existing reservations
to existing and potential clients to develop professional long
term business relationships
leveraged internal  external data conducted research to evaluate and identify opportunities for growth brand 
relevancy and guest engagement 
followed up with guests to determine satisfaction  improve guest experience
riyadh 
capital
 riyadh kingdom
of saudi arabia 
worked as
january  
october 
responsibilitiesaccomplishments
conducted relative value assessment collaborating with portfolio managers while formulati
ng trading strategy 
managing funds
generated 
data of all inactive clients
shared 
it 
with 
team
to 
convert them into
activate 
clients
again
interfacing with client
s to determine investment goals
 managed both day
to
day and long
term strategies for multiple 
stocks worked with relevant key stakeholders to manage stocks 
proactively maintained existing relationships built connections  increased revenue from new  existing business 
performed tas
ks related to 
customer service regular  golden customer accounts  private banking service
major achievement 
successfully launched online trading that increased trade volume by 
samba financial
 riyadh kingdom of saudi arabia 
worked as
processor
may  
september 
responsibilitiesaccomplishments 
proficiently performed responsibilities as team l
eader
while
issuing 
amending and settling 
lcs and
lgs 
al
sahafa 
riyadh
ksa
professional qualification
institute of public administration
riyadh ksa
diploma in banking management
professional 
trainings
 certificate
successfully completed 
capital market examination 
cme 
general 
securities qualification certificate
the institute 
of banking november
spanish language
course
 madrid spain 
november 
successfully completed
training class at ritz carlton palace 
riyadh
 ksa
february 
diploma of english embassy ces seattle 
march 
english language course worldwide school auckland australia 
september 
language proficiency
english 
advance level 
arabic 
native speaker 
</t>
  </si>
  <si>
    <t xml:space="preserve"> 
personal information
marital status
married
nationality
jordanian
first language
arabic
second language 
fluent english
reading  writing
driving license
valid driving license
computer
excellent 
c
omputer 
s
kills
summary of experience
over  years of experience working as a
biomedical engineering 
at
the institute of biomedical technology 
ibmt   jordanian royal medical services 
jrms
being involved 
in all
aspects related 
to 
medical 
equipment
including 
specificat
ions 
procurement installation
maintenance 
as well as
supervision of 
warranty
periods
and maintenance contracts
managing
bi
omedical maintenance workshops
working in 
projects to equip 
several 
newly built 
jrms
hospitals with all the required medical equipmen
t
and medical 
furnisher
managing and directing 
a
three
year diploma course 
in biomedical technology at 
ibmt 
preparing 
refreshment courses
in the field of biomedical engineering
for graduate biome
dical engineers 
and technicians
 holding the post of 
a
ssistant 
director
for ibmt from july 
april 
and 
d
irector 
of the medical engineering training center metc  the institute of biomedical technology ibmt
sep
april 
capable of carrying out projects which involve 
supplying new hospitals with 
all 
the necessary medical 
equipment
from the point of determining the bill quantities to 
writing
specifications to carrying out the 
procure
ment process
capable of 
managing a team of professionals for the purpose of executing certain tasks and projects
capable of designing and delivering courses in the biomedical engineering field for a multi
disciplinary 
au
dience including fresh graduate 
biomedical 
engineers
and 
technicians
as well 
as users
of medical 
equipment
capable of 
delivering
presentations 
about a
wide variety of subjects related to the field of biomedical 
engineering to an audience of different backgrounds and specializations
e
xperience in 
designing and
managing 
a three
year
biomedical technology diploma course
as well as
the 
development of  
its curriculum
capable
of delivering operator and user training on medical equipment for users and biomedical 
engineers or technicians
capable of 
a
nalyzing and solving problems
capable
of working
in high
pressure situations and time
sensitive environment
s
on a wide variety of 
problems
excellent team spi
rit and communications skills
mohammed
ha
l
eghwairyeen
biomedical engineer
phone
e
mail
ghwairygmailcom
professional experience
july  
april 
assistant director of t
he institute of biomedical technology ibmt 
jordanian 
royal medical services
jrms
head of the following committees at the institute of biomedical technology the audit 
committee for ibmt the 
scientific committee for ibmt and the medical 
equipment specifications committee for ibmt
a member  senior engineer of the procurement 
committee
for
medical equipment 
for
the newly
built oncology
treatment
center of the jordanian royal medical 
services
jrms
sep  
april 
director of 
the
medical engineering training center 
metc
the
institute of 
biomedical technology ibmt
jordanian royal medical services
jrms
program director 
registrar  graduation projects coordinator for the diploma of 
biomedical equipment technology a nationally certified  formally endorsed three
year course 
diploma course
in biomedical technology
head of the 
a
ssessment 
c
ommittee for graduation projects
at  ibmt  
program coordinator for short
term refreshment courses for graduate biomedical 
engineers and technicians
responsible for training graduate biomedical engineers at the jordanian royal 
medical services
jrms
coordinator
manager
of
the formal
endorsement
process for the three year 
d
iploma 
c
ourse in 
biomedical technology at the institute of biomedical technology 
ibmt  jrms 
a member of the medical equipment procurement committee for queen alia 
military 
hospital
jrms
a member of 
a
medical equipment procurement
committee 
for princess haya bint al
hussein military hospital
 prince talal military hospital
jrms
a member of 
a 
committee to determine the 
required 
medical equipment  and 
provide
its
specifications for princess haya bint al
hussein military hospital   prince 
talal military hospital
jrms
july  
april 
a member of the medical equipment 
committee for the approval of the procurement 
of new
medical 
equipment and the evaluation of medical equipment at
jordanian 
royal medical services
jrms
july  
april 
head of 
m
edical 
e
quipment 
s
pecifications 
d
i
vision at the institute of biomedical 
technology
ibmt 
to develop expand and maintain specifications for medical 
equipment at jrms
l
ecturer at the metc of the institute of 
biomedical technology ibmt
jrms
lecturer and 
a
member of rd group
to develop and expand medical equipment 
specifications at
ibmt
jrms
field biomedical engineer at princess iman center for research and laboratory 
sciences  jrms
head of biomedical workshop and field biomedical engineer 
at
queen alia military 
hospital jrms   months
head of biomedical workshop and field biomedical engineer at prince hashim bin 
abdullah hospital jrms
 months
field biomedical engi
neer at the jordanian hospital in afghanistan  months
field biomedical engineer princess iman center for science and laboratory research 
jrms
head of biomedical maintenance workshop  field biomedical engineer at prince zaid 
bin al
hussein military hospital jrms
field biomedical engineer at princess iman center for research and laboratory 
sciences  jrms
education
msc in biomedical engineering
the university of surrey england uk
very good project
bsc in biomedical and bioelectronic engineering 
the university of  salford england uk
a
levels chemistry  maths   biology
barry 
college for further education
south wales  uk
jordanian high
school diploma 
scientific stream
grade  
amman jordan
training course
th
august 
th
september 
brilliance 
air ct scan system service 
training course
biomed
ct 
philips healthcare academy professor hoist center best
netherlands
th
july 
th
august 
somatom definition definition asas  definition flash 
ct scan system service training course
ctdffam
siemens healthcare academy erlangen training center 
germany
th
july 
th
july 
orientation on allura xper fd cath lab system 
service training course
xd
philips healthcare academy professor hoist center best
netherlands
th
june 
product training for defimonitor xd by  metrax gmbh 
 primedic 
royal medical services amman  jordan
th
december
 december 
pmp exam preparation course
pmp cert 
amman jordan
th
march 
advancement in noninvasive monitoring workshop 
masimo technology
the institute of biomedical technology  the royal medical 
services  amman jordan 
th
march 
workshop on the new patented technology of zonare 
ultrasound 
the royal medical services  amman jordan 
th
april 
neonatal ventilation workshop by sle trainer dr julian 
eason
sheraton hotel  amman  jordan 
th
october 
workshop on monitoring solutions maternal and infant 
care solutions by ge product specialist 
the institute of biomedical technology  the royal medical 
services  amman jordan 
th
october  
th
october  
workshop on masimo radical   rad  service and 
operation 
the institute of biomedical technology  the royal medical 
services  amman jordan 
th
june 
vitek  compact instrument service training course
biomerieux  turkey
th
june 
seminar on corpuls defibrillator pacer unit
the institute of biomedical technology  the royal medical 
services  amman jordan 
 the   the december 
end user training for 
ha
agilent gcmc troubleshooting  maintenance 
cu
stomer education center cheadle
 manchester uk
th
th
april  
training on fluke biomedical products
the institute of biomedical technology the royal medical 
services  amman jordan 
 july 
th
august  
leo electron
microscope  service training part 
royal medical services amman jordan
th
th
august 
leo 
electron
microscope  service training part 
royal medical services amman jordan
th
th
november 
vitek maintenance training 
biomerieux  
leon 
france
th
to 
th
june 
service training course on se
  k
hematology 
analyzers
avl mea ag   athens greece
</t>
  </si>
  <si>
    <t xml:space="preserve">
mohammed noor al
ruzieh 
medical representative
basic information
address
riyadh saudi arabia
email
mnrhotmailcom
tel
date of birth
march  
nationality
jordanian
marital status
single
iqama
status   
valid transferable iqama
classified to practice as a pharmacist in the ksa
ministry of health license
career objectives
looking for a position in a dynamic organization where i can utilize my scientific knowledge and 
skills to contribute 
to the growth and development of the organization where i can also develop 
myself personally and professional
responsibilities and main duties
responsible for promoting medical equipment products or services to a variety of 
markets primarily including 
private hospital and medical centers and doctors practices
responsible for establishing and maintaining relationships with customers this often 
involves corresponding with customers via telephone email
prepare daily report
and weekly plan
working ex
perience
company alhaya medical co amco                                 june
present
position   medical coordinatorksariyadh
follow
up  t
he goods when coming from sm after that make reservation for this goods to 
whom client and make 
appointment to deliver to client moh
before deadline 
to avoid any tax 
or penalty
if this item not coming in 
time we
will make expediting
the mf
i responsible for moh client in north area of ksa and have details about riyadh client
company 
ram pharma     
january 
may
position 
medical representative
 ksa riyadh
company 
al
halees center for medical supply            january  
december 
position 
medical representative
 ksa riyadh
company 
rawaat  al
omam pharmacy                                may  
december 
position
pharmacist ksa riyadh
education
b sc 
in 
in pharmacy
university of jordan  graduate of 
amman jordan
skills 
professional with a pleasant personality
hard worker looking up for new challenges and work well under high
pressure 
environments
excellent interpersonal and communication skills good dealing with a diversity of clients 
and staff members
academic courses 
pharmaceutical marketing
 pharmaceutical management 
pharmaceutical accounting communication skills
languages 
arabic
 native language
english
good in speaking  writing
computer skills 
ms office windows
intere
sts
sports
 swimming football and tennis 
reading
 scientific and environmental books
references
dr mamdouh elroubi supervisor in ram
pharma
</t>
  </si>
  <si>
    <t xml:space="preserve">
˘ˆ˙˝˛ˆ˜˙
 ˚ˆ ˜ˇ
˘ˇˆ˙˝˛˚˜ 
˚˛ˇˇˆˇ
˙˚ˆ˚˘˚˚˛˘
˚ˇ˛˛
ˆ˚˚˙˛˝˙˚
˝˚ˆ˚˚˚
˛˝˚ˇ
˚˙ˇ˙ˆˇ˛
ˆ˚˙ˇ˚˛˝˙
˛˝ˇˇ˚
˚˚˛˝˚ˇˇˆ˚˝
˚˙
ˆ˚ˇ˚
ˆ˝˙ˇ
ˇ˙ˆˇ˙˘ˆˇ˙ ˇˆ˛˚˜ 
ˇ˝˛˚˜ 
˙˚ ˇ˛ˆˇ˛ˇ
˛˚
ˇ
˚ˇ˚ˆ˚ˆˇ˛ˇˇ˙˚
ˇˇ˘
˚˙
ˇ˝˚
˛
˚
˚ˇ˛˚
˚
˚ˇˆˇ˛ˇˇˆ˚
˙ˇ˚
ˆ˚ˇ˚ˇˇ˚˛
˚
ˇ˚˙˚˙ˇ
˘
˚˛
˛ˆ˝ˇ˚ˇ
ˇ˛
˚˚˚˚˙
ˇ
ˇˆˇˇˇ˘ˇ 
˘ 
˛˚˜ 
ˆˆˇ˛˚ˇˆ
˚
˚ˆˇ˛˚
˙ˇ
˚˛˘˙
ˇˆ˚˛ˆ
˚ˇ
˚ ˛˛˛˚ˇ˚ˆ
ˇ
ˇ˛˚ˇ
ˇ
˚˚˚
ˇˇˇ
ˇ˝
˚˜ ˘˚˜ 
˚ˇˇ˛˚ˇ˘˘˘
˚˛˘ ˆˆ˚ˆ
˚
˚ˇ˛˚˚˙ˇ˘˙ˇ˛˚˚˛ˇ˛
˚
 ˆ˝˚˚˛ˆ
ˆˇ˛˚
ˇˆ˚ˇˇˇˆˇˇˇ˚
ˆˇ
˝˛
˚ˆˇ
˚ˇˇ˛˚ˇˆ˚
˚ˇˆ˛˚ˇˇ
ˇˇ
ˆˇ˚˚ˇ ˇ˛˚ˇ˘
ˇ
ˇ
ˆ˙˘
˚
ˇˇ˚
˛
ˇ˚
˝˝˚˚˚˚ˆ˚
˝˝˚˚ˇˆˇ˚
ˇˇˆ˚˚˛
ˆ˚˘
˘˛˚˚ˇ
˛
˚
ˆ˛ˇˆ˚
˚
˚ˆ
ˇˇ
aaˆ˚
ˇ
˚˛
˚ ˇ
˚
˚
˚
ˇ˚
˚
ˆ˛˚ˇ
ˇ˚ˇ
ˆˇ˛˚˚˚ˇˇ
˚
˝ˇ
˚˛
 ˚
˛˛ˆ 
ˆˇ˛˚ˇ
˚˛
˚
˚
ˇ
˚ˇˇ
˚˙ˆ
ˇ
˙˚
˚
c˚ˇ˙ˆˇ˛˚ˇ˙
˚
˛
˚ˇˇ˛
˚ˇ
ˇ
˛˚ˇ
˚ˇ˚
ˇ
ˇˆ˚
ˇ˚ˇ˚ˇˇ
˘
˙
˛˚˚˚˜˚˛˚˚˝˛˚
˝˛˛˙˚
˝
˛
˛ˆ
˙ ˜
</t>
  </si>
  <si>
    <t xml:space="preserve"> 
mohammed alothmani
salesapplication specialist 
alothmanimgmailcom
saudi arabia 
jeddah 
al marwah district
httpswwwlinkedincom
inmohammed
alothmani
work experience
sales executive 
l
ab technologies establishment
march   
april
present our new company as well as our products range 
for
general 
lab 
equipment to customers and convincing them to deal with us
search for sales opportunities and possible leads to exceed sales 
goals 
and increase the profits
life science sales specialist 
gulf scientific corporation gsc
april   
august 
demonstrated  sell prod
ucts and specific features at 
customer 
locations and special events
visited customer locations to evaluate requirements 
demonstrate 
offerings and propose strategic solutions for 
diverse needs
created and implemented sales strategies to successf
ully 
meet 
company targets
our products range
dhistech pathology solution
luminex flow cytometry
perkinelmer 
life science products microfluidic 
electrophoresis 
multimode plate reader high
content analysis 
system  etc
asuragen 
genetics  oncology kits
waters and chromsystems chromatography system with kits 
for 
nbs or vitamins analysis
affymetrix microarray
essen bioscience live
cell imaging
autogen dna  rna extraction
applied spectral imaging systems asi c
ytogenetics  
pathology 
diagnostic system
nationality
palestinian
date of birth
october  
place of birth
saudi arabia
marital status
married
children
education
science
physical 
biochemistry 
gpa  
february    
king abdulaziz university 
jeddah 
saudi arabia
thesis topic 
the variations induced 
by some 
water
soluble vitamins on 
erythrocytes 
 science 
biochemistry 
gpa  january  
king abdulaziz university 
jeddah 
saudi arabia
the
sis topic  hn general review
bibliography of publications
ibrahim h 
ibrahim youssri m ahmad 
abdulrahman l al
malki khalid o abulnaja 
and mohammed t al
othmani 
effects of some water
soluble vitamins on 
human 
erythrocytes journal of biophysics 
and biomedical sciences 
vol  
language
arabic 
mother 
tongue
english 
speakingwriting 
good
sales representative 
gulf scientific corporation gsc
december   
april  
implemented sales 
strategies and techniques increasing revenue and 
customer satisfaction
met frequently with technical product management and service 
personnel to stay current on company offerings and business policies
provided accurate information about promotions cus
tomer programs 
and products helping drive high customer retention
sell our products range
analytical products
waters
cem
ge
merck millipore
water purification systems
bioscience
life science products
chromsystems
asuragen
perkinelmer
affymetrix
autogen
luminex
applied spectral imaging 
systems asi
materials testing machine
lloyd
amse
labtech
lecturer
biochemistry department
f
aculty of
s
cience
king 
abdulaziz university
january   
june  
lecturer of physical biochemistry and computational biochemistry 
lecturer
biochemistry department
f
aculty of
s
cience
king 
abdulaziz university
february   
may  
lecturer of physical biochemistry 
lab technician  administrator
biochemistry department
f
aculty 
of
s
cience
king abdulaziz university
january   
january  
laboratory technician of physical biochemistry 
laboratory technician of computational biochemistry 
senior of departmental
communication unit 
cleric in department of biochemistry 
laboratory technician of applied biochemistry 
coordinator of information technology center 
computer technician in the department of 
biochemistry
senior internet unit 
member of postgraduate committee  
skills
sales  
business development and 
planning
lead generation
team management
product demonstrations
sales expertise
problem solving
relationship with medical labs research 
labs 
fast relationship builder
self
motivated
general biochemical laboratory 
preparative 
techniques 
preparation of 
solutions 
calibration of 
bench 
instruments
general biophysical techniques 
polarimeter 
conductometer 
viscometer 
osmometer 
spectroscopy
software  hardware compute
r 
maintenance
microsoft office word 
powerpoint 
excel 
outlook
statistical analysis
training and conferences
sales application training of dhistech 
ltd 
hungary 
cardiopulmonar
y resuscitation cpr 
course 
ejadah 
group for training and 
consultancy 
the third postgraduate students 
scientific forum participant 
king 
abdulaziz university 
the first postgraduate students 
scientific forum participant 
king 
a
bdulaziz university 
fire and evacuation safety and security 
workshop 
king 
abdulaziz university 
maintenance of computers workshop at 
information 
technology center 
king 
abdulaziz university 
improving secretary skills of 
administ
rative departments 
king 
abdulaziz university 
ms 
out look  
king abdulaziz 
university 
departmental communication program 
departmental 
communication unit 
king 
abdulaziz university 
</t>
  </si>
  <si>
    <t xml:space="preserve">curriculum vitae
p
ersonal 
d
ata
name
mohammed 
yahya al
qarni
nationality
saudi
date
place
of birth
almakhwah  
residence
abha
gender
male
marital status
single
contact
mobile no
email
phdmohdqarnigmailcom
o
bjectives
seeking to take part in a
respectable and reputable healthcare prov
ider which is 
looking for smart hardworking and team player pharmacist in which my personal 
skills and experience will be enhanced to take further steps in my career
e
ducation
pharmd
 college of 
pharmacy clinical pharmacy department
king khalid university 
abha
o
graduated on
may
o
gpa
out of
a
ctivities
a part of the organizing team of 
zamzam 
organization 
as a 
volunteer
s
ummer 
t
raining 
in
pharmacy department at 
namerah general hospital
al
qunfudah 
makkah region saudi arabia  
th july to th august 
course in the art of persuasion and influence 
th
may 
basic of pharmaceutical 
sales and marketing 
th
october 
e
xperience
im currently working
in spimaco company  medical representative                         
since 
th
 april 
pharmacist 
in al
dawaa company 
since 
th
 september 
th
 march 
l
anguages and 
g
en
e
ral 
s
kills
languages 
arabic
native language
and 
english
fluent speaking and writing
computer skills word 
powerpoint
 photoshop excel internet search 
presentation 
designation
excellent communication skills
excellent interpersonal skills
public speaking
presentation skills
selling skills
h
obbies
following and 
reading the new updates in pharmacy
football basketball travelling
r
eferences 
and
r
ecommendations
available upon request
</t>
  </si>
  <si>
    <t xml:space="preserve"> 
qualifications
bsc 
degree
in medical 
laboratory
 faculty of applied 
medical sciences umm al
qura university makkah kingdom of 
saudi arabia with accumulative grade point average 
good
internship  experience
june 
may 
 i had internship training in king
abdul
aziz 
hospital
makkah
kingd
om of saudi arabia for  month
and i t
ook
rotaion in different laboratory
units
such as
microbiology  parasitology 
for  months 
as major 
remaning  months tr
a
ining in 
different 
lab department
s
like 
biochemistry
haematology
blood 
b
ank
serology and immunology
histo and cyto
pathology
and i used modern machines such as 
mic
r
oscan vitek iris advia dimession rxl max cbc machine 
i worked in alrafi
e hospital private  in makkah fo
r 
years
education
 bsc 
degree
in 
medical laboratory
 faculty of applied 
medical sciences umm qura university makkah kingdom of 
saudi arabia
personal data
name
mohammed  hamed  mohammed  al
qahtani
dob age
place of birth
makkah 
nationality
saudi arabia 
sex
male
marital status
married
telephone 
mobile
home 
address
al
khaldia hassan mashat street
email
drhmtoo
g
mailcom
license
saudi commission for health and specialties
projects seminars   
conferences
i presented the student project and seminar under the title of 
serum
activins
and
follistatin
during the treatment of hepatitis 
c genotype  and their correlations with viral load and liver 
enzymes umm al
qura university makkah kingdom of 
saudi arab
ia at 
february 
participated in the activity awareness for diabetes at 
february 
i 
presented mini
presentation
s
during the internship year at 
february
attended 
the
fifth scientific conference for students in higher 
education umm al
qu
ra university makk
ah kingdom of 
saudi arabia at m
ay
i completed successfully the cognitive and skills performance 
examination for 
the basic life support program 
at 
october 
attended   
wide scope of parasites and diseases held at 
king fahd hospital research center 
in 
th
to 
th
oct
interests  hobbies
reading in different sciences
languages
arabic speak read and write
english speak read and write
skills
i
have the ability to
face
problems  solve them team work
responsibility
and work under pressure
</t>
  </si>
  <si>
    <t xml:space="preserve">        m
ohammed 
a
mmar 
h
inno
riyadh ksa
mobile 
mailid 
mamhhotmailcom
objective
a technocrat and a seasoned it professional with a rich and successful track record of over  
years 
spent entirely
 in 
international ksa
 environment involved in information system  
project management and now seek senior management opportunities to implement 
strategypolicy utilizing skillsexperience acquired driving comprehensive growth
head  it  manager œ it
profile
a versatile and a senior 
information system management professional
 with successful 
track record of strategic planning  enforcement of corporate objectives it operation 
management business process system support and it 
infrastructurecommunicationnetworktechnical projects along with implementation of 
hospital management manufacturing supply chain management dealer management system 
and production application integration with
 sap oracle and ax dynamic
skill summary
ł
manage information system
ł
project delivery 
management
ł
ms office 
ł
strategypolicy plan  
enforce
ł
business process 
improvement
ł
system  network support
ł
it operation management
ł
hosting services dr and 
backup on the cloud
ł
digital transformation
ł
consultation and managing 
sap oracle and ax 
dynamic implementation
ł
security
ł
team  people 
management
ł
data centre design and 
preparation on the cloud
ł
team leader
professional highlights
extensive 
business process management
 experience by implementing corporate 
strategy policy  procedure aligning organization competence with the needs of clients 
promote business effectivenessefficiency business planning service offerings suitably 
deployadministratesupport infrastructure security system  system services oversight 
on budgeting estimations  costing operation management
similar competence in 
project life cycle management
 through business function study 
requirement finalization project scoping task break down effort  time estimation 
costing  project budgeting resource allocation scheduling risk management and 
execution control planningmonitoring
proficient in 
it service management
 by infrastructure databases security systems  
network management for complex it and network operations monitoring  ensuring 
availability  continuity of services implementation monitoring  upgrade of it security 
administration  support of it assets including devices links and services etc
deft 
team management 
professional skilled at
tasking delegation monitoring  
feedback competence upgrade issue resolution mentoring and motivation
cohesive 
team player 
with fast learning curve along with strong analytical problem 
solving innovation planning organizational
 communication  interpersonal skills
set and monitor 
slas and olas
 with internal and external stakeholders to ensure high 
quality of it services delivers and assure stakeholders high level of satisfaction
sets and manages 
it service kpi™s key performance indicators 
to ensure quality of 
service qos and customer satisfaction
accountable to lead the team for defining and implementing 
bi warehouse and 
integration
 oracle with existing applications 
engaged in identification  analysis of it business 
social media
 requirements
career
scope
alhokair group majd food riyadh ksa
head of it jan  to july 
responsibilities
ł
currently reporting to the ceo and leading a team of  resources for execution and 
operation of multiple projects network security system and support
ł
implementing office   ax dynamic and integrated with ncr applications aloha 
ł
accountable to lead the team for defining and implementing business intelligent 
management and integration ax dynamic with existing applications
ł
provide leadership and vision for the it department and implementing it 
strategiespolicies and plan  enforce same based on corporate objectives
ł
develop strategic direction for the information systems plan including technology 
deployment plans and departmental budgets
ł
create financial forecasts outline expenditures and modify budget when necessary
ł
direct all information technology and network system deployment and maintenance 
including all it infrastructure wireless communications pc systems local networks and 
mobile environment
ł
manage the delivery of it services to ensure smooth daytoday running efficient 
project rollout efficient use of it and business resources
ł
assess new innovative technologies mission critical systems security communications 
and business continuity
ł
maintains risk register and ensures that all it activities are compliant with business 
continuity disaster recovery plans œ especially during the introduction of new software 
and hardware
ł
ensure project completion by coordinating resources and timetables with user 
departments it staff and data center employees
ł
recruit hire and train it staff project managers engineer and network administrators
ł
oversee department meetings with staff leads and managers to ensure continuity of 
information systems support and goal attainment
ł
spearheaded enforcement of operations standards for cost control waste reduction 
quality safety and complete and on œ time delivery consistent with strategic direction
ł
manage it training for it staff members and end user training on software and desktop 
systems
zajil express trading company riyadh ksa
it manager april  to jan 
responsibilities
ł
currently reporting to the ceo and leading a team of  resources for execution and 
operation of multiple projects network security system and support
ł
implementing oracle fusion and integrated with other applications 
ł
accountable to lead the team for defining and implementing business intelligent 
management and integration oracle with existing applications 
ł
accountable to lead the team for defining and implementing it strategiespolicies and plan 
 enforce same based on corporate objectives
ł
manage the delivery of it services to ensure smooth daytoday running efficient project 
rollout efficient use of it and business resources
ł
managing budgetexpenses  future growth planning of the information services
ł
coordinating between itd and the different department per their requirements in the plant 
 as whole alkadi group as well as control the itd inventory
ł
manage the
provision of it infrastructure services including desktop applications local 
andor wide area networks system and it security
ł
maintains risk register and ensures that all it activities are compliant with business 
continuity disaster recovery plans œ especially during the introduction of new software and 
hardware
ł
involved in planning  scheduling the it plan projects policies and implementations for all 
plants and reporting the it performance to the high management and executives
ł
engaged in identification  analysis of it business requirements defining project scope 
requirements and deliverables simultaneously ensuring timely project completion 
ł
spearheaded enforcement of operations standards for cost control waste reduction 
quality safety and complete and on œ time delivery consistent with strategic direction
ł
performing the routine team administration tasks and activities like staff appraisals 
disciplining pay reviews career development and knowledge transfer to train team
ł
engaged in proactive recommendations on ways to improve it service delivery and it
business alignment as well as management of the onsite service desk and systems 
administration teams
alothman share holder ssbs khobar ksa
group it manager april  to jan 
responsibilities
ł
currently reporting to the it gm and leading a team of  resources for execution and 
operation of multiple projects network security system and support
ł
accountable to lead the team for defining and implementing it strategiespolicies and plan 
 enforce same based on corporate objectives
ł
contribute in budgetexpenses  future growth planning of the information services
ł
coordinating between itd and the different department per their requirements in the plant 
 as whole alothman group as well as control the itd inventory
ł
manage the
provision of it infrastructure services including desktop applications local 
andor wide area networks system and it security
ł
involved in planning  scheduling the it plan projects policies and implementations for all 
plants and reporting the it performance to the high management and executives
ł
engaged in identification  analysis of it business requirements defining project scope 
requirements and deliverables simultaneously ensuring timely project completion 
ł
spearheaded enforcement of operations standards for cost control waste reduction 
quality safety and complete and on œ time delivery consistent with strategic direction
ł
engaged in risk analysis and built contingency plan to ensure minimum downtime while 
executing multiple projects like centralization domain vmware consolidation data centre 
facility and components replacing all internet and mpls connectivity wan by nournet 
links and vapt project
ł
performing the routine team administration tasks and activities like staff appraisals 
disciplining pay reviews career development and knowledge transfer to train team
ł
engaged in proactive recommendations on ways to improve it service delivery and it
business alignment as well as management of the onsite service desk and systems 
administration teams
vallourec saudi arabia vsa dammam ksa
middle east it infrastructure manager nov  to feb 
responsibilities
ł
currently reporting to the general manager and leading a team of  resources for execution 
of multiple projects including sap implementation and other production applications 
software
ł
accountable to lead the team for defining and implementing it strategiespolicies and plan 
 enforce same based on corporate objectives
ł
managing the budgetexpenses  future growth planning of the information services to 
establish department from the scratch to direct implement and execute vallourec policies
ł
responsible to manage the
provision of it infrastructure services including desktop 
applications local andor wide area networks and it security
ł
involved in planning  scheduling the it plan projects policies and implementations for all 
plants and reporting the it performance to the high management and executives
ł
spearheading identification  analysis of it business requirements defining project scope 
requirements and deliverables simultaneously ensuring timely project completion 
ł
providing operations standards for cost control waste reduction quality safety and 
completeonœtime delivery consistent with strategic direction
ł
engaged in risk analysis and built contingency plan to ensure minimum downtime while 
executing multiple projects like complete network infrastructure data center facility and 
components and mpls connectivity wan with europe
ł
coordinating between itd and the different department per their requirements in the plant 
 as whole vam group as well as control the itd inventory
ł
performing the routine team administration tasks and activities like staff appraisals 
disciplining pay reviews career development and knowledge transfer to train team
ł
coordinating with vam eur to implement mill security project for me
achievements
ł
successfully reduced the down time to less than  yearly
ł
managed to generate cit to improve the performance
ł
successfully enhanced middle east it infrastructure
ł
dynamically implemented controls for middle east mill security 
saad specialist hospital saad group khobar ksa
it operation manager feb  to oct 
responsibilities
ł
reported to the general manager and led a team of  resources to builds develop and 
manage it operations team capable of carrying out needed itd hospital operations
ł
managed to support itd hospital operation sw  hw leading customer support staff it 
engineers to collaborate with different divisions per their requirements 
ł
responsible for identification  analysis of it business requirements defining project 
scope requirements and deliverables simultaneously ensuring timely project completion 
ł
involved in intimating the senior leadership on any issues facing the user community or the 
it team while reporting the it performance to the high management and executives
ł
spearheaded enforcement of operations standards for cost control waste reduction 
quality safety and complete and on œ time delivery consistent with strategic direction
ł
provided schedule of the it plans projects policies and implementations for all hospital as 
well as informed the management about the required budget for it department
ł
engaged in proactive recommendations on ways to improve it service delivery and it
business alignment as well as management of the onsite service desk and systems 
administration teams
ł
performed the routine team administration tasks and people management initiatives like 
management leadership and mentoring of the team
trade union insurance co alkhobar ksa
it manager mar  to jan 
responsibilities
ł
managed the it department with the responsibilities for it budget it hardware 
software and support procurement including vendor relationships along with it 
infrastructure services including desktop applications lanwan  it security as well as 
to implement a new software application ﬁpremiaﬂ under oracle and the connectivity 
between branches and head office with centralization database
alzamil share holder alkhobar ksa
technicalit project manager sep  to feb 
responsibilities
ł
reported to the general manager and supervised  resources to executemanage 
different projects network installation and configuration
ł
managed to accept network design define project scope goals  deliverables estimate 
the efforttimecost propose the project budget and supervise installation and 
configuration
ł
responsible to define project tasks for resource management assemble  allocation 
develop execution plan  schedule timelines to finish the project on timedesigned 
quality
ł
involved in supervision of quality assurance parameters provided directionsupport to 
project team while constantly monitored and reported progress of the project to all 
stakeholders
ł
performed routine team administration tasks and people management initiatives like 
management leadership and mentoring of the team
alfalak system sol  consulting alkhobar ksa
system  network supervisor
 sep  to sep 
responsibilities
aramco project bi
ł
participating in contract bi that involved a survey for all the sites coming under 
saudi aramco in the kingdom
ł
submitting complete information for network connectivity inside plant and outside 
plant as present
ł
study consult and design the new structured for fibber networks
ł
qaqc for the total project
ł
lan administrator
aramco project bi
ł
participate in contract bi for data migration of transport network for saudi 
aramco projects and other major projects engaged in designing and constructing local 
area network and wide area network participated in surveys planning 
implementation installation testing and documentation of network equipment ie 
saudi aramco sites  premises distribution system data communication room along 
with varying data network such as single mode and multimode fibber optic cabling and 
att gateway  utp assist the team leader of fssc networking group for planning 
cost estimate and material take off involved in qaqc of network wiring diagram form 
different sites of saudi aramco participates on several inhouse trainingorientation ie 
atm fore systems configurations installation and testing reading reference books for 
updates of computer technology windows nt configuration installation and testing on 
existing company network  coordinating with the project manager for week™s task 
through weekly meetings
aramco project bi
ł
leading the survey group to survey all network devices in all the buildings included in 
the bi 
ł
documentation sketching the existing network diagram
ł
migration for workstations printers mf terminals and mf printers migration team 
ł
troubleshooting  supporting all the migrated workstation
mchs
ł
migration for workstations and printers migration team
ł
troubleshooting  supporting all the migrated workstation
qualification
computing knowledge
mba
 from new york university bahrain  with
 cgpa 
bs electronic  computer engg
 from arab academy for science  technology 
alexandria egypt  with 
first class 
accreditations
ł
itil foundation certified on itsm
ł
project management professional 
pmp
ł
unixaix basics 
ł
interconnecting cisco network devices 
ccna
ł
oracle i database administration 
ł
stinger switch configuration  
administration
ł
msexchange 
ł
msnt enterprise technologies
ł
mill security program workshop
ł
oracle i backup  recovery workshop
ł
qaqc workshop 
ł
risk management workshop
computing knowledge
ł
technology
 atm     
ł
network equipment
 cisco cabletron 
ł
protocols
 ip token ring ethernet appletalk mpls     
ł
operating systems
 unixaix windows novell 
ł
messaging
 ms exchange   
ł
databases
 oracle ms sql server
ł
tools
 opmanager central desk kiwi servicedesk plus fluke trend suite antivirus
ł
utility
 ms office
ł
erp
 sap
personal
details
date of birth 
languages known arabic and english
location preference ksagcc
nationality jordanian
</t>
  </si>
  <si>
    <t>bå˘qånqb˘˘mn˘q˘˘tå˘ttnnbqy˘mn˘qyåbyåå˘qtt˘åybqbg˘qtyntyåyåq˘t−båqng˘g˘qtynty‘bt−b</t>
  </si>
  <si>
    <t xml:space="preserve">mohammed bin shahbal
biomedical technology
education
king saud 
university
ksu
riyadh
saudi arabia
bachelor degree of
biomedical technology 
gpa 
experience
technical service specialist
 abbott diagnostics saudi arabia     
may
present
receiving installing testing main
taining and repairing diagnostic 
analyzers
in different 
departments 
incl
uding chemistry immunology and 
hematology
e
stablish and maintain proper business relationships with customers and partners
identifying and participating in sales opportunities and support 
the sales team
f
ield service engineer intern
 abbott d
iagnostics
saudi arabia
july 
may 
troublesh
ot 
installed
and 
maintained the designated equipment and kept the    
administrative responsibilities in a timely manner
f
ield service engineer trainee
 draeger company saudi arabia      
may  
nov  
helped the team to fixed maintained and trained customers on the life support                             
equipment ventilators and anesthesia machines
sales  projects assistant
 tnawi media co riyadh saudi arabia     
may  
apr 
worked with the project man
a
ger and team to maximi
zed productivity and                          
see that deadlines are met served customer by s
elling product meeting customer
needs and ensure resources growth
projects
king fahad medical cit
y total lab automation             
r
iyadh  
saudi arabia
augmented reality simulation on medical devices                 riyadh saudi arabia
integrate and configure laboratory medical devices                   riyadh saudi arabia 
king fahad 
cental hospital total lab automation         
jizan saudi arabia
certificates
managing project risks hrdf s
a
udi 
arabia
march
prevention of medical errors
medical academy 
saudi arabia
march 
hematology analyzer  application
 service training saudi arabia 
dkkkkkkkkkkkkkkkkkkkkkkkkkkkkkkkkkkkkkkkkkkkkkkkkkkkkkkkkkkkkkkkkkkkkkkkkkkkkkkk 
december 
chemistry  immune a
nalyzers  alinity ci
live t
raining
 abbott diagnostics
wiesbaden germany
march 
clinical chemistry a
nalyzers  c
  rsh live t
rai
ning  abbott diagnostics 
wiesbaden germany
october 
office management skills ksu saudi a
rabia   
november 
adminis
trative leadership skills
ksu saudi arabia
february  
technologies of the future
 commission for social d
evelopment november 
activating the partnership
between u
niversities and 
the private s
ector  
seminar ksu
saudi a
rabia
october                                        
date 
of
birth
address
riyadh
 saudi
arabia
phone
number
email
mmdaashgmailcom
nationality
saudi
httpswwwlinkedincominmohammed
bin
shahbal
a
languages
arabic native
english
advanced
skills
signal processing 
time management 
solidworks
microsoft
office 
ansys
machine learning
c
photoshop
augmented reality
public speaking
leadership
medical devices
objective
highly motivated biomedical engineer seeking a position which to apply my 
skills 
and knowledge and be active member of health care system in society as well as 
get engage with different health professionals to provide good service needed
mohammed bin shahbal
riaydh saudi arabia
 œ 
mmdaashgmailcom
roche diagnostics
dear 
roche diagnostics
thank you for the opportunity to apply for account manager mohabha after reviewing 
your job description that caught my attention on indeed it is clear that you are looking for a 
candidate that is extremely familiar with the responsibilities associated with the job and able to 
perform them confidently as a biomedical technology major along with a minor in medical 
devices with an experience in different international health care companies i believe that i have 
the skills you are looking for 
for the past five years and as a part of my core curriculum i had the opportunity to take several 
different positions that were related to the medical devices which were health care challenges 
improvement of healthcare information systems and healthcare delivery in the sa i also had 
the opportunity to do projects in the total lab automation and information systems to further 
responsibilities to the project control where it carries all stages of project lifecycle from the 
starting point scoping and all the way to the end and to apply the analytical analysis along with 
experience in order to integrate it to give the right information at the right time with the right 
decision to be made my sales experience over that past years as being a team player and support 
the customers if any service needed my skills in marketing public relationships and more are 
advanced as i have learned these through the multiple roles in the past four years i would like to 
have the chance and continue to contribute my relevant skills and experiences to your 
organization  
after reviewing my attached resume i hope you will agree that i am the type of competent and 
competitive candidate that you are looking for i look forward to elaborating on how my specific 
skills and abilities will have its effect and benefit your company if you have any question please 
do not hesitate to contact me at  or by email at 
mmdaashgmailcom
thank you so much for your time and consideration
sincerely 
mohammed bin shahbal
</t>
  </si>
  <si>
    <t xml:space="preserve">                                   
cv     
biomedical engineer at al
majal al
arabi group
contact 
name
mohammed burei ibrahim suliman
nationality
sudanes
country
riyadh
 saudi arabia 
visa status residency visa
transferable 
mobile phone 
skyp
e account mohammed suliman 
date of birth
 january  
age                         
marital status
single
email address
mohammedboraiegmail
com
valid driving licensfrom ksa
personal summary 
to find a position that allows me to utilize my creativity expertise and experience to 
play in company strategy while still allowing ample hands on use to me in an 
environment 
that promotes continual upgrading of knowledge and certification with 
strong opportunity for advancement with the companymy ultimate goal is to be a 
stable professional commitment to explore my quality driven professional ethics 
result oriented in mind c
reative assertive and objective problem solving techniques 
and desire for growth 
preferred job 
 biomedical service and maintenance field engineer 
work experience 
biomedical engineer at al
majal al
arabi
group
november  
present
saudi arabia 
riyadh
lab department 
hematology
cbc abbotcbc sysmex
chemistry cobs cdiminsion e hormone
virology evolisvatek
blood bank central centerfuge
refregirator
saler
balanc
biomedical engineer at elit health care 
january  
october 
saudi arabia 
riyadh
instillation lab pinch antipactrial according to specification off moh
making instillation paper with form according to procedure of ministry of health
biomedical engineer at alaraab trading
company
january  
december 
saudi
arabia 
riyadh
installation and maintenance of primary health care
project 
flowing the warranty and handiling over 
making instillation paper with form according to procedure of ministry of health
lab department cbc of sysmex 
distal water o
f gfl
incbation of jmark
medical
surplice
education 
bachelors degree  college of engineering at biomedical engineer sudan 
khartoum 
december  
diploma  college of medicine at radiologica
l 
instrumentation sudan 
khartoum 
october 
skills
e
xpertise instillation and technical enspection
and troubleshooting
planningmanagmentoffice skilsgood relationship 
languages 
arabic  level expert english  level expert
training and certifications 
revolution evostct  slid training 
training institute 
ge health car
date attended 
june   hours 
chemistry analyzer training 
training institute 
roche digonostics middle east fzco 
date attended 
february   hours
references khalid hassan 
biomedical
engineer prince sultan mob 
</t>
  </si>
  <si>
    <t xml:space="preserve">mohammedhakami œmay nd
  œ single
experience
th
 october œpresent
account manager
 crm siemens healthineers
th
 feb œ
th
 october 
specialist
 radiology technologist
 king abdullah medical city
st sep œ
th
 nov 
administrative assistant
 hyundai co alshuqaiq steam power plant
recently in charge of the german company ﬁsiemensﬂ relationship management and
sales with moh in jeddah tabuk taif qounfidah jazan al baha and bisha as well as
university of tabuk  taif university taif armed forces hospitals and north west
armed forces hospitals with many other private hospitals in different cities
educationshaw academy  
th
 december 
high professional diploma in leadership and management
jazan university saudi arabia  
earned bachelor degree in diagnostic radiology gpa out of 
global language institute mn usa 
earned high diploma in intensive english language from global
language institute
skills and development
communication skills
course
  delivered by
meirc training and
consulting
time management and stress control
course
 sponsored by delivered by
meirc training and consulting
advance negotiation course
 delivered by
scottwork
done a medical research and attended several conferences  workshops
jeddah saudi arabia œ
unit 
 œ 
hakamiyahoocom
httpswwwlinkedincominm
ohammedhakamiba
references
available upon request
online
</t>
  </si>
  <si>
    <t xml:space="preserve"> 
curriculu
m vitae
name
mohammed ahmed 
hanash
mobil
nationality  date of birth
yemeni 
th
jan   
a
ddress
jeddah
saudi arabia
m
arital
status
married and i have 
four children
e
mail
moh
a
mmed
hanashhotmailcom
hobbies
t
heatre arts
folk dance
diving horse riding 
archery
calligraphy
and 
p
lant 
b
reeding
e
ducational 
q
ualification
m
sc 
electrical and computer 
engineering 
in
biomedical
gpa
excellent with first class ho
nours
the faculty of engineering 
king
abdul
aziz
university jeddah
saudi arabia 
jan 
august 
b
sc 
biom
edical equipment
engineering 
with a percentage of
a
nd a 
grade very
good
with
honor 
t
he faculty
of applied medical sciences october  university
cairo 
egypt
oct 
june 
profile
s
enio
r 
engineer 
msc
biomedical engineering
years 
of 
strong work 
experience
in s
ales s
ervice
regulatory 
affairs 
tenders 
and project
s
managemen
t in 
healthcare
 numerous training in 
varied 
modalities of m
edical 
devices 
as 
his 
d
ialysis
crrt
laboratory 
dental
ventilator anesthesia 
sterilization
 imaging
and 
medical simulation
professional accreditations from 
osha
 sce
and schs 
gained knowledge 
of 
medical devices regulation
authorities
and standards 
fda eu
iso 
cbahi
 strong computer negotiation development and 
communication sk
ills
w
ork 
experience
full time
jan
dec
worked
as 
a 
g
raduate 
research assistant 
msc student
at k
ing 
a
bdulaziz 
u
niversity
 saudi
j
an
dec 
w
orked as 
a 
senior
sales 
and 
service engineer 
at
saudi 
mais c
o 
for
medical products
saudi
jan
dec
w
orked 
a
s
a 
senior service and projects 
engineer 
at arabia medical hospital supply co
saudi
apr
dec
w
ork
ed
as
a 
field 
service
and technical support 
engineer 
at al j
eel medical co
s
aud
i
jan
mar
internship summer as 
a 
biomedical 
engineer 
at
king 
abdul
a
ziz
university 
hospital
saud
i
july  
dec  worked as 
a 
customer support 
service 
engineer at hankook tires 
service 
co jeddah saudi 
responsibilitiesachievement
graduate
research assistant master 
student 
scholarship
supervised and design many of the 
medical 
research projects with my colleagues as ecg artif
act bci 
fmri signal 
participated in 
a team 
of 
scientists in clinical trials laboratory to develop biomaterials 
scaffolds 
in 
tissue
engineerin
g
assisted 
in
teaching an u
ndergraduate student
and monitoring 
performance 
by 
guiding them to improve the study 
supporte
d to s
etting and marking examinati
on in king abdul
aziz and arab open universities 
worked as 
part
time
scholarship award from the ministry of higher education saudi to study msc at king abdul
aziz university 
evaluate
d
research results and participate in paper writing and results in a presentation at scientific meetings
received appreciation award from the university theatre club for the best p
articipate theatre student 
received appreciation award
from the university for graduated excellent with 
f
irst 
c
lass 
h
onor
merit
awarded student travel stipend from the king faisal specialist hospital and research center to attend the 
t
international conference on radiation medicine to publishing my resea
rch cad to detect early signs of breast cancer
published 
more than  
papers 
in several scientific journals and internation
al conferences 
and 
w
on numerous voluntary awards and community awards given by the dean of 
student affairs
in the university
i sponsored few 
initiatives and
represented kau in international conference on high education
s
enior
medical 
sales
and service 
engineer
worked as a supplier for sales 
projects 
development and service in all products of a company in the medical division
develop
ed 
a 
new agency line
and aided by 
the 
team
to promote the products and demonstrate product applications
achieve
d
after 
s
ales
and c
ollection 
t
arget
c
reated 
reports
 and daily 
activities
to country 
man
a
ger medical 
division
planned 
for s
election of 
t
ender
s
which 
we 
must
purchase and participate and sourcing supplier international market 
pivotal role in the tendering process costing and formalizing the initial tender 
and 
participating in negotiations
i
nvestigated the c
ycle of m
anufacturing 
m
edical 
d
isposable 
p
roducts
from our industry as dialysis filters  bloodlines
managed a team o
f  employees and played a pivotal role to lead achieving business growth in 
m
edical 
r
evenue
responsible in supply chain for managing the buying and delivery process of goods and delivery of purchase orders 
performed installation repair and 
building a 
s
ervice business
as s
pare parts warranty
to
achieve customer satisfaction
travelling 
in sa
udi and gcc t
o participate in the organization of medical exhibitions
 conferences
and 
symposium
s 
hono
r
ed
as 
best employee
engineer 
of the year for 
consecutive years and r
eceived 
a 
financial r
eward
senior 
service and 
medical 
projects
engineer
supervised
for
p
rojects 
of 
d
ialysis 
cente
r
s
in 
king abdul aziz university and king fahd armed forces hospital
responsible for executing the 
medical 
projects from getting the po from the customer till handing over the site to the 
custom
er
with 
managing the site to support the customer by providing training and service as per the contract  
achiev
ed
for 
i
nstallation
o
peration
and
t
raining 
in 
hospitals from a 
t
ender 
of  bed from 
the m
inistry of 
h
ealt
h
achieved installing  
dialysis devices  dialysis chair and  water system in  hospitals from many cities of 
saudi arabia and finalized the projects before the expected deadline with a great efficiency
authorized to f
ollow up 
p
urchasin
g 
t
enders 
d
elivery 
spare
p
arts 
q
uotations and
p
apers
of the 
m
inistry of 
h
ealth
succe
eded 
to 
a
chiev
e 
the 
given t
arget of 
s
ales every year from new 
e
quipment or 
d
isposables or 
and 
s
pare 
p
arts
re
sponsible for supervising 
staff  
engineers
and  t
echnicians 
and 
reporting to service manager kingdom wide
received appreciation certificate for the 
b
est 
e
mployee a
t 
jeddah branch
responsible for c
ompany 
e
quipment in 
c
onference
s
s
eminars and 
w
orks
h
ops
in 
this following equipment
dialysis units
nipro
nikkiso
bellco
water treatment system 
dwa
herco
crrt infomed 
blood
warming 
patient warming
bair hugger
laboratory
therapeutic apheresis
terumo 
bct
 and 
mri 
ct injector
nemoto
field service 
biomedical 
engineer
achieving 
for 
maintaining
of computerized equipment database for history and repair logs
expert and a
uthorized 
t
o 
use 
special test equipment required for the performance of 
calibration service and 
ppm
performed
the s
ervice 
installation 
calibration 
a
nd 
provides  hours on
call support in these following equipment
dental units
kavo
sirona
sw
i
d
e
nt
compressed air station
kaese
r 
 cattani
durr
infection control sterilization 
machin
cisa scican laboratory beckman coulter and 
medical simulation
phantom unit
s
internship summer as a 
clinical 
engineer
worked in the
bio
m
edical engineering division responsible for service of various 
e
quipment of 
the 
hospital
 bed
s
completed i
n
various departments patient care clinical labs 
an
e
sthesia
 respiratory care 
and 
critical care monitoring
providing on
site technical assistance to help 
t
roubleshoot 
r
epair equipment
and 
c
heck
l
ist 
r
outine 
m
aintenances
gained extensive 
knowledge of medical equipment their functions and usage familiarized with the repairs
in hospital 
customer support 
service 
engineer
implementing the required actions related to the customers complaints and field technical problems 
recognized for proactive decisions and assure the quality of maintenance cars and preventive maintenance jobs
responsible to liaise with the customers la
borers and company with assisted in evaluation for work performance 
received 
star of the month
award from hankook cars service center in october  
skills 
technical skills 
an ability to use calibration and measurement tools for service and 
pe
riod 
preventive maintenance
language
skills
arabic mother tongue english advanced and french beginner in written and spoken
computer skills
cad 
m
atlab
labview auto cad medical software 
m
s 
office 
applications 
and internet
interpersonal skills
team player 
excellent communication 
negotiating
 marketing analytical research 
and 
planning skills initiative patient to customer inquiries self
motivation goals and 
d
ecision 
m
aking organization 
leadership and project
s management skills adaptability and confident my ability to learn any new methods or skills 
quickly
 interpersonal savvy an
d business acumen travelling 
stamina critical 
t
hinking and 
p
roblem 
s
olving
other skills
va
nd v
alid saudi residence permit iqama with transferable immediately
publication
s
development of mobile phone medical application software for clinical diagnosis
international journal of innovative and modern engineering issn 
 volume
 issue
 sep 
experimental study of brain dynamic activation while solving mathematical problems
indian conference on applied mechanics incam
mnnit allaha
bad 
 july 
 india
optimized image features for computer
aided diagnosis of breast cancer from digital mammograms
international 
conference on radiation medicine
kfshrc and al faisal university 
 feb
 riyadh ksa
cognitive performance
of students assessment by resting
state eeg analysis
international refereed journal of engineering and science issn 
 volume
 issue
 feb 
training 
and 
certificat
ion
s
belgium
mri 
and 
ct injector at nemoto kyorindo
company brussels
march 
germany
w
ater treatment system ro at dwa company
ubstadt
weiher 
feb 
italy
dialysis machine bellco formula at bellco company
 mirandola 
march 
switzerland
blood purification
device
crrt 
at 
infomed geneva 
sep 
uae
dialysis machine nipro at nipro middle east 
dubai 
march 
 and may 
egypt
laser equipment
nov
 and 
x
ray equipment 
june
 at cairo university
endoscop
y machine
april 
 and ultrasound 
imaging 
nov  at al
sarah company cairo
marketing
sales
communication 
management
and 
presentation skil
ls april  
at egyptian training center
saudi arabia
introduction to iso  
risk
and 
iso  quality
for medical device at kau feb
six sigma yellow
belt
iso 
 quality 
and iso 
 projects 
at kau 
dec 
health technology assessment
medical devices registration and classifications at sfda nov  
safety 
and risks 
in health facilities at saudi commission for health specialties
march 
labview
medical sensors
 and advanced application in biomedical engineering 
workshop
s
at kau 
feb 
sterilization 
m
achine
linear
a
ccelerator 
m
achine
and digital ultrasound imaging 
s
eminar
s
at kau 
june 
medical 
n
avigation 
s
ystem 
s
eminar at king faisal 
specialist hospital and research center
jan  
quality assurance in biomedical management 
workshop
at jeddah chamber of commerce
jan 
professional accreditations
me
mber 
of
saudi council of engineers as 
a 
bio
m
edical 
engineer
id 
member of 
saudi commis
sion for health specialties as
a 
medical 
equipment 
specialis
t
id 
j
a
memb
er of saudi scientific society for
biomedical engineering
as 
an a
ctive
p
rofessional 
m
embership
id
a
member
of ieee
engineering in medicine and biology society embs membership
id 
member of occupational safety and health academy as osha certified validation code 
beb  
member of society of sudanese biomedical engineer in kingdom of saudi
arabia as active engineer and volunteer
honours
and activities
voluntary certificates in 
community healthcare first aid social care and education over one thousand hours 
scholarship award from the 
m
inistry of higher education saudi to study msc at king abdul
aziz university 
appreciation a
ward from the university 
theatre club for the best theatre actor 
 and the best theatre director 
a
ppreciation 
a
ward from the 
king abdul aziz u
niversity for graduated excellent with first class honor
awarded student travel stipend from the kfshr
c
to attend the 
t 
international conference on radiation medicine
appreciation for the effort made in organizing the saudi 
b
iomedical 
s
ummit
at jeddah 
c
hamber of 
c
ommerce
jan 
appreciation certificate for the best 
e
m
ployee 
in jeddah branch 
at arabia 
medical hospital supply company 
appreciation
certificate 
for 
o
peration 
m
akkah
metro 
from china railway construction corporation
oct 
appreciation 
certificat
e
of the skin diver from the issuing padi office 
the 
united kingdom
oct 
appreciation 
certificat
e 
of the basic life support program from the saudi heart association
feb 
appreciation 
certificate 
for active participation
t
he 
th
annual conference of biomedical engineering egypt ap
r 
appreciation for 
nd
annual symposium of blood bank automated blood collection system at makkah feb 
honored 
honored as engineer of the
year for 
consecutive years
at 
saudi 
mais co
mpany
for medical products
organization of 
medical 
exhibitions within saudi 
saudi 
healthcare
 and gulf dubai arab health
care
organization of medical symposiums within saudi jeddah
 riyadh 
 makkah
madinah riyadh 
organization of medical workshop of 
the 
w
orld 
k
idney 
d
ay 
at 
ki
ng fahd armed 
forces hospital
mar
references
pr
of
yasser kadah professor 
super
visor of 
my master t
hes
is bio
medical engineering kaau
m
dr
abdulhameed alkhateeb assistant 
professor and 
head of biome
dical engineering kaau       
m 
eng
ayman al dr
oubi country 
sales and service 
manager 
medical division 
in 
mais co
m
mr
a
bdul
l
atif 
morsi
s
ales and s
ervice
manager 
at
arab
ian medical hospital supply
c
o
m
i appreciate
the time you gave me to read my cv and i wi
sh to join your successful team
in your corporation
</t>
  </si>
  <si>
    <t xml:space="preserve">mohammed ismail mohammed hassan
personal 
details
address
bahrain manama road  building  
date of birth 
july 
mob  
nationality egyptian 
marital status 
married
driving license valid from 
bahrain
e
mail address 
mismailsemgmailcom
profile 
a creative person with strong and effective organizational and communication 
skills 
excellent knowledge in hardware development process 
fair knowledge in software development 
process 
strong analytical and problem solving skills 
ability to work under pressure and simultaneously in more than one project 
working in a team
oriented collaborative
environment 
working as member of local team to provide efficient and cost effective service 
delivery to all accounts 
career objectives
to work in a challenging position in a multinational company that develops my 
skills as a systems and biomedical engineer 
with an opportunity to gain experience 
and learn new skills according to the job requirements
work experiences dutties and responsibilities
weal
pharmacy
company 
siemens partner bahrain
till 
now
senior 
field service 
engineer 
at
lab division 
scope of work 
technical
and application
support responsibilities
working a long with service team to technically support two of most important sites in 
middle east king hamad university hospital global siemens reference site and 
salmania
medical complex 
ordering and managing repair parts cycle times
maintaining customer satisfaction
maintain daily communication with customers to ensure resolution and proper follow
up 
participating 
in sales opportunities
such as contract 
renewals
promoting and 
implementing revenue 
programs
for the following instruments 
dimension series
 advia centaur xp
advia 
chemistry xpt
immulite  xpi
sysmex
cs
sysmex cs 
and aptio automation system
w
orking 
with fully automated urine 
chemistry
and microscopy analyzer siemens 
atellica 
uas  
deliver operation training of the above mentioned instruments 
customer and technical support with a team of the above instruments
ensure the quality 
of generated results through regular follow up with operator
supporting labs seeking for accreditation with the appropriate documents
weal
pharmacy
company 
siemens partner bahrain
to
date
to 
scope of work 
weal
pharmacy one of the largest companies in bahrain dealing with the pharmatheutical and 
healthcare sectors holding distribution agreements with the top notch companies in the world 
main responsibilities
technical
and application
support responsibilities 
working a long with service team to technically support two of most important sites in 
middle east king hamad university hospital global siemens reference site and 
salmania
medical complex siemens largest aut
omation in middle east
ordering and managing repair parts cycle times
maintaining customer satisfaction
maintain daily communication with customers to ensure resolution and proper follow
up 
participating 
in sales opportunities
such as contract 
renewals
promoting and 
implementing revenue 
programs
for the following instruments 
dimension series
 advia centaur xp
advia 
chemistry xpt
immulite  xpi
sysmex
cs
sysmex cs 
and aptio automation system
deliver operation training of the above mentioned instruments 
customer and technical support with a team of the above instruments
ensure the quality 
of generated results through regular follow up with operator
supporting labs seeking for accreditation with the appropriate documents
for the salmania automation 
track
siemens largest automation in middle east
i have participate in track installation from 
a to z
unpacking
 leveling  d
ocking  pneumatic 
tubes connections  communication cables connections can boards programming 
continues 
support
up to now 
centralink
operation training
to the users
batterjee national pharmace
uticals diagnostics division 
siemens partner 
ksa             
 july  to 
 jan 
working as service engineer
technical
and application 
responsibilities
work along with the service team to 
do all service
s and application 
support 
with the 
following instruments at any site all over 
the
central region
northern
region
advia centaur x
p
hormone
analyzer
point of care 
machines
blood gases hbc and
urine
analyzers
supporting sales team with technical information and documents 
deliver operation training of the above mentioned instruments
ensure the quality of generated results through regular follow up with operator 
supporting customers to comply with quality aspects through educational sessions 
supporting labs seeking for accreditation with the appropriate documents
ordering and
managing repair parts cycle times
maintaining customer satisfaction
maintain daily communication with customers to ensure resolution and proper follow
up 
participating in sales opportunities such as contract renewals promoting and implementing 
revenue programs
maternity
children 
hospital
al 
hassa
 ksa
under
advanced 
system company
for 
operation and maintenance     july  to  july 
i was working as bio medical engineer and i was responsible for training 
users doing services 
and maintenance for the lab machines in the hospital
ministry of health egypt
    april  to july 
department of medical equipment at al ahrar hospital zagazig sharkia
i was wor
king as bio medical engineer in radiology department on shimadzu 
x
ray and philips x
ray machines
my responsibility was 
doing services and maintenance of the above 
machines
and functional management inspections
maintaining tools and test equipment properly and ensuring they are 
calibrated
relevant coursework 
fse
training of ad
via centaur xp instrument 
frimley
t
raining
center
uk
fse
training of advia 
chemistry  
instrument
s
singapore
training center
fse 
training
of 
immulite
 xpi
instrument
eschborn 
training
center
 germany 
fse training of coagulation machine cs 
instrument 
eschborn training
center
 germany 
fse training of advia chemistry xpt instrument eschborn training 
center germany
fse
training of aptio automation system 
delaware training center usa  
fse
training of 
atellica uas 
automated
urine 
analyzer
shangha
i training center 
china 
eductional background 
bachelor degree
in
electronics engineering and c
omputer sciences
menufia university may 
graduation project infant incubator with infant care unit 
controlled by microcontroller pic 
f a 
project 
degree
excellent
</t>
  </si>
  <si>
    <t xml:space="preserve"> 
cur
riculum vitae
mohammed ibrahim 
hussein ibrahim
con
tact info
address  
riyadh 
ksa
mobile 
no
email
moibrayahoocom
personal particulars
date of bir
th 
march
place of birth 
w
d
madani
 sudan
nationalit
y      
 sudan
ese
gender
 male
marital status 
married 
career goals
to achieve high career growth through a continuous learning 
process
t
o 
implement
safe
ty and quality process and standards in medical facilities
educational background
bachelors degree honors
field of study
  faculty of engineering
major
biomedical engineering
department
instituteuniversity
 sudan university of science  technology sudan
graduation date
th
of september 
professional experience
unit manager 
for neonatology equipment 
in janin medical company aug 
up to 
dat
e  
riyadh 
ksa
sales
and 
service engi
neer i
n janin medical company as below details
working
on 
neonatology equipment incubators warmer 
and phototherapy
in riyadh
c
overing qassim area with 
neurology machines 
eeg  emg
 ans
audiology devices 
audiometer tympanometry
oae abr
urology 
machines uro
flow
meter
 urodynamic and neonatology equipment 
incubators warmer phototherapy
feb  
to 
aug 
sales
and 
service 
engineer in im
an healthcare company
working on medical 
simulators 
may  to feb 
riyadh 
ksa
training
sales and service training in infant warmer intensiv
e phototherapy incubator  
monitors okuman medical company 
turkey may 
sales and service training in
stationary incubator
transport incubator and 
phototherapy
tse c
ompany 
czech republic jun 
training 
course in cae learning space manage
ment system in 
iman healthcare 
company 
riyadh 
ksa 
aug 
training course in basics of clinical skills lab 
in 
um
alqura 
u
niversity
makkah 
ksa sep 
training courses in laboratory instruments covering general instruments chemistry 
instruments
 histopathology instruments hematology instrument virology 
instrument brankomedic engineering 
company 
sudan 
dec 
training in department of medical devices in ministry of defense 
sudan
jan  
training course in principles application  tro
uble shooting of medical ventilators 
hamilton 
khartoum 
sudan
oct 
training courses in sust 
medical imaging designs electronics overview technical 
troubleshooting of medical equipment 
on sever
al hospitals 
khartoum 
sudan
training in gezira hospital for renal diseases  surgery 
madani 
sudan aug 
memberships in professional 
associations
member of saudi
engineering council
member of sudan engineering soc
iety
member of sudan engineering
council
qualifications and skills
language                  
ar
abic                           
english                           
microsoft 
office 
word ex
il
e
powerpoint
 good typing skills
competent at researching through using the internet
personal strengths
self 
motivated hard worker and dependable
good presentation skills
effective
communication skills
effective
report writing skills
time
self
management and
d
eadline oriented
keen on continuous learning to improve my knowledge and abilities
reference
</t>
  </si>
  <si>
    <t xml:space="preserve">   mostafa mawad mohamed farrag
   address 
king fahd road
 abha
 saudi arabia
  mobile    
  email 
 mostafa
mawadhotmailcom
 carreer objective
 objectives
 a career opportunity in a well 
structure
 a multinational 
organization where i could draw upon and further enhance 
my  experience creativity knowledge and interpersonal skills
 personal information
  nationality
      egyptian
  gender
      male
  date of birth
  marital status
     married
 driving license      
  valid in ksa  egypt
  professional summary
 over 
 years of rich extensive and progressive experience across 
hospitals and companies such 
as king
 fahd
 hospital 
jeddah 
and 
al jeel
 medical and trading co
  experience in ma
intenance calibration preventive maintenance 
pm and clinical application training of a wide spectrum of medical 
devices
   education
  university
 masr university for science and technology
 faculty
 engineering
 major department
 biomedical engineering
 graduation project
 comparative study of pmma 
mechanical properties
 effect of 
fiber and rubber 
reinforcement
  graduation project grade
 excellent
 graduation gpa
 good 
  skills
 computer skills
 high level computer skills including excel word and powerpoint
 language skills
  arabic 
 native
  english excellent written and spoken 
  germany
 fair
  training
 esit company 
 attend and complete the training course of
 a   dental equipment
 b   hemodialysis machine
 which
 locate in 
egypt
 bio service and
 trading group company 
 attend and complete the 
training course of 
 a   bioelectronics applications
 b intensive care unit icu
 c   xray unit
 which locate in 
egypt
 biomid company 
 attend and complete the training course of 
 a   dental units
 b   dental troubleshooting    
 c   dental maintenance
  which locate in 
egypt
 bst 
company
  attend and complete the training course of 
 hospital
 trouble shooting
 bio rad 
company
  attend and complete the training course of 
  a     
elisa machine model evolis etp in 
uae  b    
hemoglobin testing 
model d
 in 
hungary
 c   
elisa machine model evolis in 
france
d   
hemoglobin testing machine model variant  in 
uae  bec
kman coulter company
  attend and complete the 
training course of 
  a   chemistry analyzer 
machine model
s au au and 
dxc au in 
germany
 bio
 merieux
 company 
 attend
 and complete the training 
course of
  a immune analyzer
 machine 
mini
 vidas  
vidas
 in ksa
     experiences
 aljeel medical and t
rading company from january 
 till 
 working on 
maintenance 
lab equipment including 
the 
following products 
 chemistry analyzers and hematology analyzer mnf 
beckman coulter
 hemoglobin testing systems and elisa systems mnf 
bio rad
 microbial incubation and detection and hormone testing
 mnf
 biomereiux
 tissue p
rocessing systems mnf
 sakura
  seder
 group
 company
 from 
march
 till 
january 
saudi 
arabia
 service
 engineer
 at artwiyah general hospital
 then king
 fahd gen
eral hospital in jeddah 
  worked on
 ultrasound
 and 
dialysis 
machines
 specially on the following 
products
 for ultrasound
 aloka ssd 
 toshiba xario 
 esaote
 ge vivid e and logic e
 for 
dialysis
 fresenius medical care products
  c  s and multi filtrate
 bbraun products
  dialogue  and portable ro
 gambro products
 prismaflex machines and portable ro relevant to the company mentioned
   worked
 as 
a biomedical
 engineer in
 ansar 
company
 located
 in 
saudi
 arabia
 this specialized in maintenance the following equipment
 dental equipment
  xray equipment
  hospital accommodation
during 
 to 
  worked 
as a
 biomedical engineering at space medical company in 
operation and 
maintenance
 medical
 lap equipment
 egypt
during 
 to 
 communication skills
 personally
  smart diplomatic  fast embody with teamwork
  ability to work under pressure and deal with multiple tasks at the 
same time
  flexibility in terms of working hours indoors  outdoors
 note
 available for relocation
 additional reference
s are furnished upon 
request
     ootogrootfoolrraorrdlogqoonaoootsrarroooogocopoeoqaffsll rng dt sorfo tlegottegoooljtooojtocnornroiiiu•iiicalopoapora vtcqofliorflu dqp st q flfdqpeoaocooooaorj tosqdosgoforjtaf dwartle t f tla l  tta i r l  lattj  ttj ll ttioool ct ijtgfoacooabiorad francerfleslssquettstraining ce rti f i catethe infectious disease division international instrumentation teamcertify that  mostafa faftrafihas participated to the fvolls service hasicwhich was held in marneslacoquettefrancemarch  d to mar ch ttn li nte r n oti on q i i nstru m e ntstion special i sti nfectious disease divisionvanefsa riviere</t>
  </si>
  <si>
    <t xml:space="preserve">
</t>
  </si>
  <si>
    <t xml:space="preserve">muhammad mehmood ur rehman
summary
a dynamic professional with over  years
experiences
almost 
in 
all areas of
f
inance
finance 
management
a
ccount
s
management
payroll 
administration
 human resource 
management
and
supply chain management 
with strong technical and leadership skills
working in 
a well organize companies
for  years equipped me with a blend of skills and 
experiences eg presentation skills gap analysis operation  planning writing proposals 
and business excellence
adept in interfacing with cross functional departm
ents for 
implementation of projects and working in teams to achieve results
in most effective and 
efficient manner
j
ob 
s
cope
k
ey 
a
ccountabilities
business and strategic support for management tea
m
financial
and accounting
reporting and
its
performance metrics
financial  strategic planning
effective fund management
financial planning  analysis
financial reporting man
agement operational statistics
accounts management
monthly accounts reporting
accounting 
financial and operational 
controls
system development  implementation
effective and efficient use and implementation of erp system
internal and operational audit
staff management and development
taxation and other regulatory compliance
inter
company transactions monthly  a
nnual closing internal  external audit co
ordination 
business process improvement re
engineering consolidation cost acco
unting 
budgeting  forecasting
heading business operations
operational activities
work closely with cross functional team to 
ensure lead
time and production capacity 
requirements are considered when reviewing and approving all demands including new 
product launches
creates the supply plan by translating the demand forecast into an aggregated schedule for 
acquiring finished and
semi
finished goods andor raw materials required for local 
manufacturing an
d primary secondary over label
ing
handling the r
ecoveries of payment against sales
controlling and monitoring purchasing and 
procurement
for the company
supply resources 
management
spoke person of the company in all chamber of commerce and industries
handling all the business matters 
with
all
stake holders
it  other skills
hav
ing full control on computer programming relating to latest erp
project programming 
techniques
basic computer principles
good knowledge of ms office
hands on experience of other it tools and erp systems
excellent interpersonal communication skills
self
motivated
ability to listen others
innovative 
and e
ager to learn new things
lead
ership qualities
teamwork skills
human skills empathy
superior multitasking talents with the ability to manage multiple high
priority 
assignments
outstanding capabilities with managing a team of diverse individuals and maintaining 
positive 
attitudes and keeping them engaged in their
work 
bright enthusiastic and
reliable
develop right successor in my team
key acheivements
master trainer of national banking institute pakistan nibaf head by of state bank 
of pakistan
participated in 
hiking organized by alpine club pakistan
awarded best second delegate in model united nation fromun 
awarded best delegate in model united nation fromun 
certification 
in office automation from nicon
certification in business strategies for su
rvival and growth 
career steps 
head finance and admin
ar processing ind pvt ltd islamabad
pakistan
january
june 
finance analyst
ar trader
islamabad
pakistan
july  
december 
accountant 
assistant                 
creative marketing 
services
september 
june 
educational qualification
o
masters of business 
administrtaion
e
mba
shaheed zulfiqar ali bhutto institute
of science  technology      
major
subjects  finance human resource
management 
operation  
supply chain management strategic management
 training  
development
o
ca
cleared
afc stage
institute of charted accountants of pakistan
major subjects accounting  finance taxation law
hobbies
photography swimmin
g jogging reading travelling
personal details
name
in full
muhammad mehmood ur rehman
nationality
pakistan
date of birth 
marital status
married
languages               
english fluent urdu
contacts 
cellular 
email
mahmoodurrehmangmailcom
</t>
  </si>
  <si>
    <t xml:space="preserve">yomna lawind 
     new cairo egypt  
yomnalawindgmailcom
summary 
customer
focused dentist seeking to contribute skills and acumen in a dynamic office offering a career record of caring for patients 
and 
customers performing minor and major dental procedures and adapting to changes in dental techniques 
interested in
exploring other business fields to grow my knowledge and experience and to prove myself in this other field 
expertise 
record management 
administration management 
communication expert 
experience 
dentist 
sherouk city 
medial center 
egypt 
jan  
present
monitoring doctors nurses in
regards to infection control 
enhancing the workflow process 
supervising and conducting the teeth extraction 
project supervising the virus c project with the government in the new capital 
fitness 
trainernutritionist 
egypt 
zumba fitness instructor 
handling and conducting customer nutrition programs 
monitoring trainees training progress 
present
education 
part  
masters in pediatric dentistry 
in
progress 
part  
masters in pediatric dentistry 
misr international university miu 
bachelor of dentistry 
manarat international school
jeddah ksa 
certification 
certified 
nutritionist issa
first aid cpr aed program issa 
stanford university usa 
introduction to food  health  
skills 
languages english fluent arabic native 
computer ms office
</t>
  </si>
  <si>
    <t xml:space="preserve">dr muhammad abd
u
lsalam cv
curriculum vitae
personal information
name
muhammad abdulsalam salim
age
nationality
egyptian
iqama
valid  transferable
telephone
e
mail
drmashotmailcom
mohammedsalimmagrabicomsa
httpseglinkedincominmuhammadabdulsalam
linkedin
s
ummary of qualifications
degree
specialty
university
year
mba
marketing
eslsca
é
cole
s
upérieure
l
ibre des
s
ciences
c
ommerciales
a
ppliquées
diploma
forensic medicine 
alexandria
university
bachelor
vet medicine
alexandria university
dr muhammad abd
u
lsalam cv
current job
employer
magrabi h
ospitals
 c
enters
ksa
job title 
operations manager
from           
sep 
till now
responsibilities
apply operational policies and procedures
promote the organizational culture  ensure policy that encourages performance 
facilitate interdepartmental communication and allocate the tasks  available resources 
support 
staff
communication with the management team 
oversee budgeting reporting planning and auditing 
identify challenges  opportunities for the company 
e
nsure legal and regulatory documents are filed and monitor compliance with moh regulations 
liaise with other organization departments  branches
previous jobs
employer
saudi
mix pharma ksa
job title 
sales  marketing 
manager
from
july
                               to july 
responsibilities
for 
s
ales  
marketing
of cosmeceutical
products in riyadh
responsible for providing the sales team with technical knowledge enabl
ing them to sell the product
efficiently
reviewing product data to ensure that
field force is up to date regarding the companies
products
engaged with the field force to assess the current promotional material and to ensure that the 
printed 
promotional material is being used optima
lly
previous jobs
employer
ultra pharma ksa
job title
sales  marketing manager
from
february
to
june 
responsibilities
for sales of pharmaceutical products in riyadh
dr muhammad abd
u
lsalam cv
previous jobs
employer
kantar health ksa
job title
medical marketing research supervisor 
from
july                                            
to
january 
responsibilities
establishing and 
conducting
market research and surveys for some of pharmaceutical 
companies in ksa
employer
al
rowad hospital
job title 
marketing manager
from
jan
to  
june 
responsibilities
ensuring effective communications including the 
hospital
website social media advertising and 
effective communication internally also
manage public relation events launches marketing campaigns and trade show exhibits
liaise with external agencies such as pr creative and medical publications
liaise wi
th 
internal
department
s managers
in creating marketing
pieces for different areas and e
n
sure 
effective communication internally
previous jobs
employer
gsk 
job title 
brand manager
associate
fro
m
january 
to  
february  
responsibilities
prepare the market research projects and analyze ims data to assess                                                          
conduct this research with in
house staff or manage an outside agency
responsible for providing the sales team with technical knowledge enabli
ng them to sell the product 
efficiently
products
engaged with the field force to assess the current promotional material and to ensure that the pr
inted 
promotional material is being used optimally
engaged with the advertising agency to ensure the product campaign
dr muhammad abd
u
lsalam cv
previous jobs
employer
gsk
job title
team leader 
acting as
territory manager
from
april
                                 to december 
employer
gsk
job title
executive medical representative
from
january
to 
experience data
summary
operations manager in magrabi hospitals  centers ksa since sep 
pharmaceuticals 
sales
 marketing
for 
 years  months in riyadh
pharmaceuticals market research developer for  months
marketing 
m
anager in al
rowad hospital cairo for  months
brand manager
associate in gsk for  years
acting 
as
first line sales manager
in gsk for 
year
 months
i have joined 
gsk 
cairo office since february 
gsk
alexandria office in 
as a part of zant
medical r
working in october pharm co for  months
working in pharmaceutical veterinary co for  months
working as a food health inspector in military forces for one year
workshops and training courses
course title
location
date
i
nitial gsk training
gsk
jan 
advanced course of group selling presentation
gsk
jan 
wsfe
wo
training course
auc
july 
gitop medical educational program
gsk
jan 
dr muhammad abd
u
lsalam cv
mastering the short 
sales 
call
gsk
march 
preventing bribery 
and corruption at gsk
gsk
may 
interactions with healthcare professionals and 
promotional activities to hcps
gsk
oct
business ethics global module
gsk
feb 
presentation skills
auc
june 
gsk code of practice for promotion and customer 
interactions
gsk
august 
ethical leadership certificate
gsk
april 
promotion material 
baseline
gsk
april 
territory management  leadership
auc
july 
negotiation
harvard
oct 
team management
harvard
dec 
marketing essentials
harvard
jan 
product complaint reporting
gsk
jan 
customer focus
harvard
feb 
digital 
marketing 
overview
gsk
feb 
decision making
harvard
feb 
finance essentials
harvard
feb 
pressure hazards and management of pressure systems
gsk
feb 
anti
bribery and corruption
gsk
apr 
dr muhammad abd
u
lsalam cv
stress management
harvard
apr 
change management
harvard
apr 
living our
values  the 
gsk code of conduct
gsk
jun 
protecting what matters
privacy at 
gsk
gsk
jul 
innovation and creativity
harvard
jul 
innovation implementation
harvard
nov 
product lifecycle
management and core standards
version 
gsk
dec 
loading access management
gsk
dec 
post
marketing 
s
ignal 
m
anagement
gsk
dec 
hmis system
magrabi
sep 
magrabi policy  ethics
magrabi
oct 
magrabi approval guidelines policy
magrabi
oct 
finance for non
finance
magrabi
oct 
budget forecasting
magrabi
sep 
the trainer
magrabi
oct 
documents will be furnished upon request
muhammad abd
u
lsalam
</t>
  </si>
  <si>
    <t xml:space="preserve">
</t>
  </si>
  <si>
    <t xml:space="preserve"> 
core
competencies
o
strategic sales  growth planning
o
growing revenues with positive pl driving
o
teamwork
o
relationships building
o
key account management and retention
o
new product introduction
o
pipeline forecast management
o
sap
business user
career obj
ect
i
ve prev
iew
to work with enthusiasm 
in
a dynamic multinational  national company in a challenging 
environment that offers me a career path opportunities  a professional career development to 
utilize my qualifications 
skills capabilities  i am looking for opportunity for growth  
advancement to match my potential
working experiences 
salehiya medical co
present
o
present
sales  marketing 
for leica biosystems products    
o
histology 
instruments  reagents
o
sales  marketi
ng 
for
general l
ab 
o
mindray
esco 
 helmer sartorius biohit sigma 
 memmert
mustafa rashad abdulaal            
cell phone  
email mabdulaalgmailcom 
jeddah
ksa
track record of delivering growing revenue streams and outperforming sales 
goals
growth
meet financial targets pl for the company and to ensure company value growth
drive sales
growth
from 
m
to 
m
through organic  non
organic growth
manage a successful partnership relation with the existing 
clients
and develop a strong 
market leadership position 
with
them  
stratify
strategies and annual action
plans by business unit
that ensures attainment of 
company sales goals and profitability
and monitoring it through quarterly reviews
review the pipelines forecast
by
business unit
internally and with the suppliers
on 
monthly quarterly and annually bases 
control inventory expiries
stock
to ensure providing the best services and me
eting 
market needs 
monitor
overall market operations
follow
o
market analysis prepared a comprehensive market analysis with continues update
o
market penetration maximiz
ed
generated revenue from existing customers
o
market extension 
penetrated and dev
eloped
new areas
and increased market share
o
new suppliers products success
fully introduced 
the new
acquired suppliers and 
launched their products with presence of tough competitions
o
diversification penetrated and developed new verticals key accounts and 
segments
manage negotiations and improve relations with governmental authorities
manage key customer relationships and actively develop new business opportunities 
perform other related duties and responsibilities as directed by the 
bu
al ola advanced medical 
company 
o
mindray 
 biosystem 
dade behring   siemens
education and academic degrees 
al azhar 
university
palestine  
faculty 
of
applied medical science  
bachelor degree in laboratories 
medicine graduated
per
sonal details 
date of birth            
th
jan 
place of birth           
saudi arabia  
citizenship    
palestinian 
egyptian
document
marital status           
married 
languages               
arabic native  
english 
very good
other qualific
ati
ons and 
co
ur
ses
o
th
th
may  riyadh 
training of effective selling process work
shop 
o
th
th
march    jeddah
marketing  application training of mindray 
company  bc
 hematology analyzer  bs
 chemistry analyze  
o
th
th
april  makkah    blood automation 
safety  training  
o
nov
feb
training in jeddah regional lab  
o
jun  
october       practice training in dar al shefa hospital  gaza
palestine
personal and technical skills 
o
quick learner  always seeks to expand my k
nowledge 
o
work under pressure 
o
very good ability to solve problems  organized  
o
good communication skills  team work 
</t>
  </si>
  <si>
    <t>mutaz almazarisales managerprofessional sales driven to exceed expectationsmtzhotmailcomriyadh saudi arabia november linkedincominmutazalmazariwork experience œ presentsales managerriyadh exhibitions company recriyadh saudi arabiaplanning a sales strategy for the biggest exhibitions insaudi arabia such as saudi build saudi pppp elenexsaudi agriculture stem higher education ofsac andsaudi healthestablishing strong relationships with decision makers ofmajor companies in saudi arabia in many sectors such asconstructions plastic petrochemical electricity  energyagriculture  food tourism universities  educationaltechnologies and health sectorincreased the sales volume by more than recruitment and training of new salespersons and buildingquali˜ed teammanaging the department within the agreed budget œ credit sales manageruniversal motors agencies umariyadh saudi arabiaagency for chevrolet  gmcdevelop plans to acquire new customers or clients throughdirect sales techniques cold calling and businesstobusiness marketing visitsassign sales territories and set sales targetsplan and coordinate training programs for sales sta˚achieved the highest sales ˜gures in the kingdom for theregion i managed œ marketing manageryes investmentamman jordanleading ˜nancial services companyi started as a pr o˛cerand get promotion after  yearsdeveloping the marketing strategy for the company in linewith company objectivescoordinating marketing campaigns with sales activitiesanalyzing potential strategic partner relationships forcompany marketingworking closely with design agencies and assisting withnew product launchesskillsleadershipsales strategiessales  marketingbudgeting  forecastingrelationship managementtradeshowsaccount managementcrmpresentationsales trainingcomputer literateeducation œ bachelor of marketingmu™tah universityjordanlanguagesarabicnative or bilingual pro˜ciencyenglishprofessional working pro˜ciencyachievementstasksachievementstasksachievementstasksconferences  coursesems program exhibitions  seminars managementchanging perspectivesmesse marketing german companyleadership skillsdoroobmastering the sales processriyadh exhibitions centerantimoney launderingsamabusiness development</t>
  </si>
  <si>
    <t xml:space="preserve"> 
naif m al mofrh pharmd
personal data
nationality saudi 
marital status single 
date
of
birth
contact no 
email
ph
naifoutlooksa
education
bachelor 
regularity in doctor of pharmacy with good category from college 
of 
pharmacy king khalid university
date of graduation 
internship
armed forces h
ospital southern region 
pediatric 
in
out patient
aseer central h
ospital 
cardiac
care 
unit
intensive care 
unit
psychiatric hospital
ambulatory care pharmacy
al 
nahdi pharmacy
community
courses and conferences
february  the training program in field of work in pharmaceutical 
companies for pharmacist  
april 
 cardiopulmonary resuscitation abhasaudi arabia
oct 
antibiotics
from
a
z
course
abha
saudi
arabia
a
pr 
organizer
in
the
pharmaceutical
compounding
sterile 
preparations
 as
member in saudi pharmaceutic
a
l society
 abha saudi
arabia
apr  exploring a new horizon in pharmacy practice jeddah 
saudi arabia                                  
aug  the pharmacist and proper research conduct intensive 
course al riyadh saudi arabia  
oct  
st
pharmacy career day abha saudi
arabia  
apr  self
development skills course abha saudi arabia  
els
institute
english
center
at
the
university
of
st
thomas
houston 
untied
state
sep 
wall
street
institute
school
of
english
abha
saudi
arabia
volunteer work
dec 
 participation
in world volunteer day for children with special 
needs
skills
teamwork
l
eadership
competitor
good communication skills
t
ime
m
anagement
self
motivation conflict resolution prepare and deliver an 
effective presentation 
creativity in the work
flexibility
 computer knowledge
memberships
saudi pharmaceutical 
society 
presentations
feb 
case
presentation in
chron
ic kidney disease
in armed 
forces 
h
ospital
mar  
case presentation in schizophrenia disease in p
sychiatric 
h
ospital
references
drsaeed 
falah
director of medical supply
 assir
central hospital
tel 
drmohammed f
zaitoun pharmd
nephrology and dialysis center 
pharmacy supervisor armed force southern
region saudi
arabia
te
l
email 
mzaitoungmailcom
dr
reem nagib 
hassan
pharmd 
clinical pharmacy 
lecturer
and 
p
receptor king khalid 
university abha sau
di
arabia
tel
email 
rhassankkuedusa
</t>
  </si>
  <si>
    <t xml:space="preserve">nasoordeen abdullah k s                                                                                                                                          curriculum vitae
profile finance managerassistant finance managerchief accountant
ł
experienced over  years  years in ksa in diversified business natures 
ł
well versed of erps such oracle resort odoo etc in implementation and operation
ł
proven ability in all the areas of accounting and finance
ł
management degree specialized in accountancy and finance
ł
certificate in professional auditing and finance
ł
certificate in information technology 
ł
expert in building and managing department and implementing effective controls
ł
ability to generate up to  sensitive reports for analytical  decision making purposes 
ł
proficient in english arabic urdu hindi tamil and sinhala 
ł
passionate to the job dedicative result oriented highly organized and enthusiastic  
main achievements 
at 
specialized consulting co
recognized by management for innovative contribution in 
developing erp profile
building finance department
 from scratch by defining task flows necessary career 
disciplines policies and procedures internal control sensitive reports etc
at 
jaddarah workforce service co
 achieved to increase monthly turnover by  
by effective utilization of potential business opportunities
at
 zamil  fouzan co
increased work efficiency of the finance department by report automation which leads to 
generate readymade reports by day to day activities 
prevented internal risks by adopting effective internal controls policies and procedures 
developed and implemented schedules pertaining to the preparation of account books 
slashed payroll processing time to  days from  days by introducing effective payroll 
procedures and software
key skills
financial accounting
audit planning and execution
budgeting   cash management
financial reporting
internal control
taxation
profitability  cost analysis
credit  collection
digitization and automation
building teams from scratch
regulatory compliance
team performance improvement
risk management
analytical and lateral thinking
mission statement
to become a most distinguished 
professional and contribute my 
enthusiastic efforts for the benefit 
of an organization that provides 
me a platform to deliver my 
expertise while achieving success 
in my career path 
educational background
ł
bachelor of business 
managementaccountancy 
university of kelaniya
ł
certificate in auditing  
finance supervised by icasl  
university of kelaniya
ł
socpa membership no
ł
oracle fusion  cloud 
financeevosys
ł
certificate in information 
technology university of 
kelaniya
personal information
born                    
th
 may 
gender                 male
civil status          married
nationality          sri lankan
racereligion      moorislam
passport no        n
call 
language english arab urdu
nasoordeen abdullah k s
b
bm acc sp kel™ya
phone      
email 
ksndeenyahoocom 
in
linkedincominksndeen
employment history
finance manager mar  to present at specialized consulting coal jubail 
saudi arabia 
reporting to gm
specialized consulting co has
 been established in the kingdom of saudi arabia to provide unequivocal services to its stakeholders in 
the field of manpower supply epc and project management services  
capabilities and responsibilities
financial planning and management
ł   responsible for the planning managing and controlling of all activities within the accounting and finance department and 
developing financial and operational strategies suitable to particular business requirements
ł   develop and update the company™s policies procedures manuals processes and delegation of authority for assuring the 
optimal compliance with ifrs and audit requirement
ł   collaborate with ceo on developing the operating budget oversee longterm budgetary planning and cost management in 
alignment with the strategic plan
ł   review and analyze the weekly  monthly  yearly financial statements ledger accounts balance sheets audit reports and 
provide guidance in case of any shortcomings
ł   participate in board meetings executive comity meetings  audit comity meetings and present monthly quarterly  
yearly financials and the major changesadjustments including key financial ratios analysis
ł   oversee all financial processes and control systems and eliminate process deficiencies by implementing robust accounting 
systems tools and procedures
ł   negotiate with the strategic and major suppliers for better pricing and terms maintain strong relationship with the banks 
lenders and stakeholders
ł   identify investment  revenue generating opportunities devise plans to accumulate capital to finance expansion projects
łpromptly and effectively attending to requests from the team and being receptive to problems and solutiondriven
łhandled the tasks of review performance against agreed standards analyze results and suggest and implement 
improvements
łset up and oversee the company™s finance it system policies procedures internal control framework and department™s 
quality improvement plans etc required to ensure the integrity of financial data and reporting
łretain constant awareness of the operation department™s financial position and act to prevent problems while ensuring 
maximum return with minimum risk on investment
łensured appropriate and timely management of debtors payment plans and credit control procedures
łcalculated vat zakat etc periodically and conducted  tax research to support tax compliance and planning as required
ł   perform assets evaluation and reevaluation in order to avoid and minimize any assets impairment
ł   review inventory items periodically and calculates the proper provision
ł   update the assets registers periodically and assuring the full insurance coverage for entire assets
budgeting forecasting 
cash flow and treasury management
ł   as part of capital budgeting analyze the viability of prospective projects and finalize profitable ventures for business 
growth review capital requirements liaise with banks to secure shortterm and longterm finance as per funding needs
łprovided high quality financial support to managers and departments so that budgets are operated effectively
ł   collaborate with various department heads and senior management personnel to estimate unitwise expenses and 
formulate annual budgets
łreview variance in budget with projects management monitor operational expenditure limits exercise effective budgetary 
control and recommended corrective measures to check variance during the budget cycle
ł   prepare and analyzed financial and projects reports project budget and compare the same with actual result
ł   prepare monthly finance report including budget analysis comparing current budget to actual for both capex  opex
ł   manage long term loans repayments and debit service in addition to maintain sufficient working capital lines
ł   monitor treasury operations closely and maintain sufficient cash to meet the daily business operational needs
ł   manage available facility lines and make sure there is always enough windows for future utilization of cash  noncash lines
ł   coordinate with all heads of department and develop strong relations with all personnel in the management team to 
enable effective implementation of best operational practices work with senior leaders on the strategic vision of the 
organization including cultivating and fostering strategic relationships and potential alliances
ł   manage the inventory physical counts and approve the inventory count procedures
financial reporting
łmanaged the reporting requirements processes and procedures for capturing maintaining and reporting accurate data 
among provider agencies
łworked with complex multicompany consolidations prepared consolidated balance sheets profit and loss statements and 
cash flow statements calculated key financial ratios and performed financial analysis
łestablished working relationships with provider agencies and information technology staff to assure understanding of and 
compliance with processes procedures and system interfaces which support accurate and timely report submissions
łdeveloped and adapted analysis tools data and work flows information and security requirements and system 
infrastructure design to assure accurate and timely data extraction and report submission
łcommunicated with banks and financial advisors to explain results of the group as reported in financial statements
łmanagement of audit process business development people development
łperformed high level reviews of financial statements to identify reporting issues and drive resolution of these issues
łensured that all statutory filings are filed in a timely manner
ar and ap management
ł   communicated credit limits to customers as per the credit policy of the company monitored accounts receivable and 
accounts payable closely and expedited processing of ar and ap accounts within acceptable deadlines
ł   reported any overdue invoices and took the necessary action released sales orders
ł   reconciled the customers™ balances quarterly calculated doubtful debt provision
ł   proposed write off balances and approved the credit notes  debt notes
ł   recorded ar and ap details calculated total outstanding amounts for given accounting periods authorized credit memos 
released debit notes as applicable and tracked account settlements in line with internal control procedures
ł   approved vendors advance payments upon the proper justification from the procurement team
ł   discussed with the procurement department and resolve any invoice vs purchase orders discrepancies
ł   expedited warehouse to inspect  issue the good receipts notes on time
ł   approved purchase orders and requested justification for some cases such as one source vendor emergency po prices 
variances
ł   regularized open advances payments and coordinated with the procurement department to close the remaining open 
advances payments on a monthly basis
previous employment history
company
location
designation
industry
from
to
jaddarah workforce 
jubail ksa
seniorchief 
accountant
workforce services
al zamil and fouzan
jubail ksa
seniorchief 
accountant
engineering consultancy 
manpower supply and epc
mohksha ltd
colombo sri 
lanka
internal auditor
manufacturing and trading
jawamil associates 
charted accountants
colombo sri 
lanka
audit senior
audit firm
references will be provided at the time of the interview 
declaration
i believe my qualifications and experience will enable me to successfully assume the responsibilities of my post in your 
organization i would be pleased to give you any further information if you require
i declare that the above particulars that i have given to you are true and correct to the best of my knowledge
yours faithfully
nasoordeen abdullah kameed sultan
</t>
  </si>
  <si>
    <t xml:space="preserve">page 
 of 
 nasser
 aldossari  pharmaceutical science bpharm
 pharmacist 
registered
 as pharmacist at scfhs
 phone 
 email
 aldossarinasserm
gmailcom
 linkedin
 httpswwwlinkedincomin
nassermfd
  pharmacy graduate who wants 
to be in a position where 
he can maximize
 his
 potential as productive and active individual giving quality performance always 
for the attainment of the goal of the organization 
he aim
s to be part of
 education
 prince sattam bin abdulaziz university
  ð  bachelor of pharmaceutical science college of pharmacy
  curricular work
 june 
 ð august 
 inpatient and outpatient
 and emergency
 pharmacy 
king khali
d hospital
 ¥trained for  hours  hours per week
  june  ð july
   community pharmacy health house pharmacy innova
 ¥trained for  hours  hours per week 
  skills
 ¥communication
 ¥leadership
 ¥strong teamwork and networking skills
 ¥time management
 ¥problem solving
 ¥critical thinking
  licensure  certification
 june
  saudi pharmacist licensure
 from 
saudi commission for health specialties
 scfhs
  apri
l  basic life support
 for healt
hcare providers course from american heart 
association
  may   first aid license from saudi red crescent authority
 page 
 of 
 research activities
 june 
 òenhance the functional properties of cohesive poorly compactable powder using 
particle dry coating technique to facilitate direct compression tableting
ó conferences c
ourses and workshops attended
 february
  th international cardiovascular pharmacotherapy conference
  apri
l   participated in the enduring material titled òi
cu management of
 coronavirus patientsó from harvard medical school
  april 
 participated in the enduring material titled òtreatment of infectious disease and 
immunocompromised patientsó from harvard medical school
  march 
 management of hiv pharmaceutical education initiative òpeió
  november
  introductory workshop on research proposal writing
 volunteer work
 august
  volunteered with the saudi red crescent authority for ambul
atory volunteering 
program in makkah for the hajj season from aug   until aug  
   april 
  volunteered in the òmedication safety awareness eventó msae at alhudaithi 
mall alkharj
  october
  member of òbaitar clubó at psau
  november
  participated in the event òwalking for diabetesó with baitar club at psau 
alkharj
  november
  participated in the event òcancer 
awarenessó with baitar club in
 alhudaithi mall alkharj
 </t>
  </si>
  <si>
    <t xml:space="preserve">norah mohamed alshehri
alshehrinorahgmailcom
khamis
m
ushait abha
education
bachelor 
regularity in 
doctor of pharmacy
faculty of pharmacy
king khalid university kku abha ksa   
gpa of  excellent category with second class honor
date of graduation  
ad
professional experience and  clinical training
   pharmacy internship in the following 
department
community pharmacy ambulatory care hospital pharmacy opin internal 
medicine
  saudi heart association 
basic life support 
research experience 
alshehri n alqahtani k assiri a
prevalence of self
medication
practices 
among pharmacy and medicine students of king khalid university abha 
saudi arabia
dr kgeetha
dr raj
email
rajakkuedusa
geeth
pharmagmailcom
community services
served as
v
olunteer in screening  educating about covid  nshama asir 
awards
 honorary deans list 
recommendations
 mohammad f zaitoun bscpharmpharmd mba bcppcphq clinical 
pharmacist nephrology and dialysis center pharmacy supervisor armed forces 
hospital southern region kingdom of saudi arabia 
email
mzaitoungmailcom
mobile 
 said gazza op pharmacy supervisor afhsr
ksa 
mob 
emailsaaeedhotmailcom
 omar hany bpharm pharmd bcidp cphq clinical pharmacist
clinical 
preceptor king khalid university
 e
mail
oabdelmoatykkuedusa
regards
</t>
  </si>
  <si>
    <t xml:space="preserve">
abcc
deefgghhhijkijgijgjlg
a
b
cde
ab
cdef
g
g
c
¥
abcdd
efg¥
hi
e
e
idbjik
ab
dblm
g
¥bn
cd
ece
dohn
ec
de
df
a
g
a
b¥hc
g
ic
¥
jcd
e
kflgg
clg
c
¥mj
cf
k
cl
n
hc
ghii
b¥f
ioc
p
qg
qglm
c
¥
mnn
je
k
cjjkhjk
jkg
b¥f
jccg
dld
m
mlfofrmlml
qc
abaaca
ddac
efgh
agk
no
pq
gr
a
s
f
fc
st
g
ghcl
jcc
g
gt
qugqle
g
vfokc
a
c
g
b¥h
pcgilwu
c¥f
q
fb
xj
yzflxkcli
cq
b¥
jcd
e
kflgg
clgc
¥
u
c
l
ggh
c
¥f
jccg
qvjqhd
ks
jccgt
k
ri
hos
qc
abcc
deefgghhhijkijgijgjlg
ibadaj
klef
m
gh
gra
q
aj
uwx
kx
c
j
q
kl
kghgc
ak
b¥h
c
gic
¥l
j
v
tkc
¥
jcd
e
kflgg
clgc
¥
hd
h
ij
rl
gy
g
v
gckc
¥j
cf
k
cln
hf
fc
¥fzgg
c
isilwuc
aana
klef
g
hm
ra
c
gq
aopop
nkq
rns
kp
o
g
gq
azre
ncqa
hfhofro
j
rer
kc
j
k
h
y
opq
j
kc
si
m
gq
c
lgjwyy
qd
kc
akb
¥
¥
abc
d
e
b
bf
gh
abcdcc
ef
¥aia
ghi
jkl
mmk
nmmnaop
¥feejk
qc
or
or
¥be
hcc
bf
rf
lbmn
ghghfghf
oc
¥eeeebej
jklmm
eee
s
ocftu
do
cc
r
nc
rb
¥m
ee
mi
pcimi
pqb
¥mmfcqb
cbr
fpvq
a
f
wfpv
ph
¥
geseti
p
xjx
¥
et
ufq
e
tvmc
abcc
deefgghhhijkijgijgjlg
taqu
rka
ts
vak
h
r
c
nr
r
alxmj
trj
grj
kf
pf
juzo
gzo
khcio
xglwugorpgrpgwgwjtugvl
gvgw
vj
hjekkic
r
c
r
r
z
e
y
bwmje
mc
i
omcfe
wex
ge
emf
qya
kc
c
ox
sg
gqjgqz
q
r
j
gqrjb
wjge
pe
pcnj
n
abucgbbire
z
ytguy
dbchi
mi
mh
bvl
lc
yq
ytguy
dbxrck
mc
cyxr
z
ytguy
dbcclly
hm
yq
ytgu
y
er
q
abuwbucire
ulytgpy
o
yvtyul
dxxyr
ul
ytgp
rj
deyr
yuuvl
abubbuezlre
gzre
ciiy
dexyvf
r
knuaxk
ady
ydfwyvfr
nh
cily
yduwyzf
ycp
vzwc
dunvf
r
qmpmcpmi
y
dbxax
yzf
qmpmcpmtmvt
h
yzre
ndbyvfr
abubbueiejngnhnk
ya
dcgduaw
yyvf
r
iiyt
duawy
yvf
r
c
ycp
yvt
abuwbucire
yt
gyo
yulyvt
lt
dwwr
yvl
cyt
ycinei
dbnr
yuuvl
ls
q
yt
gpyi
ydwfyr
yvl
lq
gq
gty
q
bclc
er
ger
gty
z
bcbclc
el
qyji
gty
q
bcbclc
b
q
jlr
kraqe
tgtlhc
b
y
gjlio
kyetgtlhc
zc
zcgjk
yragtgtvfhc
lxlg
yr
rc
p
vuiyc
jqtrvrlvkrlvccv
heccvq
gqmova
kc
abcc
deefgghhhijkijgijgjlg
ab
a
cdb
e
fgh
e
i
g
ea
cd
jkg
j
lg
jm
m
nggf
ag
j
jop
c
dkge
f
¥
gqha
a
jcrqhf
gg
jgdmdkrdsgt
obgu
jb
c
dbcdef
gbhie
fo
b
c
dbcief
gbhje
foope
nc
di
aaqllf
j
¥gv
ob
wb
cd
akk
dgmxyd
l
akk
mggcf
oecdkdraedf
osg
cdz
cenjoe
jrqh
njpejywgqh
nqee
mr
e
jf¥u
voba
c
d
lee
q
nq
fo
c
dqmu
jqmes
jesegf
os
jcdb
e
jeem
fotgusv
ckg
jkof
wsv
w
bw
¥m
e
voewrg
jiexeeeb
g
m
oewrg
jdecxeeeb
gba
m
oyb
sz
a
js
¥sbujeie
jqea
gaggaag
nqg
g
wc
b
gf
s
fq
mg
jgggs
ai
g
e
gg
g
ag
ugag
dgd
ka
ig
jel
la
l
n
ae
j
b
jxo
wb
b
tq
a
bcd
ed
fgdh
abc
d
abcc
deefgghhhijkijgijgjlg
c
b
b
abcc
deefgghhhijkijgijgjlg
de
f
b
b
b
abcc
deefgghhhijkijgijgjlg
e
b
be
b
abcc
deefgghhhijkijgijgjlg
c
c
abcc
deefgghhhijkijgijgjlg
a
b
abcc
deefgghhhijkijgijgjlg
gh
bh
abcc
deefgghhhijkijgijgjlg
a
a
</t>
  </si>
  <si>
    <t xml:space="preserve">
abcbde
a
b
fg
¥ c
d
hijklk
mgkgjnhgkijg
jghlgjgonggkgk
mkg
kggk
i
kggmkjmpqkjjjggklg
¥ e
jgfgn
rmkggg
snn
hkgi
ntg
kgq
lg
jgkhpkgi
rmkgnnmkgsgk
umgvjfgrmkgkjgg
kskkgjgg
hgkkjjknghgngmgiktkgkkgmnk
¥ f
ggjkjjgfggjifgikphgkmgnhg
gghoggkg
wgoggjkhexng
¥ fg
ingpgjg
ympmkgsgkjhgp
g
kjmgfg
kj
ng
mgkh
gjg
i
jhhggk
gjgn
pg
jnfghh
gonggkggfg
smk
sgkfkgk
wmmgk
kg
gk
hjgkj
ng
rmkg
¥ hgi
jgkpgjngkkjkgjimnjgjgkg
gk
whmgjkmkkjgoggjknghkgmgrpnkilgkfgpkggp
ikrmgjghgikkk
gfgjnpkjngkkgp
jgf
a
¥ kgf
uvkmg
kkpmk
mkg
mkjgjmg
mjmjgk
k
pjnkgjgk
¥ a
lg
uvgjgngg
grmjk
hgkgkzgfgngkkjghkgkggk
¥ 
ukkkkkogmkkk
wkkjk
¥ mnojgf
¥ aa
p
¥ f
g
¥ qc
ij
¥ qc
kgkgkjg
ghg
¥ 
mo
tgkggk
hgk
h
r
f
gc
zg
uggk
fs
vv
mkgk
llkjhmjr
¥ cg
banggkkjghgp
¥ zgfgnprmmks
ufmkbmngk
¥ kmznmjgkkmjpnkgsscngn
¥ f
be
wbhhmnnbbdhm
wgmjgk
¥ zgkkjmmghmprmsmmmhn
¥ zgfg
n
kkgi
nghkgkngkgfgi
¥ mnn
gjgg
kjgvkmgjfk
¥ r
bdjkg
wmnn
hhk
s
k
¥ gngmmmkjjg
fgpgphrjggo
¥ 
bjgfgngmghmkg
kggkgsznmg
nggkkjlgkgkjgk
¥ fih
ejgpg
bsba
¥ 
kj
kmgn
¥ 
kphg
kmgbmk
naaxn
ghbbd
mjgkbe
p
z
k
zgkh
wgg
llba
ca
mcuzg
fs
vqzvj
vkjk
qkgjkj
¥ zgfgngj
hprmkgngkkgg
njm
¥ nggjgj
rkjppkfgpngfgg
wggqlg
¥ onkj
gjkgmngk
lgq
¥ gg
mjr
kjkjgogkjnjmkgk
gjmnng
¥ zgkgjkginjmkgrkjhmj
¥ kkmntggjmkfghb
kqg
kjmkghpg
jk
¥ ggjrkjhmj
tg
a
r
f
wmcfs
qf
jk
kjhmjr
¥ jk
kggghmkg
gnkgzgkhgg
¥ mgp
rmsmmmjgfgngkkjnggkk
¥ jkg
kwmgjgkjg
ghkgokknng
¥ nggkkjfjmnggkpgkgnkkjgh
wk
¥ zgfgnkginnmkg
h
mkpgfgtg
ufgfg
¥ zglgk
kjnkhntggkgmpg
¥ kgj
kk
ntg
hhm
wgkjjkggkkn
¥ jkgj
wejg
hh
kzvkjhn
¥ 
mnn
bwchm
wg
ukjbn
wg
mjgkngggg
p
zhmlgzgkhggg
ggba
zcgjhzgngkk
bc
zfmkmlkp
zgkjjg
hhkjnpggbc
ps
faa
ufae
fs
vr
zmr
qkgjrg
¥ kgrmkgjgfgngklgkjgngkingh
¥ ngkgkkjjgfgnkgirmkgnnmkg
¥ zglgkrmkgrmkggkjjggkggk
kknpsgkjpggkmg
¥ mnndgkg
kjbgjgnggkfg
¥ zgknkhkgiz
gnp
h
mhg
un
kgmkggmk
¥ kgvh
g
ghgkk
nfgkjfgkgk
g
gngkjgkgiggkn
¥ zgfgnkkk
hkgigjgnggk
fgk
nghgnpg
¥ qnjgkknhkkggkmm
wlgg
zjgkjgnppg
¥ lgkpmkjkngfp
¥ 
hhgjgj
gnggkfgjmkg
¥ 
lgpmkgi
gjgkgkjlm
n
uilgjigpnkk
vgjggngrrg
gjggkngkp
gggkg
¥ 
i
hlgprkjer
rfgkzfgk
knsj
k
mfkkjmnke
i
rpexrfggkrpbaz
p
zfjgaae
kjgifggjhlgkaad
ps
ogmfg
cmkb
uf
fs
vhv
gkikrmp
vkjk
qkgjkj
¥ ngkgkkjjgfgnkgirmkgnnmkg
¥ zglgkrmkgrmkggkjjggkggk
kknpsgkjpkkggkmg
¥ kgj
ntg
ggjg
gk
zkjk
¥ ggjggcxffz
je
krfgkgx
¥ fggkggkax
ig
db
kj
kg
c
¥ ngge
gnpkj
kggk
wqkppg
¥ lgjgfgngkntgs
uiskfgkg
rfgcx
¥ kjkkgigjgnggkfgkggjgrkj
¥ ujvah
fi
izkkbb
¥ ujvpw
qg
¥ ujvax
gnpzgg
kjzgklbc
p
zkjmhb
zmggb
ng
tkjgv
ps
a
fae
ucmkb
fs
vzvv
vkjk
qkgjkj
¥ tgkgjrkje
hplhgkgkh
kgggk
¥ kn
hy
kjgngkjgkgglkggkm
¥ zgfgn
ngkjngjmg
gghgj
kjjhg
gk
¥ nggkhmpnfgjqkmmmig
hm
kkmgjgfgngk
¥ mghmkngkhggk
kkgizh
gbmggk
¥ h
gkjfggg
¥ 
anmnhrpkj
mnngjrpgkhh
¥ mghmhgjgngj
gh
nfggkh
ngfm
f
p
ikgkj
hgjkjgngkjgk
gkg
bb
gkmjhgjb
ua
qkfgphgkij
pac
ufaa
fs
kj
m
lgkjpnggkfgvkjkq
¥ ggkk
kj
vgfg
mjgkggmkfgpgkp
gbmggk
kjgqgkg
¥ zhhggkggkmkmjg
kgkgjgkkgjp
¥ gnkh
gk
nkjkgghilgfk
kmmmrtgfg
¥ kffgjkgfgiknpgkjjnkpngjmg
ijgnmpgj
gg
¥ mkgnk
mjgk
gfggkkjjmmjgk
jgfgngksngki
gngfg
ngk
¥ mnnmjgk
ng
kggjrpgosggjmk
¥ kkkgoggkgkkgkfkgkkpgkkkj
jhhgg
kgkfkgk
¥ nggjijhn
ggk
iggrgfk
nh
yuaz
¥ mlgonggkgkkghgn
nghkgkjpnggkfg
khjvkjk
¥ lge
wbbmjgk
ifgj
gkkrg
¥ rgfgjnhjg
s
ng
ugpnh
ggkknh
frr
qfhvzqkgjkj
bp
mkgp
pilmmkkk
mco
xcmxco
qfhvzqkgjkj
aaaafs
pmklk
zkgjfkfgk
mkgzfjgkk
amqao
m
qvvvvq
aeer
r
unhgk
qjm
unhgk
ps
kggogmfg
gna
upac
fs
vvkjkq
¥ gigjgnggkfg
unkj
kr
¥ ijgjngkgjgnggkfgkjgknpz
aad¥ gfgjnghgppkgkkpkjb
kjgh
pkig
uaad¥ gkgikhgkggkngghgk
¥ ngg
jkgnpkjkhgk
¥ gkjpgnkkrpkjgjgngk
¥ gkjkpgkjmk
ggpgjnnpmg
¥ fgghvkjkhjhjpkjkhgj
¥ fiq
h
aabsdegfggoggjgjrp
dxkmkkgg
¥ 
d
lkggkmlaab
¥ cc
g
kzghgkfgzfkaa
p
mlgkzgaac
g
cme
umee
fs
gfkq
¥ zngkgjgjngnkkjg
ngkjmjkk
¥ lkkjgjgkm
¥ zngkkgkkmegkg
gmaea
</t>
  </si>
  <si>
    <t xml:space="preserve">curriculum vitae
summary 
 years experience in healthcare 
projects management
turnkey and renovated projects with multinational healthcare 
and construction organizations managed the communication 
with the projects stakeholders and the solution p
roviders as a 
consultant and controlled the projects execution to meet the  
allocated budget with the best results 
work experience
 seasons events
uae
current date
sales manager  
responsibilities
handle customer inquiries and 
the poi
nt
of
contact for all event 
details
c
oordinate event space on behalf
of 
space provider 
c
oordination of all event information and resources
a
ccount management sales prospecting and business
development
coordinate with 
the design team to submit the client 
requirements on time 
contractor selection as per the project requirements
work closely with the internal catering provider over client 
catering requirements to ensure consistently high standards 
collaborate with othe
r departments and operational staff to 
ensure a high quality of event delivery
oversee the invoicing process to ensure that payments are 
properly processed 
approaching 
new customers and introduce our services to them 
s
eek and support marke
ting opportunit
ies 
osama 
bannout
lebanese
contact
s
osamabannoutgmail
com
valid driving 
license 
sales
gulfmedical company 
head of
healthcare
projects implementation 
implemented  delivered projects exceeded 
 million sar
managing and supervising the whole process of the projects execution  in 
different departments 
or icu
cssd
ivfmrict 
labs
and integrating 
them
with the hospital network
lan
his and pacs
  managed teams 
of 
engineers consultants 
contractors
and subcontractors 
where some 
exceeded  person per project
first point of contact between the client and
the company
clients ministry of health and private hospitals owners
worked with multinational companies fr
om the healthcare construction 
mep 
and it sectors starting from the design till the handover 
responsibilities
assist in the pre
sales phase
by
the site visits and 
preparing 
the 
execution budget
assist  the sales in selecting the medical equipments that fits
attend the sales meetings with the client 
assist the design team in their visits and during the design phase
support the tender depar
tment during the selection process 
contacting the c
ontractor
s and process the 
selection as per
the 
pre
set criteria that best fit each project  
define the project scope goals and deliverables with the stakeholders 
and the suppliers to avoid unsatisfac
tory project closer 
preparing time schedule as per the contract 
and defining the scope of 
work for each participant
periodic meetings with the  team member
s
for the best performance
develop the communication plan between the team members for a 
smooth pr
oject implementation 
manage the project execution wi
th a close
up supervision with 
periodic updates to the stakeholders
supervising the installation of the mep civil and construction parts to 
ensure the readiness of the medical 
equipments  installation
installation of the digital system inside the or rooms 
or system 
from karl storz
through the fiber optic cables 
and integration with 
the hospital system
and the auditorium
s
installation of the 
surgical tables
and connecting to the digital system 
to be c
ontrolled by the touch screen 
installation of
surgical lights
and integrate the overhead camera to 
the digital system
contact
s
resident in 
united arab 
emirates
valid uae 
driving 
license 
installation of the 
t
doc 
system from 
getinge
 in the cssd 
departments and integration with the hospital system and the or
installatio
n of 
brainlab 
system and integrate it with the digital system
installation of the digital system 
tegris
from 
maquet
and 
integration with the hospital system 
installation of 
omnicell 
system in the laboratory and integration with 
the hospital system
inst
allation of 
ct
scan machine
and integration w
ith the hospital 
system
installation of 
mri 
and
integration with the hospital system
supervising the subcontractors and the installation teams to avoid any 
overlap that might cause any delay
day
by
day follow u
p the installations and the delivery of the needed 
items and equipments 
close follow
up with the end user to insure that 
we are in the same 
page
to avoid 
any  unnecessary delay 
materials approvals as per the contract and usage for each department
manage 
the needed documents for payments as per the contracts
manage the time extension if needed to avoid penalties
testing the installed systems before the handover to ensure smooth 
project and systems delivery
produce projects closure documents for the warrant
y and final 
payment 
manage lessons learned documents during the project by educating 
the team members from previous lessons to solve emerging situations
as a part of the project closure educating the end user about the 
installed systems and hands on trai
n
ings for the best usage of the 
project
attend live operations with the doctors inside the ors to ensure the 
usage and stability of the systems installed
referances
available upon request
education
accredited bachelor of arts with an  approved 
honours programme in 
business studies 
with systems practices 
trainings  workshops
microsoft certified system engineer mcse 
karlstorz  or system training  lebanon
karlstorz or system training  germany
maquet pendants and surgical lights instal
lation and service training  
france 
maquet surgical lights installation and service training  france
crm workshop
projects management professional pmp
projects management portfolio
negotiation  skills workshop
selling skills workshop
essential manager
ial skills
personality patterns 
microsoft project 
microsoft project 
presentation skills
project management for development 
professionals 
pmd
pro
procurment and logistics
international network for education in emergencies inee
leader effectiv
eness and development
disaster response simulation course
the fundimentals of digital marketing  google digital garage
languages 
arabic                                              
english
mother toungue  
second language
fluent speak  read and write 
fluent speak  read and write   
skills
s
trategic business 
planning and performance management
p
roduct design and management
excell
ent client relationship skills and experience in working in 
cross cultural teams
excellent planning and analytical capacity and coordination skills
strong organizational and communication skills with attention to 
detail
s
b
usiness process understanding
ex
cellent written and verbal communication skills
effective project communication plans to team and stakeholders
ability to work independently and efficiently as well as a team 
player
ensure project requirements deadlines and schedules as per the 
approved 
time schedule
f
lexible work shifts as per the needed for finalizing and project 
handover
great attention to details
fast learner 
ensure that the needed product resources availability and 
allocation
develop strategies to achieve sales targets and supervi
se the 
execution
collaboration with the different teams to insure the proper 
communications and generating reports for the higher management
new product launch
support and market penetration stratgies 
performance driven and goal oriented
multi
tasking 
ne
gotiator
resolve complex issues and coming up with innovated efficient 
solutions 
microsoft word excel powerpoint crm and erp systems 
it and communications software integration
audio and video systems connections and integration
windows microsoft off
ice networking  microsoft project 
managment 
accompl
eshments
m sar projects
operating rooms projects
king fahd specialist hospital  jedda
h      
g
included  hybrid rooms  
karlstorz 
maquet siemens  ct scan
 kls martin  
brainlab navigation and medplan wall cladding
king fahd university hospital khobar  digital  ors with wall cladding    
almouasat hospital in aljoubeil  digital      ors with wall cladding      
enaya hospital dammam  digital  ors   with wall cladding
royal commission hospital in aljoubeil
digital ors    with wall cladding
centralized sterile services department  projects cssd
maternity and children project jeddah 
maternity and children mosadeya jeddah
king fahd specialist hospital  dammam
with water treatment plant
king fahd university hospital  alkhobar
intensive care unit icu
alqatif  central hospital  
maternity and children dammam
medical air plant
king abdul aziz air base 
remotely 
managed
projects
king fahd hospital hafouf cssd  project
maternity and
children alhassa cssd project 
hafer el batin central hospital cssd project
king fahd hafouf hospital cssd project
almoosa hosital  icu project 
prince saud bin jalawi or project     
projects included 
wall cladding and modular systems electrical an
d power systems building 
management systems nurse call and baby tag systems hvac and ahu systems data 
systems patient information systems medical gases systems  fire fighting and smoke 
detection systems digital operating rooms systems  
pneumatic s
ystems 
computerized 
topography scan machine integrated with brain navigation system surgical pendants  
anesthesia pendants surgical lights  washing and sterilizing machines for cssd
 service 
lifts
 water treatment plants
medical gases plant
s
vinyl
flooring finishes
and security 
systems
saved
by avoiding 
penalties additional 
requests not agreed 
and will not be paid 
constructive 
ideas  
during the proje
cts 
execution and 
safety procedures 
m sar        
m
</t>
  </si>
  <si>
    <t xml:space="preserve">
biomedical engineer
riyadh
saudi arabia
phone
osmhhotmail
com
university of hartford                                                                        
major  bachler
of science
in biomedical engineering 
els language institute i finished  levels
shaqra university 
m
ajor  diploma  in biomedical engineering
saudi council of engineers sce 
professional accreditation certificate
basic life support b
ls certifi
cation
learn six sigma greenbelt
international computer driving license 
certification
icdl
abbott company for medical and laboratory
three months
work with my team
gobabygo in university of hartford
final project for one year
nomas company for medical and laboratory
t
hree months
high level of communication 
can work und
er pressure
creative in teamwork 
can work indoor
outdoor 
language
 i speak and write 
english
and arabic
fluently 
</t>
  </si>
  <si>
    <t xml:space="preserve">othman abusaleh
othmanabgmailcom
personal information
name othman mousa abusaleh
date of birth july
th
nationality jordanian
adresse  kamel ereqat street sports city amman
mobile   
working experience
łmedical representative cardiovascular line 
            menarini pharmaceuticals since july  till present  
łmedical representative
            hospital line injectables 
            oral line 
            labatec pharma since december  till june  
ł
analyzing sales by products and territories and provide information and reports to my supervisor
ł
responsible for closing direct sales of products andor services in order to meet individual team targets and 
organizations business qualitative and quantitative objectives 
ł
responsible for sales calls to prospective and existing customers
ł
arranging conferences for doctors and follow up on the results
ł
keeping uptodate with the latest clinical data supplied by the company and interpreting presenting and 
discussing this data with the different health professionals
ł
planning work schedules and weekly and monthly time tables this involves working with the area sales team 
and discussing targets with the area sales manager
ł
maintaining positive relationships with different customers in major areas in jordan and building strong 
relationships with kols
ł
key account management 
training experience
łtrainee at jordan drug store marketing  distribution department
łtrainee at al œrihan pharmacy
łtrainee at alœsahar pharmacy
łtrainee at eskan al sydlea pharmacy
education 
ł bachelor degree of pharmacy and drug manufacturing misr 
university 
for science and 
technology
ł high school certificate scientific stream terra santa college
training and development 
łcommunication skillspharmacy management  basics of patient counseling
łteam building and positive thinking workshop
łpresentation skills 
łtactical selling skills 
łnegotiation skills
łemotional intelligence
ł project plan and produce ps 
łsales forecasting 
łthe new equation of motivation during crisis 
łdecision  making strategy 
łidentify sales growth opportunities 
łexecutive leadership 
łtime management working from home
community service activities
ł i participate in some charity projects with ngos
softwarepcknowledge
łvery good knowledge of ms office applications word excel powerpoint
languages
writtenspoken
arabic          mother tonguemother tongue
english          excellentvery good
hobbies
football music swimming
references
 available upon request
</t>
  </si>
  <si>
    <t xml:space="preserve">                                                           
raed ihsan abu
zant
phone number  
e
mail address 
raedabuzantyahoocom
valid professional registration from the 
saudi commission for health specialties
academia
professional courses attended
courses in management accounting economics  
marketing
communication skills in english 
language
courses in engli
sh presentation
career contour
possess over  years of experience in sales and marketing business development market access 
product introduction and team management in 
pharmaceutical industry within moh institution and 
private sectors
experienced in designing brochures and flyers for the campaigns and promotional events
proficient in managing sales operations  cementing healthy relationship with the clients for 
generating 
business
success in building  maintaining relationships with medical fraternity establishing high profit 
accounts with excellent levels of retention and loyalty
experience in conducting doctors meet conferences and patient education trainin
g programmes
deft at managing a varied range of medical products across respiratory cns  cvs segments
experience working in cross
functional teams
jan  
july    glaxosmith
kline
gsk
c
ompa
ny 
e
xecutive 
m
edical 
r
epresentative
in 
jeddah  riyadh
ksa
role
spearheading sales  marketing operations across segments of respiratory line range of pharma 
products within the private institution and moh sectors
responsible for product introduction and annual tenders for gsk strategic 
moh and institutional sectors
key member of brand extended team new strategies and orientations in the market
exploring sales avenues to build consumer preference and drive volumes there by achieving increased 
sales grow
th across region
positioning brands in the market by developing robust infrastructure  distribution network
interfacing with doctors chemists  wholesalers etc and identifying
market for new products
it forte
conversant with 
ms word powerpoint 
excel and the internet applications
personal dossier
nationality 
jordanian
date of birth
oct 
linguistic ability
arabic  english
marital state 
married
 my wife  kids are living in canada 
note  
t
ransferable iqama id  
available
driving license 
</t>
  </si>
  <si>
    <t xml:space="preserve">
rami 
e
l taki
 eng
mobile 
e
mail 
eltakiramigmailcom
profile
certified 
biomedical engineer
member in 
the 
order of 
engineers and architects in beirut
with 
a t
rack
record of being 
determined and persisted in my designated role
hand
on experience in 
my 
own 
field
gained through proactively improving expertise by continuous learning and 
finalizing tasks with efficacy
a
s
trong believer in 
apt
commu
nication with plausible teamwork
presentation interpersonal 
networking skills
passionate about technology and breakthrough advancements
staying abreast of latest updates 
in
my 
own field
high aspirer
and determined to est
ablish a prominent 
career 
through continual uplift of skills and competence 
work 
experience
biomedical engineer
unio
sal lebanon
present
union pharmaceutique dorient sal upo is one o
f the most successful privately
owned pharmaceutical companies 
in lebanon special
ized in importing distributing 
and promoting highly developed healthcare 
products through the 
outstanding knowledge and commitment of its management upo strives to fulfill the needs of its customers by 
supplying them with leading pharmaceutical parapharmaceutical laboratory and cosmeceutical brands
upo holds several 
franc
hises mo
st prominent are 
abbott diagnostics division
add
where i collaborate with 
an exclusive 
team on efficiently maintaining workflow
 and 
a
bbviea
llergan
coolsculpting
where i hold full 
responsibility for
covering and arranging the work track all over lebanon
provide
su
perior customer service by
applying effective communication skills 
in order to build loyalty while 
proactively managing and resolving 
high
stress situations
delight our customers by efficiently providing support to add 
instrument platforms 
hematology clinical 
chemistry 
and i
mmunoassay
including
identifying and analyzing instrument problems and 
implementing effective and cost
effective 
repairs
escalating exceptional i
ssues to minimize customer down
time
performing pre
installation site surveys installations scheduled maintenance and approv
ed 
modifications on the entire tech s
ervices product line with minima
l assistance in a
ccordance with
the 
company policies
scheduling modifications as indicated in the technical service bulletin tsb processes
monitor
ing
and respond
ing
to internal and customer communications during all scheduled times
maintain ownership of technical issues at existing customer sites and follow up through 
their 
complete resolution
document properly
all service
related activities in a timely and professional manner 
compliant with 
the 
quality procedures
perform
duties within defined service standards including but not limited to on
time
arrival at customer facilities 
for 
scheduled maintenance demand service events
this may include any aspect of field support a
nd is not limited to 
system hardware software an
d 
networking
issues
 installations
w
ith minimal requests for technical assistance
perform duties in such a manner as to develop confidence promote goodwill and maintain or improve credibility with 
regard to 
the 
quality of products and customer service
promotes effective positive and productive communication among 
the 
team to ensure and maximize 
the 
satisfaction of 
the 
customer base
assist
in the presentation of educational material for new product training and in
service
seminars to physicians 
nurses 
and sales representatives
rami el taki
mobile 
e
mail 
eltakiramigmailcom
work 
experience continued
all
implement
strategicoperational plans with a focus on delivering wor
ld
class service to enhance 
customer 
satisfaction and retention 
collaborate
with abroad teams for securing
minimal downtime and provide 
effective product support
ensure a 
hour tat to enable
system func
tionality within a minimum resolution time
provide
on
call support
perform
instrument installations and routine preventive maintenance as per
the
department
policy
maintain 
a 
high level of customer account management and organization skills
maintain control of parts inventory and all 
of 
the 
company
property
provide
analysis
 feedback 
and recommendations on product fai
lure trends and service 
issues
manage
customer accounts at a level tha
t promotes goodwill confidence 
and credibility in order to exceed 
customer expectations in terms of product service and suppor
t quality
internships
roche diagnostics lebanon 
july
august 
roche diagnostics is a member of the roche group which is headquartered in basel switzerland roche is a leader 
in research
largest biotech company with 
truly differentiated medicines in oncology vir
ology inflammation metabolism 
and 
cns roche is also the world leader in in
vitro diagnostics 
tissue
based cancer diagnostics 
and a pioneer in diabetes 
management
notable 
responsibilities
install
 d
isassembly 
and reassembly of laboratory specified medical devices
fix and compensate 
machines
errors
deal
with electronic electric 
and mechanical machine malfunctions
perform g
eneral maintenance for company specified laboratory medical devices
hôtel dieu de france hospital hdf lebanon 
july 
september 
hôtel 
dieu de france is a lebanese 
nonprofit
university hospital run by the saint joseph university
 hôtel
dieu de 
france is one of the three leading lebanese medi
cal centers and 
the 
oldest french active hospital in beirut lebanon 
it is located on alfred naccache boulevard beirut
notable responsibilities
rafik hariri university hospital rhuh lebanon 
july 
rafik hariri university hospital is a public independent establishment that offers medical services to lebanese citizens 
in beirut and all other regions by ensuring care and hospitalization services in an academic frame and by offering 
an excellent quali
ty of treatment and health follow
up rafik hariri university hospital is committed to offer excellent 
medical care in accordance with international standards to lebanese citizens and to foreigners at affordable prices 
notable responsibilities
rami el taki
mobile 
e
mail 
eltakiramigmailcom
education 
communication method between machine and laptop through a designed application 
bluetooth system to reinforce communication procedure
s
maintained by
a
laptop 
laptop mediated control for installing 
a 
medical 
timetable
into
the
machine through 
the 
latter 
method 
medical and statistical follo
w up on cases through a history
based archive panel of medication inquiry 
details and occurred side effect inquest 
smart technology
gsm system for messaging of on
time details of former specified parties especially
when medication is not taken
volunteer experience
certifications
skills 
personal information
</t>
  </si>
  <si>
    <t xml:space="preserve">ramih murtada 
ramihbmegmailcom
wwwlinkedincominramih
aziz
b
objective
to obtain a responsible challenging biomedical technician position with a progressive growth
oriented 
organization
skill
s
alfarabi university hospital riyadh
biomedical 
engineer 
experience
still working
keep
records of maintenance   and  required  updates of equipment
approves new biomedical equipment 
by 
conducting tests ensuring adherence to
codes
installs new biomedical equipment 
by 
establishing adjusting calibrating and testing
performance
maintain
detailed
records
of
each
case
in
accordance
with
the
companys
quality
management
system
diagnose and correct system and equipment
malfunctions
police hospital  khartoum  sudan  
biomedical engineer 
repair
install
maintain
calibrate
and
inspect
medical
equipment
and
instrumentation
including
life 
support equipment
perform preventive maintenance and electrical safety testing of clinical equipment devices and 
sy
stems
review outcome of preventive maintenance actions and make recommendations to department staff 
concerning
improvements
education
future university  
khartoum  sudan 
bachelor bsc
in biomedical 
engineering
osmania  university 
hyderabad  india
diploma in english language
projects
r
enewable energy wind turbine
leadership
equipment calibration
teamwork
skills
analyzing
skills
conceptual skills
good technical skills
training and certification
saudi council 
of
engineers 
member of saudi council of engineers
kpj healthcare university coolege
  kuala  lumpur  malaysia 
bio instrumentation mainten
an
ce and telemedicine 
danata centre of excellence 
  kuala
 lumpur      malaysia 
application of nanotechnology in biomedical engineering
siemens healthineers 
computed tomography ct application in covid
siemens healthineers 
utilization of ultrasound in 
covid
saudi  scientific society for biomedical engineering 
how to build  hybrid or by ge healthcare
saudi  scientific society for biomedical engineering 
medical 
cyclotrons basic c
oncepts and troubleshooting techniques  
saudi  scientific society
for biomedical engineering 
design and implementation of a ventilator
language
english 
arabic 
date
of
birth
marital
status
single 
nationality
sudanese 
personal details
reference
benjie dizon
alfarabi university hospital
biomedical 
service 
supervisor 
ramih murtada 
ramihbmegmailcom
wwwlinkedincominramih
aziz
b
objective
to obtain a responsible challenging biomedical technician position with a progressive growth
oriented 
organization
skill
s
alfarabi university hospital riyadh
biomedical 
engineer 
experience
still working
keep
records of maintenance   and  required  updates of equipment
approves new biomedical equipment 
by 
conducting tests ensuring adherence to
codes
installs new biomedical equipment 
by 
establishing adjusting calibrating and testing
performance
maintain
detailed
records
of
each
case
in
accordance
with
the
companys
quality
management
system
diagnose and correct system and equipment
malfunctions
police hospital  khartoum  sudan  
biomedical engineer 
repair
install
maintain
calibrate
and
inspect
medical
equipment
and
instrumentation
including
life 
support equipment
perform preventive maintenance and electrical safety testing of clinical equipment devices and 
sy
stems
review outcome of preventive maintenance actions and make recommendations to department staff 
concerning
improvements
education
future university  
khartoum  sudan 
bachelor bsc
in biomedical 
engineering
osmania  university 
hyderabad  india
diploma in english language
projects
r
enewable energy wind turbine
leadership
equipment calibration
teamwork
skills
analyzing
skills
conceptual skills
good technical skills
training and certification
saudi council 
of
engineers 
member of saudi council of engineers
kpj healthcare university coolege
  kuala  lumpur  malaysia 
bio instrumentation mainten
an
ce and telemedicine 
danata centre of excellence 
  kuala
 lumpur      malaysia 
application of nanotechnology in biomedical engineering
siemens healthineers 
computed tomography ct application in covid
siemens healthineers 
utilization of ultrasound in 
covid
saudi  scientific society for biomedical engineering 
how to build  hybrid or by ge healthcare
saudi  scientific society for biomedical engineering 
medical 
cyclotrons basic c
oncepts and troubleshooting techniques  
saudi  scientific society
for biomedical engineering 
design and implementation of a ventilator
language
english 
arabic 
date
of
birth
marital
status
single 
nationality
sudanese 
personal details
reference
benjie dizon
alfarabi university hospital
biomedical 
service 
supervisor 
</t>
  </si>
  <si>
    <t xml:space="preserve">
rashedalabbasgmailcom
to achieve an appropriate career that may increase my knowledge and improve 
my skills in the field of biomedical 
engineering
autocad                
labview
comsol                  
soildwork
matlab                 
microsoft
office programs
hard hat which would be used by the mining and construction industry for 
personnel safety with the ability 
to track and sense d movement and 
orientation temperature humidity oxygen levels as well as toxic materials 
via a wireless communication system
june   
august  
trinity health of new england saint francis hospital and 
medical center hartford ct usa
june  
present
working as biomedical engineer at arfaj medical services 
company 
biomedical engineer    
university of hartford west hartford ct
bachelor of science in engineering 
biomedical engineering connecticut 
united state
arabic                                           
english
</t>
  </si>
  <si>
    <t xml:space="preserve">
ab
cd
efa
gbd
ahia
jk
alfmn
abcdefc
a
b
gabcdefc
b
cdcd
b
b
b
hicfjakelcfjdm
befbf
gfhijklmndo
pqbr
n
lolh
s
tkmnhbngjlmfhm
dpoqaa
nuo
rmfjso
c
v
wxf
yzg
yz
gw
ndp
hpm
azdp
g
rmetf
fb
cp
pazgw
xd
ybz
cbdf
ndpof
wggfw
f
pfdpdp
f
w
uvwei
ddgf
pb
f
e
fbf
p
opbdpbdbqmjhdcp
i
ojrsmkba
igporpewef
hefmbf
ipaefhefmbf
igp
orpacbppbfef
phefmbf
x
b
yfj
njza
g
b
b
u
sjttliabn
yrc
by
jbaljde
ap
b
ef
bf
u
ajklan
cr
</t>
  </si>
  <si>
    <t>rqiolfwhvroxwlrqfhoohqwrppxqlfdwlrqnloovurxeohvkrrwlqjhuylfhdqgxssruwwurqjrunwklfuhdwwwhqwlrqwrhwdlohoo˛˘˘˙ˆpdlo˛uhbrxworrnvdrxqwu˛˝˘˘</t>
  </si>
  <si>
    <t xml:space="preserve">reham muayti alzanabqi
 mosab ibn umair almalaz
rayidh
 saudi arabia
cell phone number
rehamalzanbaqialumniacphsedu
objective
to obtain a challenging position within a growing organization which will enhance my skills and 
experiences as a health care professional offer job security and opportunity for advancement
education
king abdul
aziz university                                                           jeddah saudi arabia               
bachelor of science in bioc
hemistry                                                                    
texas am university                                                                       corpus christi tx 
english as a second language international program         
albany college of pharmacy and health sciences                                         albany ny 
master in clinical laboratory sciences                                                               
licenses
board certification american society for clinical pathology  
nys clinical laboratory technologist license  
saudi commission for health specialist 
license   
strengths
very caring reliable bi
lingual english 
arabic professional 
self
motivated 
punctual
computer skills
work experience
dr khalid idriss hospital
rabigh saudi arabia
working as laboratory technologist in the hospital laboratory  
phlebotomist receiving and processing patient specimens
aliquot sample for proper storage
release patient result to the physician equipm
ent troubleshooting
albany medical center                                                                                    albany ny
organizes work by matching computer orders with specimen labeling sorting specimens 
checking proper labeling logging specimens arranging reports for delivery keeping 
work surfaces clean and orderly
albany medical center                                                                                    albany ny
perfo
rms a variety of tests of a moderately or highly complex nature on patient and 
quality control samples for hematology coagulation and urinalysis procedures
performed tests by manual methods involving technical interpretation and by automated 
analyzers 
involving maintenance and troubleshooting
performed hematology and coagulation diagnostic testing with assisting pathologist in 
bone marrow collection slide preparation and staining
preformed cbc with differential cell count pfa d
dimer 
unfractionated heparin low 
molecular weight heparins mixing studies pt and aptt
distributing bone marrow aspirate samples based on laboratory standard protocols as 
well as processing and reviewing staining slides to complex tasks such as smearing and 
staining
performed microscopic examination of urinalysis and body fluids with crystal 
identification 
manual and automated methods of urinalysis and body fluid cell count 
operates cleans and maintains laboratory equipment used in blood and urine anal
ysis 
and procedures
</t>
  </si>
  <si>
    <t xml:space="preserve"> 
mathenge robert ndirang
u
p o box  kijitonyama
dar es salaam tanzania
mob
 tanzania    
kenya     
email 
mathengerobertyahoocom
mathengerobertgmailcom
personal
details
data
marital status
 married
languages
excellent command of 
english swahili
nationality        
kenyan
date of birth     
th
april
 skills and attributes
passionate about transformation
highly trustworthy discreet and ethical
courageous in both decision and action
able 
to take ownership and resolve challenging situations
c
ommitted to scientific 
firmness
and 
indisputable
ethics
effective at mu
ltitasking and resourceful in i
mple
menta
tion of 
projects
able to work in a competitive business environment
able to 
demonstrate and maintain current expertise in 
good 
business 
practice 
for a better world
career 
o
bjective
to 
deliver
the highest level 
of quality
professionalism 
and 
value 
proposition 
in medical
and diagnostics
sales and technical 
services while 
being
an integral membe
r of the team in health care
summary of 
qualifications
creative unconventional thinker experienced in medical
diagnostics
equipment salesservice
consistently approaches work with energy and a 
positive constructive attitu
de
can
identify trends and to adapt to new 
technological changes endowed with ability to detail products easily 
using existing facts
and 
achieve visible results able
initiate grow retain 
and build accounts to key accounts both personal and corporate wi
th direct 
and visible impact on sa
les turnover
proven ability to
work with people 
from all business levels government religious organizations donor 
agencies  
corporate
individual health
providers
and research scientists
skilled in working within an
environment of
learning for gro
wth and 
development and
promote 
knowledge sharing and learning culture in the 
work
business
environment
experience
employer 
sciex limited
country 
tanzania 
dar es salaam
based w
i
th regular travel                                
t
o the regions
local distributor for roche diagnostics sysmex europe bd 
diagnostics
merck millipore
zeiss 
ophthalmology
sebia group
gilson france etc
job title   
biomedical 
medical equipment 
sales manager
from
nd
january
to 
th
may 
together with the regional team gather periodic weekly 
monthly bi annual business intelligence and 
strategies to 
make 
available products and services that address
unmet medical needs 
and add value
to 
the healthcare provision and the 
society
head
ing guiding
and 
consulting 
the regional and 
principal
o 
specific local needs based on
income 
levels
 disease 
patterns
and
infrastructure while putting into considerations local thinking 
and working to keep
in tandem with people health
w
ork  with 
health professionalproviders and  researchers to 
provide
pivotal role in 
advancing the field of medical diagnosis 
and provide timely novel treatment
and diagnostics
procedures 
while having the 
patients
in mind
work with physicians
 medical
regulatory
boards
 research 
institutions
and regional bodies 
to gather
information to help 
initiate 
sales on 
t
argeted and effective technologies
thereby 
enhancing patient well
being and decreasing the cost to the 
healthcare system
meeting with c
ustomers in the health sector 
public hospitals 
private hospit
als mission 
hospital donor agencies
research 
institutions
clinics and rese
llers
to educate on products dealing 
with technical que
ries and guide on new equipment acquisition
use 
user
service manuals troubleshooting guides and experience 
to diagnose defects on eq
uipment in coordina
tion with the service 
team
and advice customers on proper equipment repair and 
preventive services to equipment
overall inspection of regional networks in tanzania to ensure 
superior service to customers by meeting   sla service le
vel 
agreement
reducing operating costs by ensuring efficient utilizations of 
implementation of first class service while ensuring conformity to 
set standards
assessing equipment and ensuring they 
conform to iee electrical 
safety standards ce marking environment health and safety 
regulation and the occupational safety and health act
install and repair laboratorymedical equipment train customers 
and new staff on proper use of equipment as recomm
ended by the 
manufacturers
guidance on stock management and procurement
of equipment 
and 
reagents
consumables from manufacturers and other 
principals locally and abroad and ensuring they conform to iso 
cert
ification and local regulatory standards
respons
ible for accurate forecasting of targets
working
with local governments funders and international 
organiz
ations within the country  to
monitor and evaluate country 
specific environmental issues with regard to healthcare and 
legislation and p
rovide 
feedback to management
team for 
government lobbying activities
 planning and forecasting
developing of
client and kol relationships through regular 
presence to determine and in
fluence the 
business requirements and 
growth strategies as well as ascertain ma
rket trends risks  
competitor insights
ensuring
accurate and updated market 
information is shared 
between with the principals
identifying and managing new sales opportunities 
identifying and mapping business strengths and customer needs
addressing and 
predicting customers
objectives
keep
ing
records
of sales revenue invoices from the accounts 
department and highlighting areas that need improvement at the 
end month sales meetings
employer         
kas medics
limited
dar 
es salaam tanzania
job title           
sales manager
from january  
jointly with
the
purc
hasing and marketing personnel
to source the 
best
products
and ensure updates on emer
ging technology is 
adopted
liaising closely with medical 
professionals such as doctors 
hospital administrators government officials procurement 
managers laboratory personnel nurses pharmacist therapists as 
well as other end
users patients and their careers etc and 
discussing and giving clarity on prod
uct quality specifications
approaching marketing and manufacturing
companies to sell 
and 
promote 
company pr
oducts with objective of increasing
sales and 
company revenues
w
riting reports and attending conferences and exhibitions to 
works and range of
products to
technical 
and non
technical audiences
meeting with customers in
the health
sector
public hospitals 
private hospitals mission hospital
ngos
clinics and resellers
to 
educate on
products 
dealing w
ith technical queries from 
them 
and
giving advice on new equipment
use service manuals troubleshooting guides and experience to 
diagnose defects on equipment
in coordination with the service 
department and advice customers on proper
equipment repair and 
preventive services to equipment
overall inspection
of regional networks in tanzania
to ensure 
superior service to customers by meeting   
sla
service level 
agreement
reducing operating costs by ensuring efficient utilizations o
f 
implementation of first class service while ensuring conformity to 
set standards
assessing 
equipment
and ensuring they conform to 
iee 
electrical 
safety
standards 
ce marking environment health and 
safety 
regulation and the occupational safet
y and health act
install and repair laboratorymedical equipment train 
customers
and new staff on proper use of equipment
as recommended by the 
manufacturers
placing ordersprocuring of equipment and consumabl
es from 
manufacturers and other principals locally and abroad and ensuring 
they conform to iso certification process and procedures
employer         
nairobi enterprises
nairobi kenya
job title           
technical
sale 
representative
from january  
june 
december 
liaising closely with medical professionals such as doctors 
nurses pharmacist therapists as well as other end
users patients 
and their careers and discussing and solving problems on 
manufacturing
quality purchasing and marketing departments to 
source the best and ensure updates on emerging technology is 
adopted as planned
approaching marketing and other industry companies to sell 
company products with objective of pushing sales and company 
revenu
es
writing reports and attending conferences and exhibitions to 
technical audiences
meeting with customers 
in health
service 
referral level
v 
and iv
hospitals
 private hospitals etc 
to 
detail and 
educate on 
new 
findings dealing with technical queries from 
these corporates 
and 
giving advice on new equipment
achieve set sales targets
employer         
pharma sh
are k limited
nairobi kenya
job title           
technicalsale representative
from january  m
ay  
january 
advising customers on
equipment
specifications suiting their 
needs depending on their workload nature of operations and 
emerging technologies and financial capacity
order policies
installation commissioning and servicing of new medical and 
laboratory equipment
updating customers on new development in technol
ogical 
advancements in various medical fields and their application
documentation of equipment service records repair contract and 
ensuring service level agreements are adhered to
detailing of products to customers at all levels to achieve sales
employer         
jos hansen and soe
h
ne ealimited
nairobi kenya
job title           
technical representative
f
rom january  
february  
april 
advise 
laboratory and hospital staff
on the planning acquisition 
and use of medical equipment
promote medical equipment with a 
forecast to
achieve a sale 
d
iagnose and repair laboratorymedical equipment 
install maintain and commission diagnostics equipment
train users on application 
and routine service
teach biomedical engineering or disseminate knowledge about 
field through writing or consulting
employer         
government of kenya
ministry of health
nairobi kenya
job title           
maintenance tech
nician
from january  
february  
january 
assisting developing departmental budgets and ensuring timely 
submission to the relevant office
regular job cards update and preparing regular departmental 
reports for submission to supervisor
under 
direct supervision assist in developing constructing 
repairing and maintaining basic electro
medical equipment
a
ssist
ing in 
technicians 
training 
in repairing installing 
calibrating or maintaining a range of general biome
dical clinical 
equipment e
g
replacing components taking test readings and 
wiring circuits in accordance with specific instructions
to perform preventative maintenance and electrical safety testing 
of equipment
to make minor repairs on medical electronic equipment
to maintain 
appropriate records of repairs and preventative 
maintenance
training of users on proper use of equipment as recommended by 
the manufactures and international standards
education
 formal
the mombasa technical university 
diploma in medical engineering
passed with credit
second best
student
secondary and primary
education
nakuru high school
kenya certificate of education
nd
division  points
st kizito primary school
certificate of primary education
 points
computer courses
ms office suite 
ms word ms e
xcel ms outlook ms power
point ms projects
training
seminars
and short courses
course training    
venue
location
es 
i
mmuno 
analyzer
service  
user training
nairobi
hitachi 
automated 
bio
chemistry 
a
nalyzer
service  user training
manheim 
germany
quantum 
q
wikwash
immunology 
analyzer 
service  user training
abbott 
south 
africa      
photometer 
reflotron
plus dry 
chemistry
service  user training
manheim 
germany  
hitachi urotron rl     
chemistry and 
urine analyzer
manheim 
germany  
product training
cobas  cobas 
 capctm 
viral load 
analyzer
s
cobas  
cobas
 cobas e 
immunology  chemistry 
analyzers
cobas 
integra
 plus 
c
obas c 
chemistry analyzers
cobas 
uriysis 
urine analyzer
cobas h
cardiac
reader
cobas b
lipids and habc analyzer
reflotron 
plus dry chemistry analyzer
bd bactec fx
automatic blood culture 
system
bd 
phoenix m
a
utomated identification 
a
n
d susceptibility testing system
opti medical blood gas and electrolyte 
analyzer
s
etc
sysmex xp sysmex xn sysmex 
xn haematology analyzers
sysmex ca  sysmex ca  sysmex 
ca  coagulation analyzers
nairobi kenya
membership
the mombasa 
technical university 
st
chapter
green clean kenya foundation member
kenya
hobbies
traveling and sightseeing
reading inspiring works
and technical journals
swimming
referees
mr
michael rattos
director
sciex limited
po box 
dar es salaam tanzania
email
michaelsciexafricacom
mobile
dr tirus wachira
senior lecturer
university of nairobi
school of pharmacy
pobox 
nairobi
 kenya
telephone 
mr nishita kuresshta
managing 
director
kas medics limited
po box 
dar es salaam
tanzania
email nishitha
kasmedicscom
robert ndirangu mathenge
p o box  kijitonyama
dar es salaam 
tanzania
tanzania
kenya
th
july
the hiring manger
roche diagnostics 
dear sirmadam
re
 application for 
the position of acco
unt manager 
moh
abha
in reference to an 
advertisement for the 
position
of account manager
moh
abha
please take this letter as an expression of interest
for consideration in above job
which i 
believe my personal attributes 
field 
experience and academic 
qualification makes me 
feel qualified for the job
i am a kenyan male with a diploma in b
iomedical engineering from the technical 
university of mombasa 
and seve
ral years
field experience in sales 
and support 
of medical 
diagnostic equipment reagents and related laboratory
medical
consumables
to 
develop and implement regional business plans in the relevant countries of 
responsibility to support growth of all pro
duct lines understand and address customer 
and market needs within assigned budgets in line with global and local marketing 
strategies while adhering strictly to the roche code of conduct
with my train
ing and 
experience
working with roche products 
in
sciex limited the
roche
diagnostics
distributor in
the tanzania market i
will be able to deliver 
and exceed
your expectation
i am dynamic and enthusiastic individual endowed with excellent communication skills 
convincing language good command of engli
sh and able to build and maintain a positive 
image with people i possess good planning and organization skills gainful insight and 
practical solutions to challenges with bias towards action and timely issues resolution with 
proven ability to work with pe
opl
e at all levels
by building collaborative relationships 
and
promoting a knowledge
sharing and learning culture in the work environment
i write in confidence and believe i have the necessary training and expe
rience in dealing 
with the challenges of this
job and look forward to joining you for a demonstration of the 
same
attached find my c
urriculum vitae
f
or your perusal and kind action
yours faithfully
robert n mathenge
</t>
  </si>
  <si>
    <t xml:space="preserve">
almqtaf
saeed abdullah s
pharmacist
personal information
name
saeed abdullah saeed 
almqtaf
nationality
saudi
id 
marital status
single
birth date
october
phone
asoutlookcom
s
mail
e
khamis mushait    
abha
address
summary
within my study at prince sattam bin abdulaziz university
i have worked at 
months as trainer at
srat abedah hospital
and 
i have  courses 
certificates
seeking for job in the field of pharmaceutical sciences to be effective 
person in my community and to share my experiences skills and improves 
them
education
bachelor degree
 pharmaceutical sciences
aug
o
prince sattam bin abdulaziz university riyadh
alkharj college of 
pharmacy
experience
experience 
more than one year
in 
care national hospital
 cnh     
as pharmacist from    
to      
current employment
medical representative in 
jamjoom pharmaceuticals company
 jp 
from         until now
training
courses
basic life support course  saudi heart association 
first aid and basic life support course  prince sattam bin 
abdulaziz university 
compounding sterile preparations course  prince sattam bin 
abdulaziz university   
certification
certificate of attendance dubai international pharmaceuticals 
 technologies conference  
exhibition  duphat  
certificate of attendance pharmacy workshop on patient
centered care communication in pharmacy practice  duphat 
certificate of attendance for upper git bleeding lecture  
saudi german hospital      
certificate of appreciation al janadriyah heritage festival  
ministry of national guard health affairs  
certificate of appreciation al janadriyah heritage festival  
the national family safety program 
certifi
cate of appreciation to participate in the family safety 
day  ministry of national guard health affairs 
certificate o
f appreciation to participate
medicine in ramadan 
 saudi pharmaceutical society  
certificate of attenda
nce basic personal biography  personal 
interview  ministry of islamic affairsdawah and guidance           
skills
i have good knowledge  experience of computer applications
experience 
as leader
in college of pharmacy 
for five years
i got
second place
in 
competition
diction and speech
member in 
pharmaceutical club
p
resident of student council for one years
ability to work under 
pressure
problem analysis and 
problem solving
f
ast learning
a
ttention to details
s
ocial 
communication
teamwork
c
ustomer service
attended 
health education 
seminars
language
o
arabic as native language
o
english  
very 
good 
</t>
  </si>
  <si>
    <t xml:space="preserve">page 
of 
saeed salim bagabas
al
sabban district
pobox  makkah 
dob
  february 
saudi arabia
nationality saudi
tel
mob 
fax
email
sbagabashotmailcom
employment
nov 
 nov   
registration
officer
qualified person for
pharmacovigilance qppv
saudi arab
ian drug store company sadsco jeddah
main duties
submitting the requirements of
the electronic common technical document
ectd
the baseline ectd and the drug master file
dmf
of
human drugs to 
the
saudi food  drug authority
sfda
registration of the medical devices in the medical devices marketing 
authorisation
system
mdma
of the sfda
collection and collation of all the suspected adverse drug events ades
reports 
which are received from health care professionals in order for the reports 
to be submitted to the
sfda
reporting of the suspected adverse drug reaction adr to
the sfda 
electronically
p
reparation and submission of the periodic safety update reports psurs 
and individ
ual case safety reports icsrs to sfda
skills d
eveloped
my skill
s
of prioritisi
ng work and meeting deadline have
enhanced 
greatly
ability to 
handle pressure more effectively during extended working hours
acquired great 
knowledge 
of
the sfda regulations of human drugs
and 
medical devices
t
he 
international council for 
harmonisation
of technica
l 
requirements 
of pharmace
uticals for human use 
ich
the good 
manufacturing practice gmp
for the manufacturing of pharmaceutical
products
medical devices
and the international medical devise regulators forum 
imdrf
jul 
sep 
laboratory safety officer international medical 
c
entre 
imc
 jeddah
main duties
ensuring that all the laboratory safety policies and procedures are followed and 
complied by all the staff and person
nel
in the laboratory of the lab medicine  
pathology department
skills d
eveloped
substantial
improvements in communication skills
gained knowledge
of the good laboratory practice
glp which ha
ve
to be 
adhered by
all the hospital
laborator
ies
i also
obtained
knowledge
of
the 
standards
required by
the joint commission international jci
fo
r the lab 
medicine  pathology department
page 
of 
education  qualifications
mba king abdulaziz university
modules included management  organisation behaviour corporate finance
contemporary marketing management information systems 
operation  production
management research methods  quantitative analysis international business
leadership entrepreneurship  innovation business ethics  social responsibility
advance strategic management managerial economics managerial  
cost
accounting
msc drug discovery london school of pharmacy university of london
modules included th
e process of drug discovery  
development modern aspects of 
drug discovery pharmaceut
ical analysis anticancer drug d
evelop
ment 
pharmacogenetics  the i
dentification of biomarkers
msc project
 characterisation and complexation of various generations of 
polypropylinimine dendrimers with dna
solutions for the various generations of the polypropylinimine dendrimers
were 
prepared in 
order to obtain the required concentration
two sets of dendrimers
dna complexes were prepared one set was prepared by 
using plasmid dna
and the other set by using linear dna
the sizes and polydispersity of the dendrimers
dna complexes were measured by 
p
hoton correlation spectr
oscopy pcs at the end agarose
gel retardation assay and 
ethidium bromide exclusion assay were performed
bsc ho
ns pharmacology  therapeutics 
awarded
university of liverpool
modules included drug action molecular pharmacology drug discovery 
cardiovascular and respiratory pharmacology neuropharmacology molecular 
toxicology chemotherapy and cellular pharmacology drug metaboloism and drug 
response
final year  word
d
issertation 
are mutant forms of g
proteins major determinants 
of human disease
abbey college sixth form college cambridge
ob
tained a
levels in biology 
chemistry 
mathematics
ielts overall score is 
dover college dover
studied english as a foreign language and obtained international gcse english 
igcse grade c 
king faisal secondary school in makkah
general secondary school leaving certificate 
rd
grade  in natural sci
ences 
division
training courses
professional memberships
 w
orkshops
and conferences attended
 jan 
american society for quality asq full member
sept
regulatory affairs professional society raps individual member
achieved   in the
regulatory affairs 
certification
global scope rac gs
exam
page 
of 
may 
qualified person for pharmacovigilance qppv training program
certification
attended the qppv
training 
program which was organised by the 
mesned 
pharma consult centre mpcc
the program was in the form of a series of 
three works
hops which were introductory pharmacovigilance intermediate 
pharmacovigilance and advanced pharmacovigilance the series were 
concluded by an exam th
at qualified
the participa
ted
qppv
to obtain the 
c
ertification
 mar 
certificate 
of
a
ttendance
in the 
sfda training course o
n the notification 
of cosmetic p
roducts
into
the
e
cosma system of the sfda
 mar 
dia training course
certificate
on building the ectd
practical solutions 
to compile 
electronic
submissions
the course offered an insight into the compilation of the ectds best practice 
gained during ectd submissions in the eu and explain
ed
the ectd review and 
lifecycle 
process especially ectd submissions
in the gcc region
 mar 
certificate 
of 
attendance
in the sfda training course on
the 
u
tilisation of 
the saudi drug registration
sdr s
ystem
 nov 
th
middle east regulatory conference merc 
regulatory sciences and 
best
practices bringing innovative medicines to 
patients
work experience
volunteer comprehensive rehabilitation centre for mentally and physically 
handicapped people
main d
uties
h
elped
nursing 
staff
to take care of the social health and 
hygiene
needs 
of the patients
also assisted
with simple treatments in the clinic
and 
in 
the organisation 
of medicine and drugs in the pharmacy
skills gained
improved my teamwork skills greatly
understood and appreciated
the issues of patience and 
confidentiality
coordinator assistant al shohadaa towers est
main d
uties
looking after around  pilgrims who visit makkah meeting them on 
their arrival allocating their accommodation arranging refreshments providing advice 
on transport
and documentation
skills gained
keep them satisfied 
acquired and developed diplomacy skills
my organisational skills were enhanced and i communicated efficiently with 
the 
other coordinators in the agency
skills and other wok experience
i attended a business related series of exercises and workshops run by pricewaterhouse 
coopers in conjunction with the centre for lifelong learning
of the university of liverpool
page 
of 
sport
 hobbies
i practiced
scuba
diving in saudi arabia and i gained advanced open water diver licence which 
allows
me
to dive up to  meters deep
i am a keen stamp collector and a member of the saudi philatelic society
interested in reading ab
out 
modern history and politics
</t>
  </si>
  <si>
    <t xml:space="preserve">curriculum vitae
p
e
r
s
o
n
a
l
i
n
f
o
r
m
at
i
o
n
name
 salman mohammed
safhi
nationality
saudi
date
of
birth
  aug
status
single
mob
email
salomsafhyhotmailcom
e
d
u
cat
i
o
n
doctor of pharmacy 
pharm
d 
from pharmacy college university of jizan jizan 
q
u
a
l
i
f
i
cat
i
o
n
s
official volunteer registered 
at saudi red crescent authority 
course in 
linkedin learning 
course in 
 linkedin
learning
w
o
r
k
e
x
p
e
r
i
e
n
c
e
product
specialist
in boehringer ingelheim 
western 
region
assignee as a 
digital champion 
pulse champion 
in boehringer ingelheim 
western 
region
medical representative 
at boehringer ingelheim  
western
region
september   institution sector 
medical representative 
at boehringer ingelheim southern
area
moh 
sector  january  
pharmacist 
at 
nahdi 
medical company 
jeddah 
october
pharmacist 
at 
hayat 
national hospital jizan
internship 
program as 
doctor of 
pharmacy pharm
d 
i
n 
accredited 
hospitals by college 
of pharmacy 
regulations 
for 
year 
with 
excellent 
grade jizan
</t>
  </si>
  <si>
    <t xml:space="preserve">personal information
e
mail 
samahmagadmigmailcom
phone 
nationality
saudi 
marital status 
single 
address
jeddah 
ksa able to relocate
education 
doctor of pharmacy 
pharmd 
umm al
qura university makkah
exellent with nd honor
gpa  out of 
skills
computer skills  
teamwork
leadership
communication skills
languages
arabic
english
personal interests 
medical field 
fashion design
personal beauty
volunteer work 
samah mohammed magadmi 
summary
m
otivated and
eager to learn 
develop
p
harmacist
looking for a position in the medical sector 
which will 
challenge the acquired knowledge skills and abilities 
provide opportunities for learning and contribute to entity 
goals and objectives 
overall h
ard
working person 
who
will be able to
do any 
task whatever it takes
training
and work 
experience
i 
worked
as
a
medical representative in pharm 
international company jeddah september 
to 
november
attending to training sessions 
attending to double visits 
preparing list of doctors after data collection 
i 
successfully
completed the following rotations during 
internship 
internship training 
 months 
maternity  children hospital  makkah  ksa 
march  
april  
iv preparation
s
outpatient 
king faisal specialist hospital jeddah ksa 
sept  
feb  
inpatient 
pediatric oncology 
icu
outpatient 
infectious disease 
drug information 
summer training 
 weeks 
al
alawi tunsi hospital makkah
included inpatient 
 outpatient pharmacy services
july
august  
pharmacy departm
ent primary healthcare center 
alkaakiyah 
makkah
june 
july 
event organization
integrating medication therapy management into 
pharmacy practice conference october  jeddah 
breast cancer awareness day st october 
king faisal 
specialist hosp
ital 
 jeddah    
participa
tion in organization committee 
not just a 
pharmacist event  in king abdullah medical city 
march 
makkah
 page
health advocate provider and participate in social health awareness campaign held in al dhiyafa 
mall for children 
as volunteer  makkah
research experience
graduation project 
literat
ure review 
nanotechnology for targeted cancer therapy supervision by yosra al
hindi 
assistant professor of clinical pharmacy
data collector 
implementation of 
antimicrobials stewardship pr
ograms at an acute care setting 
a
jya
d hospital
 makkah
conference 
online course
s
diploma in personal beauty by aca
demic board of shaw academy 
dubai international pharmaceuticals and technologies conference 
and exhibition duphate
i
nstitute for healthcare improvement open school recognition of successful completion of the basic 
curriculum comprising  hours of online learning in the areas of  improvement capability  patient 
safety  leadership p
erson 
and family centered care 
workshop
the routine dose adjustment of immunosuppressant based on pharm
acokinetic modelling 
reference
dr
yosra al
hindi 
assistant professor of clinical pharmacy pharmacy college 
umm al
qura university
email
yzhindiuquedusa
cell 
dr nabila ben slimane
drug information center
department of pharmaceutical care mbc j
king faisal specia
list hospital  research center
 jeddah 
email
nabilabkfshrcedusa
tel     ext 
fax    
mcd 
</t>
  </si>
  <si>
    <t xml:space="preserve"> 
about me
geneticist that
process of purposefully altering an 
organism
researcher in tools and model 
organisms and i also seen many 
agricultural applications to realize 
the promise of gene therapy for
treating human diseases
contact
location
nablus palestine
email
samarhekmatgmailcom
phone
place of birth
jeddahsaudi arabia
date of birth
nationality
palestanian
marti
al status
single
membership
work practicing in the field 
of biotechnology
member in the saudi heart 
association
samar
nofal
genetic engineering
education
philadelphia university 
amman jordan 
bsc biotechnology  genetic enginee
ring with a  gpa
work and training experience
purenature nablus palestine
working in the medical field as a medical representative
total wellness nablus palestine
worked as a sales representative in bio supplies and 
supplements nutrition
euro labs ramallah palestine
experienced laboratory specialist with a demonstrated history of 
working in the biotechnology industry
experienced in genetic lab hereditary diseases hla typing
evolve gene amman jordan
experienced in hereditary t
esting and consulting company like 
pgd pgs nipt wes ces carrier testing  single gene 
disorders experienced in knowing the patients risks of these  
common chromosomal disorders x y    
specialized arab hospital nablus palestine
tr
ained in dna extraction  pcr analysis to check for hereditary 
diseases such thrombophilia fmf
language skills
arabic  
native speaker
mother language
english 
full professional proficiency
computer skills
microsoft word
microsoft excel
micros
oft powerpoint
ncbi software
skills
strong attention to details
strong leadership 
management 
negotiating 
organizational problem 
solving and time 
management skills
excellent oral and written 
communication skills with the 
ability to communicate 
eff
ectively and professionally
ability to work under pressure and 
manage workload
very confident person and 
comfortable around people
courses
course in 
genes and back
certificate in cardiopulmonar
y resuscitation bls 
saudi
heart association jeddah
r
enewal 
every two years
course in medical analysis skills 
 hours 
al
essra hospital 
amman
course in injection skills
 hours 
al
essra hospital amman
course in phlebotomy during study 
phil
adelphia university
amman
recomandat
ions
raida w khalil phd molecular biology uk
biotechnology and genetic engineering 
department philadelphia university
email 
drriadakyahoocouk
marwan abu
halawe
h
assistant professor
biotechnology an
d genetic engineering 
department philadelphia university
email 
halawehhotmailcom
reference
for further certification papers it will be available upon request
</t>
  </si>
  <si>
    <t xml:space="preserve"> 
eng sari omran
biomedical 
engineering
i have been worked in a 
biomedical engineering for 
three years with many 
different experiences in my 
career trip beginning a 
training engine
er at sghg 
a
fter
that trained
at
al
jeel
medical then worked 
with 
pmc
 and
then trained
at 
technosensor company
i always hope to be the best 
suited for any position in my 
career 
highlights
works well under pressure
exceptional interpersonal skills
communication skills
service
ppm reports 
and ppm check
l
ist
highly responsible and reliable
curiosity
team work
microsoft office
experience
technosensor
jun 
mar 
biomedical engineer
training
pmc may  
dec 
biomedical engineer
m
aintenance 
al
jeel may  
jul 
biomedical engineer
training
sghg april 
jun  
biomedical engineer
training
education
bs
degree of 
biomedical engineering
hashemite university
jordan 
aug  
may  
high school degree 
al
zahrawi
high school
jeddah ksa
aug  
mar 
languages
arabic 
english 
certificate
training in bio
medical engineering 
department sghg 
bls for healthcare providers course 
beta
basics of mri amc
basics of x
ray amc 
medical devices jbmes
language of technical computing
matlab 
ew
an
arduino application in biomedical 
engineering bmehu
different skills many courses
contact
sariomrangmailcom
jeddah ksa
</t>
  </si>
  <si>
    <t xml:space="preserve">
˘ˇ˘ˆ
˙˝˝˛˛˛˛˚˝˚˚
˘˘ˇ
ˆ˙˝ˇˇ˛
˚ˇˇ
˙˝ˇˇˇ
˜ ˇ
ˇ
˚˙
ˇ˘ˇ
ˇ
˙ccdcc
˘ˇ
e˙ˇ
 ˇ 
ˇ
˘ˇˆ˙˝ˇˆˇˆ˛
˘
˚˜  ˜˜˜˜˜
 ˜˜˜˜
 ˜˝˜ ˜ ˜˜
˜
˘ˇˆ
˜
ˇ
˜˜ ˘
ˆˆ
ˆ˙
˛˚
˘ˇˆ˙ˆ
˛
˚˛
˜ ˛
˜ˇ 
˜ ˚˚
ˇ˚˝ˇˆ˝
˘ˇ
ˆ
˝ˇ
˝ec
 ˚˚
˚˘f˙ˇ 
 ˇ˚
ˆ˚ˆ˚
˙˚
ˆˆ ˚
˙
˚˚˚˚˚ˆ
ˆ
ˆˆ˚ˆ
 ˚˚ ˙
˙ccdcc
˘ˇ
e˙ˇ
ˆ˚
ˆ
˚
˜˜
˜˜
˜
˚
˙
ˇ
˙
ˆ˙
˜ ˙ ˙˙ ˙ˆ
ˆ ˙ ˇ    
ˆˆ 
˜ ˚˚
ˆ˚˚˚
ˇ
˚˚˚
ˆ˚
ˆˆ
ˆ
ˆ
˜˜
˜˜
˘ˇˆ˙˝˝˚ˇˆ
˜
˘
˙ccdcc
˘ˇ
e˙ˇ
</t>
  </si>
  <si>
    <t xml:space="preserve"> 
sudhakar rajan
sudhakarrgmailcom
httpwwwlinkedincominsudhakar
rajan
b
business development  
market research
account management
 pharmace
utical  medical device  concept selling
to associate myself with an orga
nization to prove my management 
skills and to work in a position where 
my skills and knowledge are utilized in 
the best possible way which provides me with an opportunity for 
growth in my professional career and also contribute to the growth of the organization
professonal 
s
ummary
accounts manager 
kam bangalore  rest of tamilnadu
abbott diagnostics 
division
july  
feb 
reporting to regional sales manager
establish a close relationship with the key opinion leaders kols of the country 
work closely with add acquisition in their region to maintain and grow the business 
build a close relati
onship with the existing add customers and where possible maintain and expand business 
establish concepts for new customers including detailed information and calculations on different strategies eg rap 
leasing etc point out costs and benefits of the 
alternatives 
work on offerscontracts with new as well as with existing customers negotiate with the customer the contents eg 
products prices of the contracts and the needed approvals 
evaluate the potential within own district prior to the launch o
f a new product 
present at cyclesales meetings how the business in own territory has developed within the last month anticipate a 
realistic development for the business within the next month 
identify show and implement appropriate strategies to face t
he development 
monitor the development within own district closely and action whenever required 
identify business that is at risk and anticipate business that will be at risk 
collect information on competitors sales prices benefits and products use 
their customers as well as exhibitions 
competitors official product information as sources to get this information 
collect information on the specific customers situation eg work flow within the lab as well as used systemsinstruments 
and technolo
gies 
update company on relevant issues and developments such as eg reimbursement situation new legal requirements etc 
give instrument demonstrations to the customers 
follow up on the installation of a new instrument or the startup of new parameters arrange the date for the installation wit
h 
the customer and technical service 
make sure that technical service takes over responsibility for the installation of the instru
ment 
make sure that the required customer training takes place 
fill in forms to initiate instrument moves special prices or customer trainings 
prepare proposals for customer contracts 
update own customer files in a force whenever necessary 
previous
experience summa
ry 
area sales m
anager
beckman coulter diagnostics division
 coimbatore
may  
june 
territory business m
anager 
resmed india private limited
coimbatore
feb  
apr
territory business m
anager
msd pharmaceuticals 
private limited
 coimbatore
feb  
jan 
senior territory m
anager 
eli
l
illy
c
ompany
jun
jan 
professional sales officer 
f
ranco 
i
ndian
p
harmaceuticals
 c
oimbatore
jan  
may
m
edical
r
epresentative
t
hemis
pharmaceuticals pvt ltd coimbatore 
aug
dec 
education summary
bsc
m
icrobiology
from 
shri nehru maha vidyalaya college of arts  science
 bharathiar
university coimbatore
languages known
english  
tamil
current location
bangalore
 india
</t>
  </si>
  <si>
    <t xml:space="preserve">
membership
suliman
al
shehri
projects accomplished
salshehri
gmailcom
saudi
mr 
single
riyadh
 saudi arabia
professional summary
experiance
skils
bachelor of 
chemical engineering
king 
khalid 
university
abha
o
chemical engineer at al 
jazzer
paint  company
core
capabilities
in
planning
developing
and
managing
materials
equipment
and
resources
to
optimize
operational
efficiency
adept 
at determining requirements project scheduling and 
production planning along with excellent team managing 
capabilities
focused and diligent with impeccable work habits and strong 
analytical and problem solving skills excellent written and verbal 
communication skills
controlled on
site inspections laboratory tests and process audits in 
accordance with 
s continuous improvement methodologies
liaised with suppliers during evaluation and design of new products 
providing subject matter expertise on our requirements and obtaining 
suggestions on new materials and utilization
seminars and events
jul  
jul  
workshoptraining
resourceful
chemical
engineer
specializing
in
the
development
of
environmentally
friendly
construction
materials
combine
knowledge
of
chemistry
and
product
design
to
create
functional
and
environmental
products
collect
testing
data
run
statistical
analysis
and
redesign
as
necessary
ensure
products
comply
with
industry
safety
standards
conduct
research
within
consumer
base
to
determine
gaps
in
market
and
identify
desirable
characteristics
for
new
products
participate
in
ongoing
education
opportunities
to
maintain
knowledge
of
emerging
technologies
and
methods
ncs
autocad
tot
problem solving
sigma 
s
sales of products
mpi
advance 
communications skills
first aid
coating inspection
sspc
project management 
professional
course in sales cycle
corrosion 
conference 
mecc
paints and coatings conference
protective coating inspections 
processes
working safely
coatings 
technology
leadership
public 
speaking
management 
skills
problem solving 
skills
presentation 
skills
technical 
training 
strategic 
planning
computer and 
internet skills
analytical 
skills
conflict 
resolution
project 
management
commercial 
awareness
communication skills
online platform construction 
area
awareness program about plastic 
pollution
documentary program national 
geographic
ibta arabia 
cbp
saudi council of engineers
education
</t>
  </si>
  <si>
    <t xml:space="preserve"> 
objectives 
achieving unique finger print in cultivating and strengthen relationships with 
internal  external stakeholders to leverage scientific and clinical knowledge 
of company products and clinical pipeline 
summery
holding the position of 
field access spec
ialist
biopharmaceutical company bms has exposed me to a wider area of market 
experiences unique profile of scientific experts and productive medical 
assignments and has helped me in gaining enormous skills since biotechn
ology 
companies are always known for their competitive environment and their needs 
for highly qualified calipers to differentiate them in the competitive market
through my career i kept consistent performance gained in achieving objectives 
and extensiv
e knowledge of many disease area plus leadership skills i possess 
the effectiveness in bringing a group to accomplish the objectives and getting 
ideas accepted excellent capability for execution effectiveness and readiness to 
make strategic decision ali
gned with company objectives  
briefed skills  
summer othman mohamed othman   
address  al riyadh 
saudi arabia 
mobile         
emaisummerothmanyahoo
com 
l
iscened 
practicioner pharmacist
assertive and action orientated exhibiting high energy level with ability to build 
enthusiasm having persuasion and communication skills showing 
understanding of the big picture with the ability to recognize business 
opportunities  
experienced in business development including launching promoting tenders 
pricing negotiation distribution competition and introducing new molecules  
education  
life coaching diploma from tree academy  
clinical pharmacy diploma from college of cambridge   
graduated from faculty of pharmacy  alexandria university  
grade very good with merit of honor   
work
history  
feb till now working at bristol myers squibb saudi arabia 
working as associate key account manager responsible in enlisting
pricing and appropriate communication with key stakeholders and 
ensure the availability and appropriate use of bms  products and 
collecting appropriate insights and disseminate scientific and 
pharmacoeconomic data for all bms products portfolio
o
promoting 
orencia  with remarkable success in 
understanding rheumatologist immunologist insights and 
with short term assignment with access team to integrate the 
market access plan into brand plann
ing to insure consistency of 
commercial and market access priorities across bms  
o
promoting  daklinza in hcv  baraclude in hbv  in the central 
area including institutionkfshrcnghkfmc and moh sectors 
as well as private  
o
success in assisting the enli
sting of our strategic products in 
kfshkfngkfmc  ones of the biggest referral  potential  
hospitals in the mena region for the sake of ensure the 
availability of medication for the need of patients 
o
excellent productive relationship with key stakeholder
s  kols  
purchasers and planers in the institution and moh sector   
jan  till jan at eli
lilly saudi arabia 
as senior medical 
delegate neuroscience business unit responsible for  
o
promoting zyprexa cymbalta strattera forteo in the 
institution at central region saudi arabia  ngr  kfmc  sfh  
kkuh  kfshr  psmmc    
o
building business relationship with 
all customers including kols doctorspsychiatrist neurologist and 
endocrinologistpurchasers and pharmacists in all account
s in 
charge   
o
best achiever ksa apex winner company best achiever  
o
participating of highly effective program for selecting and 
contracting with highly advocate local speakers  
jan till dec at nestle   saudi arabia
responsible for   
o
promoting special formula nan ha eastern province saudi 
arabia  
o
key achievements   
covering a wide sector  private  institution  moh 
including 
phcs  
best performance
high clinical validation of all nutritive data with physicians  
succeeded in enlisting company product in more than one 
private hospitals  
aug  till nov  at msd saudi arabia
responsible for  
o
promotion of  fosamax  eastern providence  o key 
achievements  
participant of launching the first local osteop
orotic patient 
educating  program  
achieving the main objective for increasing market share of 
fosamax   
june  till jan  apex egypt
 responsible for 
o
psychiatrist medical orientation for neuropsychiatry products   
trainings 
foundation for success  
emotional intelligence  and insights  
message with impact  
value based selling  
patient focus selling  
hcp advanced segmentation model  
selling excellence  
conflict resolution   
presentation  communication skills   
self
situational leadership   
model of pharmaceutical marketing  
basic selling skills  lilly  nestle  msd apex   
wide portfolio of compliance training during my work nestle   
accelerated learning technique workshop 
wide range of medical online t
raining
languages     
arabic mother language  
excellent  verbal and written english skills  
references are furnished upon request 
</t>
  </si>
  <si>
    <t xml:space="preserve">taha almakrami
phone
ł
tahamanssurgmailcom
extensive experience in effective account relationship  planning 
sales activities business acumen with overall efficiency  increasing 
revenue passionate about customer success while presenting real 
solutions for winwin scenarios well knowledge in licensingcontract 
management software asset management processes 
work experinces 
sap 
account execuitve lm                                                                                 
riyadh ksa
from march   current 
deal supportupsell revenue generating role with team quota assigned 
research analysis  market segmentation 
coordinate customer  partners dispute resolution and escalation
account management  leverage business opportunities    
business acumen  customer relationship management 
advisory services  software asset management processes
license  contract management deep knowledge 
licensing compliance  intellectual properties advisory 
middle east north territory coverage  
sap                                                                                                                                  
riyadh ksa
associate account executive 
 july  to february 
drive software revenue to achieve business goals and sales quota
identify opportunities with existing customers andor new prospects
demand generation activities via different channels 
build relationships and networks internally with customers prospects 
and partners
maintain crm system and your account team™s forecasting
hamad hadi al zemaiea contracting est
project manager        
sep  to march                                                                                            ras 
tannoua ksa
cost  quality control 
contract management  negotiation 
managing resources  time 
managing relationship with stakeholders 
safety  compliance 
schindler 
jeddah ks 
marketing executive 
from may  to march 
develop and improve upon existing marketing strategies 
create new demand  opportunities 
 market research to assess current trends and brand awareness
network with suppliers partner organizations large contractors
help produce reports company brochures
develop new marketing initiatives
american express                                                                                                         
riyadh ksa
accounts premium manager 
from march to april 
manage several premium accounts customers 
ensure lifestyle demands and inquiries are met
problem solving and customer retention
strong customer focus and commitment to excellent customer service 
education 
university of scranton
 at scranton pennsylvania 
aacsb accredited                        
mba œ finance  international business 
gpa  out of  
graduated august 
california state university long beach
 aacsb 
accredited 
long beach california 
bachelor of science business administration  finance 
graduated august  
skills  languages
customer relationship management 
value selling  business acumen 
strategy initiative  campaigns 
contract management  compliance 
proficiency in microsoft office tools
fluent in arabic  english
excellent analytical  research skills
finance knowledge 
</t>
  </si>
  <si>
    <t xml:space="preserve"> 
personal information 
taher abdulellah ahmed qaseem al
hamdani  
name 
republic of yemen 
ibb
asyani 
place date of birth 
yemenite citizen 
nationality  
single 
marital status
card number
place of live 
mobile number
taherayahoocom
email 
education
from ibb university by result  very good 
yemen
ibb city  
bachelors in biochemistry
from 
university of science and technology by 
result good 
yemen 
ibb city 
diploma in english language 
from university of science and technology by 
result of good   
yemen
ibb city 
diploma in secretariat of computer 
science depart
ment by result of very good 
yemen 
ibb city  
high secondary school 
other education 
al
mithaly institute for science language  
science by result very good  
program course of windows 
al
mithaly institute for science lang
uage  
science by result very good  
microsoft word program course of
al
mithaly institute for science language  
science by result very good  
microsoft excel program course of
course of training 
ibb university 
faculty of science  
course training in environmental  
public safety  protect and chemical 
safety in chemical medical 
laboratories 
curriculum vitae
alraafa medical lab 
course of training in medical lab
other certificates 
from ibb university  
academic achievement certificate
from ibb university 
certificate 
from the class of 
microscope of med
icine
 laboratory 
department 
from biochemistry department 
ibb university
certificate from the lab heart class 
from unicef and ministry 
of heath ibb in 
participating in the national polio 
immunization campaign 
participation certificate
biochemist at al rafa medical labs  
teacher of the biochemistry course 
lab of 
biochemistry 
faculty of science 
ibb 
university 
yemen 
l
ab technician at national blood transfusion 
research centre 
ibb from 
experience  previous 
work
personal skill
excellent
microsoft word 
excellent
microsoft  excel 
excellent
microsoft  
powerpoint
very good
microsoft  access 
very good 
data analysis
good 
photoshop program
excellent
sale and buy
excellent
dealing with any people 
very good
printing by both arabic and english 
excellent
user of internet 
language skill  
excellent
arabic language 
very good
english language 
</t>
  </si>
  <si>
    <t xml:space="preserve">
</t>
  </si>
  <si>
    <t xml:space="preserve">cv
personal information 
name 
talal
mansour
muzhir
nationality 
saudi 
date of birth 
contact details 
address 
saudi arabia 
tel 
mob 
e
mail  
talaltlhotmailcom
education 
doctor of pharmacy
bachelor degree from king khalid university  college of pharmacy
gpa 
graduation date 
language 
arabic
native language
english
professional working proficiency
experiences
gsk medical representative
 apr 
now 
courses  
basic life support 
pharmaceutical compounding sterile preparations 
exploring a new horizon in pharmacy practice in saudi arabia 
advanced tablet technology 
skills 
dealing with 
microsoft office systems 
h
ow to prepare and deliver an effective presentation 
personal
strategic
planning 
 development 
time managment
teame work  
leadership 
references 
dr abdullah hadram 
director of pharmacy 
armed forces 
hospital south region
tel   ext  
dr saaed falah
d
irector of  medical supply assir central hospital
tel  
</t>
  </si>
  <si>
    <t xml:space="preserve">tamer nabil mohamed                                  
email
abdelmegidtameryahoocom
address
dammam
mobile no
objective
seeking for an opportunity where i can utilize my academic and 
business background effectively
qualifications
excellent communication and leadership skills 
able to work under pressure
able to learn new tasks quickly
innovative in developing workflow system
excellent stakeholders™ management 
education
 certifications
 mini mba management  leadership œprinciple of marketing œ
digital marketing harvest business academy 
bachelor of pharmacy may  cairo university
professional continuing education course in conversational 
english course auc
professional continuing education course in msoffice internet 
auc 
selling skills workshop mup co
project management course pharm tech co
negotiation skills course pharm techco and abbott
conflict management course pharm tech
focus on selling abbott
the art of connecting abbott
team styles abbott
handle clinical literature abbott
group meeting  presentation skills course abbott
hipo high potential training abbott
style in selling course abbott
strategy in selling course abbott
i sell course abbott
portfolio solution selling abbott
lunch excellence for sales abbott
i sell portfolio acara abbott 
professional experience
feb  till now
 working at 
abbott
 company as senior medical 
rep in ksa 
eastern area
dammam 
delegated as supervisor
 for 
eastern area  
key account manager
 for big accounts
during that period i achieved
ł achieved 
ł achieved 
ł achieved  
ł one of the best achievers third place
ł achieved best kpis in primary care unit
ł one of the best achievers third place
ł one of the best achievers third place
ł achieved best area market share klacid market share 
in dammam was  while national was                                                                        
ł one of the best achievers second ranking
ł the best achiever
ł spot award for my outstanding effort towards best 
performance per center growth and solid performance
ł all star award
sep  till jan  working at pharm tech company as med 
rep in 
riyadh
 ksa
sep  to sep  working at tadawy chain pharmacy as 
pharmacist in ksa
jan  till aug 
working at mup company as med rep in 
egypt
computer language skills
languages arabic œ mother tongue
                      english œ very good
                      german œ fair
computer professional user
references available upon request
</t>
  </si>
  <si>
    <t xml:space="preserve"> 
resume of 
wadei al
wi
e
personal background 
date of birthplace 
of 
sep
jeddah
citizenship saudi
passport
inf
o
work experience 
name
wadei al
wi
e
benson
kingdom of saudi 
arabia 
jeddah
mobile 
social
email
engwadei
gmailcom
lin
k
edin
wadei alwie
may
aug 
reference
s
languages
english excellent
arabic native
t
amer group co 
key account 
m
anager
healthcare divisions west and south regio
n
develop the strategy in collaboration with the business units
to 
drive the company portfolio of products and solutions
equipment units
radiology
 neurology critical care
er
and or
consumables
units
ca
rdiology
cardiovascular
neurovascular
general 
surgical 
dental and urology 
managing
developing and building a strong relationship and 
network in a productive long
term with a portfolio of major 
most important and strategic clientscustomeraccounts to co
develop implem
entable services and solutions that meet 
improve outcomes
achieve sales organization goals objectives and assigned 
targets by implementing customer specific strategies that match 
the unique breadth of 
company services
managing
relations with 
suppliers by
reflecting the business 
nee
ds and to meet company goals and strategy 
tamer group
co
product specialist 
critical car
e
unit
west and south region
product 
specialist responsible for nihon kohden 
critical care unit equip central station
bedside 
spo
and
co monitor
s
telemetry system defibrillators
ecg
 accessories and consumables
continu
ously visits all accounts in west  south
region 
identify
market 
demand 
and 
custom
needs in each 
account and wor
k on it 
strengthening and developing relations with the end user
create a demand
through 
workshops and 
demonstration 
focus on products details and price comparing with the 
competitors to
convince the users with the features 
cooperation with the team to achieve the goals and the 
specified target 
west  south 
region 
accounts
jeddah
all hospitalsprivte  gov
makkah
all hospitalsprivte  gov
altaif
all 
hospitalsprivte  gov
abha
all hospitalsprivte  gov
gizan
all hospitalsprivte  gov
eng rami felemban
account manager 
philips
mobile 
eng ahmed qashqari
general man
ger
draya medical co
mobile 
aug  
present
traits
 computer skills
engineering management king abdulaziz university 
biomedical system management king abdulaziz university 
financial skills jeddah intl higher training inst 
medical devices safety ministry of health 
introducti
on to safety engineering
 king abdulaziz university
digital ultrasound imaging king abdulaziz university 
radiology departments planning saudi scientific society for 
biomedical engineering
presentation skills
 tamer c
o 
 negotiation skills tamer 
co
key accoun
t 
m
anagement
co 
problem solving
tamer co 
pmp
tamer co 
fundamental
of supply chain
tamer co 
fast learning 
analyzing 
leadership
teamwork
problem solving 
creativity
medical 
terminologies 
selling skills
negotiation skills
presentation skills
power point
excel
word
solidwork
edu
c
a
tio
n 
elective
courses
education bsc 
electrical and computer engineering 
biomedical engineering program
king abdulaziz university 
jeddah saudi arabia 
faculty of engineering
medical intravenous 
syringe 
pump
for reg
ulated drug delivery 
electronic device to deliver 
the fluids and medications to the human body in a specific flow 
rate
summer training king fahad armed forces hospital
bme 
workshop
training summary
learning and identify most of the medical 
equipment work methods and management principles of the 
biomedical department
</t>
  </si>
  <si>
    <t>scanned with camscanner</t>
  </si>
  <si>
    <t xml:space="preserve"> 
wael al
sayed tohamy
mob
mob
e
mail 
wtohamy
gmail
com
objective
seeking a
p
osition in the field of account where i can use my education skills 
and my 
experience in a vibrant organization 
an
d
gr
ow pr
ofessionally with 
the organization
personal information
date of birth   
marital status  
married
m
ilitary status 
exe
mpt
language
native language arabic
very good command of both written and 
sp
o
ken
engl
ish
nationality  egyptian
education
bcom
bachelor of commerce from
cairo university                    
giza egypt
faculty of commerce  accounting dept
technical qualification
course of 
certified management account  cma 
p
art 
planning budgeting and forecasting
performance management 
cost management 
internal control
part 
financial statement analysis
corporate finance
decision analysis
investment decision
sap implementation 
ctp 
in progress
dip
l ifrs in
pro
gress
wael al
sayed tohamy
mob
mob
e
mail 
wtohamy
gmail
com
computer literacy
excelle
nt user of c
omputer aplication 
excellent
excellent
a
c
cpac
s
ystem
excellent
sab
excellent
erp
experience
from 
june
until 
janu
ary 
middel east paper co 
mepco
treasury 
manager 
account manager
c
o
muncat
or
of
tadawul and 
sama ksa
monthly
financial activities reports
m
onitoring
bank lc and bank guarantee 
m
onitoring
ban
k
reconcling
m
onitoring
cash follow 
m
onitoring
bank facility 
m
onitoring
bank relation 
m
onitoring
b
a
nk
loa
n stl
 mtl
direct budget
estimate project cost
from 
june
 until
aug 
alyamni for
car 
isuzu      car agent
chief payab
l
e account
s
fr
om 
jan
  until 
april 
mobi
serve
a
ssist
ance of chief account
from 
june
up to 
dec
working accountant into     
al
rehab co
general accoun
t
wael al
sayed tohamy
mob
mob
e
mail 
wtohamy
gmail
com
ability to handle independent
l
y
pr
ovide
financial reports and interpr
et financial information to 
managerial staff while recommending further courses of action
maintain the financial health of the organizatio
n
s
reviews and evalua
t
ions f
or co
st
reduction opportunitie
s
oversee operations of the finance department set goals and 
objectives and design a framew
ork for these to be me
t
t
liase with auditors to ensure appropriate monitoring of
compan
y 
fin
ances is maintaine
d
correspond with various other departments discussing company 
plans and agreeing on future path
s to be take
n
anal
yze
s and interprets financial data
estimate project cost
all financial statemen
t
s
proper recording of daily bus
i
ness a
ctivi
ties
payroll
preparation of checks and vouchers
dealing with suppliers local and overseas
auditing of sales contracts
bank accounts facilities lc  lg
recording  auditing for all transaction 
</t>
  </si>
  <si>
    <t xml:space="preserve">                 curriculum vitae
name
wajdi yashar mohammed kamal
nationality
saudi
family status
married
date of birth
driving licence
available
 carsmotor cycles
contact
m
email
 mrwkamalhotmailcom
objectives
 self development and earn more experience
 enhance and creat modern work ways
 joining well established company
skills
it skills
        microsoft office
languages
  arabicenglish
interests
     readingactingsportsartsdivingelectronic and mechanic hobbies
qualification
bachelor in public administration organization management and 
administration development from king abdul aziz university  jeddah ksa
courses
 insurance foundation certificate exam   ifce  from  
the institute of banking  jeddah ksa
 principles of insurance program from 
al aamal professional training institute  jeddah ksa
 course in aigace underwriting workshop  from 
aig academy  uae dubai
 course in technical insurance workshop  from 
ace holding wll  uae dubai
 course in partnering with clients  from 
tamayyaz  uae dubai
 course in english language final level from 
horizon institute  jeddah ksa
 course in using computer in office work from 
alkhaleej institute  jeddah ksa
 course in planning  setting objectives from 
king abdulaziz university kaau  jeddah ksa
 course in how to make teamwork spirit  sense of group work from 
kaau  jeddah ksa
 course in communication skills from 
saudi airlines  jeddah ksa
 course in basic reservations from 
saudi airlines  jeddah ksa
 course in how to interpret your laboratory results  from 
imc international medical center
 course in medical terminology  from 
imc international medical center  jeddah ksa
 course in antimoney laundering from 
ace insurance  reinsurance brokers ltd  jeddah ksa
work experience
last position
my last job was 
supervisor manager and acting hr manager
 making sure that every required documents are
complete handling the medical marine general and property claims also handling all hr work including the companys 
government accounts  monthely attendance reports and employees contracts
supervisor and acting hr manager 
in andalusia arabia brokerage co
claims manager
 in ace insurance brokers
insurance broker 
in ace insurance brokers i coordinated work between our company and the clients as new
and renew policiesprepare broking slips comparisons also add or delete employees check the documents 
and keep the companys data safe
medical coordinator
 in salama cooperative insurance company 
underwriter
 in united cooporative assurance uca
sale support
 in bupa arabia for cooperative insurance includes
 prepare prisintations
 prepare the policy according to what agreed between the insurance company and the client
 filing and make new files to new customers or update the renewed policies
 be always ready to be in touch by telephone or directly with sales people for any inquiry or adjusting in the policies
 make hard and soft copy from the policy signed and stamped to us and to the client
 get any old required information from the system
 provide any kind of help to the sales manager when he need
saudi airlines operator
 customer service at the reservation center includes
 book flights for travellers and the crew
 answer any question from the customers
 change travel dates
 add ticket number to the reservation or correct any other wrong personal information
 delete the reservation
 book seats hotels rented cars and special needs to the customer
 arrange for the handicap customer to have special care during the flight and when he arrive
 arrange sending pets corpses until delever to the customer
 inform travellers about the ability of making their own reservation by the website and how helpful
     it doing to be for them
clothes seller
 in alswani group includes
 keep our health and look always in a good shape
 have the ability to match colors clothes to the current season
 good anf fast calculating
 know how to deal with the different mentalities of the customers
 know how to sell to visitors from other countries which we cant talk their language
 convince the customer that he need more than what he want and make him like what he got
 enhance our stamina to handle more hard work hours
medical store secretary 
in almadinah national hospital includes
 add new items and register receiving it into the system
 depress what have been tooking from nurses or employees and register into the system
 be very careful while counting new shipments and take responsibility of any shortage
 keep store always safe by checking security system and surveillance cameras regualerly and not allowing anybody to enter 
except under strict watch
 disciplined attendance
summer of 
reception employee
 in snabel almadinah hotel includes
 the best way in welcoming new guests
 keep our health and look always in a good shape
 taking care of old handicap people in a proper way without hurting their feelings
 make previous booking correcting dates or cancelling the booking
 always update the hotel system and the governamental system
 making sure that the resident have his own id and documents
 be always prepare for emergency cases or sudden accidents cprfirefloodinjuriesearth quake 
 regular check on fire resistance system and make sure that it is working fine in case of fire and keep fire exit 
     prepared and clear
summer of 
trainer
 in dar aleiman intercontinental hotels kitchen as chief assistant includes
 check the validity of the food and the expiry date
 keep the food in the correct temperature
 prepare or cut the food and make it ready to the chief to cook
 keep ourselves our tools and our working environment always clean
 be always ready and fast to do what the chief ask us to do
</t>
  </si>
  <si>
    <t xml:space="preserve"> 
biomedical engineer
scfhs classified biomedical 
engineer and licensed engineer in saudi 
council of engineering experienced in medical device management and 
maintenance electronics troubleshooting and 
deep 
knowledge
wit
h brief 
experience
in dental equipment
personal info
address
abu malih ath thaqafi al 
bawadi district jeddah  
saudi arabia
phone
e
mail
waleedalamoodigmailc
om
linkedin
linkedincominwaleedalamoodi
skills
electronic skills
computer s
kills 
office
presentation skills
o
rganized professional
analytical skills 
interpersonal skills
problem solving
discrete and ethical
multi
tasking
languages
arabic
native
english
fluent
ielts
band 
experience
biomedical engineering trainee
dr soliman fakeeh h
ospital
jeddah
biomedical engineering trainee under 
biomedical 
engineering department staff
maintenance
types of medical equipment
equipment
biomedical 
engineering trainee
rama dental and derma clinics
biomedical engineering trainee under biomedical 
technician
department staff
exposure 
to 
dental
device their operation and 
maintenance
p
lan preventive maintenance for 
dental equipment 
tools and 
maintain its operation
corrective maintenance
for 
dental equipment
education
university technology 
malaysia utm
university malaysia perlis unimap 
electronics   engineering
certificates
soft skill and leadership camp 
unimap
malaysia
holistic and soft skills enhancement 
unimap
malaysia
bestari award for excellence student 
unimap my
registered e
ngineer at board of engineering malaysia
bem 
malaysia
honor certificate for excellence student 
issy utm 
malaysia
registered engineer at 
saudi council 
of
engineers 
sce
ksa
biomedical engineer classification                                           
scfhs ksa
courses
essential performance  test procedure for defibrillators
imc jeddah
basic electronics troubleshooting and repair 
noahtech 
malaysia
advanced electronics troubleshooting and repair 
noahtech 
malaysia
advanced biomedical 
engineering training
asia synergy 
malaysia
basic life support certification                                                 
pim us
clinical engineering course                                                
arab maker egypt
dental equipment course                                                        
arab maker egypt
ultrasound basics 
arab maker egypt
ventilator x covid 
harvard medical u
s
medical gas and vacuum systems
schneider
 french
ventilator system concept
hamilton
 us
references
upon request
</t>
  </si>
  <si>
    <t xml:space="preserve"> 
bls 
from saudi 
h
eart
association
</t>
  </si>
  <si>
    <t xml:space="preserve">waleed mastour alqthaniyyin
name 
waleed mastour safar alqthaniyyin 
phone   
email 
wmsunhotmailcom
education qualification
m
ajor  bachelor of pharmacy
name of university  najran 
u
niversity  najran c
ity 
graduation date 
febraury
experience
febraury  
august  
training at khamis mushait genera
l 
hospital 
pharmacy
april
two y
ear 
of
experience 
 scientific  
o
ffice  manegar at philadephia 
pharmaceutical industries
in 
riyadh
training courses
date  august  
workshop infectious disease prevention treatment 
during haij 
workshop medication safety
workshop pharmaceutical 
policy
date   january 
antibiotics overview
date  july   
skills s
ession basic life support 
pe
rsonal skills 
c
omputer skills
excellent communication skills
strong leadership and organizational skills
highly orgenized and efficient
team work
and 
persuasion skills
ambition
doing works with timely manner
personal 
i
nformation
o
nationality saudi                                     
o
place
of brith  yanbu c
ity  saudi arabia     age  
o
address job riyadh
o
social status  unmarried
languages
english  good     
       arabic   native
</t>
  </si>
  <si>
    <t xml:space="preserve"> 
waleed eid alruwaili
date of birth 
place of birth saudi arabia 
nationality saudi
contact
details
waleedeidhotmailcom
education
pharmacy
jouf 
university
college 
of
pharmacy
training and certifications
train
ed
in
outpatient pharmacy inpatient 
diabetes
and 
emergency
pharmacy
career objectives
development of practical
skills
practice and learn job skills and get to know
some of 
the tools and mechanisms used within the 
administrative
process
developing positive and respectful work 
relationships
experiences
departments
general hospital
specialist hospital
research
partnership
jouf 
university
college 
of
pharmacy
 mon
th
s
certificate for participation
duphat
the headquarter of duphat
certificate of attend
ance
duphat 
dubai international financial centre
certificate of attend
ance
sipha 
riyadh faisaliah tower
volunteer
certificate
ssme
skills
microsoft office
planning
time management 
analytical skills 
team work
strengths
the ability to solve problems 
accuracy and quality of work 
flexible
initiative  creative at work 
communication
the ability to learn and develop
language
arabic
english
r e s u m e
</t>
  </si>
  <si>
    <t xml:space="preserve"> 
th of october city
giza 
egypt
email 
w
alidamingmailcom
summary 
regional projects sales manager
where my experience
s
years
of 
multiple experience
as the
following sales 
marketing 
projects 
management
managing showrooms
office furnishing interior 
solutions
working drawings review villas finishing and furniture office towers furnishing
i
have good 
knowledge of building materials
purchasing
importing
accounting
experience
home centre
landmark group
eastern region 
ksa
regional projects
sales manager 
july
may
 where my responsibilities 
were
lead the team of projects and sales for achieving the projects objectives and sales for the region 
during the 
processes of  initiating planning executing monitoring  controlling and closing
contributing to execution of integration and ensure good communication with all stakeholders
identify decision makersstakeholders in each project
validation implemen
tation the project phases as per planned and manage ensure the availability and 
using resource to avoid any cost increasing
follow up the monitoring and controlling of quality as per planned through achieve the customer or the 
stakeholders requirements
liaise with the planning department and the warehouses to standing on the stock availability
contributing to studying and execution the tenders and approve the quotation as per company policy
examples for projects has implemented
o
villas vip lounges 
o
o
managed the gift cards project across eastern region retail outlets and bb 
through strategic 
walid mohamed amin
mobica integrated works
cairo egypt
projects
manager
july 
may 
sales engineer  projects coordinator 
july
may 
 where my responsibilities were 
achieve sales volume 
through approaching the interior designers consultants and specifying our 
products  materials to help the consultant for preparing specs for tenders then coordination and follow up 
on different parties designers project managers and contractors to ens
ure implementation of owner 
requirements and complains through supervising  coordinating with team of 
sales and contracts engineers
applied arts engineers
design office engineers d d shop drawings working drawings
installations engineers work
ers and collectors
to study quote execute integrated works tenders of interior finishing  furnishing of the awarded tenders 
in the field of
project furniture 
office furniture
seating 
filling  storage 
medical furniture 
meeting tables 
cont
ractors 
smart building solution system
exterior
 curtain wall spider glazing aluminum composite cladding louvers  shades space 
trusses signs work
interior
 cladding wall partition conference hall counters ceilings flooring fire rated 
doors  non 
fire
s
upervising
negotiate preparing valuations requisitions  follow up performing of all sales activities 
of follow up the project time schedule from contact with customer until handing
over including phases 
of manufacturing supply and
installation
follow up customer change orders and insuring total customer satisfaction
preparing bill of quantities documentation and tendering evaluation procedures with 
our
sales team
preparing ordering equipment lists with our equipment team
forecasting and planning for market expansion
coordinating 
with 
marketing and 
purchasing
department
s
for implementing over
all company 
strategies
coordinating with 
outside consultantarchitecture
 civil and electromechanical
performing outsource 
procurement  sub
contracting activities  sign  follow up execution contracts 
through sub
contractors
walid mohamed amin
examples for projects has implemented
o
lagoon island building golden coast sharm el
sheikh
ceilings  mosaic partitions and flooring ac 
design
 supply and installation the furniture and fire rated doors
o
al
kharafi group building
designing implementing supplying and installing furniture
o
some works of exterior cladding and wall glazing related of government places
o
al
salam stadium
vinail flooring
lockers
for football players
rooms
gravi
na
cairo egypt
assistant sales manager 
november 
june
hyper one 
el sheikh zayed city
cairo egypt
customer service supervisor night shift
january 
december
holding company for maritime and land transport
cairo egypt
accountant 
january 
october
egyptian
armed force military service
cairo 
egypt
first lieutenant 
july 
december 
education
bachelor 
of
commerce 
the higher institute of the advanced studies
graduation date 
other details
social status
married
date of birth
th
feb
military status
completed
languages
english 
very good
computer 
skills
excellent user with 
ms office
knowledge of 
auto cad photoshop
</t>
  </si>
  <si>
    <t xml:space="preserve"> personal data
name 
walid salah ali bayomi mohammed
age 
 years
mobile 
tel  fax
email
walidsalahgmailcom
address
first quarter neighboring third building  ground floor 
apartment  zip code    elsheikh zaid city giza egypt
city
 giza
birth of date
religion
 moslem 
nationality
 egyptian 
marital status
 married 
postzip
 educational data
ł
i have got bsc in special chemistry from faculty of science 
in
helwan university at may
ł
msc degree in molecular human genetics from genetic 
engineer ing and biotechnology institute minufiya university
and my graduation as the following
ł
th 
year very good
ł
final project excellent
 professional data
ł
computer skills
mswindows mexp msoffice internet
ł
experience 
i have practical handling experience in pcr 
tech niques real time pcr on applied biosystems œsds 
stepone thermal cycle  and extraction of
dnarna for  years
ł
i had experience about working with abbott
celera hcv 
asr reagentsmm instruments
ł
experience on mxp stratagene brilliant one step rt
pcr reagent mix
ł
experience on smart cycler cepheid
ł
i™m working as technical support application specialist manager 
for applied biosystems instruments and reagents in analysisab from 
november  till 
ł
and knowledge about promega quiagene applied biosystems 
and stratagene
ł
i have very good experience in most qiagen manual and automated
extraction methods molecular diagnostics tools
ł
language
good in english speak read and write
ł
driving license 
i have one
ł
i looking for good work as a team i am fast hard dynamic 
creative organized planner and ambitious
from  until present working as ceo in life genetics œ egypt
</t>
  </si>
  <si>
    <t xml:space="preserve">academic
training
references
dr 
omeima
abdulla
assistant 
professor
at uqu 
oaabdullahuquedusa
dr 
nedaa
ali 
karami
pharmacist
at 
king
abdullah 
medical
city 
nedaakaramigmailcom
dr majid 
jaweed
pharmacist
at 
security forces 
hospital
mjaweedsfhmmedsa
dr mariam 
mojally
lecturer
at 
uqu 
mamojallyuquedusa
wedda salama
enthusiastic
dedicated
and
fast
learning
pharmacist
with
an
interest
in
the
study
of
drug
s
ambitious
communicator
who
is
able
to
adapt
and
contribute
in
a
wide
variety
of
settings
pharmacist at security forces hospital 
july
to 
aug
o
learn 
about some drugs in pharmacy 
o
learn courses provided by prof about pharmacology pharmacotherapy and new drugs eg 
entresto
o
learn 
course provided by pharmacist about quality in workplace 
o
prepare 
osetlamivir
suspension from tablets  
o
prepare 
emergency bags  
o
rotate 
around each department in hospital to check about quality all medicine in the their 
specific place and there is no drug expired  
o
r
ecord
all used narcotic 
drugs 
with 
doses name of the patients date of used and name of a 
nurse that 
administered
pharmacist at  primary healthcare center of king 
fahad
s
neighborhood 
ju
ne 
to 
aug
o
deal with doctors by call or face to face to give the patients proper services 
o
check 
the  expiry date and the amount inventory 
delivering short lecture to the students about 
my health 
at 
dawhat
al noor 
school
feb
teach children  
years  the proper way to be health and clean 
delivering short lecture about
asthma 
on the world asthma day for students at 
forty
ninth elementary 
school
feb
educating students about 
health specialties
at forty
ninth high school
feb 
teach them about health specialties in umm al 
qura
and expand information about future 
pharmacist careers 
speaker 
in awareness campaign of how to handle emergency situation at mecca 
mall 
nov
teach different age groups of public people about what to do in heart attack case 
pharmacist at primary healthcare center of king 
fahad
s
neighborhood in hajj 
season
aug
communicate with different nationalities 
find 
the way to communicate with non 
arabic or english 
speakers
mecca saudi arabia
weddaabdulrahmangmailco
m
httplinkedincominwedda
salama
b
a
about me 
skils
influential leader and 
committed team player
accomplished communicator
having good presentation skills
ability to deal with microsoft 
office and reference software
mendeley
time management 
confident to deal with docking 
softwares
eg 
pyrx
autodock
tools and 
discoverystudio
volunteering
courses and workshops
cambly
english language development
mastering 
the sale 
process
understand customer needs
successful 
communication skills in the 
workplac
leadership essential
essential 
soft skills for pharmacy professionals at the annual meeting of 
spssepha 
basic 
life support program at al noor hospital in 
mecca
july
bachelor
s degree in b pharm faculty of pharmacy  uqu 
mecca
may 
awards
top 
out of 
research projects in uqu faculty of pharmacy poster 
day
molecular docking of known ace inhibitors 
saudi nationlity 
</t>
  </si>
  <si>
    <t xml:space="preserve">
abc
defgh
¥
ieie¥jklmknlop
¥j
qrdjr
iest
a
bcabd
participating to clean erie city 
bc
ee
fa
bghibc
jk
lmnk
kopkqa
rk
ok
lnk
satklmnk
aukok
lnk
rlrvjn
kbw
kask
xskbyli
lu
vwlw
xywwuhyheseih
bc
rz
gggg
wdudyshig
l
c
c
b
v
b
c
c
n
c
</t>
  </si>
  <si>
    <t xml:space="preserve">practical experiences 
work as a pharmacist 
in the 
aldwaa  alshifaa 
company
 boots  
pharmacy
</t>
  </si>
  <si>
    <t xml:space="preserve">      
 mryahyaasirigmailcom
yahia asiri
pharmacist
  mryahyaasirigmailcom
objective
education
skills
bachelor™s degree in 
pharmacy                 
king khalid university 
abha
diploma in marketing  sales
a certified pharmacist with extensive experience 
and excellent sales experience also knowledge of 
prescription drugs looking to join progressive 
organization that provides opportunity to apply 
my skills as a pharmacist
łability to use computer 
łable 
to motivate team members to greater success
łable to pinpoint problems and initiate creative 
solutions
łability to work under pressure and perform with 
confidence accuracy and in timely manner
łthe ability to adapt and cope in the work 
environment
łstrong interpersonal and written communication 
skills
ładept at handling multiple tasks in an organized 
manner 
ł
ł
ł
ł
ł
ł
ł
work experience
pharmacist 
  present
saudi german hospital
pharmacist 
 months 
volunteer
mental health hospital 
abha
pharmacy supervisor 
 month 
volunteer
a drug warehouse at the 
haramain
hospital  in  
khamis
mushait
 abha
 saudi arabia 
</t>
  </si>
  <si>
    <t xml:space="preserve"> 
mobile 
yassermoh
gmail
com
al ghadir
district
riyadh
 saudi arabia
ya
ser
a mohame
d
personal information
profile
male
married
nationality
syria
n
current location
l
anguage
riyadh
saudi arabia
arabic english
transferable iqama 
driving license 
without r
estrictions 
accredited by saudi council of engineers sce
educatio
n 
bachelor of science in 
electrical and computer 
engineering
from king 
abdulaziz 
university
 major in biomedical engineering
 accredited by 
abet 
general percentage achieved 
aug
saudi arabia
senior year project
brain
computer interface bci based assistance system for the handicapped
work experience
cochlea
r
implan
ts product specialist            
nov 
now
cochlear
®
implantable solutions
dedicated
at 
abdulrahman 
saudi arabia
algosaibi gtc
sales follow up
and 
sales 
expanding
cov
ering
educational and
awareness 
aspects
for both customers and patients 
providing clinical intra
op support speech processor fitting 
support
providing
technical troubleshooting 
demonstration
 support
technical and a
pplication 
p
roduct 
s
pecialist
provi
ding application and technic
al services
at
al
basar
co
saudi arabia
responsible
for 
product
demonstration
installation
and 
end
user
training
of 
va
rious
ophthalmic 
equipment
dorc
®
phaco
vitreoretinal
surgical equipment
arc
®
laser
keeler
®
o
ptopol 
oct
ophthalmic units etc
r
esponsible for 
carrying out 
corrective and preventive maintenance
sales follow up
and 
sales 
expanding
field service engineer
trainee              
aug
oct 
as a 
technical specialist
engineer 
in 
amico
®
saudi arabia
responsible for corrective
preventive maintenance
and perfo
rmance
a
ssurance
area of expertise
knowledge about the theoretical and practical aspects of functioning and the basic design 
components of different therapeutic and diagnostic medical devices such as
o
hearing implantable solutions
o
hemodialysis
machines
o
x
ray  computed tomography ct
o
ultrasound imaging
o
magnetic resonance imaging mri
o
different ophthalmic equipment oct phacovitrectomy autorefractometer yag 
laser photocoagulation laser ultrasound 
cryotherapy and examination units
tech
nical
 software
experiences in pcs hardware s
oftware windows and ms office
basic networking experiences cabling configuri
ng windows and troubleshooting
sales experiences 
training courses
skills
ability to diagnose and track malfunctioning of different elect
rical and electronic devices
through different fault detection techniques
ability to perform fine soldering and 
assembly of electronic circuits and working with 
different measuring devices for electrical signals 
working with 
different
programing languag
es java
boolean c mikro
c and assembly
working with 
different
scientific 
and engineering 
software matlab
®
solidworks
®
and etc
ability to 
search
through
and  utilize
all available sources internet 
books and asking experts
communication skills
and ability to work with different specialties team
ability to learn from all live experiences
working with newest and
latest technologies
time management and tasks prioritizing  
no
course 
title
institute
year
cochlear level  product training
c
ochlear academy dubai
cochlear
level  product training
cochlear academy dubai
essential performance  test procedure for electrosurgical unit
imc jeddah
safety and essential performance for medical devices
imc jeddah
di
agnostics in electronics  electrical instruments
engineering faculty kau
digital ultrasound imaging
engineering faculty kau
sales support engineer
engineering faculty kau
advanced solidworks
®
d modeling
engineering faculty k
au
references
prof yasser mostafa kadah
professor of biomedical engineering in 
king abdulaziz university
as my advisor
and instructor
in graduation project 
and different biomedical engineering courses
mobile no
email
ykadahkauedusa
eng omar injibar 
technical 
pro
duct
specialist 
in amico
®
as my instructor in 
the training period
mobile no
email
osinjibaramicogroupcom
eng umar abubaker 
senior application specialist in albassar
®
as my colleague and team leader at albassar
mobile no
email
umaralbasarmedicalcomsa
further references will b
e provided upon request
</t>
  </si>
  <si>
    <t>b˝mbh˝˝b˝hahbv˝qmi˝izfzzfoov˝bbh˝mhh˝h˝hfmh˝bbhh˝q˝iqvhbtb˝hbbihhhhh˝hi˝h˝kbmbi˝ibqm˝bbk˝bhv˝bby˝hfmh˝bbk˝bhyqktqbbbqm˝hhtqbhirhcnhcnh˛nhnqcarnlnjhrhuiinh˛anhj˛jherhschuarqcchlhuarcccrn˛ihc˛jcc˛jcrnh˚hciaqirulnjhsrnihiuhlhjrh˛cqhuacrn˛ih˛chsiih˛chra˛ncy˛jcrnhr˛ichwhnccnhlwhcgciichjrhjh˛hrnncqnqcarnlnjhrahi˛ancnh˛nharscnym˝ibqmb˝mbhhiqmbhmmbpbbivttihiqh˝m˝ihbmhlzlzk˛cjahahcnh˛ij˛a˝lcnccja˛jcrnt˝hkylzgfbmhb˝mhbmh˝mh˝xbxhqh˝hi˝mhbbmlzs˛irahahcnhicnc˛ihh˛ra˛jrawbcnrqfhttbmfbmh˝mh˝xbxhkb˝hhbivkb˝hhimqhqbbihbbhhhlzsfhahtbmitbqm˝hhbfbhhbibb˝ibqmëhb˝mbhqkkbbbbqmhhqh˝hibtb˝hbbihvbbwëhh˝mhbbthbbk˝hh˝fhhihvhbbwëhibbhtqbbbqm˝hhbm˝hi˝hm˝hbivhvtwhqqh˝mfb˝ivhqbm˝hbivhqbëcurnccihrahlrncjracnhjhn˛icjwhrnjarihrah˛iihjuarnjh˛nhcriqcnhjhn˛icjwhcccnhëcurnccihrahncnacnhjhc˛jwhrh˛iihsragacibbhqmbbmkyh˝khmk˝b˝mgcnh˝ni˛ycyhkc˛ihcjwbnuaqccrahrhjhrlurnnjtarcchh˝nl˛c˛n˛n˛ylyc˛kyh˝rr˝hbyh˝k˝gcnh˝ni˛ycyhkc˛ihcjwh˛ahrhjhrlurnnjhtarcch˝˛l˛cn˛ylyc˛tqyh˝xkh˝hhtfcnhb˛nhcnh˝ni˛ycymncqaccjwhunjwhtara˛lcajra˛igc˛nacynyc˛ëtaralcnhnjcchcnh˛ra˛nhscjhjhdrcnjrllccccrnhrhbnjan˛jcrn˛i˝acj˛jcrnhvdb˝wh˝lac˛nh˝ccrc˛jcrnhrhirr˛ngchv˝˝wh˛nhriihr˝lac˛nht˛jrirccjchv˝twëhtaralchirrh˛nghj˛cgch˛nhai˛jhiac˛ihnjcch˛c˛cccnyëhkrncjrah˛iihjhcjcrnhcnuuicchnh˛nhna˛jancjchrnhjclhjrh˛qrchannncnrnjyëhriirshjhicqawhrhancjhcjlchjrhncnahicqawscjcnhjhancahjclh˛n˛qrchi˛wchscjhqnracyëhkrncjracnh˛nhrnjarihjhcjcrnhcnqnjrawhcnh˛chjcjjnch˛ch˛nha˛njcyëhncnahnrhuucaha˛njch˛ahnchrahijhcnhjhcjra˛yëhcurnccihrahn˛jcrnh˛nhja˛cncnhrhcnjanhcjnnjcyhhhhhhhëhi˛lhsragahëhacjc˛ihicngcnhëhtarilhbriqcnëhi˛lhti˛wah˛nhh˛ahëhrllnnc˛jcrnhcgciichëhiuccicjwhëhjcqhnc˛hrh˛j˛h˛n˛iwcccjrricëhrraghrnhjhcj˛jccjc˛iuara˛lchvkcncj˛wëhrciicnncchjrhi˛anhnsljrch˛nhcwcjlcëh˝cicjwhjrhl˛n˛hlnijcuiuacracjcc</t>
  </si>
  <si>
    <t xml:space="preserve">
page 
of 
y
ousef 
a
hmed 
a
bu 
l
ouz
yousefabulouzyahoocom
date of birth 
st
june  
marital
status 
married 
nationality 
palestinian
mobile 
core competencies include
sales
management
high
level relationship
management
marketing
customer relationship management 
business
development
key account management 
strategic
planning
communication and
presentation
bussiness experince
overveiw
march
present
ipsos 
marketing
research
title 
sales manager
healthcare division
location 
saudi arabia
main tasks
and achievements
developing the saudi arabian market as a strategic goal for future
expansion
presenting
market
research
solutions
to
prospective
pharmaceutical 
companies
providing
strategic
marketing
recommendations
to
pharmaceutical 
companies based on sound analysis of data
collected
fully accountable for managing  developing ipsos 
ksa 
healthcare 
projects
creates and executes project work plans and revises as appropriate to meet 
changing needs and
requirements
manages day
to
day operational aspects of a project and
scope
reviews deliverables prepared by team before passing to
client
manages project
budget
prepare fieldwork costs for market research
proposals
page 
of 
monitor and supervise
fieldwork
effectively utilizes each team member to hisher fullest
potential
motivates team to 
work together in the most efficient
manner
since  
sanofi
aventis
title 
senior product specialist
products 
lantus
location 
saudi arabia
main tasks and achievements
granted the award of highest performing 
center
in the insulin
market
awarded for the best diabetes project creation of saudi diabetes
society
the only pharmaceutical company delegates to be appointed as member of 
saudi diabetes society
outstanding record of key opinion leader
management
empowered and delegated to manage
diabetes line in many
occasion
since
sanofi
aventis
title 
medical representative 
products 
lantus and amaryl 
location 
saudi arabia
main tasks and achievements
granting the award of full year  best sales
performer
tight reporting 
system microview through which i built strong profitable sales 
plan
preparing and leading group 
meetings and a lot of promotional 
activities in all around remote
area
achieving monthly target head 
to 
head with healthy
sales
looking to each 
customer as separate entity to get maximum sales from
him
page 
of 
since
sanofi
aventis
title 
medical representative 
products 
lantus amaryl and rulid 
location 
saudi arabia
main tasks and achievements
discipline on timing reporting
planning and
forecasting
working in diabetes line with a breakthrough insulin
launch
working in the flied of diabetes mellitus beside 
ant infective
 i was the only 
one who achieved both strategic products amaryl  rulid in
achieving  over 
target of amaryl sales at
achieving  over target of amaryl sales at
the only one who achieved lantus over 
ksa
at
delegated by private national manger to follow suliman fakeeh
hosp
amaryl  lantus are the 
st
fast
moving
antidiabetic
product in suliman 
fakeeh
hosp
working on core brand in diabetes franchise through managing and 
sponsoring many diabetes days which support strong trusted relations with local 
diabetic consultant
doctors
since
bristol myers squibb mead 
johns
on nutrition
title 
medical
representative
products 
enfamil enfapro
sustagen
location 
saudi arabia
healthcare sectors responsibility 
r
esponsible for the company business in all
the healthcare 
s
ectors p
rivate
g
overnment 
university military
national guard kfsh
rc  royal 
commission
page 
of 
educations
licensed pharmacist from saudi council for health
specialties
bsc degree in pharmacy 
from al
i
sraa
university
jordan
languages
english
 fluent
arabic
 mother 
tongue
other
qualifications
                    fundamentals of digital marketing
                    social media strategy for small business
training at 
sanofi
aventis
group
social style and influence style
training at 
sanofi
aventis
intercontinental
key account managements
offensive technique
presentations
skills
spin technique
negotiation skills
additional courses at university
promotion  marketing skills
personal
skills
very professional with the following microsoft products windows xp microsoft word 
excel  power point
presenting seminars arranging promotional activities
references
dr
abdulrahman
elshiekh
head of saudi diabetes
society 
dr yasser
a
hakim
marketing manager
sanofi
mr
kais baklezi
head of qualitative
ipsos
ksa
all references are available upon request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</si>
</sst>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0"/>
  <sheetViews>
    <sheetView tabSelected="1" topLeftCell="A191" workbookViewId="0">
      <selection activeCell="B207" sqref="B207"/>
    </sheetView>
  </sheetViews>
  <sheetFormatPr defaultRowHeight="15" x14ac:dyDescent="0.25"/>
  <cols>
    <col min="1" max="1" width="47.7109375" bestFit="1" customWidth="1"/>
    <col min="2" max="2" width="255.7109375" bestFit="1" customWidth="1"/>
  </cols>
  <sheetData>
    <row r="1" spans="1:8" x14ac:dyDescent="0.25">
      <c r="A1" s="1" t="s">
        <v>7</v>
      </c>
      <c r="B1" s="1" t="s">
        <v>0</v>
      </c>
      <c r="C1" s="1" t="s">
        <v>1</v>
      </c>
      <c r="D1" s="1" t="s">
        <v>2</v>
      </c>
      <c r="E1" s="1" t="s">
        <v>3</v>
      </c>
      <c r="F1" s="1" t="s">
        <v>4</v>
      </c>
      <c r="G1" s="1" t="s">
        <v>5</v>
      </c>
      <c r="H1" s="1" t="s">
        <v>6</v>
      </c>
    </row>
    <row r="2" spans="1:8" x14ac:dyDescent="0.25">
      <c r="A2" s="1" t="str">
        <f>HYPERLINK("CVs\Raed AbuZant (Raed Abuzant).pdf", "Raed AbuZant (Raed Abuzant).pdf")</f>
        <v>Raed AbuZant (Raed Abuzant).pdf</v>
      </c>
      <c r="B2" t="s">
        <v>172</v>
      </c>
      <c r="C2">
        <v>0</v>
      </c>
      <c r="D2">
        <v>0</v>
      </c>
      <c r="E2">
        <v>2</v>
      </c>
      <c r="F2">
        <v>0</v>
      </c>
      <c r="G2">
        <v>0</v>
      </c>
      <c r="H2">
        <v>2</v>
      </c>
    </row>
    <row r="3" spans="1:8" x14ac:dyDescent="0.25">
      <c r="A3" s="1" t="str">
        <f>HYPERLINK("CVs\Mohamed Enna.pdf", "Mohamed Enna.pdf")</f>
        <v>Mohamed Enna.pdf</v>
      </c>
      <c r="B3" t="s">
        <v>130</v>
      </c>
      <c r="C3">
        <v>0</v>
      </c>
      <c r="D3">
        <v>1</v>
      </c>
      <c r="E3">
        <v>2</v>
      </c>
      <c r="F3">
        <v>0</v>
      </c>
      <c r="G3">
        <v>0</v>
      </c>
      <c r="H3">
        <v>3</v>
      </c>
    </row>
    <row r="4" spans="1:8" x14ac:dyDescent="0.25">
      <c r="A4" s="1" t="str">
        <f>HYPERLINK("CVs\Mahmoud Shalash (Mahmoud Shalash).pdf", "Mahmoud Shalash (Mahmoud Shalash).pdf")</f>
        <v>Mahmoud Shalash (Mahmoud Shalash).pdf</v>
      </c>
      <c r="B4" t="s">
        <v>118</v>
      </c>
      <c r="C4">
        <v>0</v>
      </c>
      <c r="D4">
        <v>0</v>
      </c>
      <c r="E4">
        <v>0</v>
      </c>
      <c r="F4">
        <v>0</v>
      </c>
      <c r="G4">
        <v>1</v>
      </c>
      <c r="H4">
        <v>1</v>
      </c>
    </row>
    <row r="5" spans="1:8" x14ac:dyDescent="0.25">
      <c r="A5" s="1" t="str">
        <f>HYPERLINK("CVs\Mohammed burei (محمد سليمان).pdf", "Mohammed burei (محمد سليمان).pdf")</f>
        <v>Mohammed burei (محمد سليمان).pdf</v>
      </c>
      <c r="B5" t="s">
        <v>150</v>
      </c>
      <c r="C5">
        <v>1</v>
      </c>
      <c r="D5">
        <v>0</v>
      </c>
      <c r="E5">
        <v>3</v>
      </c>
      <c r="F5">
        <v>0</v>
      </c>
      <c r="G5">
        <v>1</v>
      </c>
      <c r="H5">
        <v>2</v>
      </c>
    </row>
    <row r="6" spans="1:8" x14ac:dyDescent="0.25">
      <c r="A6" s="1" t="str">
        <f>HYPERLINK("CVs\Wajdi Kamal (وجدي كمال).pdf", "Wajdi Kamal (وجدي كمال).pdf")</f>
        <v>Wajdi Kamal (وجدي كمال).pdf</v>
      </c>
      <c r="B6" t="s">
        <v>198</v>
      </c>
      <c r="C6">
        <v>0</v>
      </c>
      <c r="D6">
        <v>0</v>
      </c>
      <c r="E6">
        <v>2</v>
      </c>
      <c r="F6">
        <v>0</v>
      </c>
      <c r="G6">
        <v>0</v>
      </c>
      <c r="H6">
        <v>0</v>
      </c>
    </row>
    <row r="7" spans="1:8" x14ac:dyDescent="0.25">
      <c r="A7" s="1" t="str">
        <f>HYPERLINK("CVs\Mohammed Ammar Hinno.pdf", "Mohammed Ammar Hinno.pdf")</f>
        <v>Mohammed Ammar Hinno.pdf</v>
      </c>
      <c r="B7" t="s">
        <v>147</v>
      </c>
      <c r="C7">
        <v>0</v>
      </c>
      <c r="D7">
        <v>1</v>
      </c>
      <c r="E7">
        <v>2</v>
      </c>
      <c r="F7">
        <v>0</v>
      </c>
      <c r="G7">
        <v>1</v>
      </c>
      <c r="H7">
        <v>0</v>
      </c>
    </row>
    <row r="8" spans="1:8" x14ac:dyDescent="0.25">
      <c r="A8" s="1" t="str">
        <f>HYPERLINK("CVs\Yahya Asiri (يحي عسيري).pdf", "Yahya Asiri (يحي عسيري).pdf")</f>
        <v>Yahya Asiri (يحي عسيري).pdf</v>
      </c>
      <c r="B8" t="s">
        <v>208</v>
      </c>
      <c r="C8">
        <v>0</v>
      </c>
      <c r="D8">
        <v>0</v>
      </c>
      <c r="E8">
        <v>0</v>
      </c>
      <c r="F8">
        <v>2</v>
      </c>
      <c r="G8">
        <v>0</v>
      </c>
      <c r="H8">
        <v>1</v>
      </c>
    </row>
    <row r="9" spans="1:8" x14ac:dyDescent="0.25">
      <c r="A9" s="1" t="str">
        <f>HYPERLINK("CVs\MARWA ALFALLATAH (مروه الفلاته).pdf", "MARWA ALFALLATAH (مروه الفلاته).pdf")</f>
        <v>MARWA ALFALLATAH (مروه الفلاته).pdf</v>
      </c>
      <c r="B9" t="s">
        <v>119</v>
      </c>
      <c r="C9">
        <v>0</v>
      </c>
      <c r="D9">
        <v>0</v>
      </c>
      <c r="E9">
        <v>3</v>
      </c>
      <c r="F9">
        <v>0</v>
      </c>
      <c r="G9">
        <v>0</v>
      </c>
      <c r="H9">
        <v>0</v>
      </c>
    </row>
    <row r="10" spans="1:8" x14ac:dyDescent="0.25">
      <c r="A10" s="1" t="str">
        <f>HYPERLINK("CVs\Emad Al-Nounou (عماد النونو).pdf", "Emad Al-Nounou (عماد النونو).pdf")</f>
        <v>Emad Al-Nounou (عماد النونو).pdf</v>
      </c>
      <c r="B10" t="s">
        <v>71</v>
      </c>
      <c r="C10">
        <v>0</v>
      </c>
      <c r="D10">
        <v>0</v>
      </c>
      <c r="E10">
        <v>2</v>
      </c>
      <c r="F10">
        <v>0</v>
      </c>
      <c r="G10">
        <v>1</v>
      </c>
      <c r="H10">
        <v>0</v>
      </c>
    </row>
    <row r="11" spans="1:8" x14ac:dyDescent="0.25">
      <c r="A11" s="1" t="str">
        <f>HYPERLINK("CVs\HUDA ALALMAI (هدى الالمعي).pdf", "HUDA ALALMAI (هدى الالمعي).pdf")</f>
        <v>HUDA ALALMAI (هدى الالمعي).pdf</v>
      </c>
      <c r="B11" t="s">
        <v>93</v>
      </c>
      <c r="C11">
        <v>0</v>
      </c>
      <c r="D11">
        <v>0</v>
      </c>
      <c r="E11">
        <v>1</v>
      </c>
      <c r="F11">
        <v>1</v>
      </c>
      <c r="G11">
        <v>0</v>
      </c>
      <c r="H11">
        <v>2</v>
      </c>
    </row>
    <row r="12" spans="1:8" x14ac:dyDescent="0.25">
      <c r="A12" s="1" t="str">
        <f>HYPERLINK("CVs\Mostafa Farrag (مصطفى فراج).pdf", "Mostafa Farrag (مصطفى فراج).pdf")</f>
        <v>Mostafa Farrag (مصطفى فراج).pdf</v>
      </c>
      <c r="B12" t="s">
        <v>155</v>
      </c>
      <c r="C12">
        <v>0</v>
      </c>
      <c r="D12">
        <v>1</v>
      </c>
      <c r="E12">
        <v>3</v>
      </c>
      <c r="F12">
        <v>1</v>
      </c>
      <c r="G12">
        <v>2</v>
      </c>
      <c r="H12">
        <v>0</v>
      </c>
    </row>
    <row r="13" spans="1:8" x14ac:dyDescent="0.25">
      <c r="A13" s="1" t="str">
        <f>HYPERLINK("CVs\Ibrahim Abdelaal (Ibrahim Abdelaal).pdf", "Ibrahim Abdelaal (Ibrahim Abdelaal).pdf")</f>
        <v>Ibrahim Abdelaal (Ibrahim Abdelaal).pdf</v>
      </c>
      <c r="B13" t="s">
        <v>98</v>
      </c>
      <c r="C13">
        <v>0</v>
      </c>
      <c r="D13">
        <v>0</v>
      </c>
      <c r="E13">
        <v>0</v>
      </c>
      <c r="F13">
        <v>0</v>
      </c>
      <c r="G13">
        <v>0</v>
      </c>
      <c r="H13">
        <v>0</v>
      </c>
    </row>
    <row r="14" spans="1:8" x14ac:dyDescent="0.25">
      <c r="A14" s="1" t="str">
        <f>HYPERLINK("CVs\AMR ISMAEL (Amr Ismail).pdf", "AMR ISMAEL (Amr Ismail).pdf")</f>
        <v>AMR ISMAEL (Amr Ismail).pdf</v>
      </c>
      <c r="B14" t="s">
        <v>54</v>
      </c>
      <c r="C14">
        <v>0</v>
      </c>
      <c r="D14">
        <v>0</v>
      </c>
      <c r="E14">
        <v>1</v>
      </c>
      <c r="F14">
        <v>0</v>
      </c>
      <c r="G14">
        <v>0</v>
      </c>
      <c r="H14">
        <v>2</v>
      </c>
    </row>
    <row r="15" spans="1:8" x14ac:dyDescent="0.25">
      <c r="A15" s="1" t="str">
        <f>HYPERLINK("CVs\HATUN MAHJOB (Hatun Mahjob).pdf", "HATUN MAHJOB (Hatun Mahjob).pdf")</f>
        <v>HATUN MAHJOB (Hatun Mahjob).pdf</v>
      </c>
      <c r="B15" t="s">
        <v>90</v>
      </c>
      <c r="C15">
        <v>0</v>
      </c>
      <c r="D15">
        <v>0</v>
      </c>
      <c r="E15">
        <v>0</v>
      </c>
      <c r="F15">
        <v>0</v>
      </c>
      <c r="G15">
        <v>0</v>
      </c>
      <c r="H15">
        <v>0</v>
      </c>
    </row>
    <row r="16" spans="1:8" x14ac:dyDescent="0.25">
      <c r="A16" s="1" t="str">
        <f>HYPERLINK("CVs\Amer Abu Khashab (عامر ابو خشب).pdf", "Amer Abu Khashab (عامر ابو خشب).pdf")</f>
        <v>Amer Abu Khashab (عامر ابو خشب).pdf</v>
      </c>
      <c r="B16" t="s">
        <v>49</v>
      </c>
      <c r="C16">
        <v>0</v>
      </c>
      <c r="D16">
        <v>0</v>
      </c>
      <c r="E16">
        <v>4</v>
      </c>
      <c r="F16">
        <v>0</v>
      </c>
      <c r="G16">
        <v>2</v>
      </c>
      <c r="H16">
        <v>0</v>
      </c>
    </row>
    <row r="17" spans="1:8" x14ac:dyDescent="0.25">
      <c r="A17" s="1" t="str">
        <f>HYPERLINK("CVs\Mohamed Elsayed.pdf", "Mohamed Elsayed.pdf")</f>
        <v>Mohamed Elsayed.pdf</v>
      </c>
      <c r="B17" t="s">
        <v>128</v>
      </c>
      <c r="C17">
        <v>0</v>
      </c>
      <c r="D17">
        <v>1</v>
      </c>
      <c r="E17">
        <v>2</v>
      </c>
      <c r="F17">
        <v>0</v>
      </c>
      <c r="G17">
        <v>0</v>
      </c>
      <c r="H17">
        <v>0</v>
      </c>
    </row>
    <row r="18" spans="1:8" x14ac:dyDescent="0.25">
      <c r="A18" s="1" t="str">
        <f>HYPERLINK("CVs\IRFAN SIDDIQUI (عرفان صديقي).pdf", "IRFAN SIDDIQUI (عرفان صديقي).pdf")</f>
        <v>IRFAN SIDDIQUI (عرفان صديقي).pdf</v>
      </c>
      <c r="B18" t="s">
        <v>102</v>
      </c>
      <c r="C18">
        <v>0</v>
      </c>
      <c r="D18">
        <v>1</v>
      </c>
      <c r="E18">
        <v>2</v>
      </c>
      <c r="F18">
        <v>0</v>
      </c>
      <c r="G18">
        <v>0</v>
      </c>
      <c r="H18">
        <v>0</v>
      </c>
    </row>
    <row r="19" spans="1:8" x14ac:dyDescent="0.25">
      <c r="A19" s="1" t="str">
        <f>HYPERLINK("CVs\Hany Abdelrahim (هانى عبدالرحيم).pdf", "Hany Abdelrahim (هانى عبدالرحيم).pdf")</f>
        <v>Hany Abdelrahim (هانى عبدالرحيم).pdf</v>
      </c>
      <c r="B19" t="s">
        <v>86</v>
      </c>
      <c r="C19">
        <v>0</v>
      </c>
      <c r="D19">
        <v>0</v>
      </c>
      <c r="E19">
        <v>1</v>
      </c>
      <c r="F19">
        <v>2</v>
      </c>
      <c r="G19">
        <v>0</v>
      </c>
      <c r="H19">
        <v>3</v>
      </c>
    </row>
    <row r="20" spans="1:8" x14ac:dyDescent="0.25">
      <c r="A20" s="1" t="str">
        <f>HYPERLINK("CVs\Summer Othman (سمر عثمان).pdf", "Summer Othman (سمر عثمان).pdf")</f>
        <v>Summer Othman (سمر عثمان).pdf</v>
      </c>
      <c r="B20" t="s">
        <v>189</v>
      </c>
      <c r="C20">
        <v>0</v>
      </c>
      <c r="D20">
        <v>0</v>
      </c>
      <c r="E20">
        <v>2</v>
      </c>
      <c r="F20">
        <v>0</v>
      </c>
      <c r="G20">
        <v>0</v>
      </c>
      <c r="H20">
        <v>2</v>
      </c>
    </row>
    <row r="21" spans="1:8" x14ac:dyDescent="0.25">
      <c r="A21" s="1" t="str">
        <f>HYPERLINK("CVs\Fahad Turkestani (فهد تركستاني).pdf", "Fahad Turkestani (فهد تركستاني).pdf")</f>
        <v>Fahad Turkestani (فهد تركستاني).pdf</v>
      </c>
      <c r="B21" t="s">
        <v>76</v>
      </c>
      <c r="C21">
        <v>1</v>
      </c>
      <c r="D21">
        <v>0</v>
      </c>
      <c r="E21">
        <v>1</v>
      </c>
      <c r="F21">
        <v>0</v>
      </c>
      <c r="G21">
        <v>1</v>
      </c>
      <c r="H21">
        <v>2</v>
      </c>
    </row>
    <row r="22" spans="1:8" x14ac:dyDescent="0.25">
      <c r="A22" s="1" t="str">
        <f>HYPERLINK("CVs\Mohammed Ababtain (محمد البابطين).pdf", "Mohammed Ababtain (محمد البابطين).pdf")</f>
        <v>Mohammed Ababtain (محمد البابطين).pdf</v>
      </c>
      <c r="B22" t="s">
        <v>140</v>
      </c>
      <c r="C22">
        <v>0</v>
      </c>
      <c r="D22">
        <v>0</v>
      </c>
      <c r="E22">
        <v>2</v>
      </c>
      <c r="F22">
        <v>0</v>
      </c>
      <c r="G22">
        <v>0</v>
      </c>
      <c r="H22">
        <v>0</v>
      </c>
    </row>
    <row r="23" spans="1:8" x14ac:dyDescent="0.25">
      <c r="A23" s="1" t="str">
        <f>HYPERLINK("CVs\KHALED Alghamdi (خالد الغامدي).pdf", "KHALED Alghamdi (خالد الغامدي).pdf")</f>
        <v>KHALED Alghamdi (خالد الغامدي).pdf</v>
      </c>
      <c r="B23" t="s">
        <v>109</v>
      </c>
      <c r="C23">
        <v>0</v>
      </c>
      <c r="D23">
        <v>0</v>
      </c>
      <c r="E23">
        <v>2</v>
      </c>
      <c r="F23">
        <v>1</v>
      </c>
      <c r="G23">
        <v>0</v>
      </c>
      <c r="H23">
        <v>1</v>
      </c>
    </row>
    <row r="24" spans="1:8" x14ac:dyDescent="0.25">
      <c r="A24" s="1" t="str">
        <f>HYPERLINK("CVs\Mohamed Elsaady (محمد السعدي).pdf", "Mohamed Elsaady (محمد السعدي).pdf")</f>
        <v>Mohamed Elsaady (محمد السعدي).pdf</v>
      </c>
      <c r="B24" t="s">
        <v>127</v>
      </c>
      <c r="C24">
        <v>0</v>
      </c>
      <c r="D24">
        <v>0</v>
      </c>
      <c r="E24">
        <v>2</v>
      </c>
      <c r="F24">
        <v>0</v>
      </c>
      <c r="G24">
        <v>1</v>
      </c>
      <c r="H24">
        <v>3</v>
      </c>
    </row>
    <row r="25" spans="1:8" x14ac:dyDescent="0.25">
      <c r="A25" s="1" t="str">
        <f>HYPERLINK("CVs\Waleed Alamri (وليد العمري).pdf", "Waleed Alamri (وليد العمري).pdf")</f>
        <v>Waleed Alamri (وليد العمري).pdf</v>
      </c>
      <c r="B25" t="s">
        <v>200</v>
      </c>
      <c r="C25">
        <v>0</v>
      </c>
      <c r="D25">
        <v>0</v>
      </c>
      <c r="E25">
        <v>0</v>
      </c>
      <c r="F25">
        <v>0</v>
      </c>
      <c r="G25">
        <v>0</v>
      </c>
      <c r="H25">
        <v>0</v>
      </c>
    </row>
    <row r="26" spans="1:8" x14ac:dyDescent="0.25">
      <c r="A26" s="1" t="str">
        <f>HYPERLINK("CVs\Moh'd Khaled Mesmar (محمد خالد مسمار).pdf", "Moh'd Khaled Mesmar (محمد خالد مسمار).pdf")</f>
        <v>Moh'd Khaled Mesmar (محمد خالد مسمار).pdf</v>
      </c>
      <c r="B26" t="s">
        <v>121</v>
      </c>
      <c r="C26">
        <v>0</v>
      </c>
      <c r="D26">
        <v>1</v>
      </c>
      <c r="E26">
        <v>2</v>
      </c>
      <c r="F26">
        <v>0</v>
      </c>
      <c r="G26">
        <v>0</v>
      </c>
      <c r="H26">
        <v>1</v>
      </c>
    </row>
    <row r="27" spans="1:8" x14ac:dyDescent="0.25">
      <c r="A27" s="1" t="str">
        <f>HYPERLINK("CVs\Samar Nofal.pdf", "Samar Nofal.pdf")</f>
        <v>Samar Nofal.pdf</v>
      </c>
      <c r="B27" t="s">
        <v>184</v>
      </c>
      <c r="C27">
        <v>0</v>
      </c>
      <c r="D27">
        <v>0</v>
      </c>
      <c r="E27">
        <v>3</v>
      </c>
      <c r="F27">
        <v>0</v>
      </c>
      <c r="G27">
        <v>0</v>
      </c>
      <c r="H27">
        <v>0</v>
      </c>
    </row>
    <row r="28" spans="1:8" x14ac:dyDescent="0.25">
      <c r="A28" s="1" t="str">
        <f>HYPERLINK("CVs\Kawther Aldubaisi (كوثر الدبيسي).pdf", "Kawther Aldubaisi (كوثر الدبيسي).pdf")</f>
        <v>Kawther Aldubaisi (كوثر الدبيسي).pdf</v>
      </c>
      <c r="B28" t="s">
        <v>108</v>
      </c>
      <c r="C28">
        <v>0</v>
      </c>
      <c r="D28">
        <v>1</v>
      </c>
      <c r="E28">
        <v>2</v>
      </c>
      <c r="F28">
        <v>0</v>
      </c>
      <c r="G28">
        <v>0</v>
      </c>
      <c r="H28">
        <v>0</v>
      </c>
    </row>
    <row r="29" spans="1:8" x14ac:dyDescent="0.25">
      <c r="A29" s="1" t="str">
        <f>HYPERLINK("CVs\Ahmed Abo elala (احمد ابو العلا).pdf", "Ahmed Abo elala (احمد ابو العلا).pdf")</f>
        <v>Ahmed Abo elala (احمد ابو العلا).pdf</v>
      </c>
      <c r="B29" t="s">
        <v>25</v>
      </c>
      <c r="C29">
        <v>0</v>
      </c>
      <c r="D29">
        <v>0</v>
      </c>
      <c r="E29">
        <v>1</v>
      </c>
      <c r="F29">
        <v>0</v>
      </c>
      <c r="G29">
        <v>1</v>
      </c>
      <c r="H29">
        <v>0</v>
      </c>
    </row>
    <row r="30" spans="1:8" x14ac:dyDescent="0.25">
      <c r="A30" s="1" t="str">
        <f>HYPERLINK("CVs\Abdulaziz Alkaraan.pdf", "Abdulaziz Alkaraan.pdf")</f>
        <v>Abdulaziz Alkaraan.pdf</v>
      </c>
      <c r="B30" t="s">
        <v>9</v>
      </c>
      <c r="C30">
        <v>0</v>
      </c>
      <c r="D30">
        <v>0</v>
      </c>
      <c r="E30">
        <v>2</v>
      </c>
      <c r="F30">
        <v>1</v>
      </c>
      <c r="G30">
        <v>0</v>
      </c>
      <c r="H30">
        <v>2</v>
      </c>
    </row>
    <row r="31" spans="1:8" x14ac:dyDescent="0.25">
      <c r="A31" s="1" t="str">
        <f>HYPERLINK("CVs\MOHAMMED Al-EGHWAIRYEEN (محمد الغويريين).pdf", "MOHAMMED Al-EGHWAIRYEEN (محمد الغويريين).pdf")</f>
        <v>MOHAMMED Al-EGHWAIRYEEN (محمد الغويريين).pdf</v>
      </c>
      <c r="B31" t="s">
        <v>141</v>
      </c>
      <c r="C31">
        <v>0</v>
      </c>
      <c r="D31">
        <v>0</v>
      </c>
      <c r="E31">
        <v>4</v>
      </c>
      <c r="F31">
        <v>0</v>
      </c>
      <c r="G31">
        <v>1</v>
      </c>
      <c r="H31">
        <v>0</v>
      </c>
    </row>
    <row r="32" spans="1:8" x14ac:dyDescent="0.25">
      <c r="A32" s="1" t="str">
        <f>HYPERLINK("CVs\Abdullah Alotaibi.pdf", "Abdullah Alotaibi.pdf")</f>
        <v>Abdullah Alotaibi.pdf</v>
      </c>
      <c r="B32" t="s">
        <v>15</v>
      </c>
      <c r="C32">
        <v>0</v>
      </c>
      <c r="D32">
        <v>0</v>
      </c>
      <c r="E32">
        <v>2</v>
      </c>
      <c r="F32">
        <v>0</v>
      </c>
      <c r="G32">
        <v>0</v>
      </c>
      <c r="H32">
        <v>0</v>
      </c>
    </row>
    <row r="33" spans="1:8" x14ac:dyDescent="0.25">
      <c r="A33" s="1" t="str">
        <f>HYPERLINK("CVs\Mustafa Abdulaal (مصطفى عبدالعال).pdf", "Mustafa Abdulaal (مصطفى عبدالعال).pdf")</f>
        <v>Mustafa Abdulaal (مصطفى عبدالعال).pdf</v>
      </c>
      <c r="B33" t="s">
        <v>161</v>
      </c>
      <c r="C33">
        <v>0</v>
      </c>
      <c r="D33">
        <v>0</v>
      </c>
      <c r="E33">
        <v>3</v>
      </c>
      <c r="F33">
        <v>0</v>
      </c>
      <c r="G33">
        <v>2</v>
      </c>
      <c r="H33">
        <v>0</v>
      </c>
    </row>
    <row r="34" spans="1:8" x14ac:dyDescent="0.25">
      <c r="A34" s="1" t="str">
        <f>HYPERLINK("CVs\ASHRAF El LAKKIS.pdf", "ASHRAF El LAKKIS.pdf")</f>
        <v>ASHRAF El LAKKIS.pdf</v>
      </c>
      <c r="B34" t="s">
        <v>56</v>
      </c>
      <c r="C34">
        <v>0</v>
      </c>
      <c r="D34">
        <v>1</v>
      </c>
      <c r="E34">
        <v>0</v>
      </c>
      <c r="F34">
        <v>0</v>
      </c>
      <c r="G34">
        <v>0</v>
      </c>
      <c r="H34">
        <v>0</v>
      </c>
    </row>
    <row r="35" spans="1:8" x14ac:dyDescent="0.25">
      <c r="A35" s="1" t="str">
        <f>HYPERLINK("CVs\Abdulaziz Alshehri (عبدالعزيز الشهري).pdf", "Abdulaziz Alshehri (عبدالعزيز الشهري).pdf")</f>
        <v>Abdulaziz Alshehri (عبدالعزيز الشهري).pdf</v>
      </c>
      <c r="B35" t="s">
        <v>10</v>
      </c>
      <c r="C35">
        <v>0</v>
      </c>
      <c r="D35">
        <v>1</v>
      </c>
      <c r="E35">
        <v>0</v>
      </c>
      <c r="F35">
        <v>2</v>
      </c>
      <c r="G35">
        <v>0</v>
      </c>
      <c r="H35">
        <v>2</v>
      </c>
    </row>
    <row r="36" spans="1:8" x14ac:dyDescent="0.25">
      <c r="A36" s="1" t="str">
        <f>HYPERLINK("CVs\Mohamed Soliman.pdf", "Mohamed Soliman.pdf")</f>
        <v>Mohamed Soliman.pdf</v>
      </c>
      <c r="B36" t="s">
        <v>132</v>
      </c>
      <c r="C36">
        <v>0</v>
      </c>
      <c r="D36">
        <v>0</v>
      </c>
      <c r="E36">
        <v>2</v>
      </c>
      <c r="F36">
        <v>0</v>
      </c>
      <c r="G36">
        <v>1</v>
      </c>
      <c r="H36">
        <v>1</v>
      </c>
    </row>
    <row r="37" spans="1:8" x14ac:dyDescent="0.25">
      <c r="A37" s="1" t="str">
        <f>HYPERLINK("CVs\Mohamed Baseem (محمد بسيم).pdf", "Mohamed Baseem (محمد بسيم).pdf")</f>
        <v>Mohamed Baseem (محمد بسيم).pdf</v>
      </c>
      <c r="B37" t="s">
        <v>124</v>
      </c>
      <c r="C37">
        <v>0</v>
      </c>
      <c r="D37">
        <v>0</v>
      </c>
      <c r="E37">
        <v>2</v>
      </c>
      <c r="F37">
        <v>0</v>
      </c>
      <c r="G37">
        <v>0</v>
      </c>
      <c r="H37">
        <v>4</v>
      </c>
    </row>
    <row r="38" spans="1:8" x14ac:dyDescent="0.25">
      <c r="A38" s="1" t="str">
        <f>HYPERLINK("CVs\ROBERT MATHENGE.pdf", "ROBERT MATHENGE.pdf")</f>
        <v>ROBERT MATHENGE.pdf</v>
      </c>
      <c r="B38" t="s">
        <v>179</v>
      </c>
      <c r="C38">
        <v>2</v>
      </c>
      <c r="D38">
        <v>2</v>
      </c>
      <c r="E38">
        <v>2</v>
      </c>
      <c r="F38">
        <v>1</v>
      </c>
      <c r="G38">
        <v>2</v>
      </c>
      <c r="H38">
        <v>1</v>
      </c>
    </row>
    <row r="39" spans="1:8" x14ac:dyDescent="0.25">
      <c r="A39" s="1" t="str">
        <f>HYPERLINK("CVs\WALID AMIN (وليد امين).pdf", "WALID AMIN (وليد امين).pdf")</f>
        <v>WALID AMIN (وليد امين).pdf</v>
      </c>
      <c r="B39" t="s">
        <v>203</v>
      </c>
      <c r="C39">
        <v>0</v>
      </c>
      <c r="D39">
        <v>0</v>
      </c>
      <c r="E39">
        <v>1</v>
      </c>
      <c r="F39">
        <v>0</v>
      </c>
      <c r="G39">
        <v>0</v>
      </c>
      <c r="H39">
        <v>0</v>
      </c>
    </row>
    <row r="40" spans="1:8" x14ac:dyDescent="0.25">
      <c r="A40" s="1" t="str">
        <f>HYPERLINK("CVs\Adel AlShahrani (عادل الشهراني).pdf", "Adel AlShahrani (عادل الشهراني).pdf")</f>
        <v>Adel AlShahrani (عادل الشهراني).pdf</v>
      </c>
      <c r="B40" t="s">
        <v>20</v>
      </c>
      <c r="C40">
        <v>0</v>
      </c>
      <c r="D40">
        <v>1</v>
      </c>
      <c r="E40">
        <v>1</v>
      </c>
      <c r="F40">
        <v>2</v>
      </c>
      <c r="G40">
        <v>0</v>
      </c>
      <c r="H40">
        <v>1</v>
      </c>
    </row>
    <row r="41" spans="1:8" x14ac:dyDescent="0.25">
      <c r="A41" s="1" t="str">
        <f>HYPERLINK("CVs\Almane Saleh (Saleh Alqahtani).pdf", "Almane Saleh (Saleh Alqahtani).pdf")</f>
        <v>Almane Saleh (Saleh Alqahtani).pdf</v>
      </c>
      <c r="B41" t="s">
        <v>46</v>
      </c>
      <c r="C41">
        <v>0</v>
      </c>
      <c r="D41">
        <v>0</v>
      </c>
      <c r="E41">
        <v>3</v>
      </c>
      <c r="F41">
        <v>1</v>
      </c>
      <c r="G41">
        <v>0</v>
      </c>
      <c r="H41">
        <v>0</v>
      </c>
    </row>
    <row r="42" spans="1:8" x14ac:dyDescent="0.25">
      <c r="A42" s="1" t="str">
        <f>HYPERLINK("CVs\Amir Alnajar.pdf", "Amir Alnajar.pdf")</f>
        <v>Amir Alnajar.pdf</v>
      </c>
      <c r="B42" t="s">
        <v>50</v>
      </c>
      <c r="C42">
        <v>0</v>
      </c>
      <c r="D42">
        <v>0</v>
      </c>
      <c r="E42">
        <v>2</v>
      </c>
      <c r="F42">
        <v>1</v>
      </c>
      <c r="G42">
        <v>0</v>
      </c>
      <c r="H42">
        <v>1</v>
      </c>
    </row>
    <row r="43" spans="1:8" x14ac:dyDescent="0.25">
      <c r="A43" s="1" t="str">
        <f>HYPERLINK("CVs\Abdelmonem Hammad (عبدالمنعم حماد).pdf", "Abdelmonem Hammad (عبدالمنعم حماد).pdf")</f>
        <v>Abdelmonem Hammad (عبدالمنعم حماد).pdf</v>
      </c>
      <c r="B43" t="s">
        <v>8</v>
      </c>
      <c r="C43">
        <v>0</v>
      </c>
      <c r="D43">
        <v>0</v>
      </c>
      <c r="E43">
        <v>4</v>
      </c>
      <c r="F43">
        <v>0</v>
      </c>
      <c r="G43">
        <v>0</v>
      </c>
      <c r="H43">
        <v>0</v>
      </c>
    </row>
    <row r="44" spans="1:8" x14ac:dyDescent="0.25">
      <c r="A44" s="1" t="str">
        <f>HYPERLINK("CVs\Jijumon  Sebastian.pdf", "Jijumon  Sebastian.pdf")</f>
        <v>Jijumon  Sebastian.pdf</v>
      </c>
      <c r="B44" t="s">
        <v>105</v>
      </c>
      <c r="C44">
        <v>0</v>
      </c>
      <c r="D44">
        <v>1</v>
      </c>
      <c r="E44">
        <v>3</v>
      </c>
      <c r="F44">
        <v>0</v>
      </c>
      <c r="G44">
        <v>1</v>
      </c>
      <c r="H44">
        <v>0</v>
      </c>
    </row>
    <row r="45" spans="1:8" x14ac:dyDescent="0.25">
      <c r="A45" s="1" t="str">
        <f>HYPERLINK("CVs\Faisal Alsadiq (فيصل الصادق).pdf", "Faisal Alsadiq (فيصل الصادق).pdf")</f>
        <v>Faisal Alsadiq (فيصل الصادق).pdf</v>
      </c>
      <c r="B45" t="s">
        <v>78</v>
      </c>
      <c r="C45">
        <v>0</v>
      </c>
      <c r="D45">
        <v>0</v>
      </c>
      <c r="E45">
        <v>3</v>
      </c>
      <c r="F45">
        <v>0</v>
      </c>
      <c r="G45">
        <v>0</v>
      </c>
      <c r="H45">
        <v>0</v>
      </c>
    </row>
    <row r="46" spans="1:8" x14ac:dyDescent="0.25">
      <c r="A46" s="1" t="str">
        <f>HYPERLINK("CVs\Mahmoud Etman (محمود عتمان).pdf", "Mahmoud Etman (محمود عتمان).pdf")</f>
        <v>Mahmoud Etman (محمود عتمان).pdf</v>
      </c>
      <c r="B46" t="s">
        <v>116</v>
      </c>
      <c r="C46">
        <v>0</v>
      </c>
      <c r="D46">
        <v>1</v>
      </c>
      <c r="E46">
        <v>1</v>
      </c>
      <c r="F46">
        <v>0</v>
      </c>
      <c r="G46">
        <v>1</v>
      </c>
      <c r="H46">
        <v>2</v>
      </c>
    </row>
    <row r="47" spans="1:8" x14ac:dyDescent="0.25">
      <c r="A47" s="1" t="str">
        <f>HYPERLINK("CVs\Hussam Hamdan (حسام حمدان).pdf", "Hussam Hamdan (حسام حمدان).pdf")</f>
        <v>Hussam Hamdan (حسام حمدان).pdf</v>
      </c>
      <c r="B47" t="s">
        <v>96</v>
      </c>
      <c r="C47">
        <v>0</v>
      </c>
      <c r="D47">
        <v>0</v>
      </c>
      <c r="E47">
        <v>2</v>
      </c>
      <c r="F47">
        <v>0</v>
      </c>
      <c r="G47">
        <v>0</v>
      </c>
      <c r="H47">
        <v>2</v>
      </c>
    </row>
    <row r="48" spans="1:8" x14ac:dyDescent="0.25">
      <c r="A48" s="1" t="str">
        <f>HYPERLINK("CVs\Abdulelah Mashabab (عبدالاله مشبب).pdf", "Abdulelah Mashabab (عبدالاله مشبب).pdf")</f>
        <v>Abdulelah Mashabab (عبدالاله مشبب).pdf</v>
      </c>
      <c r="B48" t="s">
        <v>11</v>
      </c>
      <c r="C48">
        <v>0</v>
      </c>
      <c r="D48">
        <v>0</v>
      </c>
      <c r="E48">
        <v>2</v>
      </c>
      <c r="F48">
        <v>1</v>
      </c>
      <c r="G48">
        <v>0</v>
      </c>
      <c r="H48">
        <v>2</v>
      </c>
    </row>
    <row r="49" spans="1:8" x14ac:dyDescent="0.25">
      <c r="A49" s="1" t="str">
        <f>HYPERLINK("CVs\Mohammed Ibrahim (محمد ابراهيم).pdf", "Mohammed Ibrahim (محمد ابراهيم).pdf")</f>
        <v>Mohammed Ibrahim (محمد ابراهيم).pdf</v>
      </c>
      <c r="B49" t="s">
        <v>154</v>
      </c>
      <c r="C49">
        <v>0</v>
      </c>
      <c r="D49">
        <v>0</v>
      </c>
      <c r="E49">
        <v>2</v>
      </c>
      <c r="F49">
        <v>0</v>
      </c>
      <c r="G49">
        <v>0</v>
      </c>
      <c r="H49">
        <v>0</v>
      </c>
    </row>
    <row r="50" spans="1:8" x14ac:dyDescent="0.25">
      <c r="A50" s="1" t="str">
        <f>HYPERLINK("CVs\Ekramy Ismail (اكرامى اسماعيل).pdf", "Ekramy Ismail (اكرامى اسماعيل).pdf")</f>
        <v>Ekramy Ismail (اكرامى اسماعيل).pdf</v>
      </c>
      <c r="B50" t="s">
        <v>69</v>
      </c>
      <c r="C50">
        <v>0</v>
      </c>
      <c r="D50">
        <v>0</v>
      </c>
      <c r="E50">
        <v>2</v>
      </c>
      <c r="F50">
        <v>0</v>
      </c>
      <c r="G50">
        <v>0</v>
      </c>
      <c r="H50">
        <v>0</v>
      </c>
    </row>
    <row r="51" spans="1:8" x14ac:dyDescent="0.25">
      <c r="A51" s="1" t="str">
        <f>HYPERLINK("CVs\Sari Omran (Sari Omran).pdf", "Sari Omran (Sari Omran).pdf")</f>
        <v>Sari Omran (Sari Omran).pdf</v>
      </c>
      <c r="B51" t="s">
        <v>185</v>
      </c>
      <c r="C51">
        <v>0</v>
      </c>
      <c r="D51">
        <v>0</v>
      </c>
      <c r="E51">
        <v>2</v>
      </c>
      <c r="F51">
        <v>0</v>
      </c>
      <c r="G51">
        <v>0</v>
      </c>
      <c r="H51">
        <v>0</v>
      </c>
    </row>
    <row r="52" spans="1:8" x14ac:dyDescent="0.25">
      <c r="A52" s="1" t="str">
        <f>HYPERLINK("CVs\Eslam El-Saadany (إسلام السعدنى).pdf", "Eslam El-Saadany (إسلام السعدنى).pdf")</f>
        <v>Eslam El-Saadany (إسلام السعدنى).pdf</v>
      </c>
      <c r="B52" t="s">
        <v>72</v>
      </c>
      <c r="C52">
        <v>0</v>
      </c>
      <c r="D52">
        <v>1</v>
      </c>
      <c r="E52">
        <v>3</v>
      </c>
      <c r="F52">
        <v>0</v>
      </c>
      <c r="G52">
        <v>0</v>
      </c>
      <c r="H52">
        <v>0</v>
      </c>
    </row>
    <row r="53" spans="1:8" x14ac:dyDescent="0.25">
      <c r="A53" s="1" t="str">
        <f>HYPERLINK("CVs\Naif Al (نايف ال مفرح).pdf", "Naif Al (نايف ال مفرح).pdf")</f>
        <v>Naif Al (نايف ال مفرح).pdf</v>
      </c>
      <c r="B53" t="s">
        <v>163</v>
      </c>
      <c r="C53">
        <v>0</v>
      </c>
      <c r="D53">
        <v>1</v>
      </c>
      <c r="E53">
        <v>1</v>
      </c>
      <c r="F53">
        <v>1</v>
      </c>
      <c r="G53">
        <v>0</v>
      </c>
      <c r="H53">
        <v>2</v>
      </c>
    </row>
    <row r="54" spans="1:8" x14ac:dyDescent="0.25">
      <c r="A54" s="1" t="str">
        <f>HYPERLINK("CVs\Jeddah Saudi (مرام غريب).pdf", "Jeddah Saudi (مرام غريب).pdf")</f>
        <v>Jeddah Saudi (مرام غريب).pdf</v>
      </c>
      <c r="B54" t="s">
        <v>104</v>
      </c>
      <c r="C54">
        <v>0</v>
      </c>
      <c r="D54">
        <v>0</v>
      </c>
      <c r="E54">
        <v>2</v>
      </c>
      <c r="F54">
        <v>0</v>
      </c>
      <c r="G54">
        <v>0</v>
      </c>
      <c r="H54">
        <v>2</v>
      </c>
    </row>
    <row r="55" spans="1:8" x14ac:dyDescent="0.25">
      <c r="A55" s="1" t="str">
        <f>HYPERLINK("CVs\Taher Alhamdani (طاهر الهمداني).pdf", "Taher Alhamdani (طاهر الهمداني).pdf")</f>
        <v>Taher Alhamdani (طاهر الهمداني).pdf</v>
      </c>
      <c r="B55" t="s">
        <v>191</v>
      </c>
      <c r="C55">
        <v>0</v>
      </c>
      <c r="D55">
        <v>0</v>
      </c>
      <c r="E55">
        <v>3</v>
      </c>
      <c r="F55">
        <v>0</v>
      </c>
      <c r="G55">
        <v>0</v>
      </c>
      <c r="H55">
        <v>0</v>
      </c>
    </row>
    <row r="56" spans="1:8" x14ac:dyDescent="0.25">
      <c r="A56" s="1" t="str">
        <f>HYPERLINK("CVs\SUDHAKAR RAJAN (SUDHAKAR RAJAN).pdf", "SUDHAKAR RAJAN (SUDHAKAR RAJAN).pdf")</f>
        <v>SUDHAKAR RAJAN (SUDHAKAR RAJAN).pdf</v>
      </c>
      <c r="B56" t="s">
        <v>187</v>
      </c>
      <c r="C56">
        <v>0</v>
      </c>
      <c r="D56">
        <v>2</v>
      </c>
      <c r="E56">
        <v>2</v>
      </c>
      <c r="F56">
        <v>0</v>
      </c>
      <c r="G56">
        <v>1</v>
      </c>
      <c r="H56">
        <v>1</v>
      </c>
    </row>
    <row r="57" spans="1:8" x14ac:dyDescent="0.25">
      <c r="A57" s="1" t="str">
        <f>HYPERLINK("CVs\Wael Tohamy (وائل تهامي).pdf", "Wael Tohamy (وائل تهامي).pdf")</f>
        <v>Wael Tohamy (وائل تهامي).pdf</v>
      </c>
      <c r="B57" t="s">
        <v>197</v>
      </c>
      <c r="C57">
        <v>0</v>
      </c>
      <c r="D57">
        <v>0</v>
      </c>
      <c r="E57">
        <v>1</v>
      </c>
      <c r="F57">
        <v>0</v>
      </c>
      <c r="G57">
        <v>0</v>
      </c>
      <c r="H57">
        <v>0</v>
      </c>
    </row>
    <row r="58" spans="1:8" x14ac:dyDescent="0.25">
      <c r="A58" s="1" t="str">
        <f>HYPERLINK("CVs\Waleed Alruwaili.pdf", "Waleed Alruwaili.pdf")</f>
        <v>Waleed Alruwaili.pdf</v>
      </c>
      <c r="B58" t="s">
        <v>202</v>
      </c>
      <c r="C58">
        <v>0</v>
      </c>
      <c r="D58">
        <v>1</v>
      </c>
      <c r="E58">
        <v>2</v>
      </c>
      <c r="F58">
        <v>0</v>
      </c>
      <c r="G58">
        <v>0</v>
      </c>
      <c r="H58">
        <v>1</v>
      </c>
    </row>
    <row r="59" spans="1:8" x14ac:dyDescent="0.25">
      <c r="A59" s="1" t="str">
        <f>HYPERLINK("CVs\Mohamed غانم (محمد غانم).pdf", "Mohamed غانم (محمد غانم).pdf")</f>
        <v>Mohamed غانم (محمد غانم).pdf</v>
      </c>
      <c r="B59" t="s">
        <v>134</v>
      </c>
      <c r="C59">
        <v>0</v>
      </c>
      <c r="D59">
        <v>0</v>
      </c>
      <c r="E59">
        <v>3</v>
      </c>
      <c r="F59">
        <v>0</v>
      </c>
      <c r="G59">
        <v>1</v>
      </c>
      <c r="H59">
        <v>3</v>
      </c>
    </row>
    <row r="60" spans="1:8" x14ac:dyDescent="0.25">
      <c r="A60" s="1" t="str">
        <f>HYPERLINK("CVs\Yaser Mohamed (ياسر محمد).pdf", "Yaser Mohamed (ياسر محمد).pdf")</f>
        <v>Yaser Mohamed (ياسر محمد).pdf</v>
      </c>
      <c r="B60" t="s">
        <v>209</v>
      </c>
      <c r="C60">
        <v>0</v>
      </c>
      <c r="D60">
        <v>1</v>
      </c>
      <c r="E60">
        <v>2</v>
      </c>
      <c r="F60">
        <v>0</v>
      </c>
      <c r="G60">
        <v>1</v>
      </c>
      <c r="H60">
        <v>2</v>
      </c>
    </row>
    <row r="61" spans="1:8" x14ac:dyDescent="0.25">
      <c r="A61" s="1" t="str">
        <f>HYPERLINK("CVs\Waleed Alamoodi (وليد العمودي).pdf", "Waleed Alamoodi (وليد العمودي).pdf")</f>
        <v>Waleed Alamoodi (وليد العمودي).pdf</v>
      </c>
      <c r="B61" t="s">
        <v>199</v>
      </c>
      <c r="C61">
        <v>0</v>
      </c>
      <c r="D61">
        <v>0</v>
      </c>
      <c r="E61">
        <v>2</v>
      </c>
      <c r="F61">
        <v>0</v>
      </c>
      <c r="G61">
        <v>0</v>
      </c>
      <c r="H61">
        <v>0</v>
      </c>
    </row>
    <row r="62" spans="1:8" x14ac:dyDescent="0.25">
      <c r="A62" s="1" t="str">
        <f>HYPERLINK("CVs\AHMED AL-NABULSI (احمد النابلسي).pdf", "AHMED AL-NABULSI (احمد النابلسي).pdf")</f>
        <v>AHMED AL-NABULSI (احمد النابلسي).pdf</v>
      </c>
      <c r="B62" t="s">
        <v>27</v>
      </c>
      <c r="C62">
        <v>0</v>
      </c>
      <c r="D62">
        <v>1</v>
      </c>
      <c r="E62">
        <v>2</v>
      </c>
      <c r="F62">
        <v>0</v>
      </c>
      <c r="G62">
        <v>0</v>
      </c>
      <c r="H62">
        <v>2</v>
      </c>
    </row>
    <row r="63" spans="1:8" x14ac:dyDescent="0.25">
      <c r="A63" s="1" t="str">
        <f>HYPERLINK("CVs\FAHD ALSAIF (فهد السيف).pdf", "FAHD ALSAIF (فهد السيف).pdf")</f>
        <v>FAHD ALSAIF (فهد السيف).pdf</v>
      </c>
      <c r="B63" t="s">
        <v>77</v>
      </c>
      <c r="C63">
        <v>0</v>
      </c>
      <c r="D63">
        <v>1</v>
      </c>
      <c r="E63">
        <v>2</v>
      </c>
      <c r="F63">
        <v>0</v>
      </c>
      <c r="G63">
        <v>0</v>
      </c>
      <c r="H63">
        <v>0</v>
      </c>
    </row>
    <row r="64" spans="1:8" x14ac:dyDescent="0.25">
      <c r="A64" s="1" t="str">
        <f>HYPERLINK("CVs\Ahmed Ward (أحمد ورد).pdf", "Ahmed Ward (أحمد ورد).pdf")</f>
        <v>Ahmed Ward (أحمد ورد).pdf</v>
      </c>
      <c r="B64" t="s">
        <v>37</v>
      </c>
      <c r="C64">
        <v>0</v>
      </c>
      <c r="D64">
        <v>1</v>
      </c>
      <c r="E64">
        <v>1</v>
      </c>
      <c r="F64">
        <v>2</v>
      </c>
      <c r="G64">
        <v>1</v>
      </c>
      <c r="H64">
        <v>2</v>
      </c>
    </row>
    <row r="65" spans="1:8" x14ac:dyDescent="0.25">
      <c r="A65" s="1" t="str">
        <f>HYPERLINK("CVs\Azhar Alhamhoom (أزهار آل حمحوم).pdf", "Azhar Alhamhoom (أزهار آل حمحوم).pdf")</f>
        <v>Azhar Alhamhoom (أزهار آل حمحوم).pdf</v>
      </c>
      <c r="B65" t="s">
        <v>61</v>
      </c>
      <c r="C65">
        <v>0</v>
      </c>
      <c r="D65">
        <v>1</v>
      </c>
      <c r="E65">
        <v>1</v>
      </c>
      <c r="F65">
        <v>0</v>
      </c>
      <c r="G65">
        <v>0</v>
      </c>
      <c r="H65">
        <v>2</v>
      </c>
    </row>
    <row r="66" spans="1:8" x14ac:dyDescent="0.25">
      <c r="A66" s="1" t="str">
        <f>HYPERLINK("CVs\Mohammed Hanash (محمد حنش).pdf", "Mohammed Hanash (محمد حنش).pdf")</f>
        <v>Mohammed Hanash (محمد حنش).pdf</v>
      </c>
      <c r="B66" t="s">
        <v>152</v>
      </c>
      <c r="C66">
        <v>0</v>
      </c>
      <c r="D66">
        <v>1</v>
      </c>
      <c r="E66">
        <v>3</v>
      </c>
      <c r="F66">
        <v>0</v>
      </c>
      <c r="G66">
        <v>2</v>
      </c>
      <c r="H66">
        <v>2</v>
      </c>
    </row>
    <row r="67" spans="1:8" x14ac:dyDescent="0.25">
      <c r="A67" s="1" t="str">
        <f>HYPERLINK("CVs\Essa Alshammari.pdf", "Essa Alshammari.pdf")</f>
        <v>Essa Alshammari.pdf</v>
      </c>
      <c r="B67" t="s">
        <v>73</v>
      </c>
      <c r="C67">
        <v>0</v>
      </c>
      <c r="D67">
        <v>0</v>
      </c>
      <c r="E67">
        <v>2</v>
      </c>
      <c r="F67">
        <v>0</v>
      </c>
      <c r="G67">
        <v>0</v>
      </c>
      <c r="H67">
        <v>0</v>
      </c>
    </row>
    <row r="68" spans="1:8" x14ac:dyDescent="0.25">
      <c r="A68" s="1" t="str">
        <f>HYPERLINK("CVs\El-Sayed Wagdy (السيد وجدي).pdf", "El-Sayed Wagdy (السيد وجدي).pdf")</f>
        <v>El-Sayed Wagdy (السيد وجدي).pdf</v>
      </c>
      <c r="B68" t="s">
        <v>70</v>
      </c>
      <c r="C68">
        <v>0</v>
      </c>
      <c r="D68">
        <v>1</v>
      </c>
      <c r="E68">
        <v>2</v>
      </c>
      <c r="F68">
        <v>0</v>
      </c>
      <c r="G68">
        <v>0</v>
      </c>
      <c r="H68">
        <v>3</v>
      </c>
    </row>
    <row r="69" spans="1:8" x14ac:dyDescent="0.25">
      <c r="A69" s="1" t="str">
        <f>HYPERLINK("CVs\KARAM ANSARY (KARAM ANSARY).pdf", "KARAM ANSARY (KARAM ANSARY).pdf")</f>
        <v>KARAM ANSARY (KARAM ANSARY).pdf</v>
      </c>
      <c r="B69" t="s">
        <v>106</v>
      </c>
      <c r="C69">
        <v>0</v>
      </c>
      <c r="D69">
        <v>0</v>
      </c>
      <c r="E69">
        <v>0</v>
      </c>
      <c r="F69">
        <v>0</v>
      </c>
      <c r="G69">
        <v>0</v>
      </c>
      <c r="H69">
        <v>0</v>
      </c>
    </row>
    <row r="70" spans="1:8" x14ac:dyDescent="0.25">
      <c r="A70" s="1" t="str">
        <f>HYPERLINK("CVs\Hossam Hussein (Hossam Abo Hussien).pdf", "Hossam Hussein (Hossam Abo Hussien).pdf")</f>
        <v>Hossam Hussein (Hossam Abo Hussien).pdf</v>
      </c>
      <c r="B70" t="s">
        <v>92</v>
      </c>
      <c r="C70">
        <v>0</v>
      </c>
      <c r="D70">
        <v>0</v>
      </c>
      <c r="E70">
        <v>3</v>
      </c>
      <c r="F70">
        <v>2</v>
      </c>
      <c r="G70">
        <v>1</v>
      </c>
      <c r="H70">
        <v>1</v>
      </c>
    </row>
    <row r="71" spans="1:8" x14ac:dyDescent="0.25">
      <c r="A71" s="1" t="str">
        <f>HYPERLINK("CVs\husam Alhammadi (حسام الحمادي).pdf", "husam Alhammadi (حسام الحمادي).pdf")</f>
        <v>husam Alhammadi (حسام الحمادي).pdf</v>
      </c>
      <c r="B71" t="s">
        <v>94</v>
      </c>
      <c r="C71">
        <v>0</v>
      </c>
      <c r="D71">
        <v>1</v>
      </c>
      <c r="E71">
        <v>0</v>
      </c>
      <c r="F71">
        <v>0</v>
      </c>
      <c r="G71">
        <v>0</v>
      </c>
      <c r="H71">
        <v>0</v>
      </c>
    </row>
    <row r="72" spans="1:8" x14ac:dyDescent="0.25">
      <c r="A72" s="1" t="str">
        <f>HYPERLINK("CVs\Kareem Ahmed (كريم عبدالرحمن).pdf", "Kareem Ahmed (كريم عبدالرحمن).pdf")</f>
        <v>Kareem Ahmed (كريم عبدالرحمن).pdf</v>
      </c>
      <c r="B72" t="s">
        <v>107</v>
      </c>
      <c r="C72">
        <v>0</v>
      </c>
      <c r="D72">
        <v>1</v>
      </c>
      <c r="E72">
        <v>2</v>
      </c>
      <c r="F72">
        <v>0</v>
      </c>
      <c r="G72">
        <v>0</v>
      </c>
      <c r="H72">
        <v>4</v>
      </c>
    </row>
    <row r="73" spans="1:8" x14ac:dyDescent="0.25">
      <c r="A73" s="1" t="str">
        <f>HYPERLINK("CVs\Mohamed Zaghloul (محمد زغلول).pdf", "Mohamed Zaghloul (محمد زغلول).pdf")</f>
        <v>Mohamed Zaghloul (محمد زغلول).pdf</v>
      </c>
      <c r="B73" t="s">
        <v>133</v>
      </c>
      <c r="C73">
        <v>0</v>
      </c>
      <c r="D73">
        <v>0</v>
      </c>
      <c r="E73">
        <v>2</v>
      </c>
      <c r="F73">
        <v>1</v>
      </c>
      <c r="G73">
        <v>2</v>
      </c>
      <c r="H73">
        <v>2</v>
      </c>
    </row>
    <row r="74" spans="1:8" x14ac:dyDescent="0.25">
      <c r="A74" s="1" t="str">
        <f>HYPERLINK("CVs\Mohammed Alothmani (محمد العثماني).pdf", "Mohammed Alothmani (محمد العثماني).pdf")</f>
        <v>Mohammed Alothmani (محمد العثماني).pdf</v>
      </c>
      <c r="B74" t="s">
        <v>144</v>
      </c>
      <c r="C74">
        <v>0</v>
      </c>
      <c r="D74">
        <v>1</v>
      </c>
      <c r="E74">
        <v>3</v>
      </c>
      <c r="F74">
        <v>0</v>
      </c>
      <c r="G74">
        <v>0</v>
      </c>
      <c r="H74">
        <v>0</v>
      </c>
    </row>
    <row r="75" spans="1:8" x14ac:dyDescent="0.25">
      <c r="A75" s="1" t="str">
        <f>HYPERLINK("CVs\MOHAMMED ALQHTANI (محمد القحطاني).pdf", "MOHAMMED ALQHTANI (محمد القحطاني).pdf")</f>
        <v>MOHAMMED ALQHTANI (محمد القحطاني).pdf</v>
      </c>
      <c r="B75" t="s">
        <v>146</v>
      </c>
      <c r="C75">
        <v>0</v>
      </c>
      <c r="D75">
        <v>1</v>
      </c>
      <c r="E75">
        <v>4</v>
      </c>
      <c r="F75">
        <v>0</v>
      </c>
      <c r="G75">
        <v>0</v>
      </c>
      <c r="H75">
        <v>0</v>
      </c>
    </row>
    <row r="76" spans="1:8" x14ac:dyDescent="0.25">
      <c r="A76" s="1" t="str">
        <f>HYPERLINK("CVs\wadei Alawi (وديع علوي).pdf", "wadei Alawi (وديع علوي).pdf")</f>
        <v>wadei Alawi (وديع علوي).pdf</v>
      </c>
      <c r="B76" t="s">
        <v>195</v>
      </c>
      <c r="C76">
        <v>0</v>
      </c>
      <c r="D76">
        <v>0</v>
      </c>
      <c r="E76">
        <v>2</v>
      </c>
      <c r="F76">
        <v>1</v>
      </c>
      <c r="G76">
        <v>0</v>
      </c>
      <c r="H76">
        <v>0</v>
      </c>
    </row>
    <row r="77" spans="1:8" x14ac:dyDescent="0.25">
      <c r="A77" s="1" t="str">
        <f>HYPERLINK("CVs\Al Nadeem (Shahid Nadeem).pdf", "Al Nadeem (Shahid Nadeem).pdf")</f>
        <v>Al Nadeem (Shahid Nadeem).pdf</v>
      </c>
      <c r="B77" t="s">
        <v>38</v>
      </c>
      <c r="C77">
        <v>0</v>
      </c>
      <c r="D77">
        <v>0</v>
      </c>
      <c r="E77">
        <v>2</v>
      </c>
      <c r="F77">
        <v>0</v>
      </c>
      <c r="G77">
        <v>0</v>
      </c>
      <c r="H77">
        <v>2</v>
      </c>
    </row>
    <row r="78" spans="1:8" x14ac:dyDescent="0.25">
      <c r="A78" s="1" t="str">
        <f>HYPERLINK("CVs\Khalil Hadadi (خليل حدادي).pdf", "Khalil Hadadi (خليل حدادي).pdf")</f>
        <v>Khalil Hadadi (خليل حدادي).pdf</v>
      </c>
      <c r="B78" t="s">
        <v>112</v>
      </c>
      <c r="C78">
        <v>0</v>
      </c>
      <c r="D78">
        <v>0</v>
      </c>
      <c r="E78">
        <v>2</v>
      </c>
      <c r="F78">
        <v>1</v>
      </c>
      <c r="G78">
        <v>0</v>
      </c>
      <c r="H78">
        <v>2</v>
      </c>
    </row>
    <row r="79" spans="1:8" x14ac:dyDescent="0.25">
      <c r="A79" s="1" t="str">
        <f>HYPERLINK("CVs\Fares Alhasani (فارس الحسني).pdf", "Fares Alhasani (فارس الحسني).pdf")</f>
        <v>Fares Alhasani (فارس الحسني).pdf</v>
      </c>
      <c r="B79" t="s">
        <v>79</v>
      </c>
      <c r="C79">
        <v>0</v>
      </c>
      <c r="D79">
        <v>1</v>
      </c>
      <c r="E79">
        <v>2</v>
      </c>
      <c r="F79">
        <v>0</v>
      </c>
      <c r="G79">
        <v>0</v>
      </c>
      <c r="H79">
        <v>2</v>
      </c>
    </row>
    <row r="80" spans="1:8" x14ac:dyDescent="0.25">
      <c r="A80" s="1" t="str">
        <f>HYPERLINK("CVs\Walid Bayomi (وليد صلاح علي).pdf", "Walid Bayomi (وليد صلاح علي).pdf")</f>
        <v>Walid Bayomi (وليد صلاح علي).pdf</v>
      </c>
      <c r="B80" t="s">
        <v>204</v>
      </c>
      <c r="C80">
        <v>0</v>
      </c>
      <c r="D80">
        <v>2</v>
      </c>
      <c r="E80">
        <v>2</v>
      </c>
      <c r="F80">
        <v>0</v>
      </c>
      <c r="G80">
        <v>1</v>
      </c>
      <c r="H80">
        <v>0</v>
      </c>
    </row>
    <row r="81" spans="1:8" x14ac:dyDescent="0.25">
      <c r="A81" s="1" t="str">
        <f>HYPERLINK("CVs\Ahmed Shaheen (أحمد شاهين).pdf", "Ahmed Shaheen (أحمد شاهين).pdf")</f>
        <v>Ahmed Shaheen (أحمد شاهين).pdf</v>
      </c>
      <c r="B81" t="s">
        <v>36</v>
      </c>
      <c r="C81">
        <v>0</v>
      </c>
      <c r="D81">
        <v>1</v>
      </c>
      <c r="E81">
        <v>1</v>
      </c>
      <c r="F81">
        <v>0</v>
      </c>
      <c r="G81">
        <v>0</v>
      </c>
      <c r="H81">
        <v>2</v>
      </c>
    </row>
    <row r="82" spans="1:8" x14ac:dyDescent="0.25">
      <c r="A82" s="1" t="str">
        <f>HYPERLINK("CVs\Amr Aboudi (عمرو عابودي).pdf", "Amr Aboudi (عمرو عابودي).pdf")</f>
        <v>Amr Aboudi (عمرو عابودي).pdf</v>
      </c>
      <c r="B82" t="s">
        <v>51</v>
      </c>
      <c r="C82">
        <v>0</v>
      </c>
      <c r="D82">
        <v>1</v>
      </c>
      <c r="E82">
        <v>4</v>
      </c>
      <c r="F82">
        <v>0</v>
      </c>
      <c r="G82">
        <v>3</v>
      </c>
      <c r="H82">
        <v>0</v>
      </c>
    </row>
    <row r="83" spans="1:8" x14ac:dyDescent="0.25">
      <c r="A83" s="1" t="str">
        <f>HYPERLINK("CVs\AMR IBRAHIM (عمرو ابراهيم).pdf", "AMR IBRAHIM (عمرو ابراهيم).pdf")</f>
        <v>AMR IBRAHIM (عمرو ابراهيم).pdf</v>
      </c>
      <c r="B83" t="s">
        <v>53</v>
      </c>
      <c r="C83">
        <v>0</v>
      </c>
      <c r="D83">
        <v>0</v>
      </c>
      <c r="E83">
        <v>0</v>
      </c>
      <c r="F83">
        <v>4</v>
      </c>
      <c r="G83">
        <v>1</v>
      </c>
      <c r="H83">
        <v>3</v>
      </c>
    </row>
    <row r="84" spans="1:8" x14ac:dyDescent="0.25">
      <c r="A84" s="1" t="str">
        <f>HYPERLINK("CVs\MOHAMMED AL-RUZIEH (محمد الرزيه).pdf", "MOHAMMED AL-RUZIEH (محمد الرزيه).pdf")</f>
        <v>MOHAMMED AL-RUZIEH (محمد الرزيه).pdf</v>
      </c>
      <c r="B84" t="s">
        <v>142</v>
      </c>
      <c r="C84">
        <v>0</v>
      </c>
      <c r="D84">
        <v>0</v>
      </c>
      <c r="E84">
        <v>2</v>
      </c>
      <c r="F84">
        <v>0</v>
      </c>
      <c r="G84">
        <v>0</v>
      </c>
      <c r="H84">
        <v>4</v>
      </c>
    </row>
    <row r="85" spans="1:8" x14ac:dyDescent="0.25">
      <c r="A85" s="1" t="str">
        <f>HYPERLINK("CVs\Saeed Abdullah.pdf", "Saeed Abdullah.pdf")</f>
        <v>Saeed Abdullah.pdf</v>
      </c>
      <c r="B85" t="s">
        <v>180</v>
      </c>
      <c r="C85">
        <v>0</v>
      </c>
      <c r="D85">
        <v>0</v>
      </c>
      <c r="E85">
        <v>2</v>
      </c>
      <c r="F85">
        <v>3</v>
      </c>
      <c r="G85">
        <v>0</v>
      </c>
      <c r="H85">
        <v>2</v>
      </c>
    </row>
    <row r="86" spans="1:8" x14ac:dyDescent="0.25">
      <c r="A86" s="1" t="str">
        <f>HYPERLINK("CVs\Mohamed Mohamed (محمد محمد).pdf", "Mohamed Mohamed (محمد محمد).pdf")</f>
        <v>Mohamed Mohamed (محمد محمد).pdf</v>
      </c>
      <c r="B86" t="s">
        <v>131</v>
      </c>
      <c r="C86">
        <v>0</v>
      </c>
      <c r="D86">
        <v>1</v>
      </c>
      <c r="E86">
        <v>2</v>
      </c>
      <c r="F86">
        <v>0</v>
      </c>
      <c r="G86">
        <v>0</v>
      </c>
      <c r="H86">
        <v>1</v>
      </c>
    </row>
    <row r="87" spans="1:8" x14ac:dyDescent="0.25">
      <c r="A87" s="1" t="str">
        <f>HYPERLINK("CVs\Mohamed Elbaz (محمد الباز).pdf", "Mohamed Elbaz (محمد الباز).pdf")</f>
        <v>Mohamed Elbaz (محمد الباز).pdf</v>
      </c>
      <c r="B87" t="s">
        <v>125</v>
      </c>
      <c r="C87">
        <v>0</v>
      </c>
      <c r="D87">
        <v>0</v>
      </c>
      <c r="E87">
        <v>2</v>
      </c>
      <c r="F87">
        <v>0</v>
      </c>
      <c r="G87">
        <v>0</v>
      </c>
      <c r="H87">
        <v>0</v>
      </c>
    </row>
    <row r="88" spans="1:8" x14ac:dyDescent="0.25">
      <c r="A88" s="1" t="str">
        <f>HYPERLINK("CVs\Ahmed Alshahrani (أحمد الشهراني).pdf", "Ahmed Alshahrani (أحمد الشهراني).pdf")</f>
        <v>Ahmed Alshahrani (أحمد الشهراني).pdf</v>
      </c>
      <c r="B88" t="s">
        <v>28</v>
      </c>
      <c r="C88">
        <v>0</v>
      </c>
      <c r="D88">
        <v>0</v>
      </c>
      <c r="E88">
        <v>2</v>
      </c>
      <c r="F88">
        <v>0</v>
      </c>
      <c r="G88">
        <v>0</v>
      </c>
      <c r="H88">
        <v>0</v>
      </c>
    </row>
    <row r="89" spans="1:8" x14ac:dyDescent="0.25">
      <c r="A89" s="1" t="str">
        <f>HYPERLINK("CVs\Fahad Alharbi (فهد الوهيبي).pdf", "Fahad Alharbi (فهد الوهيبي).pdf")</f>
        <v>Fahad Alharbi (فهد الوهيبي).pdf</v>
      </c>
      <c r="B89" t="s">
        <v>75</v>
      </c>
      <c r="C89">
        <v>0</v>
      </c>
      <c r="D89">
        <v>1</v>
      </c>
      <c r="E89">
        <v>3</v>
      </c>
      <c r="F89">
        <v>0</v>
      </c>
      <c r="G89">
        <v>0</v>
      </c>
      <c r="H89">
        <v>2</v>
      </c>
    </row>
    <row r="90" spans="1:8" x14ac:dyDescent="0.25">
      <c r="A90" s="1" t="str">
        <f>HYPERLINK("CVs\RASHED ALABBAS (Rashed Alabbas).pdf", "RASHED ALABBAS (Rashed Alabbas).pdf")</f>
        <v>RASHED ALABBAS (Rashed Alabbas).pdf</v>
      </c>
      <c r="B90" t="s">
        <v>175</v>
      </c>
      <c r="C90">
        <v>0</v>
      </c>
      <c r="D90">
        <v>0</v>
      </c>
      <c r="E90">
        <v>2</v>
      </c>
      <c r="F90">
        <v>0</v>
      </c>
      <c r="G90">
        <v>0</v>
      </c>
      <c r="H90">
        <v>0</v>
      </c>
    </row>
    <row r="91" spans="1:8" x14ac:dyDescent="0.25">
      <c r="A91" s="1" t="str">
        <f>HYPERLINK("CVs\Rami El Taki.pdf", "Rami El Taki.pdf")</f>
        <v>Rami El Taki.pdf</v>
      </c>
      <c r="B91" t="s">
        <v>173</v>
      </c>
      <c r="C91">
        <v>1</v>
      </c>
      <c r="D91">
        <v>2</v>
      </c>
      <c r="E91">
        <v>1</v>
      </c>
      <c r="F91">
        <v>0</v>
      </c>
      <c r="G91">
        <v>0</v>
      </c>
      <c r="H91">
        <v>1</v>
      </c>
    </row>
    <row r="92" spans="1:8" x14ac:dyDescent="0.25">
      <c r="A92" s="1" t="str">
        <f>HYPERLINK("CVs\Abdullah Ghazouani (عبدالله غزواني).pdf", "Abdullah Ghazouani (عبدالله غزواني).pdf")</f>
        <v>Abdullah Ghazouani (عبدالله غزواني).pdf</v>
      </c>
      <c r="B92" t="s">
        <v>18</v>
      </c>
      <c r="C92">
        <v>0</v>
      </c>
      <c r="D92">
        <v>0</v>
      </c>
      <c r="E92">
        <v>0</v>
      </c>
      <c r="F92">
        <v>0</v>
      </c>
      <c r="G92">
        <v>0</v>
      </c>
      <c r="H92">
        <v>0</v>
      </c>
    </row>
    <row r="93" spans="1:8" x14ac:dyDescent="0.25">
      <c r="A93" s="1" t="str">
        <f>HYPERLINK("CVs\Osamah Alnefaey.pdf", "Osamah Alnefaey.pdf")</f>
        <v>Osamah Alnefaey.pdf</v>
      </c>
      <c r="B93" t="s">
        <v>170</v>
      </c>
      <c r="C93">
        <v>0</v>
      </c>
      <c r="D93">
        <v>0</v>
      </c>
      <c r="E93">
        <v>2</v>
      </c>
      <c r="F93">
        <v>0</v>
      </c>
      <c r="G93">
        <v>0</v>
      </c>
      <c r="H93">
        <v>0</v>
      </c>
    </row>
    <row r="94" spans="1:8" x14ac:dyDescent="0.25">
      <c r="A94" s="1" t="str">
        <f>HYPERLINK("CVs\Moutaz Ahmad.pdf", "Moutaz Ahmad.pdf")</f>
        <v>Moutaz Ahmad.pdf</v>
      </c>
      <c r="B94" t="s">
        <v>156</v>
      </c>
      <c r="C94">
        <v>0</v>
      </c>
      <c r="D94">
        <v>0</v>
      </c>
      <c r="E94">
        <v>0</v>
      </c>
      <c r="F94">
        <v>0</v>
      </c>
      <c r="G94">
        <v>0</v>
      </c>
      <c r="H94">
        <v>0</v>
      </c>
    </row>
    <row r="95" spans="1:8" x14ac:dyDescent="0.25">
      <c r="A95" s="1" t="str">
        <f>HYPERLINK("CVs\Taher Salem.pdf", "Taher Salem.pdf")</f>
        <v>Taher Salem.pdf</v>
      </c>
      <c r="B95" t="s">
        <v>192</v>
      </c>
      <c r="C95">
        <v>0</v>
      </c>
      <c r="D95">
        <v>0</v>
      </c>
      <c r="E95">
        <v>0</v>
      </c>
      <c r="F95">
        <v>0</v>
      </c>
      <c r="G95">
        <v>0</v>
      </c>
      <c r="H95">
        <v>0</v>
      </c>
    </row>
    <row r="96" spans="1:8" x14ac:dyDescent="0.25">
      <c r="A96" s="1" t="str">
        <f>HYPERLINK("CVs\ISMAIL ELDIGHEDI (اسماعيل الدغيدي).pdf", "ISMAIL ELDIGHEDI (اسماعيل الدغيدي).pdf")</f>
        <v>ISMAIL ELDIGHEDI (اسماعيل الدغيدي).pdf</v>
      </c>
      <c r="B96" t="s">
        <v>103</v>
      </c>
      <c r="C96">
        <v>0</v>
      </c>
      <c r="D96">
        <v>0</v>
      </c>
      <c r="E96">
        <v>0</v>
      </c>
      <c r="F96">
        <v>0</v>
      </c>
      <c r="G96">
        <v>0</v>
      </c>
      <c r="H96">
        <v>0</v>
      </c>
    </row>
    <row r="97" spans="1:8" x14ac:dyDescent="0.25">
      <c r="A97" s="1" t="str">
        <f>HYPERLINK("CVs\ALAA MERZA (علاء مرزا).pdf", "ALAA MERZA (علاء مرزا).pdf")</f>
        <v>ALAA MERZA (علاء مرزا).pdf</v>
      </c>
      <c r="B97" t="s">
        <v>41</v>
      </c>
      <c r="C97">
        <v>0</v>
      </c>
      <c r="D97">
        <v>0</v>
      </c>
      <c r="E97">
        <v>0</v>
      </c>
      <c r="F97">
        <v>0</v>
      </c>
      <c r="G97">
        <v>0</v>
      </c>
      <c r="H97">
        <v>0</v>
      </c>
    </row>
    <row r="98" spans="1:8" x14ac:dyDescent="0.25">
      <c r="A98" s="1" t="str">
        <f>HYPERLINK("CVs\Farid Abu Al Saud (Farid).pdf", "Farid Abu Al Saud (Farid).pdf")</f>
        <v>Farid Abu Al Saud (Farid).pdf</v>
      </c>
      <c r="B98" t="s">
        <v>80</v>
      </c>
      <c r="C98">
        <v>0</v>
      </c>
      <c r="D98">
        <v>0</v>
      </c>
      <c r="E98">
        <v>0</v>
      </c>
      <c r="F98">
        <v>0</v>
      </c>
      <c r="G98">
        <v>0</v>
      </c>
      <c r="H98">
        <v>0</v>
      </c>
    </row>
    <row r="99" spans="1:8" x14ac:dyDescent="0.25">
      <c r="A99" s="1" t="str">
        <f>HYPERLINK("CVs\Mohamed Abo El Naga (Mohamed Abo El Naga).pdf", "Mohamed Abo El Naga (Mohamed Abo El Naga).pdf")</f>
        <v>Mohamed Abo El Naga (Mohamed Abo El Naga).pdf</v>
      </c>
      <c r="B99" t="s">
        <v>122</v>
      </c>
      <c r="C99">
        <v>0</v>
      </c>
      <c r="D99">
        <v>0</v>
      </c>
      <c r="E99">
        <v>0</v>
      </c>
      <c r="F99">
        <v>0</v>
      </c>
      <c r="G99">
        <v>1</v>
      </c>
      <c r="H99">
        <v>0</v>
      </c>
    </row>
    <row r="100" spans="1:8" x14ac:dyDescent="0.25">
      <c r="A100" s="1" t="str">
        <f>HYPERLINK("CVs\MUHAMMED SALEEM MP.pdf", "MUHAMMED SALEEM MP.pdf")</f>
        <v>MUHAMMED SALEEM MP.pdf</v>
      </c>
      <c r="B100" t="s">
        <v>160</v>
      </c>
      <c r="C100">
        <v>0</v>
      </c>
      <c r="D100">
        <v>0</v>
      </c>
      <c r="E100">
        <v>0</v>
      </c>
      <c r="F100">
        <v>0</v>
      </c>
      <c r="G100">
        <v>0</v>
      </c>
      <c r="H100">
        <v>0</v>
      </c>
    </row>
    <row r="101" spans="1:8" x14ac:dyDescent="0.25">
      <c r="A101" s="1" t="str">
        <f>HYPERLINK("CVs\Atif ads (عاطف عدس).pdf", "Atif ads (عاطف عدس).pdf")</f>
        <v>Atif ads (عاطف عدس).pdf</v>
      </c>
      <c r="B101" t="s">
        <v>59</v>
      </c>
      <c r="C101">
        <v>0</v>
      </c>
      <c r="D101">
        <v>0</v>
      </c>
      <c r="E101">
        <v>0</v>
      </c>
      <c r="F101">
        <v>0</v>
      </c>
      <c r="G101">
        <v>0</v>
      </c>
      <c r="H101">
        <v>0</v>
      </c>
    </row>
    <row r="102" spans="1:8" x14ac:dyDescent="0.25">
      <c r="A102" s="1" t="str">
        <f>HYPERLINK("CVs\Ashwaq Shami (اشواق شامي).pdf", "Ashwaq Shami (اشواق شامي).pdf")</f>
        <v>Ashwaq Shami (اشواق شامي).pdf</v>
      </c>
      <c r="B102" t="s">
        <v>57</v>
      </c>
      <c r="C102">
        <v>0</v>
      </c>
      <c r="D102">
        <v>0</v>
      </c>
      <c r="E102">
        <v>0</v>
      </c>
      <c r="F102">
        <v>0</v>
      </c>
      <c r="G102">
        <v>0</v>
      </c>
      <c r="H102">
        <v>0</v>
      </c>
    </row>
    <row r="103" spans="1:8" x14ac:dyDescent="0.25">
      <c r="A103" s="1" t="str">
        <f>HYPERLINK("CVs\Ahmed Khader.pdf", "Ahmed Khader.pdf")</f>
        <v>Ahmed Khader.pdf</v>
      </c>
      <c r="B103" t="s">
        <v>34</v>
      </c>
      <c r="C103">
        <v>0</v>
      </c>
      <c r="D103">
        <v>0</v>
      </c>
      <c r="E103">
        <v>0</v>
      </c>
      <c r="F103">
        <v>0</v>
      </c>
      <c r="G103">
        <v>0</v>
      </c>
      <c r="H103">
        <v>0</v>
      </c>
    </row>
    <row r="104" spans="1:8" x14ac:dyDescent="0.25">
      <c r="A104" s="1" t="str">
        <f>HYPERLINK("CVs\Abdullah Alfawaz (عبدالله الفواز).pdf", "Abdullah Alfawaz (عبدالله الفواز).pdf")</f>
        <v>Abdullah Alfawaz (عبدالله الفواز).pdf</v>
      </c>
      <c r="B104" t="s">
        <v>14</v>
      </c>
      <c r="C104">
        <v>0</v>
      </c>
      <c r="D104">
        <v>0</v>
      </c>
      <c r="E104">
        <v>0</v>
      </c>
      <c r="F104">
        <v>0</v>
      </c>
      <c r="G104">
        <v>0</v>
      </c>
      <c r="H104">
        <v>0</v>
      </c>
    </row>
    <row r="105" spans="1:8" x14ac:dyDescent="0.25">
      <c r="A105" s="1" t="str">
        <f>HYPERLINK("CVs\Abdullah Andergeery (عبدالله أندرقيري).pdf", "Abdullah Andergeery (عبدالله أندرقيري).pdf")</f>
        <v>Abdullah Andergeery (عبدالله أندرقيري).pdf</v>
      </c>
      <c r="B105" t="s">
        <v>16</v>
      </c>
      <c r="C105">
        <v>0</v>
      </c>
      <c r="D105">
        <v>0</v>
      </c>
      <c r="E105">
        <v>0</v>
      </c>
      <c r="F105">
        <v>0</v>
      </c>
      <c r="G105">
        <v>0</v>
      </c>
      <c r="H105">
        <v>0</v>
      </c>
    </row>
    <row r="106" spans="1:8" x14ac:dyDescent="0.25">
      <c r="A106" s="1" t="str">
        <f>HYPERLINK("CVs\Wesam Bin Qasem (وسام بن قاسم).pdf", "Wesam Bin Qasem (وسام بن قاسم).pdf")</f>
        <v>Wesam Bin Qasem (وسام بن قاسم).pdf</v>
      </c>
      <c r="B106" t="s">
        <v>206</v>
      </c>
      <c r="C106">
        <v>0</v>
      </c>
      <c r="D106">
        <v>0</v>
      </c>
      <c r="E106">
        <v>0</v>
      </c>
      <c r="F106">
        <v>0</v>
      </c>
      <c r="G106">
        <v>0</v>
      </c>
      <c r="H106">
        <v>0</v>
      </c>
    </row>
    <row r="107" spans="1:8" x14ac:dyDescent="0.25">
      <c r="A107" s="1" t="str">
        <f>HYPERLINK("CVs\Hossam El Din El Bakry.pdf", "Hossam El Din El Bakry.pdf")</f>
        <v>Hossam El Din El Bakry.pdf</v>
      </c>
      <c r="B107" t="s">
        <v>91</v>
      </c>
      <c r="C107">
        <v>0</v>
      </c>
      <c r="D107">
        <v>0</v>
      </c>
      <c r="E107">
        <v>0</v>
      </c>
      <c r="F107">
        <v>0</v>
      </c>
      <c r="G107">
        <v>0</v>
      </c>
      <c r="H107">
        <v>0</v>
      </c>
    </row>
    <row r="108" spans="1:8" x14ac:dyDescent="0.25">
      <c r="A108" s="1" t="str">
        <f>HYPERLINK("CVs\Omar Satti (Omar Satti).pdf", "Omar Satti (Omar Satti).pdf")</f>
        <v>Omar Satti (Omar Satti).pdf</v>
      </c>
      <c r="B108" t="s">
        <v>168</v>
      </c>
      <c r="C108">
        <v>0</v>
      </c>
      <c r="D108">
        <v>0</v>
      </c>
      <c r="E108">
        <v>0</v>
      </c>
      <c r="F108">
        <v>0</v>
      </c>
      <c r="G108">
        <v>0</v>
      </c>
      <c r="H108">
        <v>0</v>
      </c>
    </row>
    <row r="109" spans="1:8" x14ac:dyDescent="0.25">
      <c r="A109" s="1" t="str">
        <f>HYPERLINK("CVs\Amr Ahmed (عمرو احمد).pdf", "Amr Ahmed (عمرو احمد).pdf")</f>
        <v>Amr Ahmed (عمرو احمد).pdf</v>
      </c>
      <c r="B109" t="s">
        <v>52</v>
      </c>
      <c r="C109">
        <v>0</v>
      </c>
      <c r="D109">
        <v>0</v>
      </c>
      <c r="E109">
        <v>0</v>
      </c>
      <c r="F109">
        <v>0</v>
      </c>
      <c r="G109">
        <v>0</v>
      </c>
      <c r="H109">
        <v>0</v>
      </c>
    </row>
    <row r="110" spans="1:8" x14ac:dyDescent="0.25">
      <c r="A110" s="1" t="str">
        <f>HYPERLINK("CVs\MOHAMMED ALJAMAHIR (محمد ال جماهر).pdf", "MOHAMMED ALJAMAHIR (محمد ال جماهر).pdf")</f>
        <v>MOHAMMED ALJAMAHIR (محمد ال جماهر).pdf</v>
      </c>
      <c r="B110" t="s">
        <v>143</v>
      </c>
      <c r="C110">
        <v>0</v>
      </c>
      <c r="D110">
        <v>0</v>
      </c>
      <c r="E110">
        <v>0</v>
      </c>
      <c r="F110">
        <v>0</v>
      </c>
      <c r="G110">
        <v>0</v>
      </c>
      <c r="H110">
        <v>0</v>
      </c>
    </row>
    <row r="111" spans="1:8" x14ac:dyDescent="0.25">
      <c r="A111" s="1" t="str">
        <f>HYPERLINK("CVs\Ahmad Essa (أحمد عيسى).pdf", "Ahmad Essa (أحمد عيسى).pdf")</f>
        <v>Ahmad Essa (أحمد عيسى).pdf</v>
      </c>
      <c r="B111" t="s">
        <v>23</v>
      </c>
      <c r="C111">
        <v>0</v>
      </c>
      <c r="D111">
        <v>0</v>
      </c>
      <c r="E111">
        <v>0</v>
      </c>
      <c r="F111">
        <v>0</v>
      </c>
      <c r="G111">
        <v>0</v>
      </c>
      <c r="H111">
        <v>0</v>
      </c>
    </row>
    <row r="112" spans="1:8" x14ac:dyDescent="0.25">
      <c r="A112" s="1" t="str">
        <f>HYPERLINK("CVs\Omar Nafea.pdf", "Omar Nafea.pdf")</f>
        <v>Omar Nafea.pdf</v>
      </c>
      <c r="B112" t="s">
        <v>167</v>
      </c>
      <c r="C112">
        <v>0</v>
      </c>
      <c r="D112">
        <v>0</v>
      </c>
      <c r="E112">
        <v>0</v>
      </c>
      <c r="F112">
        <v>0</v>
      </c>
      <c r="G112">
        <v>0</v>
      </c>
      <c r="H112">
        <v>0</v>
      </c>
    </row>
    <row r="113" spans="1:8" x14ac:dyDescent="0.25">
      <c r="A113" s="1" t="str">
        <f>HYPERLINK("CVs\Abdulhadi Alqarni (عبدالهادي القرني).pdf", "Abdulhadi Alqarni (عبدالهادي القرني).pdf")</f>
        <v>Abdulhadi Alqarni (عبدالهادي القرني).pdf</v>
      </c>
      <c r="B113" t="s">
        <v>12</v>
      </c>
      <c r="C113">
        <v>0</v>
      </c>
      <c r="D113">
        <v>0</v>
      </c>
      <c r="E113">
        <v>0</v>
      </c>
      <c r="F113">
        <v>0</v>
      </c>
      <c r="G113">
        <v>0</v>
      </c>
      <c r="H113">
        <v>0</v>
      </c>
    </row>
    <row r="114" spans="1:8" x14ac:dyDescent="0.25">
      <c r="A114" s="1" t="str">
        <f>HYPERLINK("CVs\Rawan Alahmadi (روان الأحمدي).pdf", "Rawan Alahmadi (روان الأحمدي).pdf")</f>
        <v>Rawan Alahmadi (روان الأحمدي).pdf</v>
      </c>
      <c r="B114" t="s">
        <v>176</v>
      </c>
      <c r="C114">
        <v>0</v>
      </c>
      <c r="D114">
        <v>0</v>
      </c>
      <c r="E114">
        <v>0</v>
      </c>
      <c r="F114">
        <v>0</v>
      </c>
      <c r="G114">
        <v>0</v>
      </c>
      <c r="H114">
        <v>0</v>
      </c>
    </row>
    <row r="115" spans="1:8" x14ac:dyDescent="0.25">
      <c r="A115" s="1" t="str">
        <f>HYPERLINK("CVs\EKHLAS MURAD (اخلاص مراد).pdf", "EKHLAS MURAD (اخلاص مراد).pdf")</f>
        <v>EKHLAS MURAD (اخلاص مراد).pdf</v>
      </c>
      <c r="B115" t="s">
        <v>68</v>
      </c>
      <c r="C115">
        <v>0</v>
      </c>
      <c r="D115">
        <v>0</v>
      </c>
      <c r="E115">
        <v>0</v>
      </c>
      <c r="F115">
        <v>0</v>
      </c>
      <c r="G115">
        <v>0</v>
      </c>
      <c r="H115">
        <v>0</v>
      </c>
    </row>
    <row r="116" spans="1:8" x14ac:dyDescent="0.25">
      <c r="A116" s="1" t="str">
        <f>HYPERLINK("CVs\Suliman Al-Shehri.pdf", "Suliman Al-Shehri.pdf")</f>
        <v>Suliman Al-Shehri.pdf</v>
      </c>
      <c r="B116" t="s">
        <v>188</v>
      </c>
      <c r="C116">
        <v>0</v>
      </c>
      <c r="D116">
        <v>0</v>
      </c>
      <c r="E116">
        <v>1</v>
      </c>
      <c r="F116">
        <v>1</v>
      </c>
      <c r="G116">
        <v>0</v>
      </c>
      <c r="H116">
        <v>0</v>
      </c>
    </row>
    <row r="117" spans="1:8" x14ac:dyDescent="0.25">
      <c r="A117" s="1" t="str">
        <f>HYPERLINK("CVs\Yousef Louz.pdf", "Yousef Louz.pdf")</f>
        <v>Yousef Louz.pdf</v>
      </c>
      <c r="B117" t="s">
        <v>211</v>
      </c>
      <c r="C117">
        <v>0</v>
      </c>
      <c r="D117">
        <v>1</v>
      </c>
      <c r="E117">
        <v>2</v>
      </c>
      <c r="F117">
        <v>0</v>
      </c>
      <c r="G117">
        <v>0</v>
      </c>
      <c r="H117">
        <v>2</v>
      </c>
    </row>
    <row r="118" spans="1:8" x14ac:dyDescent="0.25">
      <c r="A118" s="1" t="str">
        <f>HYPERLINK("CVs\SAUDI RIYADH (عبدالعزيز الغنيم).pdf", "SAUDI RIYADH (عبدالعزيز الغنيم).pdf")</f>
        <v>SAUDI RIYADH (عبدالعزيز الغنيم).pdf</v>
      </c>
      <c r="B118" t="s">
        <v>186</v>
      </c>
      <c r="C118">
        <v>0</v>
      </c>
      <c r="D118">
        <v>0</v>
      </c>
      <c r="E118">
        <v>0</v>
      </c>
      <c r="F118">
        <v>0</v>
      </c>
      <c r="G118">
        <v>0</v>
      </c>
      <c r="H118">
        <v>0</v>
      </c>
    </row>
    <row r="119" spans="1:8" x14ac:dyDescent="0.25">
      <c r="A119" s="1" t="str">
        <f>HYPERLINK("CVs\Lorie Kapoujian.pdf", "Lorie Kapoujian.pdf")</f>
        <v>Lorie Kapoujian.pdf</v>
      </c>
      <c r="B119" t="s">
        <v>114</v>
      </c>
      <c r="C119">
        <v>0</v>
      </c>
      <c r="D119">
        <v>1</v>
      </c>
      <c r="E119">
        <v>2</v>
      </c>
      <c r="F119">
        <v>0</v>
      </c>
      <c r="G119">
        <v>1</v>
      </c>
      <c r="H119">
        <v>3</v>
      </c>
    </row>
    <row r="120" spans="1:8" x14ac:dyDescent="0.25">
      <c r="A120" s="1" t="str">
        <f>HYPERLINK("CVs\Hussain Alibrahim.pdf", "Hussain Alibrahim.pdf")</f>
        <v>Hussain Alibrahim.pdf</v>
      </c>
      <c r="B120" t="s">
        <v>95</v>
      </c>
      <c r="C120">
        <v>0</v>
      </c>
      <c r="D120">
        <v>0</v>
      </c>
      <c r="E120">
        <v>3</v>
      </c>
      <c r="F120">
        <v>0</v>
      </c>
      <c r="G120">
        <v>1</v>
      </c>
      <c r="H120">
        <v>0</v>
      </c>
    </row>
    <row r="121" spans="1:8" x14ac:dyDescent="0.25">
      <c r="A121" s="1" t="str">
        <f>HYPERLINK("CVs\Bassel Alabdulaziz.pdf", "Bassel Alabdulaziz.pdf")</f>
        <v>Bassel Alabdulaziz.pdf</v>
      </c>
      <c r="B121" t="s">
        <v>65</v>
      </c>
      <c r="C121">
        <v>0</v>
      </c>
      <c r="D121">
        <v>0</v>
      </c>
      <c r="E121">
        <v>0</v>
      </c>
      <c r="F121">
        <v>0</v>
      </c>
      <c r="G121">
        <v>1</v>
      </c>
      <c r="H121">
        <v>1</v>
      </c>
    </row>
    <row r="122" spans="1:8" x14ac:dyDescent="0.25">
      <c r="A122" s="1" t="str">
        <f>HYPERLINK("CVs\ABDULRAHMAN ALGOBASI.pdf", "ABDULRAHMAN ALGOBASI.pdf")</f>
        <v>ABDULRAHMAN ALGOBASI.pdf</v>
      </c>
      <c r="B122" t="s">
        <v>19</v>
      </c>
      <c r="C122">
        <v>0</v>
      </c>
      <c r="D122">
        <v>1</v>
      </c>
      <c r="E122">
        <v>1</v>
      </c>
      <c r="F122">
        <v>1</v>
      </c>
      <c r="G122">
        <v>1</v>
      </c>
      <c r="H122">
        <v>2</v>
      </c>
    </row>
    <row r="123" spans="1:8" x14ac:dyDescent="0.25">
      <c r="A123" s="1" t="str">
        <f>HYPERLINK("CVs\Abdulkarim Alanazi (عبدالكريم العنزي).pdf", "Abdulkarim Alanazi (عبدالكريم العنزي).pdf")</f>
        <v>Abdulkarim Alanazi (عبدالكريم العنزي).pdf</v>
      </c>
      <c r="B123" t="s">
        <v>13</v>
      </c>
      <c r="C123">
        <v>0</v>
      </c>
      <c r="D123">
        <v>0</v>
      </c>
      <c r="E123">
        <v>2</v>
      </c>
      <c r="F123">
        <v>0</v>
      </c>
      <c r="G123">
        <v>0</v>
      </c>
      <c r="H123">
        <v>1</v>
      </c>
    </row>
    <row r="124" spans="1:8" x14ac:dyDescent="0.25">
      <c r="A124" s="1" t="str">
        <f>HYPERLINK("CVs\Abdullah Awaji (عبدالله عواجي).pdf", "Abdullah Awaji (عبدالله عواجي).pdf")</f>
        <v>Abdullah Awaji (عبدالله عواجي).pdf</v>
      </c>
      <c r="B124" t="s">
        <v>17</v>
      </c>
      <c r="C124">
        <v>0</v>
      </c>
      <c r="D124">
        <v>0</v>
      </c>
      <c r="E124">
        <v>1</v>
      </c>
      <c r="F124">
        <v>0</v>
      </c>
      <c r="G124">
        <v>1</v>
      </c>
      <c r="H124">
        <v>2</v>
      </c>
    </row>
    <row r="125" spans="1:8" x14ac:dyDescent="0.25">
      <c r="A125" s="1" t="str">
        <f>HYPERLINK("CVs\Weddah Abdulrahman (وده عبدالرحمن).pdf", "Weddah Abdulrahman (وده عبدالرحمن).pdf")</f>
        <v>Weddah Abdulrahman (وده عبدالرحمن).pdf</v>
      </c>
      <c r="B125" t="s">
        <v>205</v>
      </c>
      <c r="C125">
        <v>0</v>
      </c>
      <c r="D125">
        <v>0</v>
      </c>
      <c r="E125">
        <v>2</v>
      </c>
      <c r="F125">
        <v>0</v>
      </c>
      <c r="G125">
        <v>0</v>
      </c>
      <c r="H125">
        <v>1</v>
      </c>
    </row>
    <row r="126" spans="1:8" x14ac:dyDescent="0.25">
      <c r="A126" s="1" t="str">
        <f>HYPERLINK("CVs\HAITHAM HAMMAM.pdf", "HAITHAM HAMMAM.pdf")</f>
        <v>HAITHAM HAMMAM.pdf</v>
      </c>
      <c r="B126" t="s">
        <v>83</v>
      </c>
      <c r="C126">
        <v>0</v>
      </c>
      <c r="D126">
        <v>0</v>
      </c>
      <c r="E126">
        <v>2</v>
      </c>
      <c r="F126">
        <v>0</v>
      </c>
      <c r="G126">
        <v>0</v>
      </c>
      <c r="H126">
        <v>3</v>
      </c>
    </row>
    <row r="127" spans="1:8" x14ac:dyDescent="0.25">
      <c r="A127" s="1" t="str">
        <f>HYPERLINK("CVs\Amr Warrad.pdf", "Amr Warrad.pdf")</f>
        <v>Amr Warrad.pdf</v>
      </c>
      <c r="B127" t="s">
        <v>55</v>
      </c>
      <c r="C127">
        <v>0</v>
      </c>
      <c r="D127">
        <v>0</v>
      </c>
      <c r="E127">
        <v>1</v>
      </c>
      <c r="F127">
        <v>0</v>
      </c>
      <c r="G127">
        <v>0</v>
      </c>
      <c r="H127">
        <v>3</v>
      </c>
    </row>
    <row r="128" spans="1:8" x14ac:dyDescent="0.25">
      <c r="A128" s="1" t="str">
        <f>HYPERLINK("CVs\Ahlam Alharthi.pdf", "Ahlam Alharthi.pdf")</f>
        <v>Ahlam Alharthi.pdf</v>
      </c>
      <c r="B128" t="s">
        <v>21</v>
      </c>
      <c r="C128">
        <v>0</v>
      </c>
      <c r="D128">
        <v>0</v>
      </c>
      <c r="E128">
        <v>2</v>
      </c>
      <c r="F128">
        <v>0</v>
      </c>
      <c r="G128">
        <v>1</v>
      </c>
      <c r="H128">
        <v>2</v>
      </c>
    </row>
    <row r="129" spans="1:8" x14ac:dyDescent="0.25">
      <c r="A129" s="1" t="str">
        <f>HYPERLINK("CVs\Ahmed Elgazar.pdf", "Ahmed Elgazar.pdf")</f>
        <v>Ahmed Elgazar.pdf</v>
      </c>
      <c r="B129" t="s">
        <v>30</v>
      </c>
      <c r="C129">
        <v>0</v>
      </c>
      <c r="D129">
        <v>0</v>
      </c>
      <c r="E129">
        <v>0</v>
      </c>
      <c r="F129">
        <v>0</v>
      </c>
      <c r="G129">
        <v>1</v>
      </c>
      <c r="H129">
        <v>2</v>
      </c>
    </row>
    <row r="130" spans="1:8" x14ac:dyDescent="0.25">
      <c r="A130" s="1" t="str">
        <f>HYPERLINK("CVs\AHMED HUSSEIN.pdf", "AHMED HUSSEIN.pdf")</f>
        <v>AHMED HUSSEIN.pdf</v>
      </c>
      <c r="B130" t="s">
        <v>33</v>
      </c>
      <c r="C130">
        <v>0</v>
      </c>
      <c r="D130">
        <v>1</v>
      </c>
      <c r="E130">
        <v>0</v>
      </c>
      <c r="F130">
        <v>0</v>
      </c>
      <c r="G130">
        <v>2</v>
      </c>
      <c r="H130">
        <v>0</v>
      </c>
    </row>
    <row r="131" spans="1:8" x14ac:dyDescent="0.25">
      <c r="A131" s="1" t="str">
        <f>HYPERLINK("CVs\Ahmed Khamis (احمد خميس).pdf", "Ahmed Khamis (احمد خميس).pdf")</f>
        <v>Ahmed Khamis (احمد خميس).pdf</v>
      </c>
      <c r="B131" t="s">
        <v>35</v>
      </c>
      <c r="C131">
        <v>0</v>
      </c>
      <c r="D131">
        <v>1</v>
      </c>
      <c r="E131">
        <v>2</v>
      </c>
      <c r="F131">
        <v>1</v>
      </c>
      <c r="G131">
        <v>1</v>
      </c>
      <c r="H131">
        <v>0</v>
      </c>
    </row>
    <row r="132" spans="1:8" x14ac:dyDescent="0.25">
      <c r="A132" s="1" t="str">
        <f>HYPERLINK("CVs\Ahmed Eltahhan (Ahmed Eltahhan).pdf", "Ahmed Eltahhan (Ahmed Eltahhan).pdf")</f>
        <v>Ahmed Eltahhan (Ahmed Eltahhan).pdf</v>
      </c>
      <c r="B132" t="s">
        <v>31</v>
      </c>
      <c r="C132">
        <v>0</v>
      </c>
      <c r="D132">
        <v>1</v>
      </c>
      <c r="E132">
        <v>2</v>
      </c>
      <c r="F132">
        <v>0</v>
      </c>
      <c r="G132">
        <v>0</v>
      </c>
      <c r="H132">
        <v>1</v>
      </c>
    </row>
    <row r="133" spans="1:8" x14ac:dyDescent="0.25">
      <c r="A133" s="1" t="str">
        <f>HYPERLINK("CVs\Hattan Maqbuly (هتان مقبولي).pdf", "Hattan Maqbuly (هتان مقبولي).pdf")</f>
        <v>Hattan Maqbuly (هتان مقبولي).pdf</v>
      </c>
      <c r="B133" t="s">
        <v>89</v>
      </c>
      <c r="C133">
        <v>0</v>
      </c>
      <c r="D133">
        <v>0</v>
      </c>
      <c r="E133">
        <v>0</v>
      </c>
      <c r="F133">
        <v>0</v>
      </c>
      <c r="G133">
        <v>0</v>
      </c>
      <c r="H133">
        <v>0</v>
      </c>
    </row>
    <row r="134" spans="1:8" x14ac:dyDescent="0.25">
      <c r="A134" s="1" t="str">
        <f>HYPERLINK("CVs\Alhaytham Muidh (الهيثم معيض).pdf", "Alhaytham Muidh (الهيثم معيض).pdf")</f>
        <v>Alhaytham Muidh (الهيثم معيض).pdf</v>
      </c>
      <c r="B134" t="s">
        <v>42</v>
      </c>
      <c r="C134">
        <v>0</v>
      </c>
      <c r="D134">
        <v>1</v>
      </c>
      <c r="E134">
        <v>2</v>
      </c>
      <c r="F134">
        <v>1</v>
      </c>
      <c r="G134">
        <v>0</v>
      </c>
      <c r="H134">
        <v>2</v>
      </c>
    </row>
    <row r="135" spans="1:8" x14ac:dyDescent="0.25">
      <c r="A135" s="1" t="str">
        <f>HYPERLINK("CVs\Alaa Ashary (Alaa Ashary).pdf", "Alaa Ashary (Alaa Ashary).pdf")</f>
        <v>Alaa Ashary (Alaa Ashary).pdf</v>
      </c>
      <c r="B135" t="s">
        <v>40</v>
      </c>
      <c r="C135">
        <v>0</v>
      </c>
      <c r="D135">
        <v>0</v>
      </c>
      <c r="E135">
        <v>2</v>
      </c>
      <c r="F135">
        <v>0</v>
      </c>
      <c r="G135">
        <v>0</v>
      </c>
      <c r="H135">
        <v>0</v>
      </c>
    </row>
    <row r="136" spans="1:8" x14ac:dyDescent="0.25">
      <c r="A136" s="1" t="str">
        <f>HYPERLINK("CVs\ALI RAJHI.pdf", "ALI RAJHI.pdf")</f>
        <v>ALI RAJHI.pdf</v>
      </c>
      <c r="B136" t="s">
        <v>44</v>
      </c>
      <c r="C136">
        <v>0</v>
      </c>
      <c r="D136">
        <v>1</v>
      </c>
      <c r="E136">
        <v>2</v>
      </c>
      <c r="F136">
        <v>2</v>
      </c>
      <c r="G136">
        <v>1</v>
      </c>
      <c r="H136">
        <v>2</v>
      </c>
    </row>
    <row r="137" spans="1:8" x14ac:dyDescent="0.25">
      <c r="A137" s="1" t="str">
        <f>HYPERLINK("CVs\Banihasheish Banihasheish (علي بني حشيش).pdf", "Banihasheish Banihasheish (علي بني حشيش).pdf")</f>
        <v>Banihasheish Banihasheish (علي بني حشيش).pdf</v>
      </c>
      <c r="B137" t="s">
        <v>64</v>
      </c>
      <c r="C137">
        <v>0</v>
      </c>
      <c r="D137">
        <v>0</v>
      </c>
      <c r="E137">
        <v>2</v>
      </c>
      <c r="F137">
        <v>1</v>
      </c>
      <c r="G137">
        <v>0</v>
      </c>
      <c r="H137">
        <v>0</v>
      </c>
    </row>
    <row r="138" spans="1:8" x14ac:dyDescent="0.25">
      <c r="A138" s="1" t="str">
        <f>HYPERLINK("CVs\Ali Al-Khamaiseh (علي الخمايسة).pdf", "Ali Al-Khamaiseh (علي الخمايسة).pdf")</f>
        <v>Ali Al-Khamaiseh (علي الخمايسة).pdf</v>
      </c>
      <c r="B138" t="s">
        <v>43</v>
      </c>
      <c r="C138">
        <v>0</v>
      </c>
      <c r="D138">
        <v>1</v>
      </c>
      <c r="E138">
        <v>3</v>
      </c>
      <c r="F138">
        <v>0</v>
      </c>
      <c r="G138">
        <v>1</v>
      </c>
      <c r="H138">
        <v>0</v>
      </c>
    </row>
    <row r="139" spans="1:8" x14ac:dyDescent="0.25">
      <c r="A139" s="1" t="str">
        <f>HYPERLINK("CVs\Allam Hamed (Allam Hamed).pdf", "Allam Hamed (Allam Hamed).pdf")</f>
        <v>Allam Hamed (Allam Hamed).pdf</v>
      </c>
      <c r="B139" t="s">
        <v>45</v>
      </c>
      <c r="C139">
        <v>0</v>
      </c>
      <c r="D139">
        <v>0</v>
      </c>
      <c r="E139">
        <v>3</v>
      </c>
      <c r="F139">
        <v>0</v>
      </c>
      <c r="G139">
        <v>0</v>
      </c>
      <c r="H139">
        <v>1</v>
      </c>
    </row>
    <row r="140" spans="1:8" x14ac:dyDescent="0.25">
      <c r="A140" s="1" t="str">
        <f>HYPERLINK("CVs\Amani Karajeh (اماني كراجة).pdf", "Amani Karajeh (اماني كراجة).pdf")</f>
        <v>Amani Karajeh (اماني كراجة).pdf</v>
      </c>
      <c r="B140" t="s">
        <v>48</v>
      </c>
      <c r="C140">
        <v>0</v>
      </c>
      <c r="D140">
        <v>1</v>
      </c>
      <c r="E140">
        <v>2</v>
      </c>
      <c r="F140">
        <v>0</v>
      </c>
      <c r="G140">
        <v>1</v>
      </c>
      <c r="H140">
        <v>0</v>
      </c>
    </row>
    <row r="141" spans="1:8" x14ac:dyDescent="0.25">
      <c r="A141" s="1" t="str">
        <f>HYPERLINK("CVs\AYMAN SAID.pdf", "AYMAN SAID.pdf")</f>
        <v>AYMAN SAID.pdf</v>
      </c>
      <c r="B141" t="s">
        <v>60</v>
      </c>
      <c r="C141">
        <v>0</v>
      </c>
      <c r="D141">
        <v>1</v>
      </c>
      <c r="E141">
        <v>2</v>
      </c>
      <c r="F141">
        <v>0</v>
      </c>
      <c r="G141">
        <v>2</v>
      </c>
      <c r="H141">
        <v>1</v>
      </c>
    </row>
    <row r="142" spans="1:8" x14ac:dyDescent="0.25">
      <c r="A142" s="1" t="str">
        <f>HYPERLINK("CVs\yasser alkulaibi (yasser alkulaibi).pdf", "yasser alkulaibi (yasser alkulaibi).pdf")</f>
        <v>yasser alkulaibi (yasser alkulaibi).pdf</v>
      </c>
      <c r="B142" t="s">
        <v>210</v>
      </c>
      <c r="C142">
        <v>0</v>
      </c>
      <c r="D142">
        <v>0</v>
      </c>
      <c r="E142">
        <v>0</v>
      </c>
      <c r="F142">
        <v>0</v>
      </c>
      <c r="G142">
        <v>0</v>
      </c>
      <c r="H142">
        <v>0</v>
      </c>
    </row>
    <row r="143" spans="1:8" x14ac:dyDescent="0.25">
      <c r="A143" s="1" t="str">
        <f>HYPERLINK("CVs\Mohammed bin ibrahim.pdf", "Mohammed bin ibrahim.pdf")</f>
        <v>Mohammed bin ibrahim.pdf</v>
      </c>
      <c r="B143" t="s">
        <v>148</v>
      </c>
      <c r="C143">
        <v>0</v>
      </c>
      <c r="D143">
        <v>0</v>
      </c>
      <c r="E143">
        <v>0</v>
      </c>
      <c r="F143">
        <v>0</v>
      </c>
      <c r="G143">
        <v>0</v>
      </c>
      <c r="H143">
        <v>0</v>
      </c>
    </row>
    <row r="144" spans="1:8" x14ac:dyDescent="0.25">
      <c r="A144" s="1" t="str">
        <f>HYPERLINK("CVs\BADER AL MUTAIRI (بدر المطيري).pdf", "BADER AL MUTAIRI (بدر المطيري).pdf")</f>
        <v>BADER AL MUTAIRI (بدر المطيري).pdf</v>
      </c>
      <c r="B144" t="s">
        <v>62</v>
      </c>
      <c r="C144">
        <v>0</v>
      </c>
      <c r="D144">
        <v>0</v>
      </c>
      <c r="E144">
        <v>2</v>
      </c>
      <c r="F144">
        <v>0</v>
      </c>
      <c r="G144">
        <v>0</v>
      </c>
      <c r="H144">
        <v>0</v>
      </c>
    </row>
    <row r="145" spans="1:8" x14ac:dyDescent="0.25">
      <c r="A145" s="1" t="str">
        <f>HYPERLINK("CVs\Mohammad Alwadee.pdf", "Mohammad Alwadee.pdf")</f>
        <v>Mohammad Alwadee.pdf</v>
      </c>
      <c r="B145" t="s">
        <v>139</v>
      </c>
      <c r="C145">
        <v>0</v>
      </c>
      <c r="D145">
        <v>0</v>
      </c>
      <c r="E145">
        <v>1</v>
      </c>
      <c r="F145">
        <v>0</v>
      </c>
      <c r="G145">
        <v>0</v>
      </c>
      <c r="H145">
        <v>0</v>
      </c>
    </row>
    <row r="146" spans="1:8" x14ac:dyDescent="0.25">
      <c r="A146" s="1" t="str">
        <f>HYPERLINK("CVs\Ahmed Ahmed (أحمد أحمد).pdf", "Ahmed Ahmed (أحمد أحمد).pdf")</f>
        <v>Ahmed Ahmed (أحمد أحمد).pdf</v>
      </c>
      <c r="B146" t="s">
        <v>26</v>
      </c>
      <c r="C146">
        <v>0</v>
      </c>
      <c r="D146">
        <v>2</v>
      </c>
      <c r="E146">
        <v>3</v>
      </c>
      <c r="F146">
        <v>0</v>
      </c>
      <c r="G146">
        <v>0</v>
      </c>
      <c r="H146">
        <v>0</v>
      </c>
    </row>
    <row r="147" spans="1:8" x14ac:dyDescent="0.25">
      <c r="A147" s="1" t="str">
        <f>HYPERLINK("CVs\Badr Hassanin (بدر حسنين).pdf", "Badr Hassanin (بدر حسنين).pdf")</f>
        <v>Badr Hassanin (بدر حسنين).pdf</v>
      </c>
      <c r="B147" t="s">
        <v>63</v>
      </c>
      <c r="C147">
        <v>0</v>
      </c>
      <c r="D147">
        <v>0</v>
      </c>
      <c r="E147">
        <v>2</v>
      </c>
      <c r="F147">
        <v>0</v>
      </c>
      <c r="G147">
        <v>1</v>
      </c>
      <c r="H147">
        <v>3</v>
      </c>
    </row>
    <row r="148" spans="1:8" x14ac:dyDescent="0.25">
      <c r="A148" s="1" t="str">
        <f>HYPERLINK("CVs\Ahmed Amin (احمد امين).pdf", "Ahmed Amin (احمد امين).pdf")</f>
        <v>Ahmed Amin (احمد امين).pdf</v>
      </c>
      <c r="B148" t="s">
        <v>29</v>
      </c>
      <c r="C148">
        <v>0</v>
      </c>
      <c r="D148">
        <v>0</v>
      </c>
      <c r="E148">
        <v>3</v>
      </c>
      <c r="F148">
        <v>0</v>
      </c>
      <c r="G148">
        <v>1</v>
      </c>
      <c r="H148">
        <v>4</v>
      </c>
    </row>
    <row r="149" spans="1:8" x14ac:dyDescent="0.25">
      <c r="A149" s="1" t="str">
        <f>HYPERLINK("CVs\Mohammed Alqarni (محمد القرني).pdf", "Mohammed Alqarni (محمد القرني).pdf")</f>
        <v>Mohammed Alqarni (محمد القرني).pdf</v>
      </c>
      <c r="B149" t="s">
        <v>145</v>
      </c>
      <c r="C149">
        <v>0</v>
      </c>
      <c r="D149">
        <v>0</v>
      </c>
      <c r="E149">
        <v>2</v>
      </c>
      <c r="F149">
        <v>1</v>
      </c>
      <c r="G149">
        <v>0</v>
      </c>
      <c r="H149">
        <v>2</v>
      </c>
    </row>
    <row r="150" spans="1:8" x14ac:dyDescent="0.25">
      <c r="A150" s="1" t="str">
        <f>HYPERLINK("CVs\salman safhi (سلمان صفحي).pdf", "salman safhi (سلمان صفحي).pdf")</f>
        <v>salman safhi (سلمان صفحي).pdf</v>
      </c>
      <c r="B150" t="s">
        <v>182</v>
      </c>
      <c r="C150">
        <v>0</v>
      </c>
      <c r="D150">
        <v>0</v>
      </c>
      <c r="E150">
        <v>0</v>
      </c>
      <c r="F150">
        <v>0</v>
      </c>
      <c r="G150">
        <v>0</v>
      </c>
      <c r="H150">
        <v>1</v>
      </c>
    </row>
    <row r="151" spans="1:8" x14ac:dyDescent="0.25">
      <c r="A151" s="1" t="str">
        <f>HYPERLINK("CVs\Osama Bannout.pdf", "Osama Bannout.pdf")</f>
        <v>Osama Bannout.pdf</v>
      </c>
      <c r="B151" t="s">
        <v>169</v>
      </c>
      <c r="C151">
        <v>0</v>
      </c>
      <c r="D151">
        <v>0</v>
      </c>
      <c r="E151">
        <v>2</v>
      </c>
      <c r="F151">
        <v>0</v>
      </c>
      <c r="G151">
        <v>1</v>
      </c>
      <c r="H151">
        <v>0</v>
      </c>
    </row>
    <row r="152" spans="1:8" x14ac:dyDescent="0.25">
      <c r="A152" s="1" t="str">
        <f>HYPERLINK("CVs\Ahmed Gamal (Ahmed Gamal).pdf", "Ahmed Gamal (Ahmed Gamal).pdf")</f>
        <v>Ahmed Gamal (Ahmed Gamal).pdf</v>
      </c>
      <c r="B152" t="s">
        <v>32</v>
      </c>
      <c r="C152">
        <v>0</v>
      </c>
      <c r="D152">
        <v>1</v>
      </c>
      <c r="E152">
        <v>3</v>
      </c>
      <c r="F152">
        <v>0</v>
      </c>
      <c r="G152">
        <v>1</v>
      </c>
      <c r="H152">
        <v>0</v>
      </c>
    </row>
    <row r="153" spans="1:8" x14ac:dyDescent="0.25">
      <c r="A153" s="1" t="str">
        <f>HYPERLINK("CVs\Ahmad mohammad.pdf", "Ahmad mohammad.pdf")</f>
        <v>Ahmad mohammad.pdf</v>
      </c>
      <c r="B153" t="s">
        <v>24</v>
      </c>
      <c r="C153">
        <v>0</v>
      </c>
      <c r="D153">
        <v>1</v>
      </c>
      <c r="E153">
        <v>2</v>
      </c>
      <c r="F153">
        <v>0</v>
      </c>
      <c r="G153">
        <v>2</v>
      </c>
      <c r="H153">
        <v>0</v>
      </c>
    </row>
    <row r="154" spans="1:8" x14ac:dyDescent="0.25">
      <c r="A154" s="1" t="str">
        <f>HYPERLINK("CVs\KHALID ALMATRAFI (Khalid Almatrafi).pdf", "KHALID ALMATRAFI (Khalid Almatrafi).pdf")</f>
        <v>KHALID ALMATRAFI (Khalid Almatrafi).pdf</v>
      </c>
      <c r="B154" t="s">
        <v>111</v>
      </c>
      <c r="C154">
        <v>0</v>
      </c>
      <c r="D154">
        <v>0</v>
      </c>
      <c r="E154">
        <v>1</v>
      </c>
      <c r="F154">
        <v>0</v>
      </c>
      <c r="G154">
        <v>0</v>
      </c>
      <c r="H154">
        <v>0</v>
      </c>
    </row>
    <row r="155" spans="1:8" x14ac:dyDescent="0.25">
      <c r="A155" s="1" t="str">
        <f>HYPERLINK("CVs\Essam Isayyed (عصام إسغيد).pdf", "Essam Isayyed (عصام إسغيد).pdf")</f>
        <v>Essam Isayyed (عصام إسغيد).pdf</v>
      </c>
      <c r="B155" t="s">
        <v>74</v>
      </c>
      <c r="C155">
        <v>0</v>
      </c>
      <c r="D155">
        <v>1</v>
      </c>
      <c r="E155">
        <v>0</v>
      </c>
      <c r="F155">
        <v>0</v>
      </c>
      <c r="G155">
        <v>0</v>
      </c>
      <c r="H155">
        <v>0</v>
      </c>
    </row>
    <row r="156" spans="1:8" x14ac:dyDescent="0.25">
      <c r="A156" s="1" t="str">
        <f>HYPERLINK("CVs\Talal Muzhir (طلال مزهر).pdf", "Talal Muzhir (طلال مزهر).pdf")</f>
        <v>Talal Muzhir (طلال مزهر).pdf</v>
      </c>
      <c r="B156" t="s">
        <v>193</v>
      </c>
      <c r="C156">
        <v>0</v>
      </c>
      <c r="D156">
        <v>0</v>
      </c>
      <c r="E156">
        <v>2</v>
      </c>
      <c r="F156">
        <v>0</v>
      </c>
      <c r="G156">
        <v>0</v>
      </c>
      <c r="H156">
        <v>2</v>
      </c>
    </row>
    <row r="157" spans="1:8" x14ac:dyDescent="0.25">
      <c r="A157" s="1" t="str">
        <f>HYPERLINK("CVs\Muhammad Salim (محمد سالم).pdf", "Muhammad Salim (محمد سالم).pdf")</f>
        <v>Muhammad Salim (محمد سالم).pdf</v>
      </c>
      <c r="B157" t="s">
        <v>159</v>
      </c>
      <c r="C157">
        <v>0</v>
      </c>
      <c r="D157">
        <v>1</v>
      </c>
      <c r="E157">
        <v>0</v>
      </c>
      <c r="F157">
        <v>0</v>
      </c>
      <c r="G157">
        <v>1</v>
      </c>
      <c r="H157">
        <v>3</v>
      </c>
    </row>
    <row r="158" spans="1:8" x14ac:dyDescent="0.25">
      <c r="A158" s="1" t="str">
        <f>HYPERLINK("CVs\Alaa Alyahyawi (علاء اليحيوي).pdf", "Alaa Alyahyawi (علاء اليحيوي).pdf")</f>
        <v>Alaa Alyahyawi (علاء اليحيوي).pdf</v>
      </c>
      <c r="B158" t="s">
        <v>39</v>
      </c>
      <c r="C158">
        <v>0</v>
      </c>
      <c r="D158">
        <v>0</v>
      </c>
      <c r="E158">
        <v>2</v>
      </c>
      <c r="F158">
        <v>0</v>
      </c>
      <c r="G158">
        <v>1</v>
      </c>
      <c r="H158">
        <v>0</v>
      </c>
    </row>
    <row r="159" spans="1:8" x14ac:dyDescent="0.25">
      <c r="A159" s="1" t="str">
        <f>HYPERLINK("CVs\Almoatasem Jerah (المعتصم جره).pdf", "Almoatasem Jerah (المعتصم جره).pdf")</f>
        <v>Almoatasem Jerah (المعتصم جره).pdf</v>
      </c>
      <c r="B159" t="s">
        <v>47</v>
      </c>
      <c r="C159">
        <v>0</v>
      </c>
      <c r="D159">
        <v>0</v>
      </c>
      <c r="E159">
        <v>2</v>
      </c>
      <c r="F159">
        <v>2</v>
      </c>
      <c r="G159">
        <v>0</v>
      </c>
      <c r="H159">
        <v>2</v>
      </c>
    </row>
    <row r="160" spans="1:8" x14ac:dyDescent="0.25">
      <c r="A160" s="1" t="str">
        <f>HYPERLINK("CVs\Mohamed Aladawi.pdf", "Mohamed Aladawi.pdf")</f>
        <v>Mohamed Aladawi.pdf</v>
      </c>
      <c r="B160" t="s">
        <v>123</v>
      </c>
      <c r="C160">
        <v>0</v>
      </c>
      <c r="D160">
        <v>0</v>
      </c>
      <c r="E160">
        <v>2</v>
      </c>
      <c r="F160">
        <v>0</v>
      </c>
      <c r="G160">
        <v>0</v>
      </c>
      <c r="H160">
        <v>1</v>
      </c>
    </row>
    <row r="161" spans="1:8" x14ac:dyDescent="0.25">
      <c r="A161" s="1" t="str">
        <f>HYPERLINK("CVs\Fatimah Labban.pdf", "Fatimah Labban.pdf")</f>
        <v>Fatimah Labban.pdf</v>
      </c>
      <c r="B161" t="s">
        <v>81</v>
      </c>
      <c r="C161">
        <v>0</v>
      </c>
      <c r="D161">
        <v>1</v>
      </c>
      <c r="E161">
        <v>1</v>
      </c>
      <c r="F161">
        <v>0</v>
      </c>
      <c r="G161">
        <v>0</v>
      </c>
      <c r="H161">
        <v>1</v>
      </c>
    </row>
    <row r="162" spans="1:8" x14ac:dyDescent="0.25">
      <c r="A162" s="1" t="str">
        <f>HYPERLINK("CVs\Haitham Darwish (هيثم درويش).pdf", "Haitham Darwish (هيثم درويش).pdf")</f>
        <v>Haitham Darwish (هيثم درويش).pdf</v>
      </c>
      <c r="B162" t="s">
        <v>82</v>
      </c>
      <c r="C162">
        <v>0</v>
      </c>
      <c r="D162">
        <v>1</v>
      </c>
      <c r="E162">
        <v>3</v>
      </c>
      <c r="F162">
        <v>0</v>
      </c>
      <c r="G162">
        <v>5</v>
      </c>
      <c r="H162">
        <v>0</v>
      </c>
    </row>
    <row r="163" spans="1:8" x14ac:dyDescent="0.25">
      <c r="A163" s="1" t="str">
        <f>HYPERLINK("CVs\HAMDI ALBADRAWI (حمدي البدراوي).pdf", "HAMDI ALBADRAWI (حمدي البدراوي).pdf")</f>
        <v>HAMDI ALBADRAWI (حمدي البدراوي).pdf</v>
      </c>
      <c r="B163" t="s">
        <v>84</v>
      </c>
      <c r="C163">
        <v>0</v>
      </c>
      <c r="D163">
        <v>1</v>
      </c>
      <c r="E163">
        <v>2</v>
      </c>
      <c r="F163">
        <v>0</v>
      </c>
      <c r="G163">
        <v>0</v>
      </c>
      <c r="H163">
        <v>0</v>
      </c>
    </row>
    <row r="164" spans="1:8" x14ac:dyDescent="0.25">
      <c r="A164" s="1" t="str">
        <f>HYPERLINK("CVs\Hamzah Muways (حمزة مويس).pdf", "Hamzah Muways (حمزة مويس).pdf")</f>
        <v>Hamzah Muways (حمزة مويس).pdf</v>
      </c>
      <c r="B164" t="s">
        <v>85</v>
      </c>
      <c r="C164">
        <v>0</v>
      </c>
      <c r="D164">
        <v>1</v>
      </c>
      <c r="E164">
        <v>2</v>
      </c>
      <c r="F164">
        <v>0</v>
      </c>
      <c r="G164">
        <v>1</v>
      </c>
      <c r="H164">
        <v>0</v>
      </c>
    </row>
    <row r="165" spans="1:8" x14ac:dyDescent="0.25">
      <c r="A165" s="1" t="str">
        <f>HYPERLINK("CVs\HASSAN AL HAFSHAN (حسن آل حفشان).pdf", "HASSAN AL HAFSHAN (حسن آل حفشان).pdf")</f>
        <v>HASSAN AL HAFSHAN (حسن آل حفشان).pdf</v>
      </c>
      <c r="B165" t="s">
        <v>87</v>
      </c>
      <c r="C165">
        <v>1</v>
      </c>
      <c r="D165">
        <v>1</v>
      </c>
      <c r="E165">
        <v>2</v>
      </c>
      <c r="F165">
        <v>2</v>
      </c>
      <c r="G165">
        <v>2</v>
      </c>
      <c r="H165">
        <v>0</v>
      </c>
    </row>
    <row r="166" spans="1:8" x14ac:dyDescent="0.25">
      <c r="A166" s="1" t="str">
        <f>HYPERLINK("CVs\Hassan ALsitrawi (حسن علي).pdf", "Hassan ALsitrawi (حسن علي).pdf")</f>
        <v>Hassan ALsitrawi (حسن علي).pdf</v>
      </c>
      <c r="B166" t="s">
        <v>88</v>
      </c>
      <c r="C166">
        <v>0</v>
      </c>
      <c r="D166">
        <v>1</v>
      </c>
      <c r="E166">
        <v>2</v>
      </c>
      <c r="F166">
        <v>0</v>
      </c>
      <c r="G166">
        <v>0</v>
      </c>
      <c r="H166">
        <v>0</v>
      </c>
    </row>
    <row r="167" spans="1:8" x14ac:dyDescent="0.25">
      <c r="A167" s="1" t="str">
        <f>HYPERLINK("CVs\Mohammad Aljayar (محمد الجيار).pdf", "Mohammad Aljayar (محمد الجيار).pdf")</f>
        <v>Mohammad Aljayar (محمد الجيار).pdf</v>
      </c>
      <c r="B167" t="s">
        <v>137</v>
      </c>
      <c r="C167">
        <v>0</v>
      </c>
      <c r="D167">
        <v>0</v>
      </c>
      <c r="E167">
        <v>0</v>
      </c>
      <c r="F167">
        <v>0</v>
      </c>
      <c r="G167">
        <v>0</v>
      </c>
      <c r="H167">
        <v>0</v>
      </c>
    </row>
    <row r="168" spans="1:8" x14ac:dyDescent="0.25">
      <c r="A168" s="1" t="str">
        <f>HYPERLINK("CVs\HYTHAM ELGAMAL (هيثم الجمل).pdf", "HYTHAM ELGAMAL (هيثم الجمل).pdf")</f>
        <v>HYTHAM ELGAMAL (هيثم الجمل).pdf</v>
      </c>
      <c r="B168" t="s">
        <v>97</v>
      </c>
      <c r="C168">
        <v>0</v>
      </c>
      <c r="D168">
        <v>1</v>
      </c>
      <c r="E168">
        <v>3</v>
      </c>
      <c r="F168">
        <v>0</v>
      </c>
      <c r="G168">
        <v>1</v>
      </c>
      <c r="H168">
        <v>1</v>
      </c>
    </row>
    <row r="169" spans="1:8" x14ac:dyDescent="0.25">
      <c r="A169" s="1" t="str">
        <f>HYPERLINK("CVs\IBRAHIM Mahmoud (ابراهيم محمود).pdf", "IBRAHIM Mahmoud (ابراهيم محمود).pdf")</f>
        <v>IBRAHIM Mahmoud (ابراهيم محمود).pdf</v>
      </c>
      <c r="B169" t="s">
        <v>99</v>
      </c>
      <c r="C169">
        <v>0</v>
      </c>
      <c r="D169">
        <v>0</v>
      </c>
      <c r="E169">
        <v>2</v>
      </c>
      <c r="F169">
        <v>0</v>
      </c>
      <c r="G169">
        <v>0</v>
      </c>
      <c r="H169">
        <v>1</v>
      </c>
    </row>
    <row r="170" spans="1:8" x14ac:dyDescent="0.25">
      <c r="A170" s="1" t="str">
        <f>HYPERLINK("CVs\Ibrahim Naguib (ابراهيم عبد الفتاح).pdf", "Ibrahim Naguib (ابراهيم عبد الفتاح).pdf")</f>
        <v>Ibrahim Naguib (ابراهيم عبد الفتاح).pdf</v>
      </c>
      <c r="B170" t="s">
        <v>100</v>
      </c>
      <c r="C170">
        <v>0</v>
      </c>
      <c r="D170">
        <v>0</v>
      </c>
      <c r="E170">
        <v>2</v>
      </c>
      <c r="F170">
        <v>0</v>
      </c>
      <c r="G170">
        <v>1</v>
      </c>
      <c r="H170">
        <v>1</v>
      </c>
    </row>
    <row r="171" spans="1:8" x14ac:dyDescent="0.25">
      <c r="A171" s="1" t="str">
        <f>HYPERLINK("CVs\Atheer Assiri.pdf", "Atheer Assiri.pdf")</f>
        <v>Atheer Assiri.pdf</v>
      </c>
      <c r="B171" t="s">
        <v>58</v>
      </c>
      <c r="C171">
        <v>0</v>
      </c>
      <c r="D171">
        <v>0</v>
      </c>
      <c r="E171">
        <v>0</v>
      </c>
      <c r="F171">
        <v>0</v>
      </c>
      <c r="G171">
        <v>0</v>
      </c>
      <c r="H171">
        <v>0</v>
      </c>
    </row>
    <row r="172" spans="1:8" x14ac:dyDescent="0.25">
      <c r="A172" s="1" t="str">
        <f>HYPERLINK("CVs\IRFAN HUSSAIN (Irfan Hussain).pdf", "IRFAN HUSSAIN (Irfan Hussain).pdf")</f>
        <v>IRFAN HUSSAIN (Irfan Hussain).pdf</v>
      </c>
      <c r="B172" t="s">
        <v>101</v>
      </c>
      <c r="C172">
        <v>0</v>
      </c>
      <c r="D172">
        <v>1</v>
      </c>
      <c r="E172">
        <v>2</v>
      </c>
      <c r="F172">
        <v>0</v>
      </c>
      <c r="G172">
        <v>0</v>
      </c>
      <c r="H172">
        <v>0</v>
      </c>
    </row>
    <row r="173" spans="1:8" x14ac:dyDescent="0.25">
      <c r="A173" s="1" t="str">
        <f>HYPERLINK("CVs\Khalid Alhindi (خالد الهندي).pdf", "Khalid Alhindi (خالد الهندي).pdf")</f>
        <v>Khalid Alhindi (خالد الهندي).pdf</v>
      </c>
      <c r="B173" t="s">
        <v>110</v>
      </c>
      <c r="C173">
        <v>0</v>
      </c>
      <c r="D173">
        <v>0</v>
      </c>
      <c r="E173">
        <v>2</v>
      </c>
      <c r="F173">
        <v>0</v>
      </c>
      <c r="G173">
        <v>1</v>
      </c>
      <c r="H173">
        <v>0</v>
      </c>
    </row>
    <row r="174" spans="1:8" x14ac:dyDescent="0.25">
      <c r="A174" s="1" t="str">
        <f>HYPERLINK("CVs\Mahmoud Rabie (محمود ربيع).pdf", "Mahmoud Rabie (محمود ربيع).pdf")</f>
        <v>Mahmoud Rabie (محمود ربيع).pdf</v>
      </c>
      <c r="B174" t="s">
        <v>117</v>
      </c>
      <c r="C174">
        <v>0</v>
      </c>
      <c r="D174">
        <v>0</v>
      </c>
      <c r="E174">
        <v>2</v>
      </c>
      <c r="F174">
        <v>0</v>
      </c>
      <c r="G174">
        <v>0</v>
      </c>
      <c r="H174">
        <v>0</v>
      </c>
    </row>
    <row r="175" spans="1:8" x14ac:dyDescent="0.25">
      <c r="A175" s="1" t="str">
        <f>HYPERLINK("CVs\MOHAMED ELMALAWANY.pdf", "MOHAMED ELMALAWANY.pdf")</f>
        <v>MOHAMED ELMALAWANY.pdf</v>
      </c>
      <c r="B175" t="s">
        <v>126</v>
      </c>
      <c r="C175">
        <v>0</v>
      </c>
      <c r="D175">
        <v>1</v>
      </c>
      <c r="E175">
        <v>2</v>
      </c>
      <c r="F175">
        <v>0</v>
      </c>
      <c r="G175">
        <v>2</v>
      </c>
      <c r="H175">
        <v>0</v>
      </c>
    </row>
    <row r="176" spans="1:8" x14ac:dyDescent="0.25">
      <c r="A176" s="1" t="str">
        <f>HYPERLINK("CVs\MOHAMED ELTAWEEL (محمد الطويل).pdf", "MOHAMED ELTAWEEL (محمد الطويل).pdf")</f>
        <v>MOHAMED ELTAWEEL (محمد الطويل).pdf</v>
      </c>
      <c r="B176" t="s">
        <v>129</v>
      </c>
      <c r="C176">
        <v>0</v>
      </c>
      <c r="D176">
        <v>0</v>
      </c>
      <c r="E176">
        <v>2</v>
      </c>
      <c r="F176">
        <v>0</v>
      </c>
      <c r="G176">
        <v>1</v>
      </c>
      <c r="H176">
        <v>0</v>
      </c>
    </row>
    <row r="177" spans="1:8" x14ac:dyDescent="0.25">
      <c r="A177" s="1" t="str">
        <f>HYPERLINK("CVs\Mohammad AbuMafhouz (محمد ابومحفوظ).pdf", "Mohammad AbuMafhouz (محمد ابومحفوظ).pdf")</f>
        <v>Mohammad AbuMafhouz (محمد ابومحفوظ).pdf</v>
      </c>
      <c r="B177" t="s">
        <v>135</v>
      </c>
      <c r="C177">
        <v>0</v>
      </c>
      <c r="D177">
        <v>0</v>
      </c>
      <c r="E177">
        <v>2</v>
      </c>
      <c r="F177">
        <v>0</v>
      </c>
      <c r="G177">
        <v>1</v>
      </c>
      <c r="H177">
        <v>2</v>
      </c>
    </row>
    <row r="178" spans="1:8" x14ac:dyDescent="0.25">
      <c r="A178" s="1" t="str">
        <f>HYPERLINK("CVs\Mohammad Alhamwi.pdf", "Mohammad Alhamwi.pdf")</f>
        <v>Mohammad Alhamwi.pdf</v>
      </c>
      <c r="B178" t="s">
        <v>136</v>
      </c>
      <c r="C178">
        <v>0</v>
      </c>
      <c r="D178">
        <v>1</v>
      </c>
      <c r="E178">
        <v>2</v>
      </c>
      <c r="F178">
        <v>0</v>
      </c>
      <c r="G178">
        <v>1</v>
      </c>
      <c r="H178">
        <v>2</v>
      </c>
    </row>
    <row r="179" spans="1:8" x14ac:dyDescent="0.25">
      <c r="A179" s="1" t="str">
        <f>HYPERLINK("CVs\Mohammed Bin Shahbal (محمد بن شحبل).pdf", "Mohammed Bin Shahbal (محمد بن شحبل).pdf")</f>
        <v>Mohammed Bin Shahbal (محمد بن شحبل).pdf</v>
      </c>
      <c r="B179" t="s">
        <v>149</v>
      </c>
      <c r="C179">
        <v>1</v>
      </c>
      <c r="D179">
        <v>2</v>
      </c>
      <c r="E179">
        <v>3</v>
      </c>
      <c r="F179">
        <v>1</v>
      </c>
      <c r="G179">
        <v>0</v>
      </c>
      <c r="H179">
        <v>0</v>
      </c>
    </row>
    <row r="180" spans="1:8" x14ac:dyDescent="0.25">
      <c r="A180" s="1" t="str">
        <f>HYPERLINK("CVs\Mohammed Hassan (محمد حسن).pdf", "Mohammed Hassan (محمد حسن).pdf")</f>
        <v>Mohammed Hassan (محمد حسن).pdf</v>
      </c>
      <c r="B180" t="s">
        <v>153</v>
      </c>
      <c r="C180">
        <v>0</v>
      </c>
      <c r="D180">
        <v>2</v>
      </c>
      <c r="E180">
        <v>1</v>
      </c>
      <c r="F180">
        <v>0</v>
      </c>
      <c r="G180">
        <v>1</v>
      </c>
      <c r="H180">
        <v>1</v>
      </c>
    </row>
    <row r="181" spans="1:8" x14ac:dyDescent="0.25">
      <c r="A181" s="1" t="str">
        <f>HYPERLINK("CVs\Mohammed Hakami.pdf", "Mohammed Hakami.pdf")</f>
        <v>Mohammed Hakami.pdf</v>
      </c>
      <c r="B181" t="s">
        <v>151</v>
      </c>
      <c r="C181">
        <v>0</v>
      </c>
      <c r="D181">
        <v>1</v>
      </c>
      <c r="E181">
        <v>1</v>
      </c>
      <c r="F181">
        <v>2</v>
      </c>
      <c r="G181">
        <v>1</v>
      </c>
      <c r="H181">
        <v>0</v>
      </c>
    </row>
    <row r="182" spans="1:8" x14ac:dyDescent="0.25">
      <c r="A182" s="1" t="str">
        <f>HYPERLINK("CVs\Muhammad Mehmood Ur Rehman.pdf", "Muhammad Mehmood Ur Rehman.pdf")</f>
        <v>Muhammad Mehmood Ur Rehman.pdf</v>
      </c>
      <c r="B182" t="s">
        <v>157</v>
      </c>
      <c r="C182">
        <v>0</v>
      </c>
      <c r="D182">
        <v>0</v>
      </c>
      <c r="E182">
        <v>1</v>
      </c>
      <c r="F182">
        <v>0</v>
      </c>
      <c r="G182">
        <v>1</v>
      </c>
      <c r="H182">
        <v>0</v>
      </c>
    </row>
    <row r="183" spans="1:8" x14ac:dyDescent="0.25">
      <c r="A183" s="1" t="str">
        <f>HYPERLINK("CVs\Mutaz Al-Mazari (معتز المزاري).pdf", "Mutaz Al-Mazari (معتز المزاري).pdf")</f>
        <v>Mutaz Al-Mazari (معتز المزاري).pdf</v>
      </c>
      <c r="B183" t="s">
        <v>162</v>
      </c>
      <c r="C183">
        <v>1</v>
      </c>
      <c r="D183">
        <v>0</v>
      </c>
      <c r="E183">
        <v>2</v>
      </c>
      <c r="F183">
        <v>0</v>
      </c>
      <c r="G183">
        <v>0</v>
      </c>
      <c r="H183">
        <v>0</v>
      </c>
    </row>
    <row r="184" spans="1:8" x14ac:dyDescent="0.25">
      <c r="A184" s="1" t="str">
        <f>HYPERLINK("CVs\Nasoordeen Kameedsultan.pdf", "Nasoordeen Kameedsultan.pdf")</f>
        <v>Nasoordeen Kameedsultan.pdf</v>
      </c>
      <c r="B184" t="s">
        <v>164</v>
      </c>
      <c r="C184">
        <v>0</v>
      </c>
      <c r="D184">
        <v>0</v>
      </c>
      <c r="E184">
        <v>2</v>
      </c>
      <c r="F184">
        <v>0</v>
      </c>
      <c r="G184">
        <v>1</v>
      </c>
      <c r="H184">
        <v>0</v>
      </c>
    </row>
    <row r="185" spans="1:8" x14ac:dyDescent="0.25">
      <c r="A185" s="1" t="str">
        <f>HYPERLINK("CVs\Norah Alshehri (Norah Alshehri).pdf", "Norah Alshehri (Norah Alshehri).pdf")</f>
        <v>Norah Alshehri (Norah Alshehri).pdf</v>
      </c>
      <c r="B185" t="s">
        <v>166</v>
      </c>
      <c r="C185">
        <v>0</v>
      </c>
      <c r="D185">
        <v>1</v>
      </c>
      <c r="E185">
        <v>0</v>
      </c>
      <c r="F185">
        <v>2</v>
      </c>
      <c r="G185">
        <v>0</v>
      </c>
      <c r="H185">
        <v>1</v>
      </c>
    </row>
    <row r="186" spans="1:8" x14ac:dyDescent="0.25">
      <c r="A186" s="1" t="str">
        <f>HYPERLINK("CVs\OTHMAN ABU-SALEH (عثمان ابوصالح).pdf", "OTHMAN ABU-SALEH (عثمان ابوصالح).pdf")</f>
        <v>OTHMAN ABU-SALEH (عثمان ابوصالح).pdf</v>
      </c>
      <c r="B186" t="s">
        <v>171</v>
      </c>
      <c r="C186">
        <v>0</v>
      </c>
      <c r="D186">
        <v>0</v>
      </c>
      <c r="E186">
        <v>2</v>
      </c>
      <c r="F186">
        <v>0</v>
      </c>
      <c r="G186">
        <v>0</v>
      </c>
      <c r="H186">
        <v>2</v>
      </c>
    </row>
    <row r="187" spans="1:8" x14ac:dyDescent="0.25">
      <c r="A187" s="1" t="str">
        <f>HYPERLINK("CVs\Nasser Aldossari (ناصر الدوسري).pdf", "Nasser Aldossari (ناصر الدوسري).pdf")</f>
        <v>Nasser Aldossari (ناصر الدوسري).pdf</v>
      </c>
      <c r="B187" t="s">
        <v>165</v>
      </c>
      <c r="C187">
        <v>0</v>
      </c>
      <c r="D187">
        <v>1</v>
      </c>
      <c r="E187">
        <v>0</v>
      </c>
      <c r="F187">
        <v>0</v>
      </c>
      <c r="G187">
        <v>1</v>
      </c>
      <c r="H187">
        <v>2</v>
      </c>
    </row>
    <row r="188" spans="1:8" x14ac:dyDescent="0.25">
      <c r="A188" s="1" t="str">
        <f>HYPERLINK("CVs\Saeed Bagabas (سعيد باقبص).pdf", "Saeed Bagabas (سعيد باقبص).pdf")</f>
        <v>Saeed Bagabas (سعيد باقبص).pdf</v>
      </c>
      <c r="B188" t="s">
        <v>181</v>
      </c>
      <c r="C188">
        <v>0</v>
      </c>
      <c r="D188">
        <v>1</v>
      </c>
      <c r="E188">
        <v>3</v>
      </c>
      <c r="F188">
        <v>0</v>
      </c>
      <c r="G188">
        <v>1</v>
      </c>
      <c r="H188">
        <v>2</v>
      </c>
    </row>
    <row r="189" spans="1:8" x14ac:dyDescent="0.25">
      <c r="A189" s="1" t="str">
        <f>HYPERLINK("CVs\AHMAD AL-QASEM.pdf", "AHMAD AL-QASEM.pdf")</f>
        <v>AHMAD AL-QASEM.pdf</v>
      </c>
      <c r="B189" t="s">
        <v>22</v>
      </c>
      <c r="C189">
        <v>0</v>
      </c>
      <c r="D189">
        <v>1</v>
      </c>
      <c r="E189">
        <v>2</v>
      </c>
      <c r="F189">
        <v>2</v>
      </c>
      <c r="G189">
        <v>1</v>
      </c>
      <c r="H189">
        <v>2</v>
      </c>
    </row>
    <row r="190" spans="1:8" x14ac:dyDescent="0.25">
      <c r="A190" s="1" t="str">
        <f>HYPERLINK("CVs\Louay Khraim (لؤي خريم).pdf", "Louay Khraim (لؤي خريم).pdf")</f>
        <v>Louay Khraim (لؤي خريم).pdf</v>
      </c>
      <c r="B190" t="s">
        <v>115</v>
      </c>
      <c r="C190">
        <v>0</v>
      </c>
      <c r="D190">
        <v>1</v>
      </c>
      <c r="E190">
        <v>2</v>
      </c>
      <c r="F190">
        <v>0</v>
      </c>
      <c r="G190">
        <v>1</v>
      </c>
      <c r="H190">
        <v>0</v>
      </c>
    </row>
    <row r="191" spans="1:8" x14ac:dyDescent="0.25">
      <c r="A191" s="1" t="str">
        <f>HYPERLINK("CVs\Bilal Mosallam (بلال مسلم).pdf", "Bilal Mosallam (بلال مسلم).pdf")</f>
        <v>Bilal Mosallam (بلال مسلم).pdf</v>
      </c>
      <c r="B191" t="s">
        <v>67</v>
      </c>
      <c r="C191">
        <v>0</v>
      </c>
      <c r="D191">
        <v>0</v>
      </c>
      <c r="E191">
        <v>1</v>
      </c>
      <c r="F191">
        <v>0</v>
      </c>
      <c r="G191">
        <v>2</v>
      </c>
      <c r="H191">
        <v>2</v>
      </c>
    </row>
    <row r="192" spans="1:8" x14ac:dyDescent="0.25">
      <c r="A192" s="1" t="str">
        <f>HYPERLINK("CVs\SAMAH MAGADMI (سماح مقادمي).pdf", "SAMAH MAGADMI (سماح مقادمي).pdf")</f>
        <v>SAMAH MAGADMI (سماح مقادمي).pdf</v>
      </c>
      <c r="B192" t="s">
        <v>183</v>
      </c>
      <c r="C192">
        <v>0</v>
      </c>
      <c r="D192">
        <v>1</v>
      </c>
      <c r="E192">
        <v>2</v>
      </c>
      <c r="F192">
        <v>0</v>
      </c>
      <c r="G192">
        <v>0</v>
      </c>
      <c r="H192">
        <v>2</v>
      </c>
    </row>
    <row r="193" spans="1:8" x14ac:dyDescent="0.25">
      <c r="A193" s="1" t="str">
        <f>HYPERLINK("CVs\Mohammad Alshamali (محمد الشمالي).pdf", "Mohammad Alshamali (محمد الشمالي).pdf")</f>
        <v>Mohammad Alshamali (محمد الشمالي).pdf</v>
      </c>
      <c r="B193" t="s">
        <v>138</v>
      </c>
      <c r="C193">
        <v>0</v>
      </c>
      <c r="D193">
        <v>0</v>
      </c>
      <c r="E193">
        <v>3</v>
      </c>
      <c r="F193">
        <v>0</v>
      </c>
      <c r="G193">
        <v>0</v>
      </c>
      <c r="H193">
        <v>2</v>
      </c>
    </row>
    <row r="194" spans="1:8" x14ac:dyDescent="0.25">
      <c r="A194" s="1" t="str">
        <f>HYPERLINK("CVs\Yahya Aldhhan (يحيى ال دحان).pdf", "Yahya Aldhhan (يحيى ال دحان).pdf")</f>
        <v>Yahya Aldhhan (يحيى ال دحان).pdf</v>
      </c>
      <c r="B194" t="s">
        <v>207</v>
      </c>
      <c r="C194">
        <v>0</v>
      </c>
      <c r="D194">
        <v>0</v>
      </c>
      <c r="E194">
        <v>0</v>
      </c>
      <c r="F194">
        <v>0</v>
      </c>
      <c r="G194">
        <v>0</v>
      </c>
      <c r="H194">
        <v>1</v>
      </c>
    </row>
    <row r="195" spans="1:8" x14ac:dyDescent="0.25">
      <c r="A195" s="1" t="str">
        <f>HYPERLINK("CVs\Bilal Farooq (Bilal Farooq).pdf", "Bilal Farooq (Bilal Farooq).pdf")</f>
        <v>Bilal Farooq (Bilal Farooq).pdf</v>
      </c>
      <c r="B195" t="s">
        <v>66</v>
      </c>
      <c r="C195">
        <v>0</v>
      </c>
      <c r="D195">
        <v>1</v>
      </c>
      <c r="E195">
        <v>0</v>
      </c>
      <c r="F195">
        <v>0</v>
      </c>
      <c r="G195">
        <v>1</v>
      </c>
      <c r="H195">
        <v>0</v>
      </c>
    </row>
    <row r="196" spans="1:8" x14ac:dyDescent="0.25">
      <c r="A196" s="1" t="str">
        <f>HYPERLINK("CVs\KUTAIBA ALREFAAI (قتيبة الرفاعي).pdf", "KUTAIBA ALREFAAI (قتيبة الرفاعي).pdf")</f>
        <v>KUTAIBA ALREFAAI (قتيبة الرفاعي).pdf</v>
      </c>
      <c r="B196" t="s">
        <v>113</v>
      </c>
      <c r="C196">
        <v>0</v>
      </c>
      <c r="D196">
        <v>2</v>
      </c>
      <c r="E196">
        <v>3</v>
      </c>
      <c r="F196">
        <v>0</v>
      </c>
      <c r="G196">
        <v>3</v>
      </c>
      <c r="H196">
        <v>2</v>
      </c>
    </row>
    <row r="197" spans="1:8" x14ac:dyDescent="0.25">
      <c r="A197" s="1" t="str">
        <f>HYPERLINK("CVs\RAMIH ramihbme (RAMIH ABDELAZIZ).pdf", "RAMIH ramihbme (RAMIH ABDELAZIZ).pdf")</f>
        <v>RAMIH ramihbme (RAMIH ABDELAZIZ).pdf</v>
      </c>
      <c r="B197" t="s">
        <v>174</v>
      </c>
      <c r="C197">
        <v>0</v>
      </c>
      <c r="D197">
        <v>1</v>
      </c>
      <c r="E197">
        <v>2</v>
      </c>
      <c r="F197">
        <v>0</v>
      </c>
      <c r="G197">
        <v>2</v>
      </c>
      <c r="H197">
        <v>0</v>
      </c>
    </row>
    <row r="198" spans="1:8" x14ac:dyDescent="0.25">
      <c r="A198" s="1" t="str">
        <f>HYPERLINK("CVs\Reham Alzanabqi.pdf", "Reham Alzanabqi.pdf")</f>
        <v>Reham Alzanabqi.pdf</v>
      </c>
      <c r="B198" t="s">
        <v>178</v>
      </c>
      <c r="C198">
        <v>0</v>
      </c>
      <c r="D198">
        <v>1</v>
      </c>
      <c r="E198">
        <v>2</v>
      </c>
      <c r="F198">
        <v>0</v>
      </c>
      <c r="G198">
        <v>0</v>
      </c>
      <c r="H198">
        <v>1</v>
      </c>
    </row>
    <row r="199" spans="1:8" x14ac:dyDescent="0.25">
      <c r="A199" s="1" t="str">
        <f>HYPERLINK("CVs\moayed alghamdi (moayed alghamdi).pdf", "moayed alghamdi (moayed alghamdi).pdf")</f>
        <v>moayed alghamdi (moayed alghamdi).pdf</v>
      </c>
      <c r="B199" t="s">
        <v>120</v>
      </c>
      <c r="C199">
        <v>0</v>
      </c>
      <c r="D199">
        <v>0</v>
      </c>
      <c r="E199">
        <v>1</v>
      </c>
      <c r="F199">
        <v>0</v>
      </c>
      <c r="G199">
        <v>0</v>
      </c>
      <c r="H199">
        <v>0</v>
      </c>
    </row>
    <row r="200" spans="1:8" x14ac:dyDescent="0.25">
      <c r="A200" s="1" t="str">
        <f>HYPERLINK("CVs\Rehab Alshehri (رحاب الشهري).pdf", "Rehab Alshehri (رحاب الشهري).pdf")</f>
        <v>Rehab Alshehri (رحاب الشهري).pdf</v>
      </c>
      <c r="B200" t="s">
        <v>177</v>
      </c>
      <c r="C200">
        <v>0</v>
      </c>
      <c r="D200">
        <v>0</v>
      </c>
      <c r="E200">
        <v>0</v>
      </c>
      <c r="F200">
        <v>0</v>
      </c>
      <c r="G200">
        <v>0</v>
      </c>
      <c r="H200">
        <v>0</v>
      </c>
    </row>
    <row r="201" spans="1:8" x14ac:dyDescent="0.25">
      <c r="A201" s="1" t="str">
        <f>HYPERLINK("CVs\Wael Hamdi (وائل حمدي).pdf", "Wael Hamdi (وائل حمدي).pdf")</f>
        <v>Wael Hamdi (وائل حمدي).pdf</v>
      </c>
      <c r="B201" t="s">
        <v>196</v>
      </c>
      <c r="C201">
        <v>0</v>
      </c>
      <c r="D201">
        <v>0</v>
      </c>
      <c r="E201">
        <v>0</v>
      </c>
      <c r="F201">
        <v>0</v>
      </c>
      <c r="G201">
        <v>0</v>
      </c>
      <c r="H201">
        <v>0</v>
      </c>
    </row>
    <row r="202" spans="1:8" x14ac:dyDescent="0.25">
      <c r="A202" s="1" t="str">
        <f>HYPERLINK("CVs\Taha Almakrami.pdf", "Taha Almakrami.pdf")</f>
        <v>Taha Almakrami.pdf</v>
      </c>
      <c r="B202" t="s">
        <v>190</v>
      </c>
      <c r="C202">
        <v>0</v>
      </c>
      <c r="D202">
        <v>0</v>
      </c>
      <c r="E202">
        <v>2</v>
      </c>
      <c r="F202">
        <v>0</v>
      </c>
      <c r="G202">
        <v>0</v>
      </c>
      <c r="H202">
        <v>0</v>
      </c>
    </row>
    <row r="203" spans="1:8" x14ac:dyDescent="0.25">
      <c r="A203" s="1" t="str">
        <f>HYPERLINK("CVs\Tamer Mohamed (Tamer Abdelmegid).pdf", "Tamer Mohamed (Tamer Abdelmegid).pdf")</f>
        <v>Tamer Mohamed (Tamer Abdelmegid).pdf</v>
      </c>
      <c r="B203" t="s">
        <v>194</v>
      </c>
      <c r="C203">
        <v>0</v>
      </c>
      <c r="D203">
        <v>0</v>
      </c>
      <c r="E203">
        <v>2</v>
      </c>
      <c r="F203">
        <v>0</v>
      </c>
      <c r="G203">
        <v>1</v>
      </c>
      <c r="H203">
        <v>1</v>
      </c>
    </row>
    <row r="204" spans="1:8" x14ac:dyDescent="0.25">
      <c r="A204" s="1" t="str">
        <f>HYPERLINK("CVs\Waleed Alqthaniyyin (وليد القثانيين).pdf", "Waleed Alqthaniyyin (وليد القثانيين).pdf")</f>
        <v>Waleed Alqthaniyyin (وليد القثانيين).pdf</v>
      </c>
      <c r="B204" t="s">
        <v>201</v>
      </c>
      <c r="C204">
        <v>0</v>
      </c>
      <c r="D204">
        <v>0</v>
      </c>
      <c r="E204">
        <v>2</v>
      </c>
      <c r="F204">
        <v>3</v>
      </c>
      <c r="G204">
        <v>0</v>
      </c>
      <c r="H204">
        <v>2</v>
      </c>
    </row>
    <row r="205" spans="1:8" x14ac:dyDescent="0.25">
      <c r="A205" s="1" t="str">
        <f>HYPERLINK("CVs\Muhammad Monsif (Mohamed Abdel Monsif).pdf", "Muhammad Monsif (Mohamed Abdel Monsif).pdf")</f>
        <v>Muhammad Monsif (Mohamed Abdel Monsif).pdf</v>
      </c>
      <c r="B205" t="s">
        <v>158</v>
      </c>
      <c r="C205">
        <v>0</v>
      </c>
      <c r="D205">
        <v>1</v>
      </c>
      <c r="E205">
        <v>2</v>
      </c>
      <c r="F205">
        <v>0</v>
      </c>
      <c r="G205">
        <v>0</v>
      </c>
      <c r="H205">
        <v>0</v>
      </c>
    </row>
    <row r="206" spans="1:8" x14ac:dyDescent="0.25">
      <c r="A206" s="1" t="str">
        <f>HYPERLINK("CVs\Abdelhafiz Hashim (عبدالحافظ هاشم).pdf", "Abdelhafiz Hashim (عبدالحافظ هاشم).pdf")</f>
        <v>Abdelhafiz Hashim (عبدالحافظ هاشم).pdf</v>
      </c>
      <c r="C206">
        <v>0</v>
      </c>
      <c r="D206">
        <v>0</v>
      </c>
      <c r="E206">
        <v>0</v>
      </c>
      <c r="F206">
        <v>0</v>
      </c>
      <c r="G206">
        <v>0</v>
      </c>
      <c r="H206">
        <v>0</v>
      </c>
    </row>
    <row r="207" spans="1:8" x14ac:dyDescent="0.25">
      <c r="A207" s="1" t="str">
        <f>HYPERLINK("CVs\Abdelrahman Salem (عبدالرحمن سالم).pdf", "Abdelrahman Salem (عبدالرحمن سالم).pdf")</f>
        <v>Abdelrahman Salem (عبدالرحمن سالم).pdf</v>
      </c>
      <c r="C207">
        <v>0</v>
      </c>
      <c r="D207">
        <v>0</v>
      </c>
      <c r="E207">
        <v>0</v>
      </c>
      <c r="F207">
        <v>0</v>
      </c>
      <c r="G207">
        <v>0</v>
      </c>
      <c r="H207">
        <v>0</v>
      </c>
    </row>
    <row r="208" spans="1:8" x14ac:dyDescent="0.25">
      <c r="A208" s="1" t="str">
        <f>HYPERLINK("CVs\ABDULAZIZ AL-SUHAIL.pdf", "ABDULAZIZ AL-SUHAIL.pdf")</f>
        <v>ABDULAZIZ AL-SUHAIL.pdf</v>
      </c>
      <c r="C208">
        <v>0</v>
      </c>
      <c r="D208">
        <v>0</v>
      </c>
      <c r="E208">
        <v>0</v>
      </c>
      <c r="F208">
        <v>0</v>
      </c>
      <c r="G208">
        <v>0</v>
      </c>
      <c r="H208">
        <v>0</v>
      </c>
    </row>
    <row r="209" spans="1:8" x14ac:dyDescent="0.25">
      <c r="A209" s="1" t="str">
        <f>HYPERLINK("CVs\Abdulaziz Alfaifi (عبدالعزيز الفيفي).pdf", "Abdulaziz Alfaifi (عبدالعزيز الفيفي).pdf")</f>
        <v>Abdulaziz Alfaifi (عبدالعزيز الفيفي).pdf</v>
      </c>
      <c r="C209">
        <v>0</v>
      </c>
      <c r="D209">
        <v>0</v>
      </c>
      <c r="E209">
        <v>0</v>
      </c>
      <c r="F209">
        <v>0</v>
      </c>
      <c r="G209">
        <v>0</v>
      </c>
      <c r="H209">
        <v>0</v>
      </c>
    </row>
    <row r="210" spans="1:8" x14ac:dyDescent="0.25">
      <c r="A210" s="1" t="str">
        <f>HYPERLINK("CVs\ABDULAZIZ ALGHAMDI (عبدالعزيز الغامدي).pdf", "ABDULAZIZ ALGHAMDI (عبدالعزيز الغامدي).pdf")</f>
        <v>ABDULAZIZ ALGHAMDI (عبدالعزيز الغامدي).pdf</v>
      </c>
      <c r="C210">
        <v>0</v>
      </c>
      <c r="D210">
        <v>0</v>
      </c>
      <c r="E210">
        <v>0</v>
      </c>
      <c r="F210">
        <v>0</v>
      </c>
      <c r="G210">
        <v>0</v>
      </c>
      <c r="H210">
        <v>0</v>
      </c>
    </row>
    <row r="211" spans="1:8" x14ac:dyDescent="0.25">
      <c r="A211" s="1" t="str">
        <f>HYPERLINK("CVs\Abdulaziz Qahtani.pdf", "Abdulaziz Qahtani.pdf")</f>
        <v>Abdulaziz Qahtani.pdf</v>
      </c>
      <c r="C211">
        <v>0</v>
      </c>
      <c r="D211">
        <v>0</v>
      </c>
      <c r="E211">
        <v>0</v>
      </c>
      <c r="F211">
        <v>0</v>
      </c>
      <c r="G211">
        <v>0</v>
      </c>
      <c r="H211">
        <v>0</v>
      </c>
    </row>
    <row r="212" spans="1:8" x14ac:dyDescent="0.25">
      <c r="A212" s="1" t="str">
        <f>HYPERLINK("CVs\Abdullah Alasmari (Abdullah Alasmari).pdf", "Abdullah Alasmari (Abdullah Alasmari).pdf")</f>
        <v>Abdullah Alasmari (Abdullah Alasmari).pdf</v>
      </c>
      <c r="C212">
        <v>0</v>
      </c>
      <c r="D212">
        <v>0</v>
      </c>
      <c r="E212">
        <v>0</v>
      </c>
      <c r="F212">
        <v>0</v>
      </c>
      <c r="G212">
        <v>0</v>
      </c>
      <c r="H212">
        <v>0</v>
      </c>
    </row>
    <row r="213" spans="1:8" x14ac:dyDescent="0.25">
      <c r="A213" s="1" t="str">
        <f>HYPERLINK("CVs\Abdullah Alrayani.pdf", "Abdullah Alrayani.pdf")</f>
        <v>Abdullah Alrayani.pdf</v>
      </c>
      <c r="C213">
        <v>0</v>
      </c>
      <c r="D213">
        <v>0</v>
      </c>
      <c r="E213">
        <v>0</v>
      </c>
      <c r="F213">
        <v>0</v>
      </c>
      <c r="G213">
        <v>0</v>
      </c>
      <c r="H213">
        <v>0</v>
      </c>
    </row>
    <row r="214" spans="1:8" x14ac:dyDescent="0.25">
      <c r="A214" s="1" t="str">
        <f>HYPERLINK("CVs\Abdullah Hattan.pdf", "Abdullah Hattan.pdf")</f>
        <v>Abdullah Hattan.pdf</v>
      </c>
      <c r="C214">
        <v>0</v>
      </c>
      <c r="D214">
        <v>0</v>
      </c>
      <c r="E214">
        <v>0</v>
      </c>
      <c r="F214">
        <v>0</v>
      </c>
      <c r="G214">
        <v>0</v>
      </c>
      <c r="H214">
        <v>0</v>
      </c>
    </row>
    <row r="215" spans="1:8" x14ac:dyDescent="0.25">
      <c r="A215" s="1" t="str">
        <f>HYPERLINK("CVs\ABDULMUIN ALAMRI (عبدالمعين العمري).pdf", "ABDULMUIN ALAMRI (عبدالمعين العمري).pdf")</f>
        <v>ABDULMUIN ALAMRI (عبدالمعين العمري).pdf</v>
      </c>
      <c r="C215">
        <v>0</v>
      </c>
      <c r="D215">
        <v>0</v>
      </c>
      <c r="E215">
        <v>0</v>
      </c>
      <c r="F215">
        <v>0</v>
      </c>
      <c r="G215">
        <v>0</v>
      </c>
      <c r="H215">
        <v>0</v>
      </c>
    </row>
    <row r="216" spans="1:8" x14ac:dyDescent="0.25">
      <c r="A216" s="1" t="str">
        <f>HYPERLINK("CVs\Abdulrahman Altowairqi (عبدالرحمن الطويرقي).pdf", "Abdulrahman Altowairqi (عبدالرحمن الطويرقي).pdf")</f>
        <v>Abdulrahman Altowairqi (عبدالرحمن الطويرقي).pdf</v>
      </c>
      <c r="C216">
        <v>0</v>
      </c>
      <c r="D216">
        <v>0</v>
      </c>
      <c r="E216">
        <v>0</v>
      </c>
      <c r="F216">
        <v>0</v>
      </c>
      <c r="G216">
        <v>0</v>
      </c>
      <c r="H216">
        <v>0</v>
      </c>
    </row>
    <row r="217" spans="1:8" x14ac:dyDescent="0.25">
      <c r="A217" s="1" t="str">
        <f>HYPERLINK("CVs\Ahmad Kuswani (أحمد الكسواني).pdf", "Ahmad Kuswani (أحمد الكسواني).pdf")</f>
        <v>Ahmad Kuswani (أحمد الكسواني).pdf</v>
      </c>
      <c r="C217">
        <v>0</v>
      </c>
      <c r="D217">
        <v>0</v>
      </c>
      <c r="E217">
        <v>0</v>
      </c>
      <c r="F217">
        <v>0</v>
      </c>
      <c r="G217">
        <v>0</v>
      </c>
      <c r="H217">
        <v>0</v>
      </c>
    </row>
    <row r="218" spans="1:8" x14ac:dyDescent="0.25">
      <c r="A218" s="1" t="str">
        <f>HYPERLINK("CVs\ahmed mazen (احمد مازن).pdf", "ahmed mazen (احمد مازن).pdf")</f>
        <v>ahmed mazen (احمد مازن).pdf</v>
      </c>
      <c r="C218">
        <v>0</v>
      </c>
      <c r="D218">
        <v>0</v>
      </c>
      <c r="E218">
        <v>0</v>
      </c>
      <c r="F218">
        <v>0</v>
      </c>
      <c r="G218">
        <v>0</v>
      </c>
      <c r="H218">
        <v>0</v>
      </c>
    </row>
    <row r="219" spans="1:8" x14ac:dyDescent="0.25">
      <c r="A219" s="1" t="str">
        <f>HYPERLINK("CVs\Ahmed Mohamed tolba.pdf", "Ahmed Mohamed tolba.pdf")</f>
        <v>Ahmed Mohamed tolba.pdf</v>
      </c>
      <c r="C219">
        <v>0</v>
      </c>
      <c r="D219">
        <v>0</v>
      </c>
      <c r="E219">
        <v>0</v>
      </c>
      <c r="F219">
        <v>0</v>
      </c>
      <c r="G219">
        <v>0</v>
      </c>
      <c r="H219">
        <v>0</v>
      </c>
    </row>
    <row r="220" spans="1:8" x14ac:dyDescent="0.25">
      <c r="A220" s="1" t="str">
        <f>HYPERLINK("CVs\AIL AL AMRI (Ail al amri).pdf", "AIL AL AMRI (Ail al amri).pdf")</f>
        <v>AIL AL AMRI (Ail al amri).pdf</v>
      </c>
      <c r="C220">
        <v>0</v>
      </c>
      <c r="D220">
        <v>0</v>
      </c>
      <c r="E220">
        <v>0</v>
      </c>
      <c r="F220">
        <v>0</v>
      </c>
      <c r="G220">
        <v>0</v>
      </c>
      <c r="H220">
        <v>0</v>
      </c>
    </row>
    <row r="221" spans="1:8" x14ac:dyDescent="0.25">
      <c r="A221" s="1" t="str">
        <f>HYPERLINK("CVs\ALAA SHALABY (علاء شلبي).pdf", "ALAA SHALABY (علاء شلبي).pdf")</f>
        <v>ALAA SHALABY (علاء شلبي).pdf</v>
      </c>
      <c r="C221">
        <v>0</v>
      </c>
      <c r="D221">
        <v>0</v>
      </c>
      <c r="E221">
        <v>0</v>
      </c>
      <c r="F221">
        <v>0</v>
      </c>
      <c r="G221">
        <v>0</v>
      </c>
      <c r="H221">
        <v>0</v>
      </c>
    </row>
    <row r="222" spans="1:8" x14ac:dyDescent="0.25">
      <c r="A222" s="1" t="str">
        <f>HYPERLINK("CVs\ALI ALMOHAMMED.pdf", "ALI ALMOHAMMED.pdf")</f>
        <v>ALI ALMOHAMMED.pdf</v>
      </c>
      <c r="C222">
        <v>0</v>
      </c>
      <c r="D222">
        <v>0</v>
      </c>
      <c r="E222">
        <v>0</v>
      </c>
      <c r="F222">
        <v>0</v>
      </c>
      <c r="G222">
        <v>0</v>
      </c>
      <c r="H222">
        <v>0</v>
      </c>
    </row>
    <row r="223" spans="1:8" x14ac:dyDescent="0.25">
      <c r="A223" s="1" t="str">
        <f>HYPERLINK("CVs\Ali Elnaggar (على النجار).pdf", "Ali Elnaggar (على النجار).pdf")</f>
        <v>Ali Elnaggar (على النجار).pdf</v>
      </c>
      <c r="C223">
        <v>0</v>
      </c>
      <c r="D223">
        <v>0</v>
      </c>
      <c r="E223">
        <v>0</v>
      </c>
      <c r="F223">
        <v>0</v>
      </c>
      <c r="G223">
        <v>0</v>
      </c>
      <c r="H223">
        <v>0</v>
      </c>
    </row>
    <row r="224" spans="1:8" x14ac:dyDescent="0.25">
      <c r="A224" s="1" t="str">
        <f>HYPERLINK("CVs\Amin Alradhi (أمين آل رضي).pdf", "Amin Alradhi (أمين آل رضي).pdf")</f>
        <v>Amin Alradhi (أمين آل رضي).pdf</v>
      </c>
      <c r="C224">
        <v>0</v>
      </c>
      <c r="D224">
        <v>0</v>
      </c>
      <c r="E224">
        <v>0</v>
      </c>
      <c r="F224">
        <v>0</v>
      </c>
      <c r="G224">
        <v>0</v>
      </c>
      <c r="H224">
        <v>0</v>
      </c>
    </row>
    <row r="225" spans="1:8" x14ac:dyDescent="0.25">
      <c r="A225" s="1" t="str">
        <f>HYPERLINK("CVs\Amr Mahjoub (Amr Mahjoub).pdf", "Amr Mahjoub (Amr Mahjoub).pdf")</f>
        <v>Amr Mahjoub (Amr Mahjoub).pdf</v>
      </c>
      <c r="C225">
        <v>0</v>
      </c>
      <c r="D225">
        <v>0</v>
      </c>
      <c r="E225">
        <v>0</v>
      </c>
      <c r="F225">
        <v>0</v>
      </c>
      <c r="G225">
        <v>0</v>
      </c>
      <c r="H225">
        <v>0</v>
      </c>
    </row>
    <row r="226" spans="1:8" x14ac:dyDescent="0.25">
      <c r="A226" s="1" t="str">
        <f>HYPERLINK("CVs\Ashraf Almahrooq (أشرف المحروق).pdf", "Ashraf Almahrooq (أشرف المحروق).pdf")</f>
        <v>Ashraf Almahrooq (أشرف المحروق).pdf</v>
      </c>
      <c r="C226">
        <v>0</v>
      </c>
      <c r="D226">
        <v>0</v>
      </c>
      <c r="E226">
        <v>0</v>
      </c>
      <c r="F226">
        <v>0</v>
      </c>
      <c r="G226">
        <v>0</v>
      </c>
      <c r="H226">
        <v>0</v>
      </c>
    </row>
    <row r="227" spans="1:8" x14ac:dyDescent="0.25">
      <c r="A227" s="1" t="str">
        <f>HYPERLINK("CVs\Asma Alshahrani (أسماء الشهراني).pdf", "Asma Alshahrani (أسماء الشهراني).pdf")</f>
        <v>Asma Alshahrani (أسماء الشهراني).pdf</v>
      </c>
      <c r="C227">
        <v>0</v>
      </c>
      <c r="D227">
        <v>0</v>
      </c>
      <c r="E227">
        <v>0</v>
      </c>
      <c r="F227">
        <v>0</v>
      </c>
      <c r="G227">
        <v>0</v>
      </c>
      <c r="H227">
        <v>0</v>
      </c>
    </row>
    <row r="228" spans="1:8" x14ac:dyDescent="0.25">
      <c r="A228" s="1" t="str">
        <f>HYPERLINK("CVs\Aysha Alomair (عائشه ال عمير).pdf", "Aysha Alomair (عائشه ال عمير).pdf")</f>
        <v>Aysha Alomair (عائشه ال عمير).pdf</v>
      </c>
      <c r="C228">
        <v>0</v>
      </c>
      <c r="D228">
        <v>0</v>
      </c>
      <c r="E228">
        <v>0</v>
      </c>
      <c r="F228">
        <v>0</v>
      </c>
      <c r="G228">
        <v>0</v>
      </c>
      <c r="H228">
        <v>0</v>
      </c>
    </row>
    <row r="229" spans="1:8" x14ac:dyDescent="0.25">
      <c r="A229" s="1" t="str">
        <f>HYPERLINK("CVs\Bader Sinokrot (بدر سنقرط).pdf", "Bader Sinokrot (بدر سنقرط).pdf")</f>
        <v>Bader Sinokrot (بدر سنقرط).pdf</v>
      </c>
      <c r="C229">
        <v>0</v>
      </c>
      <c r="D229">
        <v>0</v>
      </c>
      <c r="E229">
        <v>0</v>
      </c>
      <c r="F229">
        <v>0</v>
      </c>
      <c r="G229">
        <v>0</v>
      </c>
      <c r="H229">
        <v>0</v>
      </c>
    </row>
    <row r="230" spans="1:8" x14ac:dyDescent="0.25">
      <c r="A230" s="1" t="str">
        <f>HYPERLINK("CVs\Halimah Asiri (حليمه عسيري).pdf", "Halimah Asiri (حليمه عسيري).pdf")</f>
        <v>Halimah Asiri (حليمه عسيري).pdf</v>
      </c>
      <c r="C230">
        <v>0</v>
      </c>
      <c r="D230">
        <v>0</v>
      </c>
      <c r="E230">
        <v>0</v>
      </c>
      <c r="F230">
        <v>0</v>
      </c>
      <c r="G230">
        <v>0</v>
      </c>
      <c r="H230">
        <v>0</v>
      </c>
    </row>
    <row r="231" spans="1:8" x14ac:dyDescent="0.25">
      <c r="A231" s="1" t="str">
        <f>HYPERLINK("CVs\Hamad Almutlaq.pdf", "Hamad Almutlaq.pdf")</f>
        <v>Hamad Almutlaq.pdf</v>
      </c>
      <c r="C231">
        <v>0</v>
      </c>
      <c r="D231">
        <v>0</v>
      </c>
      <c r="E231">
        <v>0</v>
      </c>
      <c r="F231">
        <v>0</v>
      </c>
      <c r="G231">
        <v>0</v>
      </c>
      <c r="H231">
        <v>0</v>
      </c>
    </row>
    <row r="232" spans="1:8" x14ac:dyDescent="0.25">
      <c r="A232" s="1" t="str">
        <f>HYPERLINK("CVs\Hanan Banni (حنان بني).pdf", "Hanan Banni (حنان بني).pdf")</f>
        <v>Hanan Banni (حنان بني).pdf</v>
      </c>
      <c r="C232">
        <v>0</v>
      </c>
      <c r="D232">
        <v>0</v>
      </c>
      <c r="E232">
        <v>0</v>
      </c>
      <c r="F232">
        <v>0</v>
      </c>
      <c r="G232">
        <v>0</v>
      </c>
      <c r="H232">
        <v>0</v>
      </c>
    </row>
    <row r="233" spans="1:8" x14ac:dyDescent="0.25">
      <c r="A233" s="1" t="str">
        <f>HYPERLINK("CVs\Hatim Al-mashi (حاتم ال ماشي).pdf", "Hatim Al-mashi (حاتم ال ماشي).pdf")</f>
        <v>Hatim Al-mashi (حاتم ال ماشي).pdf</v>
      </c>
      <c r="C233">
        <v>0</v>
      </c>
      <c r="D233">
        <v>0</v>
      </c>
      <c r="E233">
        <v>0</v>
      </c>
      <c r="F233">
        <v>0</v>
      </c>
      <c r="G233">
        <v>0</v>
      </c>
      <c r="H233">
        <v>0</v>
      </c>
    </row>
    <row r="234" spans="1:8" x14ac:dyDescent="0.25">
      <c r="A234" s="1" t="str">
        <f>HYPERLINK("CVs\Hussien Aldalkamoni (حسين الدلقموني).pdf", "Hussien Aldalkamoni (حسين الدلقموني).pdf")</f>
        <v>Hussien Aldalkamoni (حسين الدلقموني).pdf</v>
      </c>
      <c r="C234">
        <v>0</v>
      </c>
      <c r="D234">
        <v>0</v>
      </c>
      <c r="E234">
        <v>0</v>
      </c>
      <c r="F234">
        <v>0</v>
      </c>
      <c r="G234">
        <v>0</v>
      </c>
      <c r="H234">
        <v>0</v>
      </c>
    </row>
    <row r="235" spans="1:8" x14ac:dyDescent="0.25">
      <c r="A235" s="1" t="str">
        <f>HYPERLINK("CVs\Ibrahim Mustafa.pdf", "Ibrahim Mustafa.pdf")</f>
        <v>Ibrahim Mustafa.pdf</v>
      </c>
      <c r="C235">
        <v>0</v>
      </c>
      <c r="D235">
        <v>0</v>
      </c>
      <c r="E235">
        <v>0</v>
      </c>
      <c r="F235">
        <v>0</v>
      </c>
      <c r="G235">
        <v>0</v>
      </c>
      <c r="H235">
        <v>0</v>
      </c>
    </row>
    <row r="236" spans="1:8" x14ac:dyDescent="0.25">
      <c r="A236" s="1" t="str">
        <f>HYPERLINK("CVs\Khairy Elbanna (خيرى البنا).pdf", "Khairy Elbanna (خيرى البنا).pdf")</f>
        <v>Khairy Elbanna (خيرى البنا).pdf</v>
      </c>
      <c r="C236">
        <v>0</v>
      </c>
      <c r="D236">
        <v>0</v>
      </c>
      <c r="E236">
        <v>0</v>
      </c>
      <c r="F236">
        <v>0</v>
      </c>
      <c r="G236">
        <v>0</v>
      </c>
      <c r="H236">
        <v>0</v>
      </c>
    </row>
    <row r="237" spans="1:8" x14ac:dyDescent="0.25">
      <c r="A237" s="1" t="str">
        <f>HYPERLINK("CVs\Khalid almohmmadi (Khalid Almohmmadi).pdf", "Khalid almohmmadi (Khalid Almohmmadi).pdf")</f>
        <v>Khalid almohmmadi (Khalid Almohmmadi).pdf</v>
      </c>
      <c r="C237">
        <v>0</v>
      </c>
      <c r="D237">
        <v>0</v>
      </c>
      <c r="E237">
        <v>0</v>
      </c>
      <c r="F237">
        <v>0</v>
      </c>
      <c r="G237">
        <v>0</v>
      </c>
      <c r="H237">
        <v>0</v>
      </c>
    </row>
    <row r="238" spans="1:8" x14ac:dyDescent="0.25">
      <c r="A238" s="1" t="str">
        <f>HYPERLINK("CVs\Khalid Madkhli (خالد مدخلي).pdf", "Khalid Madkhli (خالد مدخلي).pdf")</f>
        <v>Khalid Madkhli (خالد مدخلي).pdf</v>
      </c>
      <c r="C238">
        <v>0</v>
      </c>
      <c r="D238">
        <v>0</v>
      </c>
      <c r="E238">
        <v>0</v>
      </c>
      <c r="F238">
        <v>0</v>
      </c>
      <c r="G238">
        <v>0</v>
      </c>
      <c r="H238">
        <v>0</v>
      </c>
    </row>
    <row r="239" spans="1:8" x14ac:dyDescent="0.25">
      <c r="A239" s="1" t="str">
        <f>HYPERLINK("CVs\Kholoud Albarim (خلود البريم).pdf", "Kholoud Albarim (خلود البريم).pdf")</f>
        <v>Kholoud Albarim (خلود البريم).pdf</v>
      </c>
      <c r="C239">
        <v>0</v>
      </c>
      <c r="D239">
        <v>0</v>
      </c>
      <c r="E239">
        <v>0</v>
      </c>
      <c r="F239">
        <v>0</v>
      </c>
      <c r="G239">
        <v>0</v>
      </c>
      <c r="H239">
        <v>0</v>
      </c>
    </row>
    <row r="240" spans="1:8" x14ac:dyDescent="0.25">
      <c r="A240" s="1" t="str">
        <f>HYPERLINK("CVs\Majed Alasmari (ماجد الأسمري).pdf", "Majed Alasmari (ماجد الأسمري).pdf")</f>
        <v>Majed Alasmari (ماجد الأسمري).pdf</v>
      </c>
      <c r="C240">
        <v>0</v>
      </c>
      <c r="D240">
        <v>0</v>
      </c>
      <c r="E240">
        <v>0</v>
      </c>
      <c r="F240">
        <v>0</v>
      </c>
      <c r="G240">
        <v>0</v>
      </c>
      <c r="H240">
        <v>0</v>
      </c>
    </row>
    <row r="241" spans="1:8" x14ac:dyDescent="0.25">
      <c r="A241" s="1" t="str">
        <f>HYPERLINK("CVs\mishref alamri.pdf", "mishref alamri.pdf")</f>
        <v>mishref alamri.pdf</v>
      </c>
      <c r="C241">
        <v>0</v>
      </c>
      <c r="D241">
        <v>0</v>
      </c>
      <c r="E241">
        <v>0</v>
      </c>
      <c r="F241">
        <v>0</v>
      </c>
      <c r="G241">
        <v>0</v>
      </c>
      <c r="H241">
        <v>0</v>
      </c>
    </row>
    <row r="242" spans="1:8" x14ac:dyDescent="0.25">
      <c r="A242" s="1" t="str">
        <f>HYPERLINK("CVs\Mohamed Abdelaziz.pdf", "Mohamed Abdelaziz.pdf")</f>
        <v>Mohamed Abdelaziz.pdf</v>
      </c>
      <c r="C242">
        <v>0</v>
      </c>
      <c r="D242">
        <v>0</v>
      </c>
      <c r="E242">
        <v>0</v>
      </c>
      <c r="F242">
        <v>0</v>
      </c>
      <c r="G242">
        <v>0</v>
      </c>
      <c r="H242">
        <v>0</v>
      </c>
    </row>
    <row r="243" spans="1:8" x14ac:dyDescent="0.25">
      <c r="A243" s="1" t="str">
        <f>HYPERLINK("CVs\Mohamed ElFeky (محمد الفقي).pdf", "Mohamed ElFeky (محمد الفقي).pdf")</f>
        <v>Mohamed ElFeky (محمد الفقي).pdf</v>
      </c>
      <c r="C243">
        <v>0</v>
      </c>
      <c r="D243">
        <v>0</v>
      </c>
      <c r="E243">
        <v>0</v>
      </c>
      <c r="F243">
        <v>0</v>
      </c>
      <c r="G243">
        <v>0</v>
      </c>
      <c r="H243">
        <v>0</v>
      </c>
    </row>
    <row r="244" spans="1:8" x14ac:dyDescent="0.25">
      <c r="A244" s="1" t="str">
        <f>HYPERLINK("CVs\MOHAMMAD SUHAIL (محمد سهيل).pdf", "MOHAMMAD SUHAIL (محمد سهيل).pdf")</f>
        <v>MOHAMMAD SUHAIL (محمد سهيل).pdf</v>
      </c>
      <c r="C244">
        <v>0</v>
      </c>
      <c r="D244">
        <v>0</v>
      </c>
      <c r="E244">
        <v>0</v>
      </c>
      <c r="F244">
        <v>0</v>
      </c>
      <c r="G244">
        <v>0</v>
      </c>
      <c r="H244">
        <v>0</v>
      </c>
    </row>
    <row r="245" spans="1:8" x14ac:dyDescent="0.25">
      <c r="A245" s="1" t="str">
        <f>HYPERLINK("CVs\Mohammed ALshahrani (محمد الشهراني).pdf", "Mohammed ALshahrani (محمد الشهراني).pdf")</f>
        <v>Mohammed ALshahrani (محمد الشهراني).pdf</v>
      </c>
      <c r="C245">
        <v>0</v>
      </c>
      <c r="D245">
        <v>0</v>
      </c>
      <c r="E245">
        <v>0</v>
      </c>
      <c r="F245">
        <v>0</v>
      </c>
      <c r="G245">
        <v>0</v>
      </c>
      <c r="H245">
        <v>0</v>
      </c>
    </row>
    <row r="246" spans="1:8" x14ac:dyDescent="0.25">
      <c r="A246" s="1" t="str">
        <f>HYPERLINK("CVs\Mohammed Assiri (محمد عسيري).pdf", "Mohammed Assiri (محمد عسيري).pdf")</f>
        <v>Mohammed Assiri (محمد عسيري).pdf</v>
      </c>
      <c r="C246">
        <v>0</v>
      </c>
      <c r="D246">
        <v>0</v>
      </c>
      <c r="E246">
        <v>0</v>
      </c>
      <c r="F246">
        <v>0</v>
      </c>
      <c r="G246">
        <v>0</v>
      </c>
      <c r="H246">
        <v>0</v>
      </c>
    </row>
    <row r="247" spans="1:8" x14ac:dyDescent="0.25">
      <c r="A247" s="1" t="str">
        <f>HYPERLINK("CVs\Mostafa Jaber.pdf", "Mostafa Jaber.pdf")</f>
        <v>Mostafa Jaber.pdf</v>
      </c>
      <c r="C247">
        <v>0</v>
      </c>
      <c r="D247">
        <v>0</v>
      </c>
      <c r="E247">
        <v>0</v>
      </c>
      <c r="F247">
        <v>0</v>
      </c>
      <c r="G247">
        <v>0</v>
      </c>
      <c r="H247">
        <v>0</v>
      </c>
    </row>
    <row r="248" spans="1:8" x14ac:dyDescent="0.25">
      <c r="A248" s="1" t="str">
        <f>HYPERLINK("CVs\Muhammed Ghoniem.pdf", "Muhammed Ghoniem.pdf")</f>
        <v>Muhammed Ghoniem.pdf</v>
      </c>
      <c r="C248">
        <v>0</v>
      </c>
      <c r="D248">
        <v>0</v>
      </c>
      <c r="E248">
        <v>0</v>
      </c>
      <c r="F248">
        <v>0</v>
      </c>
      <c r="G248">
        <v>0</v>
      </c>
      <c r="H248">
        <v>0</v>
      </c>
    </row>
    <row r="249" spans="1:8" x14ac:dyDescent="0.25">
      <c r="A249" s="1" t="str">
        <f>HYPERLINK("CVs\Nader Aljuhayf (Nader Aljuhayf).pdf", "Nader Aljuhayf (Nader Aljuhayf).pdf")</f>
        <v>Nader Aljuhayf (Nader Aljuhayf).pdf</v>
      </c>
      <c r="C249">
        <v>0</v>
      </c>
      <c r="D249">
        <v>0</v>
      </c>
      <c r="E249">
        <v>0</v>
      </c>
      <c r="F249">
        <v>0</v>
      </c>
      <c r="G249">
        <v>0</v>
      </c>
      <c r="H249">
        <v>0</v>
      </c>
    </row>
    <row r="250" spans="1:8" x14ac:dyDescent="0.25">
      <c r="A250" s="1" t="str">
        <f>HYPERLINK("CVs\Nida Naz (Nida Nida).pdf", "Nida Naz (Nida Nida).pdf")</f>
        <v>Nida Naz (Nida Nida).pdf</v>
      </c>
      <c r="C250">
        <v>0</v>
      </c>
      <c r="D250">
        <v>0</v>
      </c>
      <c r="E250">
        <v>0</v>
      </c>
      <c r="F250">
        <v>0</v>
      </c>
      <c r="G250">
        <v>0</v>
      </c>
      <c r="H250">
        <v>0</v>
      </c>
    </row>
    <row r="251" spans="1:8" x14ac:dyDescent="0.25">
      <c r="A251" s="1" t="str">
        <f>HYPERLINK("CVs\Orjwan Ghazi (ارجوان غازي).pdf", "Orjwan Ghazi (ارجوان غازي).pdf")</f>
        <v>Orjwan Ghazi (ارجوان غازي).pdf</v>
      </c>
      <c r="C251">
        <v>0</v>
      </c>
      <c r="D251">
        <v>0</v>
      </c>
      <c r="E251">
        <v>0</v>
      </c>
      <c r="F251">
        <v>0</v>
      </c>
      <c r="G251">
        <v>0</v>
      </c>
      <c r="H251">
        <v>0</v>
      </c>
    </row>
    <row r="252" spans="1:8" x14ac:dyDescent="0.25">
      <c r="A252" s="1" t="str">
        <f>HYPERLINK("CVs\Ramy Fawzy (رامي فوزي).pdf", "Ramy Fawzy (رامي فوزي).pdf")</f>
        <v>Ramy Fawzy (رامي فوزي).pdf</v>
      </c>
      <c r="C252">
        <v>0</v>
      </c>
      <c r="D252">
        <v>0</v>
      </c>
      <c r="E252">
        <v>0</v>
      </c>
      <c r="F252">
        <v>0</v>
      </c>
      <c r="G252">
        <v>0</v>
      </c>
      <c r="H252">
        <v>0</v>
      </c>
    </row>
    <row r="253" spans="1:8" x14ac:dyDescent="0.25">
      <c r="A253" s="1" t="str">
        <f>HYPERLINK("CVs\SAAD ALSUHIMI (سعد السهيمي).pdf", "SAAD ALSUHIMI (سعد السهيمي).pdf")</f>
        <v>SAAD ALSUHIMI (سعد السهيمي).pdf</v>
      </c>
      <c r="C253">
        <v>0</v>
      </c>
      <c r="D253">
        <v>0</v>
      </c>
      <c r="E253">
        <v>0</v>
      </c>
      <c r="F253">
        <v>0</v>
      </c>
      <c r="G253">
        <v>0</v>
      </c>
      <c r="H253">
        <v>0</v>
      </c>
    </row>
    <row r="254" spans="1:8" x14ac:dyDescent="0.25">
      <c r="A254" s="1" t="str">
        <f>HYPERLINK("CVs\Saad Hidah (سعد ال هيضه).pdf", "Saad Hidah (سعد ال هيضه).pdf")</f>
        <v>Saad Hidah (سعد ال هيضه).pdf</v>
      </c>
      <c r="C254">
        <v>0</v>
      </c>
      <c r="D254">
        <v>0</v>
      </c>
      <c r="E254">
        <v>0</v>
      </c>
      <c r="F254">
        <v>0</v>
      </c>
      <c r="G254">
        <v>0</v>
      </c>
      <c r="H254">
        <v>0</v>
      </c>
    </row>
    <row r="255" spans="1:8" x14ac:dyDescent="0.25">
      <c r="A255" s="1" t="str">
        <f>HYPERLINK("CVs\Salman Mansour (سلمان منصور).pdf", "Salman Mansour (سلمان منصور).pdf")</f>
        <v>Salman Mansour (سلمان منصور).pdf</v>
      </c>
      <c r="C255">
        <v>0</v>
      </c>
      <c r="D255">
        <v>0</v>
      </c>
      <c r="E255">
        <v>0</v>
      </c>
      <c r="F255">
        <v>0</v>
      </c>
      <c r="G255">
        <v>0</v>
      </c>
      <c r="H255">
        <v>0</v>
      </c>
    </row>
    <row r="256" spans="1:8" x14ac:dyDescent="0.25">
      <c r="A256" s="1" t="str">
        <f>HYPERLINK("CVs\SHADI Ibrahim (شادي إبراهيم).pdf", "SHADI Ibrahim (شادي إبراهيم).pdf")</f>
        <v>SHADI Ibrahim (شادي إبراهيم).pdf</v>
      </c>
      <c r="C256">
        <v>0</v>
      </c>
      <c r="D256">
        <v>0</v>
      </c>
      <c r="E256">
        <v>0</v>
      </c>
      <c r="F256">
        <v>0</v>
      </c>
      <c r="G256">
        <v>0</v>
      </c>
      <c r="H256">
        <v>0</v>
      </c>
    </row>
    <row r="257" spans="1:8" x14ac:dyDescent="0.25">
      <c r="A257" s="1" t="str">
        <f>HYPERLINK("CVs\SULAIMAN ALMAKRAMI (سليمان المكرمي).pdf", "SULAIMAN ALMAKRAMI (سليمان المكرمي).pdf")</f>
        <v>SULAIMAN ALMAKRAMI (سليمان المكرمي).pdf</v>
      </c>
      <c r="C257">
        <v>0</v>
      </c>
      <c r="D257">
        <v>0</v>
      </c>
      <c r="E257">
        <v>0</v>
      </c>
      <c r="F257">
        <v>0</v>
      </c>
      <c r="G257">
        <v>0</v>
      </c>
      <c r="H257">
        <v>0</v>
      </c>
    </row>
    <row r="258" spans="1:8" x14ac:dyDescent="0.25">
      <c r="A258" s="1" t="str">
        <f>HYPERLINK("CVs\Sultan Alshehri (سلطان الشهري).pdf", "Sultan Alshehri (سلطان الشهري).pdf")</f>
        <v>Sultan Alshehri (سلطان الشهري).pdf</v>
      </c>
      <c r="C258">
        <v>0</v>
      </c>
      <c r="D258">
        <v>0</v>
      </c>
      <c r="E258">
        <v>0</v>
      </c>
      <c r="F258">
        <v>0</v>
      </c>
      <c r="G258">
        <v>0</v>
      </c>
      <c r="H258">
        <v>0</v>
      </c>
    </row>
    <row r="259" spans="1:8" x14ac:dyDescent="0.25">
      <c r="A259" s="1" t="str">
        <f>HYPERLINK("CVs\Tamer Awad (تامر عوض).pdf", "Tamer Awad (تامر عوض).pdf")</f>
        <v>Tamer Awad (تامر عوض).pdf</v>
      </c>
      <c r="C259">
        <v>0</v>
      </c>
      <c r="D259">
        <v>0</v>
      </c>
      <c r="E259">
        <v>0</v>
      </c>
      <c r="F259">
        <v>0</v>
      </c>
      <c r="G259">
        <v>0</v>
      </c>
      <c r="H259">
        <v>0</v>
      </c>
    </row>
    <row r="260" spans="1:8" x14ac:dyDescent="0.25">
      <c r="A260" s="1" t="str">
        <f>HYPERLINK("CVs\Tariq Alahmari (Tariq Alahmari).pdf", "Tariq Alahmari (Tariq Alahmari).pdf")</f>
        <v>Tariq Alahmari (Tariq Alahmari).pdf</v>
      </c>
      <c r="C260">
        <v>0</v>
      </c>
      <c r="D260">
        <v>0</v>
      </c>
      <c r="E260">
        <v>0</v>
      </c>
      <c r="F260">
        <v>0</v>
      </c>
      <c r="G260">
        <v>0</v>
      </c>
      <c r="H260">
        <v>0</v>
      </c>
    </row>
  </sheetData>
  <autoFilter ref="A1:H1" xr:uid="{A80F1FBE-EE99-41D3-8E48-A33F079DD1C4}">
    <sortState xmlns:xlrd2="http://schemas.microsoft.com/office/spreadsheetml/2017/richdata2" ref="A2:H260">
      <sortCondition ref="B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 User</cp:lastModifiedBy>
  <dcterms:created xsi:type="dcterms:W3CDTF">2020-09-01T15:50:10Z</dcterms:created>
  <dcterms:modified xsi:type="dcterms:W3CDTF">2020-09-01T15:59:21Z</dcterms:modified>
</cp:coreProperties>
</file>