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https://onsolvelaunch-my.sharepoint.com/personal/meghan_shafer_onsolve_com/Documents/Trainings/Excel Dashboards/"/>
    </mc:Choice>
  </mc:AlternateContent>
  <xr:revisionPtr revIDLastSave="2" documentId="13_ncr:1_{D0368518-596B-4CB4-A348-D6244390C827}" xr6:coauthVersionLast="47" xr6:coauthVersionMax="47" xr10:uidLastSave="{793998FE-37E7-46F6-BD62-757693ED0AA7}"/>
  <bookViews>
    <workbookView xWindow="22932" yWindow="-108" windowWidth="23256" windowHeight="12720" tabRatio="396" xr2:uid="{24D39405-1A2E-4110-AFA3-BEC10B9E0557}"/>
  </bookViews>
  <sheets>
    <sheet name="Dashboard" sheetId="3" r:id="rId1"/>
    <sheet name="Pivot Tables" sheetId="4" r:id="rId2"/>
    <sheet name="Main Raw Data" sheetId="1" r:id="rId3"/>
    <sheet name="New Raw Data" sheetId="2" r:id="rId4"/>
  </sheets>
  <definedNames>
    <definedName name="Slicer_Above_or_Below_Average">#N/A</definedName>
    <definedName name="Slicer_Distributor">#N/A</definedName>
    <definedName name="Slicer_GENRE">#N/A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1" i="3" l="1"/>
  <c r="M81" i="3"/>
  <c r="N81" i="3"/>
  <c r="O81" i="3"/>
  <c r="P81" i="3"/>
  <c r="L82" i="3"/>
  <c r="M82" i="3"/>
  <c r="N82" i="3"/>
  <c r="O82" i="3"/>
  <c r="P82" i="3"/>
  <c r="L83" i="3"/>
  <c r="M83" i="3"/>
  <c r="N83" i="3"/>
  <c r="O83" i="3"/>
  <c r="P83" i="3"/>
  <c r="L84" i="3"/>
  <c r="M84" i="3"/>
  <c r="N84" i="3"/>
  <c r="O84" i="3"/>
  <c r="P84" i="3"/>
  <c r="L85" i="3"/>
  <c r="M85" i="3"/>
  <c r="N85" i="3"/>
  <c r="O85" i="3"/>
  <c r="P85" i="3"/>
  <c r="L86" i="3"/>
  <c r="M86" i="3"/>
  <c r="N86" i="3"/>
  <c r="O86" i="3"/>
  <c r="P86" i="3"/>
  <c r="L87" i="3"/>
  <c r="M87" i="3"/>
  <c r="N87" i="3"/>
  <c r="O87" i="3"/>
  <c r="P87" i="3"/>
  <c r="L88" i="3"/>
  <c r="M88" i="3"/>
  <c r="N88" i="3"/>
  <c r="O88" i="3"/>
  <c r="P88" i="3"/>
  <c r="L89" i="3"/>
  <c r="M89" i="3"/>
  <c r="N89" i="3"/>
  <c r="O89" i="3"/>
  <c r="P89" i="3"/>
  <c r="L90" i="3"/>
  <c r="M90" i="3"/>
  <c r="N90" i="3"/>
  <c r="O90" i="3"/>
  <c r="P90" i="3"/>
  <c r="L91" i="3"/>
  <c r="M91" i="3"/>
  <c r="N91" i="3"/>
  <c r="O91" i="3"/>
  <c r="P91" i="3"/>
  <c r="L92" i="3"/>
  <c r="M92" i="3"/>
  <c r="N92" i="3"/>
  <c r="O92" i="3"/>
  <c r="P92" i="3"/>
  <c r="L93" i="3"/>
  <c r="M93" i="3"/>
  <c r="N93" i="3"/>
  <c r="O93" i="3"/>
  <c r="P93" i="3"/>
  <c r="L94" i="3"/>
  <c r="M94" i="3"/>
  <c r="N94" i="3"/>
  <c r="O94" i="3"/>
  <c r="P94" i="3"/>
  <c r="L95" i="3"/>
  <c r="M95" i="3"/>
  <c r="N95" i="3"/>
  <c r="O95" i="3"/>
  <c r="P95" i="3"/>
  <c r="I81" i="3"/>
  <c r="I82" i="3"/>
  <c r="I83" i="3"/>
  <c r="I84" i="3"/>
  <c r="I85" i="3"/>
  <c r="I86" i="3"/>
  <c r="I87" i="3"/>
  <c r="I88" i="3"/>
  <c r="I89" i="3"/>
  <c r="I90" i="3"/>
  <c r="I91" i="3"/>
  <c r="I92" i="3"/>
  <c r="I93" i="3"/>
  <c r="I94" i="3"/>
  <c r="I95" i="3"/>
  <c r="N28" i="1"/>
  <c r="M28" i="1"/>
  <c r="L28" i="1"/>
  <c r="K28" i="1"/>
  <c r="J28" i="1"/>
  <c r="I28" i="1"/>
  <c r="H28" i="1"/>
  <c r="G28" i="1"/>
  <c r="F28" i="1"/>
  <c r="E28" i="1"/>
  <c r="D28" i="1"/>
  <c r="N27" i="1"/>
  <c r="M27" i="1"/>
  <c r="L27" i="1"/>
  <c r="K27" i="1"/>
  <c r="J27" i="1"/>
  <c r="I27" i="1"/>
  <c r="H27" i="1"/>
  <c r="G27" i="1"/>
  <c r="F27" i="1"/>
  <c r="E27" i="1"/>
  <c r="D27" i="1"/>
  <c r="N26" i="1"/>
  <c r="M26" i="1"/>
  <c r="L26" i="1"/>
  <c r="K26" i="1"/>
  <c r="J26" i="1"/>
  <c r="I26" i="1"/>
  <c r="H26" i="1"/>
  <c r="G26" i="1"/>
  <c r="F26" i="1"/>
  <c r="E26" i="1"/>
  <c r="D26" i="1"/>
  <c r="N25" i="1"/>
  <c r="M25" i="1"/>
  <c r="L25" i="1"/>
  <c r="K25" i="1"/>
  <c r="J25" i="1"/>
  <c r="I25" i="1"/>
  <c r="H25" i="1"/>
  <c r="G25" i="1"/>
  <c r="F25" i="1"/>
  <c r="E25" i="1"/>
  <c r="D25" i="1"/>
  <c r="N24" i="1"/>
  <c r="M24" i="1"/>
  <c r="L24" i="1"/>
  <c r="K24" i="1"/>
  <c r="J24" i="1"/>
  <c r="I24" i="1"/>
  <c r="H24" i="1"/>
  <c r="G24" i="1"/>
  <c r="F24" i="1"/>
  <c r="E24" i="1"/>
  <c r="D24" i="1"/>
  <c r="I65" i="3"/>
  <c r="I66" i="3"/>
  <c r="I67" i="3"/>
  <c r="I68" i="3"/>
  <c r="I69" i="3"/>
  <c r="I70" i="3"/>
  <c r="I71" i="3"/>
  <c r="I72" i="3"/>
  <c r="I73" i="3"/>
  <c r="I74" i="3"/>
  <c r="I75" i="3"/>
  <c r="I76" i="3"/>
  <c r="I77" i="3"/>
  <c r="I78" i="3"/>
  <c r="I79" i="3"/>
  <c r="I80" i="3"/>
  <c r="L65" i="3"/>
  <c r="M65" i="3"/>
  <c r="N65" i="3"/>
  <c r="O65" i="3"/>
  <c r="P65" i="3"/>
  <c r="L66" i="3"/>
  <c r="M66" i="3"/>
  <c r="N66" i="3"/>
  <c r="O66" i="3"/>
  <c r="P66" i="3"/>
  <c r="L67" i="3"/>
  <c r="M67" i="3"/>
  <c r="N67" i="3"/>
  <c r="O67" i="3"/>
  <c r="P67" i="3"/>
  <c r="L68" i="3"/>
  <c r="M68" i="3"/>
  <c r="N68" i="3"/>
  <c r="O68" i="3"/>
  <c r="P68" i="3"/>
  <c r="L69" i="3"/>
  <c r="M69" i="3"/>
  <c r="N69" i="3"/>
  <c r="O69" i="3"/>
  <c r="P69" i="3"/>
  <c r="L70" i="3"/>
  <c r="M70" i="3"/>
  <c r="N70" i="3"/>
  <c r="O70" i="3"/>
  <c r="P70" i="3"/>
  <c r="L71" i="3"/>
  <c r="M71" i="3"/>
  <c r="N71" i="3"/>
  <c r="O71" i="3"/>
  <c r="P71" i="3"/>
  <c r="L72" i="3"/>
  <c r="M72" i="3"/>
  <c r="N72" i="3"/>
  <c r="O72" i="3"/>
  <c r="P72" i="3"/>
  <c r="L73" i="3"/>
  <c r="M73" i="3"/>
  <c r="N73" i="3"/>
  <c r="O73" i="3"/>
  <c r="P73" i="3"/>
  <c r="L74" i="3"/>
  <c r="M74" i="3"/>
  <c r="N74" i="3"/>
  <c r="O74" i="3"/>
  <c r="P74" i="3"/>
  <c r="L75" i="3"/>
  <c r="M75" i="3"/>
  <c r="N75" i="3"/>
  <c r="O75" i="3"/>
  <c r="P75" i="3"/>
  <c r="L76" i="3"/>
  <c r="M76" i="3"/>
  <c r="N76" i="3"/>
  <c r="O76" i="3"/>
  <c r="P76" i="3"/>
  <c r="L77" i="3"/>
  <c r="M77" i="3"/>
  <c r="N77" i="3"/>
  <c r="O77" i="3"/>
  <c r="P77" i="3"/>
  <c r="L78" i="3"/>
  <c r="M78" i="3"/>
  <c r="N78" i="3"/>
  <c r="O78" i="3"/>
  <c r="P78" i="3"/>
  <c r="L79" i="3"/>
  <c r="M79" i="3"/>
  <c r="N79" i="3"/>
  <c r="O79" i="3"/>
  <c r="P79" i="3"/>
  <c r="L80" i="3"/>
  <c r="M80" i="3"/>
  <c r="N80" i="3"/>
  <c r="O80" i="3"/>
  <c r="P80" i="3"/>
  <c r="L64" i="3"/>
  <c r="M64" i="3"/>
  <c r="N64" i="3"/>
  <c r="O64" i="3"/>
  <c r="P64" i="3"/>
  <c r="I64" i="3"/>
  <c r="D9" i="2"/>
  <c r="E9" i="2"/>
  <c r="F9" i="2"/>
  <c r="G9" i="2"/>
  <c r="H9" i="2"/>
  <c r="I9" i="2"/>
  <c r="J9" i="2"/>
  <c r="K9" i="2"/>
  <c r="L9" i="2"/>
  <c r="M9" i="2"/>
  <c r="N9" i="2"/>
  <c r="D10" i="2"/>
  <c r="E10" i="2"/>
  <c r="F10" i="2"/>
  <c r="G10" i="2"/>
  <c r="H10" i="2"/>
  <c r="I10" i="2"/>
  <c r="J10" i="2"/>
  <c r="K10" i="2"/>
  <c r="L10" i="2"/>
  <c r="M10" i="2"/>
  <c r="N10" i="2"/>
  <c r="D11" i="2"/>
  <c r="E11" i="2"/>
  <c r="F11" i="2"/>
  <c r="G11" i="2"/>
  <c r="H11" i="2"/>
  <c r="I11" i="2"/>
  <c r="J11" i="2"/>
  <c r="K11" i="2"/>
  <c r="L11" i="2"/>
  <c r="M11" i="2"/>
  <c r="N11" i="2"/>
  <c r="D12" i="2"/>
  <c r="E12" i="2"/>
  <c r="F12" i="2"/>
  <c r="G12" i="2"/>
  <c r="H12" i="2"/>
  <c r="I12" i="2"/>
  <c r="J12" i="2"/>
  <c r="K12" i="2"/>
  <c r="L12" i="2"/>
  <c r="M12" i="2"/>
  <c r="N12" i="2"/>
  <c r="M8" i="2"/>
  <c r="I8" i="2"/>
  <c r="E8" i="2"/>
  <c r="D8" i="2"/>
  <c r="F8" i="2"/>
  <c r="G8" i="2"/>
  <c r="H8" i="2"/>
  <c r="J8" i="2"/>
  <c r="K8" i="2"/>
  <c r="L8" i="2"/>
  <c r="N8" i="2"/>
  <c r="O20" i="3"/>
  <c r="O15" i="3"/>
  <c r="O35" i="3"/>
  <c r="O30" i="3"/>
  <c r="O2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tc={189E31D9-33DD-449B-A9D6-D12FA202F319}</author>
    <author>tc={B8AAEB87-2827-4960-88ED-32071915DB81}</author>
  </authors>
  <commentList>
    <comment ref="O5" authorId="0" shapeId="0" xr:uid="{189E31D9-33DD-449B-A9D6-D12FA202F319}">
      <text>
        <t>[Threaded comment]
Your version of Excel allows you to read this threaded comment; however, any edits to it will get removed if the file is opened in a newer version of Excel. Learn more: https://go.microsoft.com/fwlink/?linkid=870924
Comment:
    Not filtering the data for some reason</t>
      </text>
    </comment>
    <comment ref="O19" authorId="1" shapeId="0" xr:uid="{B8AAEB87-2827-4960-88ED-32071915DB81}">
      <text>
        <t>[Threaded comment]
Your version of Excel allows you to read this threaded comment; however, any edits to it will get removed if the file is opened in a newer version of Excel. Learn more: https://go.microsoft.com/fwlink/?linkid=870924
Comment:
    Not accurate percentage more like 40% or something</t>
      </text>
    </comment>
  </commentList>
</comments>
</file>

<file path=xl/sharedStrings.xml><?xml version="1.0" encoding="utf-8"?>
<sst xmlns="http://schemas.openxmlformats.org/spreadsheetml/2006/main" count="402" uniqueCount="87">
  <si>
    <t>MOVIE</t>
  </si>
  <si>
    <t>Distributor</t>
  </si>
  <si>
    <t>GENRE</t>
  </si>
  <si>
    <t>Totals</t>
  </si>
  <si>
    <t>Average</t>
  </si>
  <si>
    <t>Min</t>
  </si>
  <si>
    <t>Max</t>
  </si>
  <si>
    <t>MoM</t>
  </si>
  <si>
    <t>Above or Below Average</t>
  </si>
  <si>
    <t>Transformers: Revenge of the Fallen</t>
  </si>
  <si>
    <t>Paramount Pictures</t>
  </si>
  <si>
    <t>Action</t>
  </si>
  <si>
    <t>Above average</t>
  </si>
  <si>
    <t>Finding Nemo</t>
  </si>
  <si>
    <t>Walt Disney</t>
  </si>
  <si>
    <t>Adventure</t>
  </si>
  <si>
    <t>Batman Forever</t>
  </si>
  <si>
    <t>Warner Bros.</t>
  </si>
  <si>
    <t>Drama</t>
  </si>
  <si>
    <t>Titanic</t>
  </si>
  <si>
    <t>Below Average</t>
  </si>
  <si>
    <t>Independence Day</t>
  </si>
  <si>
    <t>20th Century Fox</t>
  </si>
  <si>
    <t>Pirates of the Caribbean: Dead Man’s Chest</t>
  </si>
  <si>
    <t>Harry Potter and the Sorcerer’s Stone</t>
  </si>
  <si>
    <t>Men in Black</t>
  </si>
  <si>
    <t>Sony Pictures</t>
  </si>
  <si>
    <t>Star Wars Ep. I: The Phantom Menace</t>
  </si>
  <si>
    <t>How the Grinch Stole Christmas</t>
  </si>
  <si>
    <t>Universal</t>
  </si>
  <si>
    <t>Spider-Man 3</t>
  </si>
  <si>
    <t>Shrek 2</t>
  </si>
  <si>
    <t>Dreamworks SKG</t>
  </si>
  <si>
    <t>The Dark Knight</t>
  </si>
  <si>
    <t>Spider-Man</t>
  </si>
  <si>
    <t>Star Wars Ep. III: Revenge of the Sith</t>
  </si>
  <si>
    <t>Toy Story 3</t>
  </si>
  <si>
    <t>Harry Potter and the Deathly Hallows: Part II</t>
  </si>
  <si>
    <t>The Avengers</t>
  </si>
  <si>
    <t>Iron Man 3</t>
  </si>
  <si>
    <t>Guardians of the Galaxy</t>
  </si>
  <si>
    <t>Star Wars Ep. VII: The Force Awakens</t>
  </si>
  <si>
    <t>Finding Dory</t>
  </si>
  <si>
    <t>Star Wars Ep. VIII: The Last Jedi</t>
  </si>
  <si>
    <t>Black Panther</t>
  </si>
  <si>
    <t>Avengers: Endgame</t>
  </si>
  <si>
    <t>Bad Boys For Life</t>
  </si>
  <si>
    <t>Shang-Chi and the Legend of the Ten Rings</t>
  </si>
  <si>
    <t>Movie Dashboard Summary</t>
  </si>
  <si>
    <t>Sum of Jul-21</t>
  </si>
  <si>
    <t>Sum of Aug-21</t>
  </si>
  <si>
    <t>Values</t>
  </si>
  <si>
    <t>Sum of Sep-21</t>
  </si>
  <si>
    <t>Sum of Oct-21</t>
  </si>
  <si>
    <t>Sum of Nov-21</t>
  </si>
  <si>
    <t>Sum of Dec-21</t>
  </si>
  <si>
    <t>Sum of Jan-22</t>
  </si>
  <si>
    <t>Row Labels</t>
  </si>
  <si>
    <t>(blank)</t>
  </si>
  <si>
    <t>Grand Total</t>
  </si>
  <si>
    <t>(All)</t>
  </si>
  <si>
    <t>Movie Filter</t>
  </si>
  <si>
    <t>Select Movie</t>
  </si>
  <si>
    <t>Sum of Totals</t>
  </si>
  <si>
    <t>Total Revenue</t>
  </si>
  <si>
    <t>Average of MoM</t>
  </si>
  <si>
    <t>Average Revenue Per Month</t>
  </si>
  <si>
    <t>Average of Totals</t>
  </si>
  <si>
    <t>Average of Average</t>
  </si>
  <si>
    <t>Average Revenue Per Movie</t>
  </si>
  <si>
    <t>Number of Movies</t>
  </si>
  <si>
    <t>Count of MOVIE</t>
  </si>
  <si>
    <t>Total Revenue Summary</t>
  </si>
  <si>
    <t>Average of Jul-21</t>
  </si>
  <si>
    <t>Average of Aug-21</t>
  </si>
  <si>
    <t>Average of Sep-21</t>
  </si>
  <si>
    <t>Average of Oct-21</t>
  </si>
  <si>
    <t>Average of Nov-21</t>
  </si>
  <si>
    <t>Average of Dec-21</t>
  </si>
  <si>
    <t>Average of Jan-22</t>
  </si>
  <si>
    <t>Movie Summary</t>
  </si>
  <si>
    <t>Movie Details</t>
  </si>
  <si>
    <t xml:space="preserve">Movie </t>
  </si>
  <si>
    <t>Distributors</t>
  </si>
  <si>
    <t>Genre</t>
  </si>
  <si>
    <t>Average Monthly Revenue</t>
  </si>
  <si>
    <t>WoW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</si>
</sst>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9" x14ac:knownFonts="1">
    <font>
      <sz val="11"/>
      <color theme="1"/>
      <name val="Calibri"/>
      <family val="2"/>
      <scheme val="minor"/>
    </font>
    <font>
      <sz val="11"/>
      <color theme="1"/>
      <name val="Calibri"/>
      <family val="2"/>
      <scheme val="minor"/>
    </font>
    <font>
      <b/>
      <sz val="14"/>
      <color theme="1"/>
      <name val="Calibri"/>
      <family val="2"/>
      <scheme val="minor"/>
    </font>
    <font>
      <b/>
      <sz val="20"/>
      <color theme="1"/>
      <name val="Calibri"/>
      <family val="2"/>
      <scheme val="minor"/>
    </font>
    <font>
      <i/>
      <sz val="11"/>
      <color theme="1"/>
      <name val="Calibri"/>
      <family val="2"/>
      <scheme val="minor"/>
    </font>
    <font>
      <i/>
      <sz val="10"/>
      <color theme="1"/>
      <name val="Calibri"/>
      <family val="2"/>
      <scheme val="minor"/>
    </font>
    <font>
      <sz val="26"/>
      <color theme="9" tint="-0.499984740745262"/>
      <name val="Calibri"/>
      <family val="2"/>
      <scheme val="minor"/>
    </font>
    <font>
      <sz val="26"/>
      <color theme="1"/>
      <name val="Calibri"/>
      <family val="2"/>
      <scheme val="minor"/>
    </font>
    <font>
      <b/>
      <i/>
      <sz val="10"/>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hair">
        <color indexed="64"/>
      </left>
      <right style="hair">
        <color indexed="64"/>
      </right>
      <top style="hair">
        <color indexed="64"/>
      </top>
      <bottom style="hair">
        <color indexed="64"/>
      </bottom>
      <diagonal/>
    </border>
    <border>
      <left style="hair">
        <color theme="2"/>
      </left>
      <right style="hair">
        <color theme="2"/>
      </right>
      <top style="hair">
        <color theme="2"/>
      </top>
      <bottom style="hair">
        <color theme="2"/>
      </bottom>
      <diagonal/>
    </border>
    <border>
      <left style="hair">
        <color theme="2"/>
      </left>
      <right/>
      <top style="hair">
        <color theme="2"/>
      </top>
      <bottom/>
      <diagonal/>
    </border>
    <border>
      <left/>
      <right style="hair">
        <color theme="2"/>
      </right>
      <top style="hair">
        <color theme="2"/>
      </top>
      <bottom/>
      <diagonal/>
    </border>
    <border>
      <left style="hair">
        <color theme="2"/>
      </left>
      <right/>
      <top/>
      <bottom/>
      <diagonal/>
    </border>
    <border>
      <left/>
      <right style="hair">
        <color theme="2"/>
      </right>
      <top/>
      <bottom/>
      <diagonal/>
    </border>
    <border>
      <left style="hair">
        <color theme="2"/>
      </left>
      <right/>
      <top/>
      <bottom style="hair">
        <color theme="2"/>
      </bottom>
      <diagonal/>
    </border>
    <border>
      <left/>
      <right style="hair">
        <color theme="2"/>
      </right>
      <top/>
      <bottom style="hair">
        <color theme="2"/>
      </bottom>
      <diagonal/>
    </border>
    <border>
      <left/>
      <right/>
      <top/>
      <bottom style="hair">
        <color theme="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41">
    <xf numFmtId="0" fontId="0" fillId="0" borderId="0" xfId="0"/>
    <xf numFmtId="17" fontId="0" fillId="0" borderId="1" xfId="0" applyNumberFormat="1" applyBorder="1" applyAlignment="1">
      <alignment horizontal="center"/>
    </xf>
    <xf numFmtId="0" fontId="0" fillId="0" borderId="0" xfId="0" applyAlignment="1">
      <alignment vertical="center"/>
    </xf>
    <xf numFmtId="0" fontId="0" fillId="0" borderId="0" xfId="0" pivotButton="1"/>
    <xf numFmtId="0" fontId="0" fillId="0" borderId="0" xfId="0" applyAlignment="1">
      <alignment horizontal="left"/>
    </xf>
    <xf numFmtId="0" fontId="0" fillId="0" borderId="6" xfId="0" applyBorder="1"/>
    <xf numFmtId="0" fontId="0" fillId="0" borderId="5" xfId="0" applyBorder="1"/>
    <xf numFmtId="0" fontId="0" fillId="0" borderId="7" xfId="0" applyBorder="1"/>
    <xf numFmtId="0" fontId="0" fillId="0" borderId="8" xfId="0" applyBorder="1"/>
    <xf numFmtId="164" fontId="0" fillId="0" borderId="0" xfId="0" applyNumberFormat="1"/>
    <xf numFmtId="165" fontId="0" fillId="0" borderId="0" xfId="0" applyNumberFormat="1"/>
    <xf numFmtId="10" fontId="0" fillId="0" borderId="0" xfId="0" applyNumberFormat="1"/>
    <xf numFmtId="0" fontId="5" fillId="0" borderId="0" xfId="0" pivotButton="1" applyFont="1"/>
    <xf numFmtId="0" fontId="8" fillId="4" borderId="10" xfId="0" applyFont="1" applyFill="1" applyBorder="1" applyAlignment="1">
      <alignment horizontal="center" vertical="center"/>
    </xf>
    <xf numFmtId="0" fontId="0" fillId="4" borderId="10" xfId="0" applyFill="1" applyBorder="1"/>
    <xf numFmtId="165" fontId="0" fillId="4" borderId="10" xfId="2" applyNumberFormat="1" applyFont="1" applyFill="1" applyBorder="1"/>
    <xf numFmtId="10" fontId="0" fillId="4" borderId="10" xfId="1" applyNumberFormat="1" applyFont="1" applyFill="1" applyBorder="1"/>
    <xf numFmtId="0" fontId="0" fillId="5" borderId="0" xfId="0" applyFill="1"/>
    <xf numFmtId="0" fontId="0" fillId="4" borderId="11" xfId="0" applyFill="1" applyBorder="1" applyAlignment="1">
      <alignment horizontal="left"/>
    </xf>
    <xf numFmtId="0" fontId="0" fillId="4" borderId="13" xfId="0" applyFill="1" applyBorder="1" applyAlignment="1">
      <alignment horizontal="left"/>
    </xf>
    <xf numFmtId="0" fontId="0" fillId="4" borderId="12" xfId="0" applyFill="1" applyBorder="1" applyAlignment="1">
      <alignment horizontal="left"/>
    </xf>
    <xf numFmtId="0" fontId="0" fillId="5" borderId="0" xfId="0" applyFill="1" applyAlignment="1">
      <alignment horizontal="center"/>
    </xf>
    <xf numFmtId="0" fontId="8" fillId="4" borderId="11"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2" xfId="0" applyFont="1" applyFill="1" applyBorder="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3" fillId="3" borderId="0" xfId="0" applyFont="1" applyFill="1" applyAlignment="1">
      <alignment horizontal="center" vertical="center"/>
    </xf>
    <xf numFmtId="0" fontId="0" fillId="3" borderId="0" xfId="0" applyFill="1" applyAlignment="1">
      <alignment horizontal="center" vertical="center"/>
    </xf>
    <xf numFmtId="0" fontId="0" fillId="2" borderId="3" xfId="0" applyFill="1" applyBorder="1" applyAlignment="1">
      <alignment horizontal="center"/>
    </xf>
    <xf numFmtId="0" fontId="0" fillId="2" borderId="4" xfId="0" applyFill="1" applyBorder="1" applyAlignment="1">
      <alignment horizontal="center"/>
    </xf>
    <xf numFmtId="0" fontId="4" fillId="3" borderId="9" xfId="0" applyFont="1" applyFill="1" applyBorder="1" applyAlignment="1">
      <alignment horizontal="center"/>
    </xf>
    <xf numFmtId="165" fontId="6" fillId="0" borderId="2" xfId="0" applyNumberFormat="1" applyFont="1" applyBorder="1" applyAlignment="1">
      <alignment horizontal="center" vertical="center"/>
    </xf>
    <xf numFmtId="0" fontId="6" fillId="0" borderId="2" xfId="0" applyFont="1" applyBorder="1" applyAlignment="1">
      <alignment horizontal="center" vertical="center"/>
    </xf>
    <xf numFmtId="0" fontId="0" fillId="0" borderId="0" xfId="0" applyAlignment="1">
      <alignment horizontal="center"/>
    </xf>
    <xf numFmtId="10" fontId="7" fillId="0" borderId="3" xfId="1" applyNumberFormat="1" applyFont="1" applyBorder="1" applyAlignment="1">
      <alignment horizontal="center" vertical="center"/>
    </xf>
    <xf numFmtId="10" fontId="7" fillId="0" borderId="4" xfId="1" applyNumberFormat="1" applyFont="1" applyBorder="1" applyAlignment="1">
      <alignment horizontal="center" vertical="center"/>
    </xf>
    <xf numFmtId="10" fontId="7" fillId="0" borderId="5" xfId="1" applyNumberFormat="1" applyFont="1" applyBorder="1" applyAlignment="1">
      <alignment horizontal="center" vertical="center"/>
    </xf>
    <xf numFmtId="10" fontId="7" fillId="0" borderId="6" xfId="1" applyNumberFormat="1" applyFont="1" applyBorder="1" applyAlignment="1">
      <alignment horizontal="center" vertical="center"/>
    </xf>
    <xf numFmtId="10" fontId="7" fillId="0" borderId="7" xfId="1" applyNumberFormat="1" applyFont="1" applyBorder="1" applyAlignment="1">
      <alignment horizontal="center" vertical="center"/>
    </xf>
    <xf numFmtId="10" fontId="7" fillId="0" borderId="8" xfId="1" applyNumberFormat="1" applyFont="1" applyBorder="1" applyAlignment="1">
      <alignment horizontal="center" vertical="center"/>
    </xf>
  </cellXfs>
  <cellStyles count="3">
    <cellStyle name="Currency" xfId="2" builtinId="4"/>
    <cellStyle name="Normal" xfId="0" builtinId="0"/>
    <cellStyle name="Percent" xfId="1" builtinId="5"/>
  </cellStyles>
  <dxfs count="58">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numFmt numFmtId="165" formatCode="_(&quot;$&quot;* #,##0_);_(&quot;$&quot;* \(#,##0\);_(&quot;$&quot;* &quot;-&quot;??_);_(@_)"/>
    </dxf>
    <dxf>
      <numFmt numFmtId="165" formatCode="_(&quot;$&quot;* #,##0_);_(&quot;$&quot;* \(#,##0\);_(&quot;$&quot;* &quot;-&quot;??_);_(@_)"/>
    </dxf>
    <dxf>
      <font>
        <i/>
      </font>
    </dxf>
    <dxf>
      <font>
        <sz val="10"/>
      </font>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numFmt numFmtId="165" formatCode="_(&quot;$&quot;* #,##0_);_(&quot;$&quot;* \(#,##0\);_(&quot;$&quot;* &quot;-&quot;??_);_(@_)"/>
    </dxf>
    <dxf>
      <numFmt numFmtId="165" formatCode="_(&quot;$&quot;* #,##0_);_(&quot;$&quot;* \(#,##0\);_(&quot;$&quot;* &quot;-&quot;??_);_(@_)"/>
    </dxf>
    <dxf>
      <font>
        <i/>
      </font>
    </dxf>
    <dxf>
      <font>
        <sz val="10"/>
      </font>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5" formatCode="_(&quot;$&quot;* #,##0_);_(&quot;$&quot;* \(#,##0\);_(&quot;$&quot;* &quot;-&quot;??_);_(@_)"/>
    </dxf>
    <dxf>
      <numFmt numFmtId="165" formatCode="_(&quot;$&quot;* #,##0_);_(&quot;$&quot;* \(#,##0\);_(&quot;$&quot;* &quot;-&quot;??_);_(@_)"/>
    </dxf>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4" formatCode="&quot;$&quot;#,##0"/>
    </dxf>
    <dxf>
      <numFmt numFmtId="165" formatCode="_(&quot;$&quot;* #,##0_);_(&quot;$&quot;* \(#,##0\);_(&quot;$&quot;* &quot;-&quot;??_);_(@_)"/>
    </dxf>
    <dxf>
      <numFmt numFmtId="165" formatCode="_(&quot;$&quot;* #,##0_);_(&quot;$&quot;* \(#,##0\);_(&quot;$&quot;* &quot;-&quot;??_);_(@_)"/>
    </dxf>
    <dxf>
      <font>
        <sz val="10"/>
      </font>
    </dxf>
    <dxf>
      <font>
        <i/>
      </font>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Total Revenue</a:t>
            </a:r>
            <a:r>
              <a:rPr lang="en-US" baseline="0">
                <a:solidFill>
                  <a:schemeClr val="accent1"/>
                </a:solidFill>
              </a:rPr>
              <a:t> by Month</a:t>
            </a:r>
            <a:endParaRPr lang="en-US">
              <a:solidFill>
                <a:schemeClr val="accent1"/>
              </a:solidFill>
            </a:endParaRPr>
          </a:p>
        </c:rich>
      </c:tx>
      <c:layout>
        <c:manualLayout>
          <c:xMode val="edge"/>
          <c:yMode val="edge"/>
          <c:x val="0.36865209471766847"/>
          <c:y val="1.07526881720430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accent1"/>
            </a:solidFill>
            <a:prstDash val="dash"/>
            <a:round/>
          </a:ln>
          <a:effectLst/>
        </c:spPr>
        <c:marker>
          <c:symbol val="diamond"/>
          <c:size val="7"/>
          <c:spPr>
            <a:solidFill>
              <a:srgbClr val="FFC000"/>
            </a:solidFill>
            <a:ln w="12700">
              <a:solidFill>
                <a:schemeClr val="accent1"/>
              </a:solidFill>
              <a:prstDash val="dash"/>
            </a:ln>
            <a:effectLst/>
          </c:spPr>
        </c:marker>
        <c:dLbl>
          <c:idx val="0"/>
          <c:spPr>
            <a:noFill/>
            <a:ln>
              <a:noFill/>
            </a:ln>
            <a:effectLst/>
          </c:spPr>
          <c:txPr>
            <a:bodyPr rot="-1800000" spcFirstLastPara="1" vertOverflow="ellipsis"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12700" cap="rnd">
              <a:solidFill>
                <a:schemeClr val="accent1"/>
              </a:solidFill>
              <a:prstDash val="dash"/>
              <a:round/>
            </a:ln>
            <a:effectLst/>
          </c:spPr>
          <c:marker>
            <c:symbol val="diamond"/>
            <c:size val="7"/>
            <c:spPr>
              <a:solidFill>
                <a:srgbClr val="FFC000"/>
              </a:solidFill>
              <a:ln w="12700">
                <a:solidFill>
                  <a:schemeClr val="accent1"/>
                </a:solidFill>
                <a:prstDash val="dash"/>
              </a:ln>
              <a:effectLst/>
            </c:spPr>
          </c:marker>
          <c:dLbls>
            <c:spPr>
              <a:noFill/>
              <a:ln>
                <a:noFill/>
              </a:ln>
              <a:effectLst/>
            </c:spPr>
            <c:txPr>
              <a:bodyPr rot="-1800000" spcFirstLastPara="1" vertOverflow="ellipsis"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Tables'!$A$4:$A$10</c:f>
              <c:strCache>
                <c:ptCount val="7"/>
                <c:pt idx="0">
                  <c:v>Sum of Jul-21</c:v>
                </c:pt>
                <c:pt idx="1">
                  <c:v>Sum of Aug-21</c:v>
                </c:pt>
                <c:pt idx="2">
                  <c:v>Sum of Sep-21</c:v>
                </c:pt>
                <c:pt idx="3">
                  <c:v>Sum of Oct-21</c:v>
                </c:pt>
                <c:pt idx="4">
                  <c:v>Sum of Nov-21</c:v>
                </c:pt>
                <c:pt idx="5">
                  <c:v>Sum of Dec-21</c:v>
                </c:pt>
                <c:pt idx="6">
                  <c:v>Sum of Jan-22</c:v>
                </c:pt>
              </c:strCache>
            </c:strRef>
          </c:cat>
          <c:val>
            <c:numRef>
              <c:f>'Pivot Tables'!$B$4:$B$10</c:f>
              <c:numCache>
                <c:formatCode>"$"#,##0</c:formatCode>
                <c:ptCount val="7"/>
                <c:pt idx="0">
                  <c:v>5426682</c:v>
                </c:pt>
                <c:pt idx="1">
                  <c:v>5696897</c:v>
                </c:pt>
                <c:pt idx="2">
                  <c:v>5548242</c:v>
                </c:pt>
                <c:pt idx="3">
                  <c:v>5436117</c:v>
                </c:pt>
                <c:pt idx="4">
                  <c:v>5685837</c:v>
                </c:pt>
                <c:pt idx="5">
                  <c:v>11547562</c:v>
                </c:pt>
                <c:pt idx="6">
                  <c:v>6152947</c:v>
                </c:pt>
              </c:numCache>
            </c:numRef>
          </c:val>
          <c:smooth val="0"/>
          <c:extLst>
            <c:ext xmlns:c16="http://schemas.microsoft.com/office/drawing/2014/chart" uri="{C3380CC4-5D6E-409C-BE32-E72D297353CC}">
              <c16:uniqueId val="{00000000-160A-4FD6-A122-02BB73D485F8}"/>
            </c:ext>
          </c:extLst>
        </c:ser>
        <c:dLbls>
          <c:showLegendKey val="0"/>
          <c:showVal val="0"/>
          <c:showCatName val="0"/>
          <c:showSerName val="0"/>
          <c:showPercent val="0"/>
          <c:showBubbleSize val="0"/>
        </c:dLbls>
        <c:marker val="1"/>
        <c:smooth val="0"/>
        <c:axId val="393607568"/>
        <c:axId val="393605648"/>
      </c:lineChart>
      <c:catAx>
        <c:axId val="3936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605648"/>
        <c:crosses val="autoZero"/>
        <c:auto val="1"/>
        <c:lblAlgn val="ctr"/>
        <c:lblOffset val="100"/>
        <c:noMultiLvlLbl val="0"/>
      </c:catAx>
      <c:valAx>
        <c:axId val="393605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60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Tables!PivotTable31</c:name>
    <c:fmtId val="8"/>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solidFill>
                  <a:schemeClr val="accent1"/>
                </a:solidFill>
              </a:rPr>
              <a:t>Total Revenue by Distributor</a:t>
            </a:r>
          </a:p>
        </c:rich>
      </c:tx>
      <c:layout>
        <c:manualLayout>
          <c:xMode val="edge"/>
          <c:yMode val="edge"/>
          <c:x val="0.22819591552698784"/>
          <c:y val="1.63999910467240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45111245995636"/>
          <c:y val="0.13169192810519412"/>
          <c:w val="0.71004095131679379"/>
          <c:h val="0.83004142611911635"/>
        </c:manualLayout>
      </c:layout>
      <c:barChart>
        <c:barDir val="bar"/>
        <c:grouping val="clustered"/>
        <c:varyColors val="0"/>
        <c:ser>
          <c:idx val="0"/>
          <c:order val="0"/>
          <c:tx>
            <c:strRef>
              <c:f>'Pivot Tables'!$E$17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Tables'!$D$18:$D$26</c:f>
              <c:strCache>
                <c:ptCount val="8"/>
                <c:pt idx="0">
                  <c:v>(blank)</c:v>
                </c:pt>
                <c:pt idx="1">
                  <c:v>Dreamworks SKG</c:v>
                </c:pt>
                <c:pt idx="2">
                  <c:v>Universal</c:v>
                </c:pt>
                <c:pt idx="3">
                  <c:v>20th Century Fox</c:v>
                </c:pt>
                <c:pt idx="4">
                  <c:v>Sony Pictures</c:v>
                </c:pt>
                <c:pt idx="5">
                  <c:v>Paramount Pictures</c:v>
                </c:pt>
                <c:pt idx="6">
                  <c:v>Warner Bros.</c:v>
                </c:pt>
                <c:pt idx="7">
                  <c:v>Walt Disney</c:v>
                </c:pt>
              </c:strCache>
            </c:strRef>
          </c:cat>
          <c:val>
            <c:numRef>
              <c:f>'Pivot Tables'!$E$18:$E$26</c:f>
              <c:numCache>
                <c:formatCode>_("$"* #,##0_);_("$"* \(#,##0\);_("$"* "-"??_);_(@_)</c:formatCode>
                <c:ptCount val="8"/>
                <c:pt idx="1">
                  <c:v>8877</c:v>
                </c:pt>
                <c:pt idx="2">
                  <c:v>9117</c:v>
                </c:pt>
                <c:pt idx="3">
                  <c:v>75416</c:v>
                </c:pt>
                <c:pt idx="4">
                  <c:v>770889</c:v>
                </c:pt>
                <c:pt idx="5">
                  <c:v>8323259</c:v>
                </c:pt>
                <c:pt idx="6">
                  <c:v>9880208</c:v>
                </c:pt>
                <c:pt idx="7">
                  <c:v>26534533</c:v>
                </c:pt>
              </c:numCache>
            </c:numRef>
          </c:val>
          <c:extLst>
            <c:ext xmlns:c16="http://schemas.microsoft.com/office/drawing/2014/chart" uri="{C3380CC4-5D6E-409C-BE32-E72D297353CC}">
              <c16:uniqueId val="{00000000-F535-44FA-BC48-F4E49C414A1D}"/>
            </c:ext>
          </c:extLst>
        </c:ser>
        <c:dLbls>
          <c:showLegendKey val="0"/>
          <c:showVal val="0"/>
          <c:showCatName val="0"/>
          <c:showSerName val="0"/>
          <c:showPercent val="0"/>
          <c:showBubbleSize val="0"/>
        </c:dLbls>
        <c:gapWidth val="182"/>
        <c:axId val="414543648"/>
        <c:axId val="410733536"/>
      </c:barChart>
      <c:catAx>
        <c:axId val="41454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733536"/>
        <c:crosses val="autoZero"/>
        <c:auto val="1"/>
        <c:lblAlgn val="ctr"/>
        <c:lblOffset val="100"/>
        <c:noMultiLvlLbl val="0"/>
      </c:catAx>
      <c:valAx>
        <c:axId val="410733536"/>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crossAx val="41454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Tables!PivotTable33</c:name>
    <c:fmtId val="11"/>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solidFill>
                  <a:schemeClr val="accent1"/>
                </a:solidFill>
              </a:rPr>
              <a:t>Total Revenue by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Tables'!$G$18:$G$22</c:f>
              <c:strCache>
                <c:ptCount val="4"/>
                <c:pt idx="0">
                  <c:v>(blank)</c:v>
                </c:pt>
                <c:pt idx="1">
                  <c:v>Drama</c:v>
                </c:pt>
                <c:pt idx="2">
                  <c:v>Adventure</c:v>
                </c:pt>
                <c:pt idx="3">
                  <c:v>Action</c:v>
                </c:pt>
              </c:strCache>
            </c:strRef>
          </c:cat>
          <c:val>
            <c:numRef>
              <c:f>'Pivot Tables'!$H$18:$H$22</c:f>
              <c:numCache>
                <c:formatCode>_("$"* #,##0_);_("$"* \(#,##0\);_("$"* "-"??_);_(@_)</c:formatCode>
                <c:ptCount val="4"/>
                <c:pt idx="1">
                  <c:v>2240742</c:v>
                </c:pt>
                <c:pt idx="2">
                  <c:v>13676424</c:v>
                </c:pt>
                <c:pt idx="3">
                  <c:v>29685133</c:v>
                </c:pt>
              </c:numCache>
            </c:numRef>
          </c:val>
          <c:extLst>
            <c:ext xmlns:c16="http://schemas.microsoft.com/office/drawing/2014/chart" uri="{C3380CC4-5D6E-409C-BE32-E72D297353CC}">
              <c16:uniqueId val="{00000000-9038-4ABB-8035-70D4E7BB2B59}"/>
            </c:ext>
          </c:extLst>
        </c:ser>
        <c:dLbls>
          <c:showLegendKey val="0"/>
          <c:showVal val="0"/>
          <c:showCatName val="0"/>
          <c:showSerName val="0"/>
          <c:showPercent val="0"/>
          <c:showBubbleSize val="0"/>
        </c:dLbls>
        <c:gapWidth val="182"/>
        <c:axId val="515230464"/>
        <c:axId val="515227104"/>
      </c:barChart>
      <c:catAx>
        <c:axId val="515230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227104"/>
        <c:crosses val="autoZero"/>
        <c:auto val="1"/>
        <c:lblAlgn val="ctr"/>
        <c:lblOffset val="100"/>
        <c:noMultiLvlLbl val="0"/>
      </c:catAx>
      <c:valAx>
        <c:axId val="515227104"/>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crossAx val="51523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Tables!PivotTable2</c:name>
    <c:fmtId val="9"/>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solidFill>
                  <a:schemeClr val="accent1"/>
                </a:solidFill>
              </a:rPr>
              <a:t>Average Revenue</a:t>
            </a:r>
            <a:r>
              <a:rPr lang="en-US" baseline="0">
                <a:solidFill>
                  <a:schemeClr val="accent1"/>
                </a:solidFill>
              </a:rPr>
              <a:t> Per Month</a:t>
            </a:r>
            <a:endParaRPr lang="en-US">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Tables'!$Q$17</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Tables'!$P$18:$P$24</c:f>
              <c:strCache>
                <c:ptCount val="7"/>
                <c:pt idx="0">
                  <c:v>Average of Jul-21</c:v>
                </c:pt>
                <c:pt idx="1">
                  <c:v>Average of Aug-21</c:v>
                </c:pt>
                <c:pt idx="2">
                  <c:v>Average of Sep-21</c:v>
                </c:pt>
                <c:pt idx="3">
                  <c:v>Average of Oct-21</c:v>
                </c:pt>
                <c:pt idx="4">
                  <c:v>Average of Nov-21</c:v>
                </c:pt>
                <c:pt idx="5">
                  <c:v>Average of Dec-21</c:v>
                </c:pt>
                <c:pt idx="6">
                  <c:v>Average of Jan-22</c:v>
                </c:pt>
              </c:strCache>
            </c:strRef>
          </c:cat>
          <c:val>
            <c:numRef>
              <c:f>'Pivot Tables'!$Q$18:$Q$24</c:f>
              <c:numCache>
                <c:formatCode>"$"#,##0</c:formatCode>
                <c:ptCount val="7"/>
                <c:pt idx="0">
                  <c:v>200988.22222222222</c:v>
                </c:pt>
                <c:pt idx="1">
                  <c:v>210996.1851851852</c:v>
                </c:pt>
                <c:pt idx="2">
                  <c:v>205490.44444444444</c:v>
                </c:pt>
                <c:pt idx="3">
                  <c:v>201337.66666666666</c:v>
                </c:pt>
                <c:pt idx="4">
                  <c:v>210586.55555555556</c:v>
                </c:pt>
                <c:pt idx="5">
                  <c:v>427687.48148148146</c:v>
                </c:pt>
                <c:pt idx="6">
                  <c:v>227886.92592592593</c:v>
                </c:pt>
              </c:numCache>
            </c:numRef>
          </c:val>
          <c:extLst>
            <c:ext xmlns:c16="http://schemas.microsoft.com/office/drawing/2014/chart" uri="{C3380CC4-5D6E-409C-BE32-E72D297353CC}">
              <c16:uniqueId val="{00000000-B0F1-4382-9D71-857BAF7954CA}"/>
            </c:ext>
          </c:extLst>
        </c:ser>
        <c:dLbls>
          <c:showLegendKey val="0"/>
          <c:showVal val="0"/>
          <c:showCatName val="0"/>
          <c:showSerName val="0"/>
          <c:showPercent val="0"/>
          <c:showBubbleSize val="0"/>
        </c:dLbls>
        <c:gapWidth val="182"/>
        <c:axId val="1732195727"/>
        <c:axId val="1732196687"/>
      </c:barChart>
      <c:catAx>
        <c:axId val="1732195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196687"/>
        <c:crosses val="autoZero"/>
        <c:auto val="1"/>
        <c:lblAlgn val="ctr"/>
        <c:lblOffset val="100"/>
        <c:noMultiLvlLbl val="0"/>
      </c:catAx>
      <c:valAx>
        <c:axId val="1732196687"/>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73219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Tables!PivotTable3</c:name>
    <c:fmtId val="14"/>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t>Average Revenue Per Distributor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Tables'!$M$26</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Tables'!$L$27:$L$35</c:f>
              <c:strCache>
                <c:ptCount val="8"/>
                <c:pt idx="0">
                  <c:v>(blank)</c:v>
                </c:pt>
                <c:pt idx="1">
                  <c:v>Dreamworks SKG</c:v>
                </c:pt>
                <c:pt idx="2">
                  <c:v>Universal</c:v>
                </c:pt>
                <c:pt idx="3">
                  <c:v>20th Century Fox</c:v>
                </c:pt>
                <c:pt idx="4">
                  <c:v>Sony Pictures</c:v>
                </c:pt>
                <c:pt idx="5">
                  <c:v>Walt Disney</c:v>
                </c:pt>
                <c:pt idx="6">
                  <c:v>Warner Bros.</c:v>
                </c:pt>
                <c:pt idx="7">
                  <c:v>Paramount Pictures</c:v>
                </c:pt>
              </c:strCache>
            </c:strRef>
          </c:cat>
          <c:val>
            <c:numRef>
              <c:f>'Pivot Tables'!$M$27:$M$35</c:f>
              <c:numCache>
                <c:formatCode>_("$"* #,##0_);_("$"* \(#,##0\);_("$"* "-"??_);_(@_)</c:formatCode>
                <c:ptCount val="8"/>
                <c:pt idx="1">
                  <c:v>1268.1428571428571</c:v>
                </c:pt>
                <c:pt idx="2">
                  <c:v>1302.4285714285713</c:v>
                </c:pt>
                <c:pt idx="3">
                  <c:v>3591.2380952380954</c:v>
                </c:pt>
                <c:pt idx="4">
                  <c:v>27391.607142857145</c:v>
                </c:pt>
                <c:pt idx="5">
                  <c:v>315700.44047619047</c:v>
                </c:pt>
                <c:pt idx="6">
                  <c:v>352864.57142857142</c:v>
                </c:pt>
                <c:pt idx="7">
                  <c:v>594518.5</c:v>
                </c:pt>
              </c:numCache>
            </c:numRef>
          </c:val>
          <c:extLst>
            <c:ext xmlns:c16="http://schemas.microsoft.com/office/drawing/2014/chart" uri="{C3380CC4-5D6E-409C-BE32-E72D297353CC}">
              <c16:uniqueId val="{00000000-C779-4A10-B97F-E5039B907E43}"/>
            </c:ext>
          </c:extLst>
        </c:ser>
        <c:dLbls>
          <c:showLegendKey val="0"/>
          <c:showVal val="0"/>
          <c:showCatName val="0"/>
          <c:showSerName val="0"/>
          <c:showPercent val="0"/>
          <c:showBubbleSize val="0"/>
        </c:dLbls>
        <c:gapWidth val="182"/>
        <c:axId val="1732273135"/>
        <c:axId val="1113510303"/>
      </c:barChart>
      <c:catAx>
        <c:axId val="173227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510303"/>
        <c:crosses val="autoZero"/>
        <c:auto val="1"/>
        <c:lblAlgn val="ctr"/>
        <c:lblOffset val="100"/>
        <c:noMultiLvlLbl val="0"/>
      </c:catAx>
      <c:valAx>
        <c:axId val="1113510303"/>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crossAx val="173227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Tables!PivotTable4</c:name>
    <c:fmtId val="21"/>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solidFill>
                  <a:schemeClr val="accent1"/>
                </a:solidFill>
              </a:rPr>
              <a:t>Average Revenue Per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Tables'!$P$28</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Tables'!$O$29:$O$33</c:f>
              <c:strCache>
                <c:ptCount val="4"/>
                <c:pt idx="0">
                  <c:v>(blank)</c:v>
                </c:pt>
                <c:pt idx="1">
                  <c:v>Adventure</c:v>
                </c:pt>
                <c:pt idx="2">
                  <c:v>Drama</c:v>
                </c:pt>
                <c:pt idx="3">
                  <c:v>Action</c:v>
                </c:pt>
              </c:strCache>
            </c:strRef>
          </c:cat>
          <c:val>
            <c:numRef>
              <c:f>'Pivot Tables'!$P$29:$P$33</c:f>
              <c:numCache>
                <c:formatCode>_("$"* #,##0_);_("$"* \(#,##0\);_("$"* "-"??_);_(@_)</c:formatCode>
                <c:ptCount val="4"/>
                <c:pt idx="1">
                  <c:v>122040.85714285714</c:v>
                </c:pt>
                <c:pt idx="2">
                  <c:v>320106</c:v>
                </c:pt>
                <c:pt idx="3">
                  <c:v>423905.15714285709</c:v>
                </c:pt>
              </c:numCache>
            </c:numRef>
          </c:val>
          <c:extLst>
            <c:ext xmlns:c16="http://schemas.microsoft.com/office/drawing/2014/chart" uri="{C3380CC4-5D6E-409C-BE32-E72D297353CC}">
              <c16:uniqueId val="{00000000-8D9F-47F8-A74C-8F66C7791FBE}"/>
            </c:ext>
          </c:extLst>
        </c:ser>
        <c:dLbls>
          <c:showLegendKey val="0"/>
          <c:showVal val="0"/>
          <c:showCatName val="0"/>
          <c:showSerName val="0"/>
          <c:showPercent val="0"/>
          <c:showBubbleSize val="0"/>
        </c:dLbls>
        <c:gapWidth val="182"/>
        <c:axId val="1116191215"/>
        <c:axId val="1116191695"/>
      </c:barChart>
      <c:catAx>
        <c:axId val="1116191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191695"/>
        <c:crosses val="autoZero"/>
        <c:auto val="1"/>
        <c:lblAlgn val="ctr"/>
        <c:lblOffset val="100"/>
        <c:noMultiLvlLbl val="0"/>
      </c:catAx>
      <c:valAx>
        <c:axId val="1116191695"/>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crossAx val="1116191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[Interactive_Dashboard_With_Movie_Data.xlsx]Pivot Tables!PivotTable5</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Total and Average</a:t>
            </a:r>
            <a:r>
              <a:rPr lang="en-US" baseline="0">
                <a:solidFill>
                  <a:schemeClr val="accent1"/>
                </a:solidFill>
              </a:rPr>
              <a:t> Revenue by Movie</a:t>
            </a:r>
            <a:endParaRPr lang="en-US">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340236084947212"/>
          <c:y val="7.1833334408147362E-2"/>
          <c:w val="0.58222095355550429"/>
          <c:h val="0.86355293566577418"/>
        </c:manualLayout>
      </c:layout>
      <c:barChart>
        <c:barDir val="bar"/>
        <c:grouping val="clustered"/>
        <c:varyColors val="0"/>
        <c:ser>
          <c:idx val="0"/>
          <c:order val="0"/>
          <c:tx>
            <c:strRef>
              <c:f>'Pivot Tables'!$S$28</c:f>
              <c:strCache>
                <c:ptCount val="1"/>
                <c:pt idx="0">
                  <c:v>Sum of Totals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Tables'!$R$29:$R$57</c:f>
              <c:strCache>
                <c:ptCount val="28"/>
                <c:pt idx="0">
                  <c:v>(blank)</c:v>
                </c:pt>
                <c:pt idx="1">
                  <c:v>Spider-Man</c:v>
                </c:pt>
                <c:pt idx="2">
                  <c:v>Star Wars Ep. III: Revenge of the Sith</c:v>
                </c:pt>
                <c:pt idx="3">
                  <c:v>Toy Story 3</c:v>
                </c:pt>
                <c:pt idx="4">
                  <c:v>The Dark Knight</c:v>
                </c:pt>
                <c:pt idx="5">
                  <c:v>Shrek 2</c:v>
                </c:pt>
                <c:pt idx="6">
                  <c:v>Spider-Man 3</c:v>
                </c:pt>
                <c:pt idx="7">
                  <c:v>How the Grinch Stole Christmas</c:v>
                </c:pt>
                <c:pt idx="8">
                  <c:v>Star Wars Ep. I: The Phantom Menace</c:v>
                </c:pt>
                <c:pt idx="9">
                  <c:v>Men in Black</c:v>
                </c:pt>
                <c:pt idx="10">
                  <c:v>Harry Potter and the Sorcerer’s Stone</c:v>
                </c:pt>
                <c:pt idx="11">
                  <c:v>Pirates of the Caribbean: Dead Man’s Chest</c:v>
                </c:pt>
                <c:pt idx="12">
                  <c:v>Finding Dory</c:v>
                </c:pt>
                <c:pt idx="13">
                  <c:v>Shang-Chi and the Legend of the Ten Rings</c:v>
                </c:pt>
                <c:pt idx="14">
                  <c:v>Independence Day</c:v>
                </c:pt>
                <c:pt idx="15">
                  <c:v>Star Wars Ep. VII: The Force Awakens</c:v>
                </c:pt>
                <c:pt idx="16">
                  <c:v>Bad Boys For Life</c:v>
                </c:pt>
                <c:pt idx="17">
                  <c:v>Titanic</c:v>
                </c:pt>
                <c:pt idx="18">
                  <c:v>Guardians of the Galaxy</c:v>
                </c:pt>
                <c:pt idx="19">
                  <c:v>Avengers: Endgame</c:v>
                </c:pt>
                <c:pt idx="20">
                  <c:v>Batman Forever</c:v>
                </c:pt>
                <c:pt idx="21">
                  <c:v>Iron Man 3</c:v>
                </c:pt>
                <c:pt idx="22">
                  <c:v>Black Panther</c:v>
                </c:pt>
                <c:pt idx="23">
                  <c:v>Finding Nemo</c:v>
                </c:pt>
                <c:pt idx="24">
                  <c:v>The Avengers</c:v>
                </c:pt>
                <c:pt idx="25">
                  <c:v>Star Wars Ep. VIII: The Last Jedi</c:v>
                </c:pt>
                <c:pt idx="26">
                  <c:v>Transformers: Revenge of the Fallen</c:v>
                </c:pt>
                <c:pt idx="27">
                  <c:v>Harry Potter and the Deathly Hallows: Part II</c:v>
                </c:pt>
              </c:strCache>
            </c:strRef>
          </c:cat>
          <c:val>
            <c:numRef>
              <c:f>'Pivot Tables'!$S$29:$S$57</c:f>
              <c:numCache>
                <c:formatCode>_("$"* #,##0_);_("$"* \(#,##0\);_("$"* "-"??_);_(@_)</c:formatCode>
                <c:ptCount val="28"/>
                <c:pt idx="1">
                  <c:v>8722</c:v>
                </c:pt>
                <c:pt idx="2">
                  <c:v>8722</c:v>
                </c:pt>
                <c:pt idx="3">
                  <c:v>8722</c:v>
                </c:pt>
                <c:pt idx="4">
                  <c:v>8767</c:v>
                </c:pt>
                <c:pt idx="5">
                  <c:v>8877</c:v>
                </c:pt>
                <c:pt idx="6">
                  <c:v>8897</c:v>
                </c:pt>
                <c:pt idx="7">
                  <c:v>9117</c:v>
                </c:pt>
                <c:pt idx="8">
                  <c:v>10767</c:v>
                </c:pt>
                <c:pt idx="9">
                  <c:v>22657</c:v>
                </c:pt>
                <c:pt idx="10">
                  <c:v>38707</c:v>
                </c:pt>
                <c:pt idx="11">
                  <c:v>44797</c:v>
                </c:pt>
                <c:pt idx="12">
                  <c:v>44797</c:v>
                </c:pt>
                <c:pt idx="13">
                  <c:v>55273</c:v>
                </c:pt>
                <c:pt idx="14">
                  <c:v>55927</c:v>
                </c:pt>
                <c:pt idx="15">
                  <c:v>55927</c:v>
                </c:pt>
                <c:pt idx="16">
                  <c:v>730613</c:v>
                </c:pt>
                <c:pt idx="17">
                  <c:v>731267</c:v>
                </c:pt>
                <c:pt idx="18">
                  <c:v>731267</c:v>
                </c:pt>
                <c:pt idx="19">
                  <c:v>2240088</c:v>
                </c:pt>
                <c:pt idx="20">
                  <c:v>2240742</c:v>
                </c:pt>
                <c:pt idx="21">
                  <c:v>2240742</c:v>
                </c:pt>
                <c:pt idx="22">
                  <c:v>4506758</c:v>
                </c:pt>
                <c:pt idx="23">
                  <c:v>4507412</c:v>
                </c:pt>
                <c:pt idx="24">
                  <c:v>4507412</c:v>
                </c:pt>
                <c:pt idx="25">
                  <c:v>7591338</c:v>
                </c:pt>
                <c:pt idx="26">
                  <c:v>7591992</c:v>
                </c:pt>
                <c:pt idx="27">
                  <c:v>7591992</c:v>
                </c:pt>
              </c:numCache>
            </c:numRef>
          </c:val>
          <c:extLst>
            <c:ext xmlns:c16="http://schemas.microsoft.com/office/drawing/2014/chart" uri="{C3380CC4-5D6E-409C-BE32-E72D297353CC}">
              <c16:uniqueId val="{00000000-4533-4766-B350-718F7AB8947B}"/>
            </c:ext>
          </c:extLst>
        </c:ser>
        <c:ser>
          <c:idx val="1"/>
          <c:order val="1"/>
          <c:tx>
            <c:strRef>
              <c:f>'Pivot Tables'!$T$28</c:f>
              <c:strCache>
                <c:ptCount val="1"/>
                <c:pt idx="0">
                  <c:v>Average of Average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Tables'!$R$29:$R$57</c:f>
              <c:strCache>
                <c:ptCount val="28"/>
                <c:pt idx="0">
                  <c:v>(blank)</c:v>
                </c:pt>
                <c:pt idx="1">
                  <c:v>Spider-Man</c:v>
                </c:pt>
                <c:pt idx="2">
                  <c:v>Star Wars Ep. III: Revenge of the Sith</c:v>
                </c:pt>
                <c:pt idx="3">
                  <c:v>Toy Story 3</c:v>
                </c:pt>
                <c:pt idx="4">
                  <c:v>The Dark Knight</c:v>
                </c:pt>
                <c:pt idx="5">
                  <c:v>Shrek 2</c:v>
                </c:pt>
                <c:pt idx="6">
                  <c:v>Spider-Man 3</c:v>
                </c:pt>
                <c:pt idx="7">
                  <c:v>How the Grinch Stole Christmas</c:v>
                </c:pt>
                <c:pt idx="8">
                  <c:v>Star Wars Ep. I: The Phantom Menace</c:v>
                </c:pt>
                <c:pt idx="9">
                  <c:v>Men in Black</c:v>
                </c:pt>
                <c:pt idx="10">
                  <c:v>Harry Potter and the Sorcerer’s Stone</c:v>
                </c:pt>
                <c:pt idx="11">
                  <c:v>Pirates of the Caribbean: Dead Man’s Chest</c:v>
                </c:pt>
                <c:pt idx="12">
                  <c:v>Finding Dory</c:v>
                </c:pt>
                <c:pt idx="13">
                  <c:v>Shang-Chi and the Legend of the Ten Rings</c:v>
                </c:pt>
                <c:pt idx="14">
                  <c:v>Independence Day</c:v>
                </c:pt>
                <c:pt idx="15">
                  <c:v>Star Wars Ep. VII: The Force Awakens</c:v>
                </c:pt>
                <c:pt idx="16">
                  <c:v>Bad Boys For Life</c:v>
                </c:pt>
                <c:pt idx="17">
                  <c:v>Titanic</c:v>
                </c:pt>
                <c:pt idx="18">
                  <c:v>Guardians of the Galaxy</c:v>
                </c:pt>
                <c:pt idx="19">
                  <c:v>Avengers: Endgame</c:v>
                </c:pt>
                <c:pt idx="20">
                  <c:v>Batman Forever</c:v>
                </c:pt>
                <c:pt idx="21">
                  <c:v>Iron Man 3</c:v>
                </c:pt>
                <c:pt idx="22">
                  <c:v>Black Panther</c:v>
                </c:pt>
                <c:pt idx="23">
                  <c:v>Finding Nemo</c:v>
                </c:pt>
                <c:pt idx="24">
                  <c:v>The Avengers</c:v>
                </c:pt>
                <c:pt idx="25">
                  <c:v>Star Wars Ep. VIII: The Last Jedi</c:v>
                </c:pt>
                <c:pt idx="26">
                  <c:v>Transformers: Revenge of the Fallen</c:v>
                </c:pt>
                <c:pt idx="27">
                  <c:v>Harry Potter and the Deathly Hallows: Part II</c:v>
                </c:pt>
              </c:strCache>
            </c:strRef>
          </c:cat>
          <c:val>
            <c:numRef>
              <c:f>'Pivot Tables'!$T$29:$T$57</c:f>
              <c:numCache>
                <c:formatCode>_("$"* #,##0_);_("$"* \(#,##0\);_("$"* "-"??_);_(@_)</c:formatCode>
                <c:ptCount val="28"/>
                <c:pt idx="1">
                  <c:v>1246</c:v>
                </c:pt>
                <c:pt idx="2">
                  <c:v>1246</c:v>
                </c:pt>
                <c:pt idx="3">
                  <c:v>1246</c:v>
                </c:pt>
                <c:pt idx="4">
                  <c:v>1252.4285714285713</c:v>
                </c:pt>
                <c:pt idx="5">
                  <c:v>1268.1428571428571</c:v>
                </c:pt>
                <c:pt idx="6">
                  <c:v>1271</c:v>
                </c:pt>
                <c:pt idx="7">
                  <c:v>1302.4285714285713</c:v>
                </c:pt>
                <c:pt idx="8">
                  <c:v>1538.1428571428571</c:v>
                </c:pt>
                <c:pt idx="9">
                  <c:v>3236.7142857142858</c:v>
                </c:pt>
                <c:pt idx="10">
                  <c:v>5529.5714285714284</c:v>
                </c:pt>
                <c:pt idx="11">
                  <c:v>6399.5714285714284</c:v>
                </c:pt>
                <c:pt idx="12">
                  <c:v>6399.5714285714284</c:v>
                </c:pt>
                <c:pt idx="13">
                  <c:v>7335.5714285714284</c:v>
                </c:pt>
                <c:pt idx="14">
                  <c:v>7989.5714285714284</c:v>
                </c:pt>
                <c:pt idx="15">
                  <c:v>7989.5714285714284</c:v>
                </c:pt>
                <c:pt idx="16">
                  <c:v>103812.71428571429</c:v>
                </c:pt>
                <c:pt idx="17">
                  <c:v>104466.71428571429</c:v>
                </c:pt>
                <c:pt idx="18">
                  <c:v>104466.71428571429</c:v>
                </c:pt>
                <c:pt idx="19">
                  <c:v>319452</c:v>
                </c:pt>
                <c:pt idx="20">
                  <c:v>320106</c:v>
                </c:pt>
                <c:pt idx="21">
                  <c:v>320106</c:v>
                </c:pt>
                <c:pt idx="22">
                  <c:v>643262</c:v>
                </c:pt>
                <c:pt idx="23">
                  <c:v>643916</c:v>
                </c:pt>
                <c:pt idx="24">
                  <c:v>643916</c:v>
                </c:pt>
                <c:pt idx="25">
                  <c:v>1083916.2857142857</c:v>
                </c:pt>
                <c:pt idx="26">
                  <c:v>1084570.2857142857</c:v>
                </c:pt>
                <c:pt idx="27">
                  <c:v>1084570.2857142857</c:v>
                </c:pt>
              </c:numCache>
            </c:numRef>
          </c:val>
          <c:extLst>
            <c:ext xmlns:c16="http://schemas.microsoft.com/office/drawing/2014/chart" uri="{C3380CC4-5D6E-409C-BE32-E72D297353CC}">
              <c16:uniqueId val="{00000001-4533-4766-B350-718F7AB8947B}"/>
            </c:ext>
          </c:extLst>
        </c:ser>
        <c:dLbls>
          <c:showLegendKey val="0"/>
          <c:showVal val="0"/>
          <c:showCatName val="0"/>
          <c:showSerName val="0"/>
          <c:showPercent val="0"/>
          <c:showBubbleSize val="0"/>
        </c:dLbls>
        <c:gapWidth val="182"/>
        <c:axId val="1725420111"/>
        <c:axId val="1725420591"/>
      </c:barChart>
      <c:catAx>
        <c:axId val="1725420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420591"/>
        <c:crosses val="autoZero"/>
        <c:auto val="1"/>
        <c:lblAlgn val="ctr"/>
        <c:lblOffset val="100"/>
        <c:noMultiLvlLbl val="0"/>
      </c:catAx>
      <c:valAx>
        <c:axId val="1725420591"/>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crossAx val="1725420111"/>
        <c:crosses val="autoZero"/>
        <c:crossBetween val="between"/>
      </c:valAx>
      <c:spPr>
        <a:noFill/>
        <a:ln>
          <a:noFill/>
        </a:ln>
        <a:effectLst/>
      </c:spPr>
    </c:plotArea>
    <c:legend>
      <c:legendPos val="r"/>
      <c:layout>
        <c:manualLayout>
          <c:xMode val="edge"/>
          <c:yMode val="edge"/>
          <c:x val="0.44773537343976583"/>
          <c:y val="0.92460121909077342"/>
          <c:w val="0.448019028871391"/>
          <c:h val="7.53988268863814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15239</xdr:colOff>
      <xdr:row>0</xdr:row>
      <xdr:rowOff>129540</xdr:rowOff>
    </xdr:from>
    <xdr:to>
      <xdr:col>1</xdr:col>
      <xdr:colOff>741679</xdr:colOff>
      <xdr:row>3</xdr:row>
      <xdr:rowOff>27940</xdr:rowOff>
    </xdr:to>
    <xdr:pic>
      <xdr:nvPicPr>
        <xdr:cNvPr id="3" name="Picture 2">
          <a:extLst>
            <a:ext uri="{FF2B5EF4-FFF2-40B4-BE49-F238E27FC236}">
              <a16:creationId xmlns:a16="http://schemas.microsoft.com/office/drawing/2014/main" id="{A604F1AC-C583-7DA2-4DE5-56779D4DAD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39" y="129540"/>
          <a:ext cx="726440" cy="447040"/>
        </a:xfrm>
        <a:prstGeom prst="rect">
          <a:avLst/>
        </a:prstGeom>
      </xdr:spPr>
    </xdr:pic>
    <xdr:clientData/>
  </xdr:twoCellAnchor>
  <xdr:twoCellAnchor editAs="oneCell">
    <xdr:from>
      <xdr:col>15</xdr:col>
      <xdr:colOff>710890</xdr:colOff>
      <xdr:row>0</xdr:row>
      <xdr:rowOff>126194</xdr:rowOff>
    </xdr:from>
    <xdr:to>
      <xdr:col>15</xdr:col>
      <xdr:colOff>1122386</xdr:colOff>
      <xdr:row>2</xdr:row>
      <xdr:rowOff>172488</xdr:rowOff>
    </xdr:to>
    <xdr:pic>
      <xdr:nvPicPr>
        <xdr:cNvPr id="5" name="Picture 4">
          <a:extLst>
            <a:ext uri="{FF2B5EF4-FFF2-40B4-BE49-F238E27FC236}">
              <a16:creationId xmlns:a16="http://schemas.microsoft.com/office/drawing/2014/main" id="{F3DA53AD-3BA7-445D-910B-C3A04C7174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218841" y="126194"/>
          <a:ext cx="411496" cy="418001"/>
        </a:xfrm>
        <a:prstGeom prst="rect">
          <a:avLst/>
        </a:prstGeom>
      </xdr:spPr>
    </xdr:pic>
    <xdr:clientData/>
  </xdr:twoCellAnchor>
  <xdr:twoCellAnchor editAs="oneCell">
    <xdr:from>
      <xdr:col>1</xdr:col>
      <xdr:colOff>15662</xdr:colOff>
      <xdr:row>4</xdr:row>
      <xdr:rowOff>18627</xdr:rowOff>
    </xdr:from>
    <xdr:to>
      <xdr:col>6</xdr:col>
      <xdr:colOff>624840</xdr:colOff>
      <xdr:row>9</xdr:row>
      <xdr:rowOff>18627</xdr:rowOff>
    </xdr:to>
    <mc:AlternateContent xmlns:mc="http://schemas.openxmlformats.org/markup-compatibility/2006" xmlns:a14="http://schemas.microsoft.com/office/drawing/2010/main">
      <mc:Choice Requires="a14">
        <xdr:graphicFrame macro="">
          <xdr:nvGraphicFramePr>
            <xdr:cNvPr id="6" name="Distributor">
              <a:extLst>
                <a:ext uri="{FF2B5EF4-FFF2-40B4-BE49-F238E27FC236}">
                  <a16:creationId xmlns:a16="http://schemas.microsoft.com/office/drawing/2014/main" id="{B7C9FD32-28BC-4354-A394-860E488B46C6}"/>
                </a:ext>
              </a:extLst>
            </xdr:cNvPr>
            <xdr:cNvGraphicFramePr/>
          </xdr:nvGraphicFramePr>
          <xdr:xfrm>
            <a:off x="0" y="0"/>
            <a:ext cx="0" cy="0"/>
          </xdr:xfrm>
          <a:graphic>
            <a:graphicData uri="http://schemas.microsoft.com/office/drawing/2010/slicer">
              <sle:slicer xmlns:sle="http://schemas.microsoft.com/office/drawing/2010/slicer" name="Distributor"/>
            </a:graphicData>
          </a:graphic>
        </xdr:graphicFrame>
      </mc:Choice>
      <mc:Fallback xmlns="">
        <xdr:sp macro="" textlink="">
          <xdr:nvSpPr>
            <xdr:cNvPr id="0" name=""/>
            <xdr:cNvSpPr>
              <a:spLocks noTextEdit="1"/>
            </xdr:cNvSpPr>
          </xdr:nvSpPr>
          <xdr:spPr>
            <a:xfrm>
              <a:off x="625262" y="679027"/>
              <a:ext cx="4876378"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695536</xdr:colOff>
      <xdr:row>4</xdr:row>
      <xdr:rowOff>15241</xdr:rowOff>
    </xdr:from>
    <xdr:to>
      <xdr:col>10</xdr:col>
      <xdr:colOff>665056</xdr:colOff>
      <xdr:row>9</xdr:row>
      <xdr:rowOff>15241</xdr:rowOff>
    </xdr:to>
    <mc:AlternateContent xmlns:mc="http://schemas.openxmlformats.org/markup-compatibility/2006" xmlns:a14="http://schemas.microsoft.com/office/drawing/2010/main">
      <mc:Choice Requires="a14">
        <xdr:graphicFrame macro="">
          <xdr:nvGraphicFramePr>
            <xdr:cNvPr id="7" name="GENRE">
              <a:extLst>
                <a:ext uri="{FF2B5EF4-FFF2-40B4-BE49-F238E27FC236}">
                  <a16:creationId xmlns:a16="http://schemas.microsoft.com/office/drawing/2014/main" id="{3A3F10F9-98DB-4BE1-AFDE-73FFB234CB34}"/>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5572336" y="675641"/>
              <a:ext cx="33832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756920</xdr:colOff>
      <xdr:row>4</xdr:row>
      <xdr:rowOff>14393</xdr:rowOff>
    </xdr:from>
    <xdr:to>
      <xdr:col>13</xdr:col>
      <xdr:colOff>919480</xdr:colOff>
      <xdr:row>9</xdr:row>
      <xdr:rowOff>14393</xdr:rowOff>
    </xdr:to>
    <mc:AlternateContent xmlns:mc="http://schemas.openxmlformats.org/markup-compatibility/2006" xmlns:a14="http://schemas.microsoft.com/office/drawing/2010/main">
      <mc:Choice Requires="a14">
        <xdr:graphicFrame macro="">
          <xdr:nvGraphicFramePr>
            <xdr:cNvPr id="8" name="Above or Below Average">
              <a:extLst>
                <a:ext uri="{FF2B5EF4-FFF2-40B4-BE49-F238E27FC236}">
                  <a16:creationId xmlns:a16="http://schemas.microsoft.com/office/drawing/2014/main" id="{39CCA61A-1160-4E81-8B49-4613086D7730}"/>
                </a:ext>
              </a:extLst>
            </xdr:cNvPr>
            <xdr:cNvGraphicFramePr/>
          </xdr:nvGraphicFramePr>
          <xdr:xfrm>
            <a:off x="0" y="0"/>
            <a:ext cx="0" cy="0"/>
          </xdr:xfrm>
          <a:graphic>
            <a:graphicData uri="http://schemas.microsoft.com/office/drawing/2010/slicer">
              <sle:slicer xmlns:sle="http://schemas.microsoft.com/office/drawing/2010/slicer" name="Above or Below Average"/>
            </a:graphicData>
          </a:graphic>
        </xdr:graphicFrame>
      </mc:Choice>
      <mc:Fallback xmlns="">
        <xdr:sp macro="" textlink="">
          <xdr:nvSpPr>
            <xdr:cNvPr id="0" name=""/>
            <xdr:cNvSpPr>
              <a:spLocks noTextEdit="1"/>
            </xdr:cNvSpPr>
          </xdr:nvSpPr>
          <xdr:spPr>
            <a:xfrm>
              <a:off x="9047480" y="674793"/>
              <a:ext cx="33832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601980</xdr:colOff>
      <xdr:row>13</xdr:row>
      <xdr:rowOff>186</xdr:rowOff>
    </xdr:from>
    <xdr:to>
      <xdr:col>9</xdr:col>
      <xdr:colOff>111512</xdr:colOff>
      <xdr:row>37</xdr:row>
      <xdr:rowOff>0</xdr:rowOff>
    </xdr:to>
    <xdr:graphicFrame macro="">
      <xdr:nvGraphicFramePr>
        <xdr:cNvPr id="9" name="Chart 8">
          <a:extLst>
            <a:ext uri="{FF2B5EF4-FFF2-40B4-BE49-F238E27FC236}">
              <a16:creationId xmlns:a16="http://schemas.microsoft.com/office/drawing/2014/main" id="{E87B7117-BC8B-4B08-ADA1-1B751D9C8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204439</xdr:colOff>
      <xdr:row>12</xdr:row>
      <xdr:rowOff>74340</xdr:rowOff>
    </xdr:from>
    <xdr:to>
      <xdr:col>13</xdr:col>
      <xdr:colOff>687659</xdr:colOff>
      <xdr:row>25</xdr:row>
      <xdr:rowOff>83634</xdr:rowOff>
    </xdr:to>
    <xdr:graphicFrame macro="">
      <xdr:nvGraphicFramePr>
        <xdr:cNvPr id="15" name="Chart 14">
          <a:extLst>
            <a:ext uri="{FF2B5EF4-FFF2-40B4-BE49-F238E27FC236}">
              <a16:creationId xmlns:a16="http://schemas.microsoft.com/office/drawing/2014/main" id="{598481D8-A6E8-486D-B615-A15B9E335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204439</xdr:colOff>
      <xdr:row>25</xdr:row>
      <xdr:rowOff>148682</xdr:rowOff>
    </xdr:from>
    <xdr:to>
      <xdr:col>13</xdr:col>
      <xdr:colOff>706244</xdr:colOff>
      <xdr:row>36</xdr:row>
      <xdr:rowOff>176561</xdr:rowOff>
    </xdr:to>
    <xdr:graphicFrame macro="">
      <xdr:nvGraphicFramePr>
        <xdr:cNvPr id="16" name="Chart 15">
          <a:extLst>
            <a:ext uri="{FF2B5EF4-FFF2-40B4-BE49-F238E27FC236}">
              <a16:creationId xmlns:a16="http://schemas.microsoft.com/office/drawing/2014/main" id="{0344BFE0-0B0F-45BE-964B-51B3EEDBD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41</xdr:row>
      <xdr:rowOff>0</xdr:rowOff>
    </xdr:from>
    <xdr:to>
      <xdr:col>6</xdr:col>
      <xdr:colOff>298622</xdr:colOff>
      <xdr:row>55</xdr:row>
      <xdr:rowOff>148281</xdr:rowOff>
    </xdr:to>
    <xdr:graphicFrame macro="">
      <xdr:nvGraphicFramePr>
        <xdr:cNvPr id="2" name="Chart 1">
          <a:extLst>
            <a:ext uri="{FF2B5EF4-FFF2-40B4-BE49-F238E27FC236}">
              <a16:creationId xmlns:a16="http://schemas.microsoft.com/office/drawing/2014/main" id="{8A8E0604-D7F0-438E-A084-CB8DF29B6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411892</xdr:colOff>
      <xdr:row>40</xdr:row>
      <xdr:rowOff>175054</xdr:rowOff>
    </xdr:from>
    <xdr:to>
      <xdr:col>11</xdr:col>
      <xdr:colOff>710514</xdr:colOff>
      <xdr:row>55</xdr:row>
      <xdr:rowOff>137984</xdr:rowOff>
    </xdr:to>
    <xdr:graphicFrame macro="">
      <xdr:nvGraphicFramePr>
        <xdr:cNvPr id="4" name="Chart 3">
          <a:extLst>
            <a:ext uri="{FF2B5EF4-FFF2-40B4-BE49-F238E27FC236}">
              <a16:creationId xmlns:a16="http://schemas.microsoft.com/office/drawing/2014/main" id="{749BFDEB-F1DD-4241-AFBC-2F973F23D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782594</xdr:colOff>
      <xdr:row>40</xdr:row>
      <xdr:rowOff>172720</xdr:rowOff>
    </xdr:from>
    <xdr:to>
      <xdr:col>15</xdr:col>
      <xdr:colOff>1412240</xdr:colOff>
      <xdr:row>55</xdr:row>
      <xdr:rowOff>111760</xdr:rowOff>
    </xdr:to>
    <xdr:graphicFrame macro="">
      <xdr:nvGraphicFramePr>
        <xdr:cNvPr id="11" name="Chart 10">
          <a:extLst>
            <a:ext uri="{FF2B5EF4-FFF2-40B4-BE49-F238E27FC236}">
              <a16:creationId xmlns:a16="http://schemas.microsoft.com/office/drawing/2014/main" id="{55329E84-E262-4C25-9F26-4E4A5FA71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60</xdr:row>
      <xdr:rowOff>2470</xdr:rowOff>
    </xdr:from>
    <xdr:to>
      <xdr:col>7</xdr:col>
      <xdr:colOff>772160</xdr:colOff>
      <xdr:row>94</xdr:row>
      <xdr:rowOff>162560</xdr:rowOff>
    </xdr:to>
    <xdr:graphicFrame macro="">
      <xdr:nvGraphicFramePr>
        <xdr:cNvPr id="12" name="Chart 11">
          <a:extLst>
            <a:ext uri="{FF2B5EF4-FFF2-40B4-BE49-F238E27FC236}">
              <a16:creationId xmlns:a16="http://schemas.microsoft.com/office/drawing/2014/main" id="{8722B7F6-0538-43C1-BAEA-702115CC4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eghan Shafer" id="{D99CB642-B865-4B49-981C-E2C4EC23DBA5}" userId="S::Meghan.Shafer@onsolve.com::92f61242-714b-4d1a-8fc3-9054cad2a73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Shafer" refreshedDate="45037.587443518518" createdVersion="8" refreshedVersion="8" minRefreshableVersion="3" recordCount="28" xr:uid="{C79DB120-DD21-4EE3-92CF-115C9BEC098F}">
  <cacheSource type="worksheet">
    <worksheetSource ref="A1:P1048576" sheet="Main Raw Data"/>
  </cacheSource>
  <cacheFields count="16">
    <cacheField name="MOVIE" numFmtId="0">
      <sharedItems containsBlank="1" count="28">
        <s v="Transformers: Revenge of the Fallen"/>
        <s v="Finding Nemo"/>
        <s v="Batman Forever"/>
        <s v="Titanic"/>
        <s v="Independence Day"/>
        <s v="Pirates of the Caribbean: Dead Man’s Chest"/>
        <s v="Harry Potter and the Sorcerer’s Stone"/>
        <s v="Men in Black"/>
        <s v="Star Wars Ep. I: The Phantom Menace"/>
        <s v="How the Grinch Stole Christmas"/>
        <s v="Spider-Man 3"/>
        <s v="Shrek 2"/>
        <s v="The Dark Knight"/>
        <s v="Spider-Man"/>
        <s v="Star Wars Ep. III: Revenge of the Sith"/>
        <s v="Toy Story 3"/>
        <s v="Harry Potter and the Deathly Hallows: Part II"/>
        <s v="The Avengers"/>
        <s v="Iron Man 3"/>
        <s v="Guardians of the Galaxy"/>
        <s v="Star Wars Ep. VII: The Force Awakens"/>
        <s v="Finding Dory"/>
        <s v="Star Wars Ep. VIII: The Last Jedi"/>
        <s v="Black Panther"/>
        <s v="Avengers: Endgame"/>
        <s v="Bad Boys For Life"/>
        <s v="Shang-Chi and the Legend of the Ten Rings"/>
        <m/>
      </sharedItems>
    </cacheField>
    <cacheField name="Distributor" numFmtId="0">
      <sharedItems containsBlank="1" count="8">
        <s v="Paramount Pictures"/>
        <s v="Walt Disney"/>
        <s v="Warner Bros."/>
        <s v="20th Century Fox"/>
        <s v="Sony Pictures"/>
        <s v="Universal"/>
        <s v="Dreamworks SKG"/>
        <m/>
      </sharedItems>
    </cacheField>
    <cacheField name="GENRE" numFmtId="0">
      <sharedItems containsBlank="1" count="4">
        <s v="Action"/>
        <s v="Adventure"/>
        <s v="Drama"/>
        <m/>
      </sharedItems>
    </cacheField>
    <cacheField name="Jul-21" numFmtId="0">
      <sharedItems containsString="0" containsBlank="1" containsNumber="1" containsInteger="1" minValue="1246" maxValue="908851"/>
    </cacheField>
    <cacheField name="Aug-21" numFmtId="0">
      <sharedItems containsString="0" containsBlank="1" containsNumber="1" containsInteger="1" minValue="1246" maxValue="953741"/>
    </cacheField>
    <cacheField name="Sep-21" numFmtId="0">
      <sharedItems containsString="0" containsBlank="1" containsNumber="1" containsInteger="1" minValue="1246" maxValue="924366"/>
    </cacheField>
    <cacheField name="Oct-21" numFmtId="0">
      <sharedItems containsString="0" containsBlank="1" containsNumber="1" containsInteger="1" minValue="1246" maxValue="907576"/>
    </cacheField>
    <cacheField name="Nov-21" numFmtId="0">
      <sharedItems containsString="0" containsBlank="1" containsNumber="1" containsInteger="1" minValue="1246" maxValue="945771"/>
    </cacheField>
    <cacheField name="Dec-21" numFmtId="0">
      <sharedItems containsString="0" containsBlank="1" containsNumber="1" containsInteger="1" minValue="-4262" maxValue="1928656"/>
    </cacheField>
    <cacheField name="Jan-22" numFmtId="0">
      <sharedItems containsString="0" containsBlank="1" containsNumber="1" containsInteger="1" minValue="662" maxValue="1023031"/>
    </cacheField>
    <cacheField name="Totals" numFmtId="0">
      <sharedItems containsString="0" containsBlank="1" containsNumber="1" containsInteger="1" minValue="8722" maxValue="7591992"/>
    </cacheField>
    <cacheField name="Average" numFmtId="0">
      <sharedItems containsString="0" containsBlank="1" containsNumber="1" minValue="1246" maxValue="1084570.2857142857"/>
    </cacheField>
    <cacheField name="Min" numFmtId="0">
      <sharedItems containsString="0" containsBlank="1" containsNumber="1" containsInteger="1" minValue="-5230" maxValue="907576"/>
    </cacheField>
    <cacheField name="Max" numFmtId="0">
      <sharedItems containsString="0" containsBlank="1" containsNumber="1" containsInteger="1" minValue="1246" maxValue="1928656"/>
    </cacheField>
    <cacheField name="MoM" numFmtId="0">
      <sharedItems containsString="0" containsBlank="1" containsNumber="1" minValue="-0.49047717434747562" maxValue="0.67"/>
    </cacheField>
    <cacheField name="Above or Below Average" numFmtId="0">
      <sharedItems containsBlank="1" count="3">
        <s v="Above average"/>
        <s v="Below Average"/>
        <m/>
      </sharedItems>
    </cacheField>
  </cacheFields>
  <extLst>
    <ext xmlns:x14="http://schemas.microsoft.com/office/spreadsheetml/2009/9/main" uri="{725AE2AE-9491-48be-B2B4-4EB974FC3084}">
      <x14:pivotCacheDefinition pivotCacheId="856507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n v="908851"/>
    <n v="953741"/>
    <n v="924366"/>
    <n v="907576"/>
    <n v="945771"/>
    <n v="1928656"/>
    <n v="1023031"/>
    <n v="7591992"/>
    <n v="1084570.2857142857"/>
    <n v="907576"/>
    <n v="1928656"/>
    <n v="-0.46956274213753002"/>
    <x v="0"/>
  </r>
  <r>
    <x v="1"/>
    <x v="1"/>
    <x v="1"/>
    <n v="544951"/>
    <n v="576636"/>
    <n v="564851"/>
    <n v="516416"/>
    <n v="558496"/>
    <n v="1139066"/>
    <n v="606996"/>
    <n v="4507412"/>
    <n v="643916"/>
    <n v="516416"/>
    <n v="1139066"/>
    <n v="-0.46711077321243899"/>
    <x v="0"/>
  </r>
  <r>
    <x v="2"/>
    <x v="2"/>
    <x v="2"/>
    <n v="259311"/>
    <n v="263611"/>
    <n v="263801"/>
    <n v="279256"/>
    <n v="283426"/>
    <n v="590476"/>
    <n v="300861"/>
    <n v="2240742"/>
    <n v="320106"/>
    <n v="259311"/>
    <n v="590476"/>
    <n v="-0.49047717434747562"/>
    <x v="0"/>
  </r>
  <r>
    <x v="3"/>
    <x v="0"/>
    <x v="1"/>
    <n v="81641"/>
    <n v="86581"/>
    <n v="78091"/>
    <n v="92076"/>
    <n v="94381"/>
    <n v="187256"/>
    <n v="111241"/>
    <n v="731267"/>
    <n v="104466.71428571429"/>
    <n v="78091"/>
    <n v="187256"/>
    <n v="-0.40594159866706536"/>
    <x v="1"/>
  </r>
  <r>
    <x v="4"/>
    <x v="3"/>
    <x v="1"/>
    <n v="14506"/>
    <n v="18876"/>
    <n v="8641"/>
    <n v="5236"/>
    <n v="5066"/>
    <n v="2286"/>
    <n v="1316"/>
    <n v="55927"/>
    <n v="7989.5714285714284"/>
    <n v="1316"/>
    <n v="18876"/>
    <n v="-0.42432195975503062"/>
    <x v="1"/>
  </r>
  <r>
    <x v="5"/>
    <x v="1"/>
    <x v="0"/>
    <n v="5746"/>
    <n v="5816"/>
    <n v="5836"/>
    <n v="5671"/>
    <n v="5841"/>
    <n v="10066"/>
    <n v="5821"/>
    <n v="44797"/>
    <n v="6399.5714285714284"/>
    <n v="5671"/>
    <n v="10066"/>
    <n v="-0.42171666997814428"/>
    <x v="1"/>
  </r>
  <r>
    <x v="6"/>
    <x v="2"/>
    <x v="1"/>
    <n v="7586"/>
    <n v="7081"/>
    <n v="8006"/>
    <n v="12296"/>
    <n v="1246"/>
    <n v="1246"/>
    <n v="1246"/>
    <n v="38707"/>
    <n v="5529.5714285714284"/>
    <n v="1246"/>
    <n v="12296"/>
    <n v="0.67"/>
    <x v="1"/>
  </r>
  <r>
    <x v="7"/>
    <x v="4"/>
    <x v="1"/>
    <n v="2251"/>
    <n v="2286"/>
    <n v="2286"/>
    <n v="3756"/>
    <n v="4451"/>
    <n v="4956"/>
    <n v="2671"/>
    <n v="22657"/>
    <n v="3236.7142857142858"/>
    <n v="2251"/>
    <n v="4956"/>
    <n v="-0.46105730427764324"/>
    <x v="1"/>
  </r>
  <r>
    <x v="8"/>
    <x v="3"/>
    <x v="1"/>
    <n v="1506"/>
    <n v="1501"/>
    <n v="1501"/>
    <n v="1516"/>
    <n v="1501"/>
    <n v="1746"/>
    <n v="1496"/>
    <n v="10767"/>
    <n v="1538.1428571428571"/>
    <n v="1496"/>
    <n v="1746"/>
    <n v="-0.14318442153493705"/>
    <x v="1"/>
  </r>
  <r>
    <x v="9"/>
    <x v="5"/>
    <x v="1"/>
    <n v="1296"/>
    <n v="1296"/>
    <n v="1296"/>
    <n v="1291"/>
    <n v="1296"/>
    <n v="1346"/>
    <n v="1296"/>
    <n v="9117"/>
    <n v="1302.4285714285713"/>
    <n v="1291"/>
    <n v="1346"/>
    <n v="-3.7147102526002951E-2"/>
    <x v="1"/>
  </r>
  <r>
    <x v="10"/>
    <x v="4"/>
    <x v="1"/>
    <n v="1246"/>
    <n v="1246"/>
    <n v="1246"/>
    <n v="1251"/>
    <n v="1256"/>
    <n v="1396"/>
    <n v="1256"/>
    <n v="8897"/>
    <n v="1271"/>
    <n v="1246"/>
    <n v="1396"/>
    <n v="-0.10028653295128942"/>
    <x v="1"/>
  </r>
  <r>
    <x v="11"/>
    <x v="6"/>
    <x v="1"/>
    <n v="1271"/>
    <n v="1271"/>
    <n v="1271"/>
    <n v="1271"/>
    <n v="1271"/>
    <n v="1276"/>
    <n v="1246"/>
    <n v="8877"/>
    <n v="1268.1428571428571"/>
    <n v="1246"/>
    <n v="1276"/>
    <n v="-2.3510971786833812E-2"/>
    <x v="1"/>
  </r>
  <r>
    <x v="12"/>
    <x v="2"/>
    <x v="1"/>
    <n v="1246"/>
    <n v="1246"/>
    <n v="1246"/>
    <n v="1246"/>
    <n v="1246"/>
    <n v="1246"/>
    <n v="1291"/>
    <n v="8767"/>
    <n v="1252.4285714285713"/>
    <n v="1246"/>
    <n v="1291"/>
    <n v="0.16"/>
    <x v="1"/>
  </r>
  <r>
    <x v="13"/>
    <x v="4"/>
    <x v="1"/>
    <n v="1246"/>
    <n v="1246"/>
    <n v="1246"/>
    <n v="1246"/>
    <n v="1246"/>
    <n v="1246"/>
    <n v="1246"/>
    <n v="8722"/>
    <n v="1246"/>
    <n v="1246"/>
    <n v="1246"/>
    <n v="0.45"/>
    <x v="1"/>
  </r>
  <r>
    <x v="14"/>
    <x v="3"/>
    <x v="0"/>
    <n v="1246"/>
    <n v="1246"/>
    <n v="1246"/>
    <n v="1246"/>
    <n v="1246"/>
    <n v="1246"/>
    <n v="1246"/>
    <n v="8722"/>
    <n v="1246"/>
    <n v="1246"/>
    <n v="1246"/>
    <n v="0"/>
    <x v="1"/>
  </r>
  <r>
    <x v="15"/>
    <x v="1"/>
    <x v="0"/>
    <n v="1246"/>
    <n v="1246"/>
    <n v="1246"/>
    <n v="1246"/>
    <n v="1246"/>
    <n v="1246"/>
    <n v="1246"/>
    <n v="8722"/>
    <n v="1246"/>
    <n v="1246"/>
    <n v="1246"/>
    <n v="0"/>
    <x v="1"/>
  </r>
  <r>
    <x v="16"/>
    <x v="2"/>
    <x v="0"/>
    <n v="908851"/>
    <n v="953741"/>
    <n v="924366"/>
    <n v="907576"/>
    <n v="945771"/>
    <n v="1928656"/>
    <n v="1023031"/>
    <n v="7591992"/>
    <n v="1084570.2857142857"/>
    <n v="907576"/>
    <n v="1928656"/>
    <n v="-0.46956274213753002"/>
    <x v="0"/>
  </r>
  <r>
    <x v="17"/>
    <x v="1"/>
    <x v="1"/>
    <n v="544951"/>
    <n v="576636"/>
    <n v="564851"/>
    <n v="516416"/>
    <n v="558496"/>
    <n v="1139066"/>
    <n v="606996"/>
    <n v="4507412"/>
    <n v="643916"/>
    <n v="516416"/>
    <n v="1139066"/>
    <n v="-0.46711077321243899"/>
    <x v="0"/>
  </r>
  <r>
    <x v="18"/>
    <x v="1"/>
    <x v="1"/>
    <n v="259311"/>
    <n v="263611"/>
    <n v="263801"/>
    <n v="279256"/>
    <n v="283426"/>
    <n v="590476"/>
    <n v="300861"/>
    <n v="2240742"/>
    <n v="320106"/>
    <n v="259311"/>
    <n v="590476"/>
    <n v="-0.49047717434747562"/>
    <x v="0"/>
  </r>
  <r>
    <x v="19"/>
    <x v="1"/>
    <x v="1"/>
    <n v="81641"/>
    <n v="86581"/>
    <n v="78091"/>
    <n v="92076"/>
    <n v="94381"/>
    <n v="187256"/>
    <n v="111241"/>
    <n v="731267"/>
    <n v="104466.71428571429"/>
    <n v="78091"/>
    <n v="187256"/>
    <n v="-0.40594159866706536"/>
    <x v="1"/>
  </r>
  <r>
    <x v="20"/>
    <x v="1"/>
    <x v="0"/>
    <n v="14506"/>
    <n v="18876"/>
    <n v="8641"/>
    <n v="5236"/>
    <n v="5066"/>
    <n v="2286"/>
    <n v="1316"/>
    <n v="55927"/>
    <n v="7989.5714285714284"/>
    <n v="1316"/>
    <n v="18876"/>
    <n v="-0.42432195975503062"/>
    <x v="1"/>
  </r>
  <r>
    <x v="21"/>
    <x v="1"/>
    <x v="0"/>
    <n v="5746"/>
    <n v="5816"/>
    <n v="5836"/>
    <n v="5671"/>
    <n v="5841"/>
    <n v="10066"/>
    <n v="5821"/>
    <n v="44797"/>
    <n v="6399.5714285714284"/>
    <n v="5671"/>
    <n v="10066"/>
    <n v="-0.42171666997814428"/>
    <x v="1"/>
  </r>
  <r>
    <x v="22"/>
    <x v="1"/>
    <x v="0"/>
    <n v="902305"/>
    <n v="947194"/>
    <n v="923712"/>
    <n v="906922"/>
    <n v="945117"/>
    <n v="1922108"/>
    <n v="1022377"/>
    <n v="7591338"/>
    <n v="1083916.2857142857"/>
    <n v="901030"/>
    <n v="1928002"/>
    <n v="-0.40130858199799102"/>
    <x v="0"/>
  </r>
  <r>
    <x v="23"/>
    <x v="1"/>
    <x v="0"/>
    <n v="538405"/>
    <n v="570089"/>
    <n v="564197"/>
    <n v="515762"/>
    <n v="557842"/>
    <n v="1132518"/>
    <n v="606342"/>
    <n v="4506758"/>
    <n v="643262"/>
    <n v="509870"/>
    <n v="1138412"/>
    <n v="-0.38839051408800401"/>
    <x v="0"/>
  </r>
  <r>
    <x v="24"/>
    <x v="1"/>
    <x v="0"/>
    <n v="252765"/>
    <n v="257064"/>
    <n v="263147"/>
    <n v="278602"/>
    <n v="282772"/>
    <n v="583928"/>
    <n v="300207"/>
    <n v="2240088"/>
    <n v="319452"/>
    <n v="252765"/>
    <n v="589822"/>
    <n v="-0.37547244617801601"/>
    <x v="0"/>
  </r>
  <r>
    <x v="25"/>
    <x v="4"/>
    <x v="1"/>
    <n v="75095"/>
    <n v="80034"/>
    <n v="77437"/>
    <n v="91422"/>
    <n v="93727"/>
    <n v="180708"/>
    <n v="110587"/>
    <n v="730613"/>
    <n v="103812.71428571429"/>
    <n v="71545"/>
    <n v="186602"/>
    <n v="-0.362554378268028"/>
    <x v="1"/>
  </r>
  <r>
    <x v="26"/>
    <x v="1"/>
    <x v="1"/>
    <n v="7960"/>
    <n v="12329"/>
    <n v="7987"/>
    <n v="4582"/>
    <n v="4412"/>
    <n v="-4262"/>
    <n v="662"/>
    <n v="55273"/>
    <n v="7335.5714285714284"/>
    <n v="-5230"/>
    <n v="18222"/>
    <n v="-0.34963631035804099"/>
    <x v="1"/>
  </r>
  <r>
    <x v="27"/>
    <x v="7"/>
    <x v="3"/>
    <m/>
    <m/>
    <m/>
    <m/>
    <m/>
    <m/>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9E0290-B36C-414E-A4BE-6EE2287CD057}" name="PivotTable48" cacheId="3" dataOnRows="1"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9">
  <location ref="O8" firstHeaderRow="0" firstDataRow="0" firstDataCol="0" rowPageCount="1" colPageCount="1"/>
  <pivotFields count="16">
    <pivotField name="Select Movie" axis="axisPage" showAll="0">
      <items count="29">
        <item x="2"/>
        <item x="1"/>
        <item x="6"/>
        <item x="9"/>
        <item x="4"/>
        <item x="7"/>
        <item x="5"/>
        <item x="11"/>
        <item x="13"/>
        <item x="10"/>
        <item x="8"/>
        <item x="14"/>
        <item x="12"/>
        <item x="3"/>
        <item x="15"/>
        <item x="0"/>
        <item x="27"/>
        <item x="16"/>
        <item x="17"/>
        <item x="18"/>
        <item x="19"/>
        <item x="20"/>
        <item x="21"/>
        <item x="22"/>
        <item x="23"/>
        <item x="24"/>
        <item x="25"/>
        <item x="26"/>
        <item t="default"/>
      </items>
    </pivotField>
    <pivotField showAll="0">
      <items count="9">
        <item x="3"/>
        <item x="6"/>
        <item x="0"/>
        <item x="4"/>
        <item x="5"/>
        <item x="1"/>
        <item x="2"/>
        <item x="7"/>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pageFields count="1">
    <pageField fld="0" hier="-1"/>
  </pageFields>
  <formats count="3">
    <format dxfId="57">
      <pivotArea outline="0" collapsedLevelsAreSubtotals="1" fieldPosition="0"/>
    </format>
    <format dxfId="56">
      <pivotArea field="0" type="button" dataOnly="0" labelOnly="1" outline="0" axis="axisPage" fieldPosition="0"/>
    </format>
    <format dxfId="55">
      <pivotArea field="0"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C66C3F-9392-4449-B462-98561FA23D05}" name="PivotTable36"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N17:N18" firstHeaderRow="1" firstDataRow="1" firstDataCol="0"/>
  <pivotFields count="16">
    <pivotField showAll="0"/>
    <pivotField showAll="0">
      <items count="9">
        <item x="3"/>
        <item x="6"/>
        <item x="0"/>
        <item x="4"/>
        <item x="5"/>
        <item x="1"/>
        <item x="2"/>
        <item x="7"/>
        <item t="default"/>
      </items>
    </pivotField>
    <pivotField showAll="0" sortType="descending">
      <items count="5">
        <item x="3"/>
        <item x="2"/>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
        <item x="0"/>
        <item x="1"/>
        <item x="2"/>
        <item t="default"/>
      </items>
    </pivotField>
  </pivotFields>
  <rowItems count="1">
    <i/>
  </rowItems>
  <colItems count="1">
    <i/>
  </colItems>
  <dataFields count="1">
    <dataField name="Average of Average" fld="11" subtotal="average" baseField="9" baseItem="1240660648" numFmtId="165"/>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D75CB1-246D-4178-B93B-527C4ABD6FCC}" name="PivotTable38"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J26:J27" firstHeaderRow="1" firstDataRow="1" firstDataCol="0"/>
  <pivotFields count="16">
    <pivotField dataField="1" showAll="0"/>
    <pivotField showAll="0">
      <items count="9">
        <item x="3"/>
        <item x="6"/>
        <item x="0"/>
        <item x="4"/>
        <item x="5"/>
        <item x="1"/>
        <item x="2"/>
        <item x="7"/>
        <item t="default"/>
      </items>
    </pivotField>
    <pivotField showAll="0" sortType="descending">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Items count="1">
    <i/>
  </rowItems>
  <colItems count="1">
    <i/>
  </colItems>
  <dataFields count="1">
    <dataField name="Count of MOVIE" fld="0" subtotal="count" baseField="0" baseItem="0"/>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870AFE-A970-4F60-9890-9EF80CC88EDC}" name="PivotTable35"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17:L18" firstHeaderRow="1" firstDataRow="1" firstDataCol="0"/>
  <pivotFields count="16">
    <pivotField showAll="0"/>
    <pivotField showAll="0">
      <items count="9">
        <item x="3"/>
        <item x="6"/>
        <item x="0"/>
        <item x="4"/>
        <item x="5"/>
        <item x="1"/>
        <item x="2"/>
        <item x="7"/>
        <item t="default"/>
      </items>
    </pivotField>
    <pivotField showAll="0" sortType="descending">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4">
        <item x="0"/>
        <item x="1"/>
        <item x="2"/>
        <item t="default"/>
      </items>
    </pivotField>
  </pivotFields>
  <rowItems count="1">
    <i/>
  </rowItems>
  <colItems count="1">
    <i/>
  </colItems>
  <dataFields count="1">
    <dataField name="Average of MoM" fld="14" subtotal="average" baseField="9" baseItem="1240660648" numFmtId="10"/>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3F6DBB-997A-40D8-95F1-C4AE129126ED}" name="PivotTable33"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17:H22" firstHeaderRow="1" firstDataRow="1" firstDataCol="1"/>
  <pivotFields count="16">
    <pivotField showAll="0"/>
    <pivotField showAll="0" sortType="ascending">
      <items count="9">
        <item x="3"/>
        <item x="6"/>
        <item x="0"/>
        <item x="4"/>
        <item x="5"/>
        <item x="1"/>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3"/>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s>
  <rowFields count="1">
    <field x="2"/>
  </rowFields>
  <rowItems count="5">
    <i>
      <x/>
    </i>
    <i>
      <x v="1"/>
    </i>
    <i>
      <x v="2"/>
    </i>
    <i>
      <x v="3"/>
    </i>
    <i t="grand">
      <x/>
    </i>
  </rowItems>
  <colItems count="1">
    <i/>
  </colItems>
  <dataFields count="1">
    <dataField name="Sum of Totals" fld="10" baseField="0" baseItem="0" numFmtId="165"/>
  </dataFields>
  <formats count="1">
    <format dxfId="43">
      <pivotArea outline="0" collapsedLevelsAreSubtotals="1" fieldPosition="0"/>
    </format>
  </formats>
  <chartFormats count="4">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BD8546-2CBB-438F-87E7-D7A524DB1A89}" name="PivotTable3"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26:M35" firstHeaderRow="1" firstDataRow="1" firstDataCol="1"/>
  <pivotFields count="16">
    <pivotField showAll="0"/>
    <pivotField axis="axisRow" showAll="0" sortType="ascending">
      <items count="9">
        <item x="3"/>
        <item x="6"/>
        <item x="0"/>
        <item x="4"/>
        <item x="5"/>
        <item x="1"/>
        <item x="2"/>
        <item x="7"/>
        <item t="default"/>
      </items>
      <autoSortScope>
        <pivotArea dataOnly="0" outline="0" fieldPosition="0">
          <references count="1">
            <reference field="4294967294" count="1" selected="0">
              <x v="0"/>
            </reference>
          </references>
        </pivotArea>
      </autoSortScope>
    </pivotField>
    <pivotField showAll="0" sortType="descending">
      <items count="5">
        <item x="3"/>
        <item x="2"/>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
        <item x="0"/>
        <item x="1"/>
        <item x="2"/>
        <item t="default"/>
      </items>
    </pivotField>
  </pivotFields>
  <rowFields count="1">
    <field x="1"/>
  </rowFields>
  <rowItems count="9">
    <i>
      <x v="7"/>
    </i>
    <i>
      <x v="1"/>
    </i>
    <i>
      <x v="4"/>
    </i>
    <i>
      <x/>
    </i>
    <i>
      <x v="3"/>
    </i>
    <i>
      <x v="5"/>
    </i>
    <i>
      <x v="6"/>
    </i>
    <i>
      <x v="2"/>
    </i>
    <i t="grand">
      <x/>
    </i>
  </rowItems>
  <colItems count="1">
    <i/>
  </colItems>
  <dataFields count="1">
    <dataField name="Average of Average" fld="11" subtotal="average" baseField="1" baseItem="0"/>
  </dataFields>
  <formats count="1">
    <format dxfId="44">
      <pivotArea outline="0" collapsedLevelsAreSubtotals="1" fieldPosition="0"/>
    </format>
  </format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21B94C-14CA-4DEF-A170-F64C93B96230}" name="PivotTable37"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26:H55" firstHeaderRow="1" firstDataRow="1" firstDataCol="1"/>
  <pivotFields count="16">
    <pivotField axis="axisRow" showAll="0">
      <items count="29">
        <item x="2"/>
        <item x="1"/>
        <item x="6"/>
        <item x="9"/>
        <item x="4"/>
        <item x="7"/>
        <item x="5"/>
        <item x="11"/>
        <item x="13"/>
        <item x="10"/>
        <item x="8"/>
        <item x="14"/>
        <item x="12"/>
        <item x="3"/>
        <item x="15"/>
        <item x="0"/>
        <item x="27"/>
        <item x="16"/>
        <item x="17"/>
        <item x="18"/>
        <item x="19"/>
        <item x="20"/>
        <item x="21"/>
        <item x="22"/>
        <item x="23"/>
        <item x="24"/>
        <item x="25"/>
        <item x="26"/>
        <item t="default"/>
      </items>
    </pivotField>
    <pivotField showAll="0">
      <items count="9">
        <item x="3"/>
        <item x="6"/>
        <item x="0"/>
        <item x="4"/>
        <item x="5"/>
        <item x="1"/>
        <item x="2"/>
        <item x="7"/>
        <item t="default"/>
      </items>
    </pivotField>
    <pivotField showAll="0" sortType="descending">
      <items count="5">
        <item x="3"/>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Average of Totals" fld="10" subtotal="average" baseField="0" baseItem="0"/>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B66225-78E4-495B-8F6C-1155070CF0F6}" name="PivotTable34"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J17:J18" firstHeaderRow="1" firstDataRow="1" firstDataCol="0"/>
  <pivotFields count="16">
    <pivotField showAll="0"/>
    <pivotField showAll="0" sortType="ascending">
      <items count="9">
        <item x="3"/>
        <item x="6"/>
        <item x="0"/>
        <item x="4"/>
        <item x="5"/>
        <item x="1"/>
        <item x="2"/>
        <item x="7"/>
        <item t="default"/>
      </items>
      <autoSortScope>
        <pivotArea dataOnly="0" outline="0" fieldPosition="0">
          <references count="1">
            <reference field="4294967294" count="1" selected="0">
              <x v="0"/>
            </reference>
          </references>
        </pivotArea>
      </autoSortScope>
    </pivotField>
    <pivotField showAll="0" sortType="descending">
      <items count="5">
        <item x="3"/>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s>
  <rowItems count="1">
    <i/>
  </rowItems>
  <colItems count="1">
    <i/>
  </colItems>
  <dataFields count="1">
    <dataField name="Sum of Totals" fld="10" baseField="0" baseItem="0" numFmtId="165"/>
  </dataFields>
  <formats count="1">
    <format dxfId="46">
      <pivotArea outline="0" collapsedLevelsAreSubtotals="1" fieldPosition="0"/>
    </format>
  </formats>
  <chartFormats count="5">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DF3821F-68B4-4225-AC15-3D0F91347C15}" name="PivotTable2"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17:Q24" firstHeaderRow="1" firstDataRow="1" firstDataCol="1"/>
  <pivotFields count="16">
    <pivotField showAll="0"/>
    <pivotField showAll="0">
      <items count="9">
        <item x="3"/>
        <item x="6"/>
        <item x="0"/>
        <item x="4"/>
        <item x="5"/>
        <item x="1"/>
        <item x="2"/>
        <item x="7"/>
        <item t="default"/>
      </items>
    </pivotField>
    <pivotField showAll="0">
      <items count="5">
        <item x="0"/>
        <item x="1"/>
        <item x="2"/>
        <item x="3"/>
        <item t="default"/>
      </items>
    </pivotField>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items count="4">
        <item x="0"/>
        <item x="1"/>
        <item x="2"/>
        <item t="default"/>
      </items>
    </pivotField>
  </pivotFields>
  <rowFields count="1">
    <field x="-2"/>
  </rowFields>
  <rowItems count="7">
    <i>
      <x/>
    </i>
    <i i="1">
      <x v="1"/>
    </i>
    <i i="2">
      <x v="2"/>
    </i>
    <i i="3">
      <x v="3"/>
    </i>
    <i i="4">
      <x v="4"/>
    </i>
    <i i="5">
      <x v="5"/>
    </i>
    <i i="6">
      <x v="6"/>
    </i>
  </rowItems>
  <colItems count="1">
    <i/>
  </colItems>
  <dataFields count="7">
    <dataField name="Average of Jul-21" fld="3" subtotal="average" baseField="9" baseItem="1240660648"/>
    <dataField name="Average of Aug-21" fld="4" subtotal="average" baseField="9" baseItem="1240660648"/>
    <dataField name="Average of Sep-21" fld="5" subtotal="average" baseField="9" baseItem="1240660648"/>
    <dataField name="Average of Oct-21" fld="6" subtotal="average" baseField="9" baseItem="1240660648"/>
    <dataField name="Average of Nov-21" fld="7" subtotal="average" baseField="9" baseItem="1240660648"/>
    <dataField name="Average of Dec-21" fld="8" subtotal="average" baseField="9" baseItem="1240660648"/>
    <dataField name="Average of Jan-22" fld="9" subtotal="average" baseField="9" baseItem="1240660648"/>
  </dataFields>
  <formats count="1">
    <format dxfId="47">
      <pivotArea outline="0" collapsedLevelsAreSubtotals="1" fieldPosition="0"/>
    </format>
  </formats>
  <chartFormats count="2">
    <chartFormat chart="4"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60411B-338C-4A49-829C-3AC73BB96560}" name="PivotTable31"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17:E26" firstHeaderRow="1" firstDataRow="1" firstDataCol="1"/>
  <pivotFields count="16">
    <pivotField showAll="0"/>
    <pivotField axis="axisRow" showAll="0" sortType="ascending">
      <items count="9">
        <item x="3"/>
        <item x="6"/>
        <item x="0"/>
        <item x="4"/>
        <item x="5"/>
        <item x="1"/>
        <item x="2"/>
        <item x="7"/>
        <item t="default"/>
      </items>
      <autoSortScope>
        <pivotArea dataOnly="0" outline="0" fieldPosition="0">
          <references count="1">
            <reference field="4294967294" count="1" selected="0">
              <x v="0"/>
            </reference>
          </references>
        </pivotArea>
      </autoSortScope>
    </pivotField>
    <pivotField showAll="0">
      <items count="5">
        <item x="0"/>
        <item x="1"/>
        <item x="2"/>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s>
  <rowFields count="1">
    <field x="1"/>
  </rowFields>
  <rowItems count="9">
    <i>
      <x v="7"/>
    </i>
    <i>
      <x v="1"/>
    </i>
    <i>
      <x v="4"/>
    </i>
    <i>
      <x/>
    </i>
    <i>
      <x v="3"/>
    </i>
    <i>
      <x v="2"/>
    </i>
    <i>
      <x v="6"/>
    </i>
    <i>
      <x v="5"/>
    </i>
    <i t="grand">
      <x/>
    </i>
  </rowItems>
  <colItems count="1">
    <i/>
  </colItems>
  <dataFields count="1">
    <dataField name="Sum of Totals" fld="10" baseField="0" baseItem="0" numFmtId="165"/>
  </dataFields>
  <formats count="1">
    <format dxfId="48">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23F926-47E5-4F83-B5B1-A08D58DA18D1}" name="PivotTable1"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27" firstHeaderRow="0" firstDataRow="0" firstDataCol="0" rowPageCount="1" colPageCount="1"/>
  <pivotFields count="16">
    <pivotField axis="axisPage" showAll="0">
      <items count="29">
        <item x="2"/>
        <item x="1"/>
        <item x="6"/>
        <item x="9"/>
        <item x="4"/>
        <item x="7"/>
        <item x="5"/>
        <item x="11"/>
        <item x="13"/>
        <item x="10"/>
        <item x="8"/>
        <item x="14"/>
        <item x="12"/>
        <item x="3"/>
        <item x="15"/>
        <item x="0"/>
        <item x="27"/>
        <item x="16"/>
        <item x="17"/>
        <item x="18"/>
        <item x="19"/>
        <item x="20"/>
        <item x="21"/>
        <item x="22"/>
        <item x="23"/>
        <item x="24"/>
        <item x="25"/>
        <item x="26"/>
        <item t="default"/>
      </items>
    </pivotField>
    <pivotField showAll="0">
      <items count="9">
        <item x="3"/>
        <item x="6"/>
        <item x="0"/>
        <item x="4"/>
        <item x="5"/>
        <item x="1"/>
        <item x="2"/>
        <item x="7"/>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pageFields count="1">
    <pageField fld="0" hier="-1"/>
  </page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9299E52-3641-4FF2-B38B-D32EF6EDED1A}" name="PivotTable6" cacheId="3"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25">
  <location ref="K43:P71" firstHeaderRow="0" firstDataRow="1" firstDataCol="3"/>
  <pivotFields count="16">
    <pivotField axis="axisRow" compact="0" outline="0" showAll="0" sortType="ascending" defaultSubtotal="0">
      <items count="28">
        <item x="2"/>
        <item x="1"/>
        <item x="6"/>
        <item x="9"/>
        <item x="4"/>
        <item x="7"/>
        <item x="5"/>
        <item x="11"/>
        <item x="13"/>
        <item x="10"/>
        <item x="8"/>
        <item x="14"/>
        <item x="12"/>
        <item x="3"/>
        <item x="15"/>
        <item x="0"/>
        <item x="27"/>
        <item x="16"/>
        <item x="17"/>
        <item x="18"/>
        <item x="19"/>
        <item x="20"/>
        <item x="21"/>
        <item x="22"/>
        <item x="23"/>
        <item x="24"/>
        <item x="25"/>
        <item x="26"/>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defaultSubtotal="0">
      <items count="8">
        <item x="3"/>
        <item x="6"/>
        <item x="0"/>
        <item x="4"/>
        <item x="5"/>
        <item x="1"/>
        <item x="2"/>
        <item x="7"/>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3">
        <item x="0"/>
        <item x="1"/>
        <item x="2"/>
      </items>
      <extLst>
        <ext xmlns:x14="http://schemas.microsoft.com/office/spreadsheetml/2009/9/main" uri="{2946ED86-A175-432a-8AC1-64E0C546D7DE}">
          <x14:pivotField fillDownLabels="1"/>
        </ext>
      </extLst>
    </pivotField>
  </pivotFields>
  <rowFields count="3">
    <field x="0"/>
    <field x="1"/>
    <field x="2"/>
  </rowFields>
  <rowItems count="28">
    <i>
      <x v="16"/>
      <x v="7"/>
      <x v="3"/>
    </i>
    <i>
      <x v="8"/>
      <x v="3"/>
      <x v="1"/>
    </i>
    <i>
      <x v="11"/>
      <x/>
      <x/>
    </i>
    <i>
      <x v="14"/>
      <x v="5"/>
      <x/>
    </i>
    <i>
      <x v="12"/>
      <x v="6"/>
      <x v="1"/>
    </i>
    <i>
      <x v="7"/>
      <x v="1"/>
      <x v="1"/>
    </i>
    <i>
      <x v="9"/>
      <x v="3"/>
      <x v="1"/>
    </i>
    <i>
      <x v="3"/>
      <x v="4"/>
      <x v="1"/>
    </i>
    <i>
      <x v="10"/>
      <x/>
      <x v="1"/>
    </i>
    <i>
      <x v="5"/>
      <x v="3"/>
      <x v="1"/>
    </i>
    <i>
      <x v="2"/>
      <x v="6"/>
      <x v="1"/>
    </i>
    <i>
      <x v="6"/>
      <x v="5"/>
      <x/>
    </i>
    <i>
      <x v="22"/>
      <x v="5"/>
      <x/>
    </i>
    <i>
      <x v="27"/>
      <x v="5"/>
      <x v="1"/>
    </i>
    <i>
      <x v="4"/>
      <x/>
      <x v="1"/>
    </i>
    <i>
      <x v="21"/>
      <x v="5"/>
      <x/>
    </i>
    <i>
      <x v="26"/>
      <x v="3"/>
      <x v="1"/>
    </i>
    <i>
      <x v="13"/>
      <x v="2"/>
      <x v="1"/>
    </i>
    <i>
      <x v="20"/>
      <x v="5"/>
      <x v="1"/>
    </i>
    <i>
      <x v="25"/>
      <x v="5"/>
      <x/>
    </i>
    <i>
      <x/>
      <x v="6"/>
      <x v="2"/>
    </i>
    <i>
      <x v="19"/>
      <x v="5"/>
      <x v="1"/>
    </i>
    <i>
      <x v="24"/>
      <x v="5"/>
      <x/>
    </i>
    <i>
      <x v="1"/>
      <x v="5"/>
      <x v="1"/>
    </i>
    <i>
      <x v="18"/>
      <x v="5"/>
      <x v="1"/>
    </i>
    <i>
      <x v="23"/>
      <x v="5"/>
      <x/>
    </i>
    <i>
      <x v="15"/>
      <x v="2"/>
      <x/>
    </i>
    <i>
      <x v="17"/>
      <x v="6"/>
      <x/>
    </i>
  </rowItems>
  <colFields count="1">
    <field x="-2"/>
  </colFields>
  <colItems count="3">
    <i>
      <x/>
    </i>
    <i i="1">
      <x v="1"/>
    </i>
    <i i="2">
      <x v="2"/>
    </i>
  </colItems>
  <dataFields count="3">
    <dataField name="Sum of Totals" fld="10" baseField="0" baseItem="0"/>
    <dataField name="Average of MoM" fld="14" subtotal="average" baseField="0" baseItem="16"/>
    <dataField name="Average of Average" fld="11" subtotal="average" baseField="0" baseItem="0"/>
  </dataFields>
  <formats count="1">
    <format dxfId="50">
      <pivotArea outline="0" collapsedLevelsAreSubtotals="1" fieldPosition="0"/>
    </format>
  </formats>
  <chartFormats count="4">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2"/>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7CE4A12-BE2A-46E5-B786-E89FEA732E81}"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R28:T57" firstHeaderRow="0" firstDataRow="1" firstDataCol="1"/>
  <pivotFields count="16">
    <pivotField axis="axisRow" showAll="0" sortType="ascending">
      <items count="29">
        <item x="2"/>
        <item x="1"/>
        <item x="6"/>
        <item x="9"/>
        <item x="4"/>
        <item x="7"/>
        <item x="5"/>
        <item x="11"/>
        <item x="13"/>
        <item x="10"/>
        <item x="8"/>
        <item x="14"/>
        <item x="12"/>
        <item x="3"/>
        <item x="15"/>
        <item x="0"/>
        <item x="27"/>
        <item x="16"/>
        <item x="17"/>
        <item x="18"/>
        <item x="19"/>
        <item x="20"/>
        <item x="21"/>
        <item x="22"/>
        <item x="23"/>
        <item x="24"/>
        <item x="25"/>
        <item x="26"/>
        <item t="default"/>
      </items>
      <autoSortScope>
        <pivotArea dataOnly="0" outline="0" fieldPosition="0">
          <references count="1">
            <reference field="4294967294" count="1" selected="0">
              <x v="0"/>
            </reference>
          </references>
        </pivotArea>
      </autoSortScope>
    </pivotField>
    <pivotField showAll="0">
      <items count="9">
        <item x="3"/>
        <item x="6"/>
        <item x="0"/>
        <item x="4"/>
        <item x="5"/>
        <item x="1"/>
        <item x="2"/>
        <item x="7"/>
        <item t="default"/>
      </items>
    </pivotField>
    <pivotField showAll="0">
      <items count="5">
        <item x="0"/>
        <item x="1"/>
        <item x="2"/>
        <item x="3"/>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items count="4">
        <item x="0"/>
        <item x="1"/>
        <item x="2"/>
        <item t="default"/>
      </items>
    </pivotField>
  </pivotFields>
  <rowFields count="1">
    <field x="0"/>
  </rowFields>
  <rowItems count="29">
    <i>
      <x v="16"/>
    </i>
    <i>
      <x v="8"/>
    </i>
    <i>
      <x v="11"/>
    </i>
    <i>
      <x v="14"/>
    </i>
    <i>
      <x v="12"/>
    </i>
    <i>
      <x v="7"/>
    </i>
    <i>
      <x v="9"/>
    </i>
    <i>
      <x v="3"/>
    </i>
    <i>
      <x v="10"/>
    </i>
    <i>
      <x v="5"/>
    </i>
    <i>
      <x v="2"/>
    </i>
    <i>
      <x v="6"/>
    </i>
    <i>
      <x v="22"/>
    </i>
    <i>
      <x v="27"/>
    </i>
    <i>
      <x v="4"/>
    </i>
    <i>
      <x v="21"/>
    </i>
    <i>
      <x v="26"/>
    </i>
    <i>
      <x v="13"/>
    </i>
    <i>
      <x v="20"/>
    </i>
    <i>
      <x v="25"/>
    </i>
    <i>
      <x/>
    </i>
    <i>
      <x v="19"/>
    </i>
    <i>
      <x v="24"/>
    </i>
    <i>
      <x v="1"/>
    </i>
    <i>
      <x v="18"/>
    </i>
    <i>
      <x v="23"/>
    </i>
    <i>
      <x v="15"/>
    </i>
    <i>
      <x v="17"/>
    </i>
    <i t="grand">
      <x/>
    </i>
  </rowItems>
  <colFields count="1">
    <field x="-2"/>
  </colFields>
  <colItems count="2">
    <i>
      <x/>
    </i>
    <i i="1">
      <x v="1"/>
    </i>
  </colItems>
  <dataFields count="2">
    <dataField name="Sum of Totals" fld="10" baseField="0" baseItem="0"/>
    <dataField name="Average of Average" fld="11" subtotal="average" baseField="0" baseItem="0"/>
  </dataFields>
  <formats count="1">
    <format dxfId="51">
      <pivotArea outline="0" collapsedLevelsAreSubtotals="1" fieldPosition="0"/>
    </format>
  </formats>
  <chartFormats count="2">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C7D8514-AC82-442A-B933-7E60E48D3EA1}" name="PivotTable15"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6">
    <pivotField showAll="0"/>
    <pivotField showAll="0">
      <items count="9">
        <item x="3"/>
        <item x="6"/>
        <item x="0"/>
        <item x="4"/>
        <item x="5"/>
        <item x="1"/>
        <item x="2"/>
        <item x="7"/>
        <item t="default"/>
      </items>
    </pivotField>
    <pivotField showAll="0">
      <items count="5">
        <item x="0"/>
        <item x="1"/>
        <item x="2"/>
        <item x="3"/>
        <item t="default"/>
      </items>
    </pivotField>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items count="4">
        <item x="0"/>
        <item x="1"/>
        <item x="2"/>
        <item t="default"/>
      </items>
    </pivotField>
  </pivotFields>
  <rowFields count="1">
    <field x="-2"/>
  </rowFields>
  <rowItems count="7">
    <i>
      <x/>
    </i>
    <i i="1">
      <x v="1"/>
    </i>
    <i i="2">
      <x v="2"/>
    </i>
    <i i="3">
      <x v="3"/>
    </i>
    <i i="4">
      <x v="4"/>
    </i>
    <i i="5">
      <x v="5"/>
    </i>
    <i i="6">
      <x v="6"/>
    </i>
  </rowItems>
  <colItems count="1">
    <i/>
  </colItems>
  <dataFields count="7">
    <dataField name="Sum of Jul-21" fld="3" baseField="0" baseItem="0"/>
    <dataField name="Sum of Aug-21" fld="4" baseField="0" baseItem="0"/>
    <dataField name="Sum of Sep-21" fld="5" baseField="0" baseItem="0"/>
    <dataField name="Sum of Oct-21" fld="6" baseField="0" baseItem="0"/>
    <dataField name="Sum of Nov-21" fld="7" baseField="0" baseItem="0"/>
    <dataField name="Sum of Dec-21" fld="8" baseField="0" baseItem="0"/>
    <dataField name="Sum of Jan-22" fld="9" baseField="0" baseItem="0"/>
  </dataFields>
  <formats count="1">
    <format dxfId="52">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8B9CCC4-32A3-4A52-8641-31537569FFE1}" name="PivotTable47"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 firstHeaderRow="0" firstDataRow="0" firstDataCol="0" rowPageCount="1" colPageCount="1"/>
  <pivotFields count="16">
    <pivotField axis="axisPage" showAll="0">
      <items count="29">
        <item x="2"/>
        <item x="1"/>
        <item x="6"/>
        <item x="9"/>
        <item x="4"/>
        <item x="7"/>
        <item x="5"/>
        <item x="11"/>
        <item x="13"/>
        <item x="10"/>
        <item x="8"/>
        <item x="14"/>
        <item x="12"/>
        <item x="3"/>
        <item x="15"/>
        <item x="0"/>
        <item x="27"/>
        <item x="16"/>
        <item x="17"/>
        <item x="18"/>
        <item x="19"/>
        <item x="20"/>
        <item x="21"/>
        <item x="22"/>
        <item x="23"/>
        <item x="24"/>
        <item x="25"/>
        <item x="26"/>
        <item t="default"/>
      </items>
    </pivotField>
    <pivotField showAll="0">
      <items count="9">
        <item x="3"/>
        <item x="6"/>
        <item x="0"/>
        <item x="4"/>
        <item x="5"/>
        <item x="1"/>
        <item x="2"/>
        <item x="7"/>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pageFields count="1">
    <pageField fld="0" hier="-1"/>
  </page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61F5F59-CEAD-40D6-80A0-384CE712832B}" name="PivotTable4"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O28:P33" firstHeaderRow="1" firstDataRow="1" firstDataCol="1"/>
  <pivotFields count="16">
    <pivotField showAll="0"/>
    <pivotField showAll="0" sortType="ascending">
      <items count="9">
        <item x="3"/>
        <item x="6"/>
        <item x="0"/>
        <item x="4"/>
        <item x="5"/>
        <item x="1"/>
        <item x="2"/>
        <item x="7"/>
        <item t="default"/>
      </items>
      <autoSortScope>
        <pivotArea dataOnly="0" outline="0" fieldPosition="0">
          <references count="1">
            <reference field="4294967294" count="1" selected="0">
              <x v="0"/>
            </reference>
          </references>
        </pivotArea>
      </autoSortScope>
    </pivotField>
    <pivotField axis="axisRow"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
        <item x="0"/>
        <item x="1"/>
        <item x="2"/>
        <item t="default"/>
      </items>
    </pivotField>
  </pivotFields>
  <rowFields count="1">
    <field x="2"/>
  </rowFields>
  <rowItems count="5">
    <i>
      <x v="3"/>
    </i>
    <i>
      <x v="1"/>
    </i>
    <i>
      <x v="2"/>
    </i>
    <i>
      <x/>
    </i>
    <i t="grand">
      <x/>
    </i>
  </rowItems>
  <colItems count="1">
    <i/>
  </colItems>
  <dataFields count="1">
    <dataField name="Average of Average" fld="11" subtotal="average" baseField="2" baseItem="3"/>
  </dataFields>
  <formats count="1">
    <format dxfId="54">
      <pivotArea outline="0" collapsedLevelsAreSubtotals="1" fieldPosition="0"/>
    </format>
  </formats>
  <chartFormats count="3">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or" xr10:uid="{41BF6D75-A6D9-471F-9C39-D95F97903FF8}" sourceName="Distributor">
  <pivotTables>
    <pivotTable tabId="4" name="PivotTable15"/>
    <pivotTable tabId="4" name="PivotTable31"/>
    <pivotTable tabId="4" name="PivotTable33"/>
    <pivotTable tabId="4" name="PivotTable34"/>
    <pivotTable tabId="4" name="PivotTable35"/>
    <pivotTable tabId="4" name="PivotTable36"/>
    <pivotTable tabId="4" name="PivotTable37"/>
    <pivotTable tabId="4" name="PivotTable38"/>
    <pivotTable tabId="4" name="PivotTable47"/>
    <pivotTable tabId="3" name="PivotTable48"/>
    <pivotTable tabId="4" name="PivotTable1"/>
    <pivotTable tabId="4" name="PivotTable2"/>
    <pivotTable tabId="4" name="PivotTable3"/>
    <pivotTable tabId="4" name="PivotTable4"/>
    <pivotTable tabId="4" name="PivotTable5"/>
    <pivotTable tabId="4" name="PivotTable6"/>
  </pivotTables>
  <data>
    <tabular pivotCacheId="856507363">
      <items count="8">
        <i x="3" s="1"/>
        <i x="6" s="1"/>
        <i x="0" s="1"/>
        <i x="4" s="1"/>
        <i x="5" s="1"/>
        <i x="1"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4D23B486-16DD-473B-9136-D9A5B0728D37}" sourceName="GENRE">
  <pivotTables>
    <pivotTable tabId="4" name="PivotTable15"/>
    <pivotTable tabId="4" name="PivotTable31"/>
    <pivotTable tabId="4" name="PivotTable33"/>
    <pivotTable tabId="4" name="PivotTable34"/>
    <pivotTable tabId="4" name="PivotTable35"/>
    <pivotTable tabId="4" name="PivotTable36"/>
    <pivotTable tabId="4" name="PivotTable37"/>
    <pivotTable tabId="4" name="PivotTable38"/>
    <pivotTable tabId="4" name="PivotTable47"/>
    <pivotTable tabId="3" name="PivotTable48"/>
    <pivotTable tabId="4" name="PivotTable1"/>
    <pivotTable tabId="4" name="PivotTable2"/>
    <pivotTable tabId="4" name="PivotTable3"/>
    <pivotTable tabId="4" name="PivotTable4"/>
    <pivotTable tabId="4" name="PivotTable5"/>
    <pivotTable tabId="4" name="PivotTable6"/>
  </pivotTables>
  <data>
    <tabular pivotCacheId="85650736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bove_or_Below_Average" xr10:uid="{7433C83C-5A10-4D24-A828-B752E8A20765}" sourceName="Above or Below Average">
  <pivotTables>
    <pivotTable tabId="4" name="PivotTable15"/>
    <pivotTable tabId="4" name="PivotTable31"/>
    <pivotTable tabId="4" name="PivotTable33"/>
    <pivotTable tabId="4" name="PivotTable34"/>
    <pivotTable tabId="4" name="PivotTable35"/>
    <pivotTable tabId="4" name="PivotTable36"/>
    <pivotTable tabId="4" name="PivotTable37"/>
    <pivotTable tabId="4" name="PivotTable38"/>
    <pivotTable tabId="4" name="PivotTable47"/>
    <pivotTable tabId="3" name="PivotTable48"/>
    <pivotTable tabId="4" name="PivotTable1"/>
    <pivotTable tabId="4" name="PivotTable2"/>
    <pivotTable tabId="4" name="PivotTable3"/>
    <pivotTable tabId="4" name="PivotTable4"/>
    <pivotTable tabId="4" name="PivotTable5"/>
    <pivotTable tabId="4" name="PivotTable6"/>
  </pivotTables>
  <data>
    <tabular pivotCacheId="85650736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butor" xr10:uid="{0C32A5DA-E045-418A-B646-CBFD48FBA2BB}" cache="Slicer_Distributor" caption="Distributor" columnCount="4" style="SlicerStyleLight3" rowHeight="234950"/>
  <slicer name="GENRE" xr10:uid="{9DC13CD7-84B4-4A77-B879-92DFF2CEE5A6}" cache="Slicer_GENRE" caption="Genre" columnCount="2" style="SlicerStyleLight3" rowHeight="234950"/>
  <slicer name="Above or Below Average" xr10:uid="{5706FBD8-BD4F-4106-A1B6-308BA1892EA9}" cache="Slicer_Above_or_Below_Average" caption="Above or Below Average" columnCount="2"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5" dT="2023-04-21T17:34:48.18" personId="{D99CB642-B865-4B49-981C-E2C4EC23DBA5}" id="{189E31D9-33DD-449B-A9D6-D12FA202F319}">
    <text>Not filtering the data for some reason</text>
  </threadedComment>
  <threadedComment ref="O19" dT="2023-04-21T16:46:37.61" personId="{D99CB642-B865-4B49-981C-E2C4EC23DBA5}" id="{B8AAEB87-2827-4960-88ED-32071915DB81}">
    <text>Not accurate percentage more like 40% or something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microsoft.com/office/2017/10/relationships/threadedComment" Target="../threadedComments/threadedComment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C1AF-B0FD-434F-B462-97F382A0DF00}">
  <dimension ref="A1:R95"/>
  <sheetViews>
    <sheetView showGridLines="0" tabSelected="1" zoomScale="75" zoomScaleNormal="75" workbookViewId="0">
      <selection activeCell="Q1" sqref="Q1:R1048576"/>
    </sheetView>
  </sheetViews>
  <sheetFormatPr defaultColWidth="0" defaultRowHeight="14.4" zeroHeight="1" x14ac:dyDescent="0.3"/>
  <cols>
    <col min="1" max="1" width="8.88671875" style="17" customWidth="1"/>
    <col min="2" max="10" width="12.44140625" customWidth="1"/>
    <col min="11" max="11" width="14.33203125" customWidth="1"/>
    <col min="12" max="12" width="18" customWidth="1"/>
    <col min="13" max="13" width="14.44140625" customWidth="1"/>
    <col min="14" max="14" width="15.21875" customWidth="1"/>
    <col min="15" max="15" width="11.5546875" customWidth="1"/>
    <col min="16" max="16" width="21.6640625" customWidth="1"/>
    <col min="17" max="17" width="8.109375" style="21" customWidth="1"/>
    <col min="18" max="18" width="2.109375" style="21" customWidth="1"/>
  </cols>
  <sheetData>
    <row r="1" spans="2:16" x14ac:dyDescent="0.3">
      <c r="B1" s="27" t="s">
        <v>48</v>
      </c>
      <c r="C1" s="28"/>
      <c r="D1" s="28"/>
      <c r="E1" s="28"/>
      <c r="F1" s="28"/>
      <c r="G1" s="28"/>
      <c r="H1" s="28"/>
      <c r="I1" s="28"/>
      <c r="J1" s="28"/>
      <c r="K1" s="28"/>
      <c r="L1" s="28"/>
      <c r="M1" s="28"/>
      <c r="N1" s="28"/>
      <c r="O1" s="28"/>
      <c r="P1" s="28"/>
    </row>
    <row r="2" spans="2:16" x14ac:dyDescent="0.3">
      <c r="B2" s="28"/>
      <c r="C2" s="28"/>
      <c r="D2" s="28"/>
      <c r="E2" s="28"/>
      <c r="F2" s="28"/>
      <c r="G2" s="28"/>
      <c r="H2" s="28"/>
      <c r="I2" s="28"/>
      <c r="J2" s="28"/>
      <c r="K2" s="28"/>
      <c r="L2" s="28"/>
      <c r="M2" s="28"/>
      <c r="N2" s="28"/>
      <c r="O2" s="28"/>
      <c r="P2" s="28"/>
    </row>
    <row r="3" spans="2:16" x14ac:dyDescent="0.3">
      <c r="B3" s="28"/>
      <c r="C3" s="28"/>
      <c r="D3" s="28"/>
      <c r="E3" s="28"/>
      <c r="F3" s="28"/>
      <c r="G3" s="28"/>
      <c r="H3" s="28"/>
      <c r="I3" s="28"/>
      <c r="J3" s="28"/>
      <c r="K3" s="28"/>
      <c r="L3" s="28"/>
      <c r="M3" s="28"/>
      <c r="N3" s="28"/>
      <c r="O3" s="28"/>
      <c r="P3" s="28"/>
    </row>
    <row r="4" spans="2:16" ht="8.4" customHeight="1" x14ac:dyDescent="0.3">
      <c r="B4" s="2"/>
    </row>
    <row r="5" spans="2:16" x14ac:dyDescent="0.3">
      <c r="O5" s="29" t="s">
        <v>61</v>
      </c>
      <c r="P5" s="30"/>
    </row>
    <row r="6" spans="2:16" x14ac:dyDescent="0.3">
      <c r="O6" s="12" t="s">
        <v>62</v>
      </c>
      <c r="P6" t="s">
        <v>60</v>
      </c>
    </row>
    <row r="7" spans="2:16" x14ac:dyDescent="0.3">
      <c r="O7" s="6"/>
      <c r="P7" s="5"/>
    </row>
    <row r="8" spans="2:16" x14ac:dyDescent="0.3">
      <c r="O8" s="6"/>
      <c r="P8" s="5"/>
    </row>
    <row r="9" spans="2:16" x14ac:dyDescent="0.3">
      <c r="O9" s="7"/>
      <c r="P9" s="8"/>
    </row>
    <row r="10" spans="2:16" x14ac:dyDescent="0.3"/>
    <row r="11" spans="2:16" x14ac:dyDescent="0.3">
      <c r="B11" s="25" t="s">
        <v>72</v>
      </c>
      <c r="C11" s="25"/>
      <c r="D11" s="25"/>
      <c r="E11" s="25"/>
      <c r="F11" s="25"/>
      <c r="G11" s="25"/>
      <c r="H11" s="25"/>
      <c r="I11" s="25"/>
      <c r="J11" s="25"/>
      <c r="K11" s="25"/>
      <c r="L11" s="25"/>
      <c r="M11" s="25"/>
      <c r="N11" s="25"/>
      <c r="O11" s="25"/>
      <c r="P11" s="25"/>
    </row>
    <row r="12" spans="2:16" x14ac:dyDescent="0.3">
      <c r="B12" s="25"/>
      <c r="C12" s="25"/>
      <c r="D12" s="25"/>
      <c r="E12" s="25"/>
      <c r="F12" s="25"/>
      <c r="G12" s="25"/>
      <c r="H12" s="25"/>
      <c r="I12" s="25"/>
      <c r="J12" s="25"/>
      <c r="K12" s="25"/>
      <c r="L12" s="25"/>
      <c r="M12" s="25"/>
      <c r="N12" s="25"/>
      <c r="O12" s="25"/>
      <c r="P12" s="25"/>
    </row>
    <row r="13" spans="2:16" ht="6.6" customHeight="1" x14ac:dyDescent="0.3">
      <c r="O13" s="34"/>
      <c r="P13" s="34"/>
    </row>
    <row r="14" spans="2:16" x14ac:dyDescent="0.3">
      <c r="O14" s="31" t="s">
        <v>64</v>
      </c>
      <c r="P14" s="31"/>
    </row>
    <row r="15" spans="2:16" x14ac:dyDescent="0.3">
      <c r="O15" s="32">
        <f>GETPIVOTDATA("Totals",'Pivot Tables'!$J$17)</f>
        <v>45602299</v>
      </c>
      <c r="P15" s="32"/>
    </row>
    <row r="16" spans="2:16" x14ac:dyDescent="0.3">
      <c r="O16" s="32"/>
      <c r="P16" s="32"/>
    </row>
    <row r="17" spans="15:16" x14ac:dyDescent="0.3">
      <c r="O17" s="32"/>
      <c r="P17" s="32"/>
    </row>
    <row r="18" spans="15:16" x14ac:dyDescent="0.3"/>
    <row r="19" spans="15:16" x14ac:dyDescent="0.3">
      <c r="O19" s="31" t="s">
        <v>7</v>
      </c>
      <c r="P19" s="31"/>
    </row>
    <row r="20" spans="15:16" x14ac:dyDescent="0.3">
      <c r="O20" s="35">
        <f>GETPIVOTDATA("MoM",'Pivot Tables'!$L$17)</f>
        <v>-0.24891890370970948</v>
      </c>
      <c r="P20" s="36"/>
    </row>
    <row r="21" spans="15:16" x14ac:dyDescent="0.3">
      <c r="O21" s="37"/>
      <c r="P21" s="38"/>
    </row>
    <row r="22" spans="15:16" x14ac:dyDescent="0.3">
      <c r="O22" s="39"/>
      <c r="P22" s="40"/>
    </row>
    <row r="23" spans="15:16" x14ac:dyDescent="0.3"/>
    <row r="24" spans="15:16" x14ac:dyDescent="0.3">
      <c r="O24" s="31" t="s">
        <v>66</v>
      </c>
      <c r="P24" s="31"/>
    </row>
    <row r="25" spans="15:16" x14ac:dyDescent="0.3">
      <c r="O25" s="32">
        <f>GETPIVOTDATA("Average",'Pivot Tables'!$N$17)</f>
        <v>241178.19576719578</v>
      </c>
      <c r="P25" s="32"/>
    </row>
    <row r="26" spans="15:16" x14ac:dyDescent="0.3">
      <c r="O26" s="32"/>
      <c r="P26" s="32"/>
    </row>
    <row r="27" spans="15:16" x14ac:dyDescent="0.3">
      <c r="O27" s="32"/>
      <c r="P27" s="32"/>
    </row>
    <row r="28" spans="15:16" x14ac:dyDescent="0.3"/>
    <row r="29" spans="15:16" x14ac:dyDescent="0.3">
      <c r="O29" s="31" t="s">
        <v>69</v>
      </c>
      <c r="P29" s="31"/>
    </row>
    <row r="30" spans="15:16" x14ac:dyDescent="0.3">
      <c r="O30" s="32">
        <f>GETPIVOTDATA("Totals",'Pivot Tables'!$G$26)</f>
        <v>1688974.0370370371</v>
      </c>
      <c r="P30" s="32"/>
    </row>
    <row r="31" spans="15:16" x14ac:dyDescent="0.3">
      <c r="O31" s="32"/>
      <c r="P31" s="32"/>
    </row>
    <row r="32" spans="15:16" x14ac:dyDescent="0.3">
      <c r="O32" s="32"/>
      <c r="P32" s="32"/>
    </row>
    <row r="33" spans="2:16" x14ac:dyDescent="0.3"/>
    <row r="34" spans="2:16" x14ac:dyDescent="0.3">
      <c r="O34" s="31" t="s">
        <v>70</v>
      </c>
      <c r="P34" s="31"/>
    </row>
    <row r="35" spans="2:16" x14ac:dyDescent="0.3">
      <c r="O35" s="33">
        <f>GETPIVOTDATA("MOVIE",'Pivot Tables'!$J$26)</f>
        <v>27</v>
      </c>
      <c r="P35" s="33"/>
    </row>
    <row r="36" spans="2:16" x14ac:dyDescent="0.3">
      <c r="O36" s="33"/>
      <c r="P36" s="33"/>
    </row>
    <row r="37" spans="2:16" x14ac:dyDescent="0.3">
      <c r="O37" s="33"/>
      <c r="P37" s="33"/>
    </row>
    <row r="38" spans="2:16" x14ac:dyDescent="0.3"/>
    <row r="39" spans="2:16" x14ac:dyDescent="0.3">
      <c r="B39" s="25" t="s">
        <v>72</v>
      </c>
      <c r="C39" s="25"/>
      <c r="D39" s="25"/>
      <c r="E39" s="25"/>
      <c r="F39" s="25"/>
      <c r="G39" s="25"/>
      <c r="H39" s="25"/>
      <c r="I39" s="25"/>
      <c r="J39" s="25"/>
      <c r="K39" s="25"/>
      <c r="L39" s="25"/>
      <c r="M39" s="25"/>
      <c r="N39" s="25"/>
      <c r="O39" s="25"/>
      <c r="P39" s="25"/>
    </row>
    <row r="40" spans="2:16" x14ac:dyDescent="0.3">
      <c r="B40" s="25"/>
      <c r="C40" s="25"/>
      <c r="D40" s="25"/>
      <c r="E40" s="25"/>
      <c r="F40" s="25"/>
      <c r="G40" s="25"/>
      <c r="H40" s="25"/>
      <c r="I40" s="25"/>
      <c r="J40" s="25"/>
      <c r="K40" s="25"/>
      <c r="L40" s="25"/>
      <c r="M40" s="25"/>
      <c r="N40" s="25"/>
      <c r="O40" s="25"/>
      <c r="P40" s="25"/>
    </row>
    <row r="41" spans="2:16" x14ac:dyDescent="0.3"/>
    <row r="42" spans="2:16" x14ac:dyDescent="0.3"/>
    <row r="43" spans="2:16" x14ac:dyDescent="0.3"/>
    <row r="44" spans="2:16" x14ac:dyDescent="0.3"/>
    <row r="45" spans="2:16" x14ac:dyDescent="0.3"/>
    <row r="46" spans="2:16" x14ac:dyDescent="0.3"/>
    <row r="47" spans="2:16" x14ac:dyDescent="0.3"/>
    <row r="48" spans="2:16" x14ac:dyDescent="0.3"/>
    <row r="49" spans="2:16" x14ac:dyDescent="0.3"/>
    <row r="50" spans="2:16" x14ac:dyDescent="0.3"/>
    <row r="51" spans="2:16" x14ac:dyDescent="0.3"/>
    <row r="52" spans="2:16" x14ac:dyDescent="0.3"/>
    <row r="53" spans="2:16" x14ac:dyDescent="0.3"/>
    <row r="54" spans="2:16" x14ac:dyDescent="0.3"/>
    <row r="55" spans="2:16" x14ac:dyDescent="0.3"/>
    <row r="56" spans="2:16" x14ac:dyDescent="0.3"/>
    <row r="57" spans="2:16" x14ac:dyDescent="0.3"/>
    <row r="58" spans="2:16" x14ac:dyDescent="0.3">
      <c r="B58" s="25" t="s">
        <v>80</v>
      </c>
      <c r="C58" s="25"/>
      <c r="D58" s="25"/>
      <c r="E58" s="25"/>
      <c r="F58" s="25"/>
      <c r="G58" s="25"/>
      <c r="H58" s="25"/>
      <c r="I58" s="25"/>
      <c r="J58" s="25"/>
      <c r="K58" s="25"/>
      <c r="L58" s="25"/>
      <c r="M58" s="25"/>
      <c r="N58" s="25"/>
      <c r="O58" s="25"/>
      <c r="P58" s="25"/>
    </row>
    <row r="59" spans="2:16" x14ac:dyDescent="0.3">
      <c r="B59" s="25"/>
      <c r="C59" s="25"/>
      <c r="D59" s="25"/>
      <c r="E59" s="25"/>
      <c r="F59" s="25"/>
      <c r="G59" s="25"/>
      <c r="H59" s="25"/>
      <c r="I59" s="25"/>
      <c r="J59" s="25"/>
      <c r="K59" s="25"/>
      <c r="L59" s="25"/>
      <c r="M59" s="25"/>
      <c r="N59" s="25"/>
      <c r="O59" s="25"/>
      <c r="P59" s="25"/>
    </row>
    <row r="60" spans="2:16" x14ac:dyDescent="0.3"/>
    <row r="61" spans="2:16" x14ac:dyDescent="0.3">
      <c r="I61" s="26" t="s">
        <v>81</v>
      </c>
      <c r="J61" s="26"/>
      <c r="K61" s="26"/>
      <c r="L61" s="26"/>
      <c r="M61" s="26"/>
      <c r="N61" s="26"/>
      <c r="O61" s="26"/>
      <c r="P61" s="26"/>
    </row>
    <row r="62" spans="2:16" x14ac:dyDescent="0.3">
      <c r="I62" s="26"/>
      <c r="J62" s="26"/>
      <c r="K62" s="26"/>
      <c r="L62" s="26"/>
      <c r="M62" s="26"/>
      <c r="N62" s="26"/>
      <c r="O62" s="26"/>
      <c r="P62" s="26"/>
    </row>
    <row r="63" spans="2:16" x14ac:dyDescent="0.3">
      <c r="I63" s="22" t="s">
        <v>82</v>
      </c>
      <c r="J63" s="23"/>
      <c r="K63" s="24"/>
      <c r="L63" s="13" t="s">
        <v>83</v>
      </c>
      <c r="M63" s="13" t="s">
        <v>84</v>
      </c>
      <c r="N63" s="13" t="s">
        <v>64</v>
      </c>
      <c r="O63" s="13" t="s">
        <v>86</v>
      </c>
      <c r="P63" s="13" t="s">
        <v>85</v>
      </c>
    </row>
    <row r="64" spans="2:16" x14ac:dyDescent="0.3">
      <c r="I64" s="18" t="str">
        <f>IF('Pivot Tables'!K44=0, "",'Pivot Tables'!K44)</f>
        <v>(blank)</v>
      </c>
      <c r="J64" s="19"/>
      <c r="K64" s="20"/>
      <c r="L64" s="14" t="str">
        <f>IF('Pivot Tables'!L44=0, "",'Pivot Tables'!L44)</f>
        <v>(blank)</v>
      </c>
      <c r="M64" s="14" t="str">
        <f>IF('Pivot Tables'!M44=0, "",'Pivot Tables'!M44)</f>
        <v>(blank)</v>
      </c>
      <c r="N64" s="15" t="str">
        <f>IF('Pivot Tables'!N44=0, "",'Pivot Tables'!N44)</f>
        <v/>
      </c>
      <c r="O64" s="16" t="str">
        <f>IF('Pivot Tables'!O44=0, "",'Pivot Tables'!O44)</f>
        <v/>
      </c>
      <c r="P64" s="15" t="str">
        <f>IF('Pivot Tables'!P44=0, "",'Pivot Tables'!P44)</f>
        <v/>
      </c>
    </row>
    <row r="65" spans="9:16" x14ac:dyDescent="0.3">
      <c r="I65" s="18" t="str">
        <f>IF('Pivot Tables'!K45=0, "",'Pivot Tables'!K45)</f>
        <v>Spider-Man</v>
      </c>
      <c r="J65" s="19"/>
      <c r="K65" s="20"/>
      <c r="L65" s="14" t="str">
        <f>IF('Pivot Tables'!L45=0, "",'Pivot Tables'!L45)</f>
        <v>Sony Pictures</v>
      </c>
      <c r="M65" s="14" t="str">
        <f>IF('Pivot Tables'!M45=0, "",'Pivot Tables'!M45)</f>
        <v>Adventure</v>
      </c>
      <c r="N65" s="15">
        <f>IF('Pivot Tables'!N45=0, "",'Pivot Tables'!N45)</f>
        <v>8722</v>
      </c>
      <c r="O65" s="16">
        <f>IF('Pivot Tables'!O45=0, "",'Pivot Tables'!O45)</f>
        <v>0.45</v>
      </c>
      <c r="P65" s="15">
        <f>IF('Pivot Tables'!P45=0, "",'Pivot Tables'!P45)</f>
        <v>1246</v>
      </c>
    </row>
    <row r="66" spans="9:16" x14ac:dyDescent="0.3">
      <c r="I66" s="18" t="str">
        <f>IF('Pivot Tables'!K46=0, "",'Pivot Tables'!K46)</f>
        <v>Star Wars Ep. III: Revenge of the Sith</v>
      </c>
      <c r="J66" s="19"/>
      <c r="K66" s="20"/>
      <c r="L66" s="14" t="str">
        <f>IF('Pivot Tables'!L46=0, "",'Pivot Tables'!L46)</f>
        <v>20th Century Fox</v>
      </c>
      <c r="M66" s="14" t="str">
        <f>IF('Pivot Tables'!M46=0, "",'Pivot Tables'!M46)</f>
        <v>Action</v>
      </c>
      <c r="N66" s="15">
        <f>IF('Pivot Tables'!N46=0, "",'Pivot Tables'!N46)</f>
        <v>8722</v>
      </c>
      <c r="O66" s="16" t="str">
        <f>IF('Pivot Tables'!O46=0, "",'Pivot Tables'!O46)</f>
        <v/>
      </c>
      <c r="P66" s="15">
        <f>IF('Pivot Tables'!P46=0, "",'Pivot Tables'!P46)</f>
        <v>1246</v>
      </c>
    </row>
    <row r="67" spans="9:16" x14ac:dyDescent="0.3">
      <c r="I67" s="18" t="str">
        <f>IF('Pivot Tables'!K47=0, "",'Pivot Tables'!K47)</f>
        <v>Toy Story 3</v>
      </c>
      <c r="J67" s="19"/>
      <c r="K67" s="20"/>
      <c r="L67" s="14" t="str">
        <f>IF('Pivot Tables'!L47=0, "",'Pivot Tables'!L47)</f>
        <v>Walt Disney</v>
      </c>
      <c r="M67" s="14" t="str">
        <f>IF('Pivot Tables'!M47=0, "",'Pivot Tables'!M47)</f>
        <v>Action</v>
      </c>
      <c r="N67" s="15">
        <f>IF('Pivot Tables'!N47=0, "",'Pivot Tables'!N47)</f>
        <v>8722</v>
      </c>
      <c r="O67" s="16" t="str">
        <f>IF('Pivot Tables'!O47=0, "",'Pivot Tables'!O47)</f>
        <v/>
      </c>
      <c r="P67" s="15">
        <f>IF('Pivot Tables'!P47=0, "",'Pivot Tables'!P47)</f>
        <v>1246</v>
      </c>
    </row>
    <row r="68" spans="9:16" x14ac:dyDescent="0.3">
      <c r="I68" s="18" t="str">
        <f>IF('Pivot Tables'!K48=0, "",'Pivot Tables'!K48)</f>
        <v>The Dark Knight</v>
      </c>
      <c r="J68" s="19"/>
      <c r="K68" s="20"/>
      <c r="L68" s="14" t="str">
        <f>IF('Pivot Tables'!L48=0, "",'Pivot Tables'!L48)</f>
        <v>Warner Bros.</v>
      </c>
      <c r="M68" s="14" t="str">
        <f>IF('Pivot Tables'!M48=0, "",'Pivot Tables'!M48)</f>
        <v>Adventure</v>
      </c>
      <c r="N68" s="15">
        <f>IF('Pivot Tables'!N48=0, "",'Pivot Tables'!N48)</f>
        <v>8767</v>
      </c>
      <c r="O68" s="16">
        <f>IF('Pivot Tables'!O48=0, "",'Pivot Tables'!O48)</f>
        <v>0.16</v>
      </c>
      <c r="P68" s="15">
        <f>IF('Pivot Tables'!P48=0, "",'Pivot Tables'!P48)</f>
        <v>1252.4285714285713</v>
      </c>
    </row>
    <row r="69" spans="9:16" x14ac:dyDescent="0.3">
      <c r="I69" s="18" t="str">
        <f>IF('Pivot Tables'!K49=0, "",'Pivot Tables'!K49)</f>
        <v>Shrek 2</v>
      </c>
      <c r="J69" s="19"/>
      <c r="K69" s="20"/>
      <c r="L69" s="14" t="str">
        <f>IF('Pivot Tables'!L49=0, "",'Pivot Tables'!L49)</f>
        <v>Dreamworks SKG</v>
      </c>
      <c r="M69" s="14" t="str">
        <f>IF('Pivot Tables'!M49=0, "",'Pivot Tables'!M49)</f>
        <v>Adventure</v>
      </c>
      <c r="N69" s="15">
        <f>IF('Pivot Tables'!N49=0, "",'Pivot Tables'!N49)</f>
        <v>8877</v>
      </c>
      <c r="O69" s="16">
        <f>IF('Pivot Tables'!O49=0, "",'Pivot Tables'!O49)</f>
        <v>-2.3510971786833812E-2</v>
      </c>
      <c r="P69" s="15">
        <f>IF('Pivot Tables'!P49=0, "",'Pivot Tables'!P49)</f>
        <v>1268.1428571428571</v>
      </c>
    </row>
    <row r="70" spans="9:16" x14ac:dyDescent="0.3">
      <c r="I70" s="18" t="str">
        <f>IF('Pivot Tables'!K50=0, "",'Pivot Tables'!K50)</f>
        <v>Spider-Man 3</v>
      </c>
      <c r="J70" s="19"/>
      <c r="K70" s="20"/>
      <c r="L70" s="14" t="str">
        <f>IF('Pivot Tables'!L50=0, "",'Pivot Tables'!L50)</f>
        <v>Sony Pictures</v>
      </c>
      <c r="M70" s="14" t="str">
        <f>IF('Pivot Tables'!M50=0, "",'Pivot Tables'!M50)</f>
        <v>Adventure</v>
      </c>
      <c r="N70" s="15">
        <f>IF('Pivot Tables'!N50=0, "",'Pivot Tables'!N50)</f>
        <v>8897</v>
      </c>
      <c r="O70" s="16">
        <f>IF('Pivot Tables'!O50=0, "",'Pivot Tables'!O50)</f>
        <v>-0.10028653295128942</v>
      </c>
      <c r="P70" s="15">
        <f>IF('Pivot Tables'!P50=0, "",'Pivot Tables'!P50)</f>
        <v>1271</v>
      </c>
    </row>
    <row r="71" spans="9:16" x14ac:dyDescent="0.3">
      <c r="I71" s="18" t="str">
        <f>IF('Pivot Tables'!K51=0, "",'Pivot Tables'!K51)</f>
        <v>How the Grinch Stole Christmas</v>
      </c>
      <c r="J71" s="19"/>
      <c r="K71" s="20"/>
      <c r="L71" s="14" t="str">
        <f>IF('Pivot Tables'!L51=0, "",'Pivot Tables'!L51)</f>
        <v>Universal</v>
      </c>
      <c r="M71" s="14" t="str">
        <f>IF('Pivot Tables'!M51=0, "",'Pivot Tables'!M51)</f>
        <v>Adventure</v>
      </c>
      <c r="N71" s="15">
        <f>IF('Pivot Tables'!N51=0, "",'Pivot Tables'!N51)</f>
        <v>9117</v>
      </c>
      <c r="O71" s="16">
        <f>IF('Pivot Tables'!O51=0, "",'Pivot Tables'!O51)</f>
        <v>-3.7147102526002951E-2</v>
      </c>
      <c r="P71" s="15">
        <f>IF('Pivot Tables'!P51=0, "",'Pivot Tables'!P51)</f>
        <v>1302.4285714285713</v>
      </c>
    </row>
    <row r="72" spans="9:16" x14ac:dyDescent="0.3">
      <c r="I72" s="18" t="str">
        <f>IF('Pivot Tables'!K52=0, "",'Pivot Tables'!K52)</f>
        <v>Star Wars Ep. I: The Phantom Menace</v>
      </c>
      <c r="J72" s="19"/>
      <c r="K72" s="20"/>
      <c r="L72" s="14" t="str">
        <f>IF('Pivot Tables'!L52=0, "",'Pivot Tables'!L52)</f>
        <v>20th Century Fox</v>
      </c>
      <c r="M72" s="14" t="str">
        <f>IF('Pivot Tables'!M52=0, "",'Pivot Tables'!M52)</f>
        <v>Adventure</v>
      </c>
      <c r="N72" s="15">
        <f>IF('Pivot Tables'!N52=0, "",'Pivot Tables'!N52)</f>
        <v>10767</v>
      </c>
      <c r="O72" s="16">
        <f>IF('Pivot Tables'!O52=0, "",'Pivot Tables'!O52)</f>
        <v>-0.14318442153493705</v>
      </c>
      <c r="P72" s="15">
        <f>IF('Pivot Tables'!P52=0, "",'Pivot Tables'!P52)</f>
        <v>1538.1428571428571</v>
      </c>
    </row>
    <row r="73" spans="9:16" x14ac:dyDescent="0.3">
      <c r="I73" s="18" t="str">
        <f>IF('Pivot Tables'!K53=0, "",'Pivot Tables'!K53)</f>
        <v>Men in Black</v>
      </c>
      <c r="J73" s="19"/>
      <c r="K73" s="20"/>
      <c r="L73" s="14" t="str">
        <f>IF('Pivot Tables'!L53=0, "",'Pivot Tables'!L53)</f>
        <v>Sony Pictures</v>
      </c>
      <c r="M73" s="14" t="str">
        <f>IF('Pivot Tables'!M53=0, "",'Pivot Tables'!M53)</f>
        <v>Adventure</v>
      </c>
      <c r="N73" s="15">
        <f>IF('Pivot Tables'!N53=0, "",'Pivot Tables'!N53)</f>
        <v>22657</v>
      </c>
      <c r="O73" s="16">
        <f>IF('Pivot Tables'!O53=0, "",'Pivot Tables'!O53)</f>
        <v>-0.46105730427764324</v>
      </c>
      <c r="P73" s="15">
        <f>IF('Pivot Tables'!P53=0, "",'Pivot Tables'!P53)</f>
        <v>3236.7142857142858</v>
      </c>
    </row>
    <row r="74" spans="9:16" x14ac:dyDescent="0.3">
      <c r="I74" s="18" t="str">
        <f>IF('Pivot Tables'!K54=0, "",'Pivot Tables'!K54)</f>
        <v>Harry Potter and the Sorcerer’s Stone</v>
      </c>
      <c r="J74" s="19"/>
      <c r="K74" s="20"/>
      <c r="L74" s="14" t="str">
        <f>IF('Pivot Tables'!L54=0, "",'Pivot Tables'!L54)</f>
        <v>Warner Bros.</v>
      </c>
      <c r="M74" s="14" t="str">
        <f>IF('Pivot Tables'!M54=0, "",'Pivot Tables'!M54)</f>
        <v>Adventure</v>
      </c>
      <c r="N74" s="15">
        <f>IF('Pivot Tables'!N54=0, "",'Pivot Tables'!N54)</f>
        <v>38707</v>
      </c>
      <c r="O74" s="16">
        <f>IF('Pivot Tables'!O54=0, "",'Pivot Tables'!O54)</f>
        <v>0.67</v>
      </c>
      <c r="P74" s="15">
        <f>IF('Pivot Tables'!P54=0, "",'Pivot Tables'!P54)</f>
        <v>5529.5714285714284</v>
      </c>
    </row>
    <row r="75" spans="9:16" x14ac:dyDescent="0.3">
      <c r="I75" s="18" t="str">
        <f>IF('Pivot Tables'!K55=0, "",'Pivot Tables'!K55)</f>
        <v>Pirates of the Caribbean: Dead Man’s Chest</v>
      </c>
      <c r="J75" s="19"/>
      <c r="K75" s="20"/>
      <c r="L75" s="14" t="str">
        <f>IF('Pivot Tables'!L55=0, "",'Pivot Tables'!L55)</f>
        <v>Walt Disney</v>
      </c>
      <c r="M75" s="14" t="str">
        <f>IF('Pivot Tables'!M55=0, "",'Pivot Tables'!M55)</f>
        <v>Action</v>
      </c>
      <c r="N75" s="15">
        <f>IF('Pivot Tables'!N55=0, "",'Pivot Tables'!N55)</f>
        <v>44797</v>
      </c>
      <c r="O75" s="16">
        <f>IF('Pivot Tables'!O55=0, "",'Pivot Tables'!O55)</f>
        <v>-0.42171666997814428</v>
      </c>
      <c r="P75" s="15">
        <f>IF('Pivot Tables'!P55=0, "",'Pivot Tables'!P55)</f>
        <v>6399.5714285714284</v>
      </c>
    </row>
    <row r="76" spans="9:16" x14ac:dyDescent="0.3">
      <c r="I76" s="18" t="str">
        <f>IF('Pivot Tables'!K56=0, "",'Pivot Tables'!K56)</f>
        <v>Finding Dory</v>
      </c>
      <c r="J76" s="19"/>
      <c r="K76" s="20"/>
      <c r="L76" s="14" t="str">
        <f>IF('Pivot Tables'!L56=0, "",'Pivot Tables'!L56)</f>
        <v>Walt Disney</v>
      </c>
      <c r="M76" s="14" t="str">
        <f>IF('Pivot Tables'!M56=0, "",'Pivot Tables'!M56)</f>
        <v>Action</v>
      </c>
      <c r="N76" s="15">
        <f>IF('Pivot Tables'!N56=0, "",'Pivot Tables'!N56)</f>
        <v>44797</v>
      </c>
      <c r="O76" s="16">
        <f>IF('Pivot Tables'!O56=0, "",'Pivot Tables'!O56)</f>
        <v>-0.42171666997814428</v>
      </c>
      <c r="P76" s="15">
        <f>IF('Pivot Tables'!P56=0, "",'Pivot Tables'!P56)</f>
        <v>6399.5714285714284</v>
      </c>
    </row>
    <row r="77" spans="9:16" x14ac:dyDescent="0.3">
      <c r="I77" s="18" t="str">
        <f>IF('Pivot Tables'!K57=0, "",'Pivot Tables'!K57)</f>
        <v>Shang-Chi and the Legend of the Ten Rings</v>
      </c>
      <c r="J77" s="19"/>
      <c r="K77" s="20"/>
      <c r="L77" s="14" t="str">
        <f>IF('Pivot Tables'!L57=0, "",'Pivot Tables'!L57)</f>
        <v>Walt Disney</v>
      </c>
      <c r="M77" s="14" t="str">
        <f>IF('Pivot Tables'!M57=0, "",'Pivot Tables'!M57)</f>
        <v>Adventure</v>
      </c>
      <c r="N77" s="15">
        <f>IF('Pivot Tables'!N57=0, "",'Pivot Tables'!N57)</f>
        <v>55273</v>
      </c>
      <c r="O77" s="16">
        <f>IF('Pivot Tables'!O57=0, "",'Pivot Tables'!O57)</f>
        <v>-0.34963631035804099</v>
      </c>
      <c r="P77" s="15">
        <f>IF('Pivot Tables'!P57=0, "",'Pivot Tables'!P57)</f>
        <v>7335.5714285714284</v>
      </c>
    </row>
    <row r="78" spans="9:16" x14ac:dyDescent="0.3">
      <c r="I78" s="18" t="str">
        <f>IF('Pivot Tables'!K58=0, "",'Pivot Tables'!K58)</f>
        <v>Independence Day</v>
      </c>
      <c r="J78" s="19"/>
      <c r="K78" s="20"/>
      <c r="L78" s="14" t="str">
        <f>IF('Pivot Tables'!L58=0, "",'Pivot Tables'!L58)</f>
        <v>20th Century Fox</v>
      </c>
      <c r="M78" s="14" t="str">
        <f>IF('Pivot Tables'!M58=0, "",'Pivot Tables'!M58)</f>
        <v>Adventure</v>
      </c>
      <c r="N78" s="15">
        <f>IF('Pivot Tables'!N58=0, "",'Pivot Tables'!N58)</f>
        <v>55927</v>
      </c>
      <c r="O78" s="16">
        <f>IF('Pivot Tables'!O58=0, "",'Pivot Tables'!O58)</f>
        <v>-0.42432195975503062</v>
      </c>
      <c r="P78" s="15">
        <f>IF('Pivot Tables'!P58=0, "",'Pivot Tables'!P58)</f>
        <v>7989.5714285714284</v>
      </c>
    </row>
    <row r="79" spans="9:16" x14ac:dyDescent="0.3">
      <c r="I79" s="18" t="str">
        <f>IF('Pivot Tables'!K59=0, "",'Pivot Tables'!K59)</f>
        <v>Star Wars Ep. VII: The Force Awakens</v>
      </c>
      <c r="J79" s="19"/>
      <c r="K79" s="20"/>
      <c r="L79" s="14" t="str">
        <f>IF('Pivot Tables'!L59=0, "",'Pivot Tables'!L59)</f>
        <v>Walt Disney</v>
      </c>
      <c r="M79" s="14" t="str">
        <f>IF('Pivot Tables'!M59=0, "",'Pivot Tables'!M59)</f>
        <v>Action</v>
      </c>
      <c r="N79" s="15">
        <f>IF('Pivot Tables'!N59=0, "",'Pivot Tables'!N59)</f>
        <v>55927</v>
      </c>
      <c r="O79" s="16">
        <f>IF('Pivot Tables'!O59=0, "",'Pivot Tables'!O59)</f>
        <v>-0.42432195975503062</v>
      </c>
      <c r="P79" s="15">
        <f>IF('Pivot Tables'!P59=0, "",'Pivot Tables'!P59)</f>
        <v>7989.5714285714284</v>
      </c>
    </row>
    <row r="80" spans="9:16" x14ac:dyDescent="0.3">
      <c r="I80" s="18" t="str">
        <f>IF('Pivot Tables'!K60=0, "",'Pivot Tables'!K60)</f>
        <v>Bad Boys For Life</v>
      </c>
      <c r="J80" s="19"/>
      <c r="K80" s="20"/>
      <c r="L80" s="14" t="str">
        <f>IF('Pivot Tables'!L60=0, "",'Pivot Tables'!L60)</f>
        <v>Sony Pictures</v>
      </c>
      <c r="M80" s="14" t="str">
        <f>IF('Pivot Tables'!M60=0, "",'Pivot Tables'!M60)</f>
        <v>Adventure</v>
      </c>
      <c r="N80" s="15">
        <f>IF('Pivot Tables'!N60=0, "",'Pivot Tables'!N60)</f>
        <v>730613</v>
      </c>
      <c r="O80" s="16">
        <f>IF('Pivot Tables'!O60=0, "",'Pivot Tables'!O60)</f>
        <v>-0.362554378268028</v>
      </c>
      <c r="P80" s="15">
        <f>IF('Pivot Tables'!P60=0, "",'Pivot Tables'!P60)</f>
        <v>103812.71428571429</v>
      </c>
    </row>
    <row r="81" spans="9:16" x14ac:dyDescent="0.3">
      <c r="I81" s="18" t="str">
        <f>IF('Pivot Tables'!K61=0, "",'Pivot Tables'!K61)</f>
        <v>Titanic</v>
      </c>
      <c r="J81" s="19"/>
      <c r="K81" s="20"/>
      <c r="L81" s="14" t="str">
        <f>IF('Pivot Tables'!L61=0, "",'Pivot Tables'!L61)</f>
        <v>Paramount Pictures</v>
      </c>
      <c r="M81" s="14" t="str">
        <f>IF('Pivot Tables'!M61=0, "",'Pivot Tables'!M61)</f>
        <v>Adventure</v>
      </c>
      <c r="N81" s="15">
        <f>IF('Pivot Tables'!N61=0, "",'Pivot Tables'!N61)</f>
        <v>731267</v>
      </c>
      <c r="O81" s="16">
        <f>IF('Pivot Tables'!O61=0, "",'Pivot Tables'!O61)</f>
        <v>-0.40594159866706536</v>
      </c>
      <c r="P81" s="15">
        <f>IF('Pivot Tables'!P61=0, "",'Pivot Tables'!P61)</f>
        <v>104466.71428571429</v>
      </c>
    </row>
    <row r="82" spans="9:16" x14ac:dyDescent="0.3">
      <c r="I82" s="18" t="str">
        <f>IF('Pivot Tables'!K62=0, "",'Pivot Tables'!K62)</f>
        <v>Guardians of the Galaxy</v>
      </c>
      <c r="J82" s="19"/>
      <c r="K82" s="20"/>
      <c r="L82" s="14" t="str">
        <f>IF('Pivot Tables'!L62=0, "",'Pivot Tables'!L62)</f>
        <v>Walt Disney</v>
      </c>
      <c r="M82" s="14" t="str">
        <f>IF('Pivot Tables'!M62=0, "",'Pivot Tables'!M62)</f>
        <v>Adventure</v>
      </c>
      <c r="N82" s="15">
        <f>IF('Pivot Tables'!N62=0, "",'Pivot Tables'!N62)</f>
        <v>731267</v>
      </c>
      <c r="O82" s="16">
        <f>IF('Pivot Tables'!O62=0, "",'Pivot Tables'!O62)</f>
        <v>-0.40594159866706536</v>
      </c>
      <c r="P82" s="15">
        <f>IF('Pivot Tables'!P62=0, "",'Pivot Tables'!P62)</f>
        <v>104466.71428571429</v>
      </c>
    </row>
    <row r="83" spans="9:16" x14ac:dyDescent="0.3">
      <c r="I83" s="18" t="str">
        <f>IF('Pivot Tables'!K63=0, "",'Pivot Tables'!K63)</f>
        <v>Avengers: Endgame</v>
      </c>
      <c r="J83" s="19"/>
      <c r="K83" s="20"/>
      <c r="L83" s="14" t="str">
        <f>IF('Pivot Tables'!L63=0, "",'Pivot Tables'!L63)</f>
        <v>Walt Disney</v>
      </c>
      <c r="M83" s="14" t="str">
        <f>IF('Pivot Tables'!M63=0, "",'Pivot Tables'!M63)</f>
        <v>Action</v>
      </c>
      <c r="N83" s="15">
        <f>IF('Pivot Tables'!N63=0, "",'Pivot Tables'!N63)</f>
        <v>2240088</v>
      </c>
      <c r="O83" s="16">
        <f>IF('Pivot Tables'!O63=0, "",'Pivot Tables'!O63)</f>
        <v>-0.37547244617801601</v>
      </c>
      <c r="P83" s="15">
        <f>IF('Pivot Tables'!P63=0, "",'Pivot Tables'!P63)</f>
        <v>319452</v>
      </c>
    </row>
    <row r="84" spans="9:16" x14ac:dyDescent="0.3">
      <c r="I84" s="18" t="str">
        <f>IF('Pivot Tables'!K64=0, "",'Pivot Tables'!K64)</f>
        <v>Batman Forever</v>
      </c>
      <c r="J84" s="19"/>
      <c r="K84" s="20"/>
      <c r="L84" s="14" t="str">
        <f>IF('Pivot Tables'!L64=0, "",'Pivot Tables'!L64)</f>
        <v>Warner Bros.</v>
      </c>
      <c r="M84" s="14" t="str">
        <f>IF('Pivot Tables'!M64=0, "",'Pivot Tables'!M64)</f>
        <v>Drama</v>
      </c>
      <c r="N84" s="15">
        <f>IF('Pivot Tables'!N64=0, "",'Pivot Tables'!N64)</f>
        <v>2240742</v>
      </c>
      <c r="O84" s="16">
        <f>IF('Pivot Tables'!O64=0, "",'Pivot Tables'!O64)</f>
        <v>-0.49047717434747562</v>
      </c>
      <c r="P84" s="15">
        <f>IF('Pivot Tables'!P64=0, "",'Pivot Tables'!P64)</f>
        <v>320106</v>
      </c>
    </row>
    <row r="85" spans="9:16" x14ac:dyDescent="0.3">
      <c r="I85" s="18" t="str">
        <f>IF('Pivot Tables'!K65=0, "",'Pivot Tables'!K65)</f>
        <v>Iron Man 3</v>
      </c>
      <c r="J85" s="19"/>
      <c r="K85" s="20"/>
      <c r="L85" s="14" t="str">
        <f>IF('Pivot Tables'!L65=0, "",'Pivot Tables'!L65)</f>
        <v>Walt Disney</v>
      </c>
      <c r="M85" s="14" t="str">
        <f>IF('Pivot Tables'!M65=0, "",'Pivot Tables'!M65)</f>
        <v>Adventure</v>
      </c>
      <c r="N85" s="15">
        <f>IF('Pivot Tables'!N65=0, "",'Pivot Tables'!N65)</f>
        <v>2240742</v>
      </c>
      <c r="O85" s="16">
        <f>IF('Pivot Tables'!O65=0, "",'Pivot Tables'!O65)</f>
        <v>-0.49047717434747562</v>
      </c>
      <c r="P85" s="15">
        <f>IF('Pivot Tables'!P65=0, "",'Pivot Tables'!P65)</f>
        <v>320106</v>
      </c>
    </row>
    <row r="86" spans="9:16" x14ac:dyDescent="0.3">
      <c r="I86" s="18" t="str">
        <f>IF('Pivot Tables'!K66=0, "",'Pivot Tables'!K66)</f>
        <v>Black Panther</v>
      </c>
      <c r="J86" s="19"/>
      <c r="K86" s="20"/>
      <c r="L86" s="14" t="str">
        <f>IF('Pivot Tables'!L66=0, "",'Pivot Tables'!L66)</f>
        <v>Walt Disney</v>
      </c>
      <c r="M86" s="14" t="str">
        <f>IF('Pivot Tables'!M66=0, "",'Pivot Tables'!M66)</f>
        <v>Action</v>
      </c>
      <c r="N86" s="15">
        <f>IF('Pivot Tables'!N66=0, "",'Pivot Tables'!N66)</f>
        <v>4506758</v>
      </c>
      <c r="O86" s="16">
        <f>IF('Pivot Tables'!O66=0, "",'Pivot Tables'!O66)</f>
        <v>-0.38839051408800401</v>
      </c>
      <c r="P86" s="15">
        <f>IF('Pivot Tables'!P66=0, "",'Pivot Tables'!P66)</f>
        <v>643262</v>
      </c>
    </row>
    <row r="87" spans="9:16" x14ac:dyDescent="0.3">
      <c r="I87" s="18" t="str">
        <f>IF('Pivot Tables'!K67=0, "",'Pivot Tables'!K67)</f>
        <v>Finding Nemo</v>
      </c>
      <c r="J87" s="19"/>
      <c r="K87" s="20"/>
      <c r="L87" s="14" t="str">
        <f>IF('Pivot Tables'!L67=0, "",'Pivot Tables'!L67)</f>
        <v>Walt Disney</v>
      </c>
      <c r="M87" s="14" t="str">
        <f>IF('Pivot Tables'!M67=0, "",'Pivot Tables'!M67)</f>
        <v>Adventure</v>
      </c>
      <c r="N87" s="15">
        <f>IF('Pivot Tables'!N67=0, "",'Pivot Tables'!N67)</f>
        <v>4507412</v>
      </c>
      <c r="O87" s="16">
        <f>IF('Pivot Tables'!O67=0, "",'Pivot Tables'!O67)</f>
        <v>-0.46711077321243899</v>
      </c>
      <c r="P87" s="15">
        <f>IF('Pivot Tables'!P67=0, "",'Pivot Tables'!P67)</f>
        <v>643916</v>
      </c>
    </row>
    <row r="88" spans="9:16" x14ac:dyDescent="0.3">
      <c r="I88" s="18" t="str">
        <f>IF('Pivot Tables'!K68=0, "",'Pivot Tables'!K68)</f>
        <v>The Avengers</v>
      </c>
      <c r="J88" s="19"/>
      <c r="K88" s="20"/>
      <c r="L88" s="14" t="str">
        <f>IF('Pivot Tables'!L68=0, "",'Pivot Tables'!L68)</f>
        <v>Walt Disney</v>
      </c>
      <c r="M88" s="14" t="str">
        <f>IF('Pivot Tables'!M68=0, "",'Pivot Tables'!M68)</f>
        <v>Adventure</v>
      </c>
      <c r="N88" s="15">
        <f>IF('Pivot Tables'!N68=0, "",'Pivot Tables'!N68)</f>
        <v>4507412</v>
      </c>
      <c r="O88" s="16">
        <f>IF('Pivot Tables'!O68=0, "",'Pivot Tables'!O68)</f>
        <v>-0.46711077321243899</v>
      </c>
      <c r="P88" s="15">
        <f>IF('Pivot Tables'!P68=0, "",'Pivot Tables'!P68)</f>
        <v>643916</v>
      </c>
    </row>
    <row r="89" spans="9:16" x14ac:dyDescent="0.3">
      <c r="I89" s="18" t="str">
        <f>IF('Pivot Tables'!K69=0, "",'Pivot Tables'!K69)</f>
        <v>Star Wars Ep. VIII: The Last Jedi</v>
      </c>
      <c r="J89" s="19"/>
      <c r="K89" s="20"/>
      <c r="L89" s="14" t="str">
        <f>IF('Pivot Tables'!L69=0, "",'Pivot Tables'!L69)</f>
        <v>Walt Disney</v>
      </c>
      <c r="M89" s="14" t="str">
        <f>IF('Pivot Tables'!M69=0, "",'Pivot Tables'!M69)</f>
        <v>Action</v>
      </c>
      <c r="N89" s="15">
        <f>IF('Pivot Tables'!N69=0, "",'Pivot Tables'!N69)</f>
        <v>7591338</v>
      </c>
      <c r="O89" s="16">
        <f>IF('Pivot Tables'!O69=0, "",'Pivot Tables'!O69)</f>
        <v>-0.40130858199799102</v>
      </c>
      <c r="P89" s="15">
        <f>IF('Pivot Tables'!P69=0, "",'Pivot Tables'!P69)</f>
        <v>1083916.2857142857</v>
      </c>
    </row>
    <row r="90" spans="9:16" x14ac:dyDescent="0.3">
      <c r="I90" s="18" t="str">
        <f>IF('Pivot Tables'!K70=0, "",'Pivot Tables'!K70)</f>
        <v>Transformers: Revenge of the Fallen</v>
      </c>
      <c r="J90" s="19"/>
      <c r="K90" s="20"/>
      <c r="L90" s="14" t="str">
        <f>IF('Pivot Tables'!L70=0, "",'Pivot Tables'!L70)</f>
        <v>Paramount Pictures</v>
      </c>
      <c r="M90" s="14" t="str">
        <f>IF('Pivot Tables'!M70=0, "",'Pivot Tables'!M70)</f>
        <v>Action</v>
      </c>
      <c r="N90" s="15">
        <f>IF('Pivot Tables'!N70=0, "",'Pivot Tables'!N70)</f>
        <v>7591992</v>
      </c>
      <c r="O90" s="16">
        <f>IF('Pivot Tables'!O70=0, "",'Pivot Tables'!O70)</f>
        <v>-0.46956274213753002</v>
      </c>
      <c r="P90" s="15">
        <f>IF('Pivot Tables'!P70=0, "",'Pivot Tables'!P70)</f>
        <v>1084570.2857142857</v>
      </c>
    </row>
    <row r="91" spans="9:16" x14ac:dyDescent="0.3">
      <c r="I91" s="18" t="str">
        <f>IF('Pivot Tables'!K71=0, "",'Pivot Tables'!K71)</f>
        <v>Harry Potter and the Deathly Hallows: Part II</v>
      </c>
      <c r="J91" s="19"/>
      <c r="K91" s="20"/>
      <c r="L91" s="14" t="str">
        <f>IF('Pivot Tables'!L71=0, "",'Pivot Tables'!L71)</f>
        <v>Warner Bros.</v>
      </c>
      <c r="M91" s="14" t="str">
        <f>IF('Pivot Tables'!M71=0, "",'Pivot Tables'!M71)</f>
        <v>Action</v>
      </c>
      <c r="N91" s="15">
        <f>IF('Pivot Tables'!N71=0, "",'Pivot Tables'!N71)</f>
        <v>7591992</v>
      </c>
      <c r="O91" s="16">
        <f>IF('Pivot Tables'!O71=0, "",'Pivot Tables'!O71)</f>
        <v>-0.46956274213753002</v>
      </c>
      <c r="P91" s="15">
        <f>IF('Pivot Tables'!P71=0, "",'Pivot Tables'!P71)</f>
        <v>1084570.2857142857</v>
      </c>
    </row>
    <row r="92" spans="9:16" x14ac:dyDescent="0.3">
      <c r="I92" s="18" t="str">
        <f>IF('Pivot Tables'!K72=0, "",'Pivot Tables'!K72)</f>
        <v/>
      </c>
      <c r="J92" s="19"/>
      <c r="K92" s="20"/>
      <c r="L92" s="14" t="str">
        <f>IF('Pivot Tables'!L72=0, "",'Pivot Tables'!L72)</f>
        <v/>
      </c>
      <c r="M92" s="14" t="str">
        <f>IF('Pivot Tables'!M72=0, "",'Pivot Tables'!M72)</f>
        <v/>
      </c>
      <c r="N92" s="15" t="str">
        <f>IF('Pivot Tables'!N72=0, "",'Pivot Tables'!N72)</f>
        <v/>
      </c>
      <c r="O92" s="16" t="str">
        <f>IF('Pivot Tables'!O72=0, "",'Pivot Tables'!O72)</f>
        <v/>
      </c>
      <c r="P92" s="15" t="str">
        <f>IF('Pivot Tables'!P72=0, "",'Pivot Tables'!P72)</f>
        <v/>
      </c>
    </row>
    <row r="93" spans="9:16" x14ac:dyDescent="0.3">
      <c r="I93" s="18" t="str">
        <f>IF('Pivot Tables'!K73=0, "",'Pivot Tables'!K73)</f>
        <v/>
      </c>
      <c r="J93" s="19"/>
      <c r="K93" s="20"/>
      <c r="L93" s="14" t="str">
        <f>IF('Pivot Tables'!L73=0, "",'Pivot Tables'!L73)</f>
        <v/>
      </c>
      <c r="M93" s="14" t="str">
        <f>IF('Pivot Tables'!M73=0, "",'Pivot Tables'!M73)</f>
        <v/>
      </c>
      <c r="N93" s="15" t="str">
        <f>IF('Pivot Tables'!N73=0, "",'Pivot Tables'!N73)</f>
        <v/>
      </c>
      <c r="O93" s="16" t="str">
        <f>IF('Pivot Tables'!O73=0, "",'Pivot Tables'!O73)</f>
        <v/>
      </c>
      <c r="P93" s="15" t="str">
        <f>IF('Pivot Tables'!P73=0, "",'Pivot Tables'!P73)</f>
        <v/>
      </c>
    </row>
    <row r="94" spans="9:16" x14ac:dyDescent="0.3">
      <c r="I94" s="18" t="str">
        <f>IF('Pivot Tables'!K74=0, "",'Pivot Tables'!K74)</f>
        <v/>
      </c>
      <c r="J94" s="19"/>
      <c r="K94" s="20"/>
      <c r="L94" s="14" t="str">
        <f>IF('Pivot Tables'!L74=0, "",'Pivot Tables'!L74)</f>
        <v/>
      </c>
      <c r="M94" s="14" t="str">
        <f>IF('Pivot Tables'!M74=0, "",'Pivot Tables'!M74)</f>
        <v/>
      </c>
      <c r="N94" s="15" t="str">
        <f>IF('Pivot Tables'!N74=0, "",'Pivot Tables'!N74)</f>
        <v/>
      </c>
      <c r="O94" s="16" t="str">
        <f>IF('Pivot Tables'!O74=0, "",'Pivot Tables'!O74)</f>
        <v/>
      </c>
      <c r="P94" s="15" t="str">
        <f>IF('Pivot Tables'!P74=0, "",'Pivot Tables'!P74)</f>
        <v/>
      </c>
    </row>
    <row r="95" spans="9:16" x14ac:dyDescent="0.3">
      <c r="I95" s="18" t="str">
        <f>IF('Pivot Tables'!K75=0, "",'Pivot Tables'!K75)</f>
        <v/>
      </c>
      <c r="J95" s="19"/>
      <c r="K95" s="20"/>
      <c r="L95" s="14" t="str">
        <f>IF('Pivot Tables'!L75=0, "",'Pivot Tables'!L75)</f>
        <v/>
      </c>
      <c r="M95" s="14" t="str">
        <f>IF('Pivot Tables'!M75=0, "",'Pivot Tables'!M75)</f>
        <v/>
      </c>
      <c r="N95" s="15" t="str">
        <f>IF('Pivot Tables'!N75=0, "",'Pivot Tables'!N75)</f>
        <v/>
      </c>
      <c r="O95" s="16" t="str">
        <f>IF('Pivot Tables'!O75=0, "",'Pivot Tables'!O75)</f>
        <v/>
      </c>
      <c r="P95" s="15" t="str">
        <f>IF('Pivot Tables'!P75=0, "",'Pivot Tables'!P75)</f>
        <v/>
      </c>
    </row>
  </sheetData>
  <mergeCells count="51">
    <mergeCell ref="O35:P37"/>
    <mergeCell ref="O13:P13"/>
    <mergeCell ref="O20:P22"/>
    <mergeCell ref="O24:P24"/>
    <mergeCell ref="O25:P27"/>
    <mergeCell ref="O29:P29"/>
    <mergeCell ref="O30:P32"/>
    <mergeCell ref="O34:P34"/>
    <mergeCell ref="O19:P19"/>
    <mergeCell ref="B1:P3"/>
    <mergeCell ref="B11:P12"/>
    <mergeCell ref="O5:P5"/>
    <mergeCell ref="O14:P14"/>
    <mergeCell ref="O15:P17"/>
    <mergeCell ref="I80:K80"/>
    <mergeCell ref="I63:K63"/>
    <mergeCell ref="I81:K81"/>
    <mergeCell ref="B39:P40"/>
    <mergeCell ref="B58:P59"/>
    <mergeCell ref="I61:P62"/>
    <mergeCell ref="I75:K75"/>
    <mergeCell ref="I76:K76"/>
    <mergeCell ref="I77:K77"/>
    <mergeCell ref="I78:K78"/>
    <mergeCell ref="I79:K79"/>
    <mergeCell ref="I70:K70"/>
    <mergeCell ref="I71:K71"/>
    <mergeCell ref="I72:K72"/>
    <mergeCell ref="I73:K73"/>
    <mergeCell ref="I74:K74"/>
    <mergeCell ref="I65:K65"/>
    <mergeCell ref="I66:K66"/>
    <mergeCell ref="I67:K67"/>
    <mergeCell ref="I68:K68"/>
    <mergeCell ref="I69:K69"/>
    <mergeCell ref="I92:K92"/>
    <mergeCell ref="I93:K93"/>
    <mergeCell ref="I94:K94"/>
    <mergeCell ref="I95:K95"/>
    <mergeCell ref="Q1:R1048576"/>
    <mergeCell ref="I87:K87"/>
    <mergeCell ref="I88:K88"/>
    <mergeCell ref="I89:K89"/>
    <mergeCell ref="I90:K90"/>
    <mergeCell ref="I91:K91"/>
    <mergeCell ref="I82:K82"/>
    <mergeCell ref="I83:K83"/>
    <mergeCell ref="I84:K84"/>
    <mergeCell ref="I85:K85"/>
    <mergeCell ref="I86:K86"/>
    <mergeCell ref="I64:K64"/>
  </mergeCells>
  <conditionalFormatting sqref="O64:O95">
    <cfRule type="cellIs" dxfId="39" priority="1" operator="lessThan">
      <formula>0</formula>
    </cfRule>
    <cfRule type="cellIs" dxfId="38" priority="2" operator="greaterThan">
      <formula>0</formula>
    </cfRule>
  </conditionalFormatting>
  <conditionalFormatting sqref="O20:P22">
    <cfRule type="cellIs" dxfId="37" priority="5" operator="lessThan">
      <formula>0</formula>
    </cfRule>
    <cfRule type="cellIs" dxfId="36" priority="6" operator="greaterThan">
      <formula>0</formula>
    </cfRule>
  </conditionalFormatting>
  <conditionalFormatting sqref="P64:P95">
    <cfRule type="iconSet" priority="3">
      <iconSet iconSet="4Rating">
        <cfvo type="percent" val="0"/>
        <cfvo type="percent" val="25"/>
        <cfvo type="percent" val="50"/>
        <cfvo type="percent" val="75"/>
      </iconSet>
    </cfRule>
  </conditionalFormatting>
  <pageMargins left="0.7" right="0.7" top="0.75" bottom="0.75" header="0.3" footer="0.3"/>
  <pageSetup orientation="portrait" r:id="rId2"/>
  <drawing r:id="rId3"/>
  <legacyDrawing r:id="rId4"/>
  <extLst>
    <ext xmlns:x14="http://schemas.microsoft.com/office/spreadsheetml/2009/9/main" uri="{78C0D931-6437-407d-A8EE-F0AAD7539E65}">
      <x14:conditionalFormattings>
        <x14:conditionalFormatting xmlns:xm="http://schemas.microsoft.com/office/excel/2006/main">
          <x14:cfRule type="iconSet" priority="4" id="{47013F54-0B57-4878-B2F1-D3E7618AF8AF}">
            <x14:iconSet iconSet="5Boxes">
              <x14:cfvo type="percent">
                <xm:f>0</xm:f>
              </x14:cfvo>
              <x14:cfvo type="percent">
                <xm:f>20</xm:f>
              </x14:cfvo>
              <x14:cfvo type="percent">
                <xm:f>40</xm:f>
              </x14:cfvo>
              <x14:cfvo type="percent">
                <xm:f>60</xm:f>
              </x14:cfvo>
              <x14:cfvo type="percent">
                <xm:f>80</xm:f>
              </x14:cfvo>
            </x14:iconSet>
          </x14:cfRule>
          <xm:sqref>N64:N95</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7232E-64E8-493A-A1EB-CBDEDA1F384E}">
  <dimension ref="A3:T71"/>
  <sheetViews>
    <sheetView topLeftCell="G49" zoomScale="72" zoomScaleNormal="72" workbookViewId="0">
      <selection activeCell="J27" sqref="J27"/>
    </sheetView>
  </sheetViews>
  <sheetFormatPr defaultRowHeight="14.4" x14ac:dyDescent="0.3"/>
  <cols>
    <col min="1" max="1" width="6.77734375" bestFit="1" customWidth="1"/>
    <col min="2" max="2" width="7.6640625" bestFit="1" customWidth="1"/>
    <col min="4" max="4" width="18" bestFit="1" customWidth="1"/>
    <col min="5" max="5" width="12.88671875" bestFit="1" customWidth="1"/>
    <col min="6" max="6" width="15.6640625" bestFit="1" customWidth="1"/>
    <col min="7" max="7" width="39.6640625" bestFit="1" customWidth="1"/>
    <col min="8" max="8" width="15.6640625" bestFit="1" customWidth="1"/>
    <col min="9" max="9" width="8.77734375" bestFit="1" customWidth="1"/>
    <col min="10" max="10" width="14.77734375" bestFit="1" customWidth="1"/>
    <col min="11" max="11" width="40" bestFit="1" customWidth="1"/>
    <col min="12" max="12" width="18" bestFit="1" customWidth="1"/>
    <col min="13" max="13" width="9.6640625" bestFit="1" customWidth="1"/>
    <col min="14" max="14" width="12.44140625" bestFit="1" customWidth="1"/>
    <col min="15" max="15" width="15.33203125" bestFit="1" customWidth="1"/>
    <col min="16" max="16" width="17.6640625" bestFit="1" customWidth="1"/>
    <col min="17" max="17" width="9.109375" bestFit="1" customWidth="1"/>
    <col min="18" max="18" width="39.6640625" bestFit="1" customWidth="1"/>
    <col min="19" max="19" width="12.88671875" bestFit="1" customWidth="1"/>
    <col min="20" max="20" width="17.6640625" bestFit="1" customWidth="1"/>
  </cols>
  <sheetData>
    <row r="3" spans="1:2" x14ac:dyDescent="0.3">
      <c r="A3" s="3" t="s">
        <v>51</v>
      </c>
    </row>
    <row r="4" spans="1:2" x14ac:dyDescent="0.3">
      <c r="A4" s="4" t="s">
        <v>49</v>
      </c>
      <c r="B4" s="9">
        <v>5426682</v>
      </c>
    </row>
    <row r="5" spans="1:2" x14ac:dyDescent="0.3">
      <c r="A5" s="4" t="s">
        <v>50</v>
      </c>
      <c r="B5" s="9">
        <v>5696897</v>
      </c>
    </row>
    <row r="6" spans="1:2" x14ac:dyDescent="0.3">
      <c r="A6" s="4" t="s">
        <v>52</v>
      </c>
      <c r="B6" s="9">
        <v>5548242</v>
      </c>
    </row>
    <row r="7" spans="1:2" x14ac:dyDescent="0.3">
      <c r="A7" s="4" t="s">
        <v>53</v>
      </c>
      <c r="B7" s="9">
        <v>5436117</v>
      </c>
    </row>
    <row r="8" spans="1:2" x14ac:dyDescent="0.3">
      <c r="A8" s="4" t="s">
        <v>54</v>
      </c>
      <c r="B8" s="9">
        <v>5685837</v>
      </c>
    </row>
    <row r="9" spans="1:2" x14ac:dyDescent="0.3">
      <c r="A9" s="4" t="s">
        <v>55</v>
      </c>
      <c r="B9" s="9">
        <v>11547562</v>
      </c>
    </row>
    <row r="10" spans="1:2" x14ac:dyDescent="0.3">
      <c r="A10" s="4" t="s">
        <v>56</v>
      </c>
      <c r="B10" s="9">
        <v>6152947</v>
      </c>
    </row>
    <row r="11" spans="1:2" x14ac:dyDescent="0.3">
      <c r="A11" s="3" t="s">
        <v>0</v>
      </c>
      <c r="B11" t="s">
        <v>60</v>
      </c>
    </row>
    <row r="17" spans="4:20" x14ac:dyDescent="0.3">
      <c r="D17" s="3" t="s">
        <v>57</v>
      </c>
      <c r="E17" t="s">
        <v>63</v>
      </c>
      <c r="G17" s="3" t="s">
        <v>57</v>
      </c>
      <c r="H17" t="s">
        <v>63</v>
      </c>
      <c r="J17" t="s">
        <v>63</v>
      </c>
      <c r="L17" t="s">
        <v>65</v>
      </c>
      <c r="N17" t="s">
        <v>68</v>
      </c>
      <c r="P17" s="3" t="s">
        <v>51</v>
      </c>
    </row>
    <row r="18" spans="4:20" x14ac:dyDescent="0.3">
      <c r="D18" s="4" t="s">
        <v>58</v>
      </c>
      <c r="E18" s="10"/>
      <c r="G18" s="4" t="s">
        <v>58</v>
      </c>
      <c r="H18" s="10"/>
      <c r="J18" s="10">
        <v>45602299</v>
      </c>
      <c r="L18" s="11">
        <v>-0.24891890370970948</v>
      </c>
      <c r="N18" s="10">
        <v>241178.19576719578</v>
      </c>
      <c r="P18" s="4" t="s">
        <v>73</v>
      </c>
      <c r="Q18" s="9">
        <v>200988.22222222222</v>
      </c>
    </row>
    <row r="19" spans="4:20" x14ac:dyDescent="0.3">
      <c r="D19" s="4" t="s">
        <v>32</v>
      </c>
      <c r="E19" s="10">
        <v>8877</v>
      </c>
      <c r="G19" s="4" t="s">
        <v>18</v>
      </c>
      <c r="H19" s="10">
        <v>2240742</v>
      </c>
      <c r="P19" s="4" t="s">
        <v>74</v>
      </c>
      <c r="Q19" s="9">
        <v>210996.1851851852</v>
      </c>
    </row>
    <row r="20" spans="4:20" x14ac:dyDescent="0.3">
      <c r="D20" s="4" t="s">
        <v>29</v>
      </c>
      <c r="E20" s="10">
        <v>9117</v>
      </c>
      <c r="G20" s="4" t="s">
        <v>15</v>
      </c>
      <c r="H20" s="10">
        <v>13676424</v>
      </c>
      <c r="P20" s="4" t="s">
        <v>75</v>
      </c>
      <c r="Q20" s="9">
        <v>205490.44444444444</v>
      </c>
    </row>
    <row r="21" spans="4:20" x14ac:dyDescent="0.3">
      <c r="D21" s="4" t="s">
        <v>22</v>
      </c>
      <c r="E21" s="10">
        <v>75416</v>
      </c>
      <c r="G21" s="4" t="s">
        <v>11</v>
      </c>
      <c r="H21" s="10">
        <v>29685133</v>
      </c>
      <c r="P21" s="4" t="s">
        <v>76</v>
      </c>
      <c r="Q21" s="9">
        <v>201337.66666666666</v>
      </c>
    </row>
    <row r="22" spans="4:20" x14ac:dyDescent="0.3">
      <c r="D22" s="4" t="s">
        <v>26</v>
      </c>
      <c r="E22" s="10">
        <v>770889</v>
      </c>
      <c r="G22" s="4" t="s">
        <v>59</v>
      </c>
      <c r="H22" s="10">
        <v>45602299</v>
      </c>
      <c r="P22" s="4" t="s">
        <v>77</v>
      </c>
      <c r="Q22" s="9">
        <v>210586.55555555556</v>
      </c>
    </row>
    <row r="23" spans="4:20" x14ac:dyDescent="0.3">
      <c r="D23" s="4" t="s">
        <v>10</v>
      </c>
      <c r="E23" s="10">
        <v>8323259</v>
      </c>
      <c r="P23" s="4" t="s">
        <v>78</v>
      </c>
      <c r="Q23" s="9">
        <v>427687.48148148146</v>
      </c>
    </row>
    <row r="24" spans="4:20" x14ac:dyDescent="0.3">
      <c r="D24" s="4" t="s">
        <v>17</v>
      </c>
      <c r="E24" s="10">
        <v>9880208</v>
      </c>
      <c r="P24" s="4" t="s">
        <v>79</v>
      </c>
      <c r="Q24" s="9">
        <v>227886.92592592593</v>
      </c>
    </row>
    <row r="25" spans="4:20" x14ac:dyDescent="0.3">
      <c r="D25" s="4" t="s">
        <v>14</v>
      </c>
      <c r="E25" s="10">
        <v>26534533</v>
      </c>
      <c r="P25" s="3" t="s">
        <v>0</v>
      </c>
      <c r="Q25" t="s">
        <v>60</v>
      </c>
    </row>
    <row r="26" spans="4:20" x14ac:dyDescent="0.3">
      <c r="D26" s="4" t="s">
        <v>59</v>
      </c>
      <c r="E26" s="10">
        <v>45602299</v>
      </c>
      <c r="G26" s="3" t="s">
        <v>57</v>
      </c>
      <c r="H26" t="s">
        <v>67</v>
      </c>
      <c r="J26" t="s">
        <v>71</v>
      </c>
      <c r="L26" s="3" t="s">
        <v>57</v>
      </c>
      <c r="M26" t="s">
        <v>68</v>
      </c>
    </row>
    <row r="27" spans="4:20" x14ac:dyDescent="0.3">
      <c r="G27" s="4" t="s">
        <v>16</v>
      </c>
      <c r="H27" s="10">
        <v>2240742</v>
      </c>
      <c r="J27" s="10">
        <v>27</v>
      </c>
      <c r="L27" s="4" t="s">
        <v>58</v>
      </c>
      <c r="M27" s="10"/>
    </row>
    <row r="28" spans="4:20" x14ac:dyDescent="0.3">
      <c r="G28" s="4" t="s">
        <v>13</v>
      </c>
      <c r="H28" s="10">
        <v>4507412</v>
      </c>
      <c r="L28" s="4" t="s">
        <v>32</v>
      </c>
      <c r="M28" s="10">
        <v>1268.1428571428571</v>
      </c>
      <c r="O28" s="3" t="s">
        <v>57</v>
      </c>
      <c r="P28" t="s">
        <v>68</v>
      </c>
      <c r="R28" s="3" t="s">
        <v>57</v>
      </c>
      <c r="S28" t="s">
        <v>63</v>
      </c>
      <c r="T28" t="s">
        <v>68</v>
      </c>
    </row>
    <row r="29" spans="4:20" x14ac:dyDescent="0.3">
      <c r="G29" s="4" t="s">
        <v>24</v>
      </c>
      <c r="H29" s="10">
        <v>38707</v>
      </c>
      <c r="L29" s="4" t="s">
        <v>29</v>
      </c>
      <c r="M29" s="10">
        <v>1302.4285714285713</v>
      </c>
      <c r="O29" s="4" t="s">
        <v>58</v>
      </c>
      <c r="P29" s="10"/>
      <c r="R29" s="4" t="s">
        <v>58</v>
      </c>
      <c r="S29" s="10"/>
      <c r="T29" s="10"/>
    </row>
    <row r="30" spans="4:20" x14ac:dyDescent="0.3">
      <c r="G30" s="4" t="s">
        <v>28</v>
      </c>
      <c r="H30" s="10">
        <v>9117</v>
      </c>
      <c r="L30" s="4" t="s">
        <v>22</v>
      </c>
      <c r="M30" s="10">
        <v>3591.2380952380954</v>
      </c>
      <c r="O30" s="4" t="s">
        <v>15</v>
      </c>
      <c r="P30" s="10">
        <v>122040.85714285714</v>
      </c>
      <c r="R30" s="4" t="s">
        <v>34</v>
      </c>
      <c r="S30" s="10">
        <v>8722</v>
      </c>
      <c r="T30" s="10">
        <v>1246</v>
      </c>
    </row>
    <row r="31" spans="4:20" x14ac:dyDescent="0.3">
      <c r="G31" s="4" t="s">
        <v>21</v>
      </c>
      <c r="H31" s="10">
        <v>55927</v>
      </c>
      <c r="L31" s="4" t="s">
        <v>26</v>
      </c>
      <c r="M31" s="10">
        <v>27391.607142857145</v>
      </c>
      <c r="O31" s="4" t="s">
        <v>18</v>
      </c>
      <c r="P31" s="10">
        <v>320106</v>
      </c>
      <c r="R31" s="4" t="s">
        <v>35</v>
      </c>
      <c r="S31" s="10">
        <v>8722</v>
      </c>
      <c r="T31" s="10">
        <v>1246</v>
      </c>
    </row>
    <row r="32" spans="4:20" x14ac:dyDescent="0.3">
      <c r="G32" s="4" t="s">
        <v>25</v>
      </c>
      <c r="H32" s="10">
        <v>22657</v>
      </c>
      <c r="L32" s="4" t="s">
        <v>14</v>
      </c>
      <c r="M32" s="10">
        <v>315700.44047619047</v>
      </c>
      <c r="O32" s="4" t="s">
        <v>11</v>
      </c>
      <c r="P32" s="10">
        <v>423905.15714285709</v>
      </c>
      <c r="R32" s="4" t="s">
        <v>36</v>
      </c>
      <c r="S32" s="10">
        <v>8722</v>
      </c>
      <c r="T32" s="10">
        <v>1246</v>
      </c>
    </row>
    <row r="33" spans="7:20" x14ac:dyDescent="0.3">
      <c r="G33" s="4" t="s">
        <v>23</v>
      </c>
      <c r="H33" s="10">
        <v>44797</v>
      </c>
      <c r="L33" s="4" t="s">
        <v>17</v>
      </c>
      <c r="M33" s="10">
        <v>352864.57142857142</v>
      </c>
      <c r="O33" s="4" t="s">
        <v>59</v>
      </c>
      <c r="P33" s="10">
        <v>241178.19576719578</v>
      </c>
      <c r="R33" s="4" t="s">
        <v>33</v>
      </c>
      <c r="S33" s="10">
        <v>8767</v>
      </c>
      <c r="T33" s="10">
        <v>1252.4285714285713</v>
      </c>
    </row>
    <row r="34" spans="7:20" x14ac:dyDescent="0.3">
      <c r="G34" s="4" t="s">
        <v>31</v>
      </c>
      <c r="H34" s="10">
        <v>8877</v>
      </c>
      <c r="L34" s="4" t="s">
        <v>10</v>
      </c>
      <c r="M34" s="10">
        <v>594518.5</v>
      </c>
      <c r="R34" s="4" t="s">
        <v>31</v>
      </c>
      <c r="S34" s="10">
        <v>8877</v>
      </c>
      <c r="T34" s="10">
        <v>1268.1428571428571</v>
      </c>
    </row>
    <row r="35" spans="7:20" x14ac:dyDescent="0.3">
      <c r="G35" s="4" t="s">
        <v>34</v>
      </c>
      <c r="H35" s="10">
        <v>8722</v>
      </c>
      <c r="L35" s="4" t="s">
        <v>59</v>
      </c>
      <c r="M35" s="10">
        <v>241178.19576719575</v>
      </c>
      <c r="R35" s="4" t="s">
        <v>30</v>
      </c>
      <c r="S35" s="10">
        <v>8897</v>
      </c>
      <c r="T35" s="10">
        <v>1271</v>
      </c>
    </row>
    <row r="36" spans="7:20" x14ac:dyDescent="0.3">
      <c r="G36" s="4" t="s">
        <v>30</v>
      </c>
      <c r="H36" s="10">
        <v>8897</v>
      </c>
      <c r="R36" s="4" t="s">
        <v>28</v>
      </c>
      <c r="S36" s="10">
        <v>9117</v>
      </c>
      <c r="T36" s="10">
        <v>1302.4285714285713</v>
      </c>
    </row>
    <row r="37" spans="7:20" x14ac:dyDescent="0.3">
      <c r="G37" s="4" t="s">
        <v>27</v>
      </c>
      <c r="H37" s="10">
        <v>10767</v>
      </c>
      <c r="R37" s="4" t="s">
        <v>27</v>
      </c>
      <c r="S37" s="10">
        <v>10767</v>
      </c>
      <c r="T37" s="10">
        <v>1538.1428571428571</v>
      </c>
    </row>
    <row r="38" spans="7:20" x14ac:dyDescent="0.3">
      <c r="G38" s="4" t="s">
        <v>35</v>
      </c>
      <c r="H38" s="10">
        <v>8722</v>
      </c>
      <c r="R38" s="4" t="s">
        <v>25</v>
      </c>
      <c r="S38" s="10">
        <v>22657</v>
      </c>
      <c r="T38" s="10">
        <v>3236.7142857142858</v>
      </c>
    </row>
    <row r="39" spans="7:20" x14ac:dyDescent="0.3">
      <c r="G39" s="4" t="s">
        <v>33</v>
      </c>
      <c r="H39" s="10">
        <v>8767</v>
      </c>
      <c r="R39" s="4" t="s">
        <v>24</v>
      </c>
      <c r="S39" s="10">
        <v>38707</v>
      </c>
      <c r="T39" s="10">
        <v>5529.5714285714284</v>
      </c>
    </row>
    <row r="40" spans="7:20" x14ac:dyDescent="0.3">
      <c r="G40" s="4" t="s">
        <v>19</v>
      </c>
      <c r="H40" s="10">
        <v>731267</v>
      </c>
      <c r="R40" s="4" t="s">
        <v>23</v>
      </c>
      <c r="S40" s="10">
        <v>44797</v>
      </c>
      <c r="T40" s="10">
        <v>6399.5714285714284</v>
      </c>
    </row>
    <row r="41" spans="7:20" x14ac:dyDescent="0.3">
      <c r="G41" s="4" t="s">
        <v>36</v>
      </c>
      <c r="H41" s="10">
        <v>8722</v>
      </c>
      <c r="R41" s="4" t="s">
        <v>42</v>
      </c>
      <c r="S41" s="10">
        <v>44797</v>
      </c>
      <c r="T41" s="10">
        <v>6399.5714285714284</v>
      </c>
    </row>
    <row r="42" spans="7:20" x14ac:dyDescent="0.3">
      <c r="G42" s="4" t="s">
        <v>9</v>
      </c>
      <c r="H42" s="10">
        <v>7591992</v>
      </c>
      <c r="R42" s="4" t="s">
        <v>47</v>
      </c>
      <c r="S42" s="10">
        <v>55273</v>
      </c>
      <c r="T42" s="10">
        <v>7335.5714285714284</v>
      </c>
    </row>
    <row r="43" spans="7:20" x14ac:dyDescent="0.3">
      <c r="G43" s="4" t="s">
        <v>58</v>
      </c>
      <c r="H43" s="10"/>
      <c r="K43" s="3" t="s">
        <v>0</v>
      </c>
      <c r="L43" s="3" t="s">
        <v>1</v>
      </c>
      <c r="M43" s="3" t="s">
        <v>2</v>
      </c>
      <c r="N43" t="s">
        <v>63</v>
      </c>
      <c r="O43" t="s">
        <v>65</v>
      </c>
      <c r="P43" t="s">
        <v>68</v>
      </c>
      <c r="R43" s="4" t="s">
        <v>21</v>
      </c>
      <c r="S43" s="10">
        <v>55927</v>
      </c>
      <c r="T43" s="10">
        <v>7989.5714285714284</v>
      </c>
    </row>
    <row r="44" spans="7:20" x14ac:dyDescent="0.3">
      <c r="G44" s="4" t="s">
        <v>37</v>
      </c>
      <c r="H44" s="10">
        <v>7591992</v>
      </c>
      <c r="K44" t="s">
        <v>58</v>
      </c>
      <c r="L44" t="s">
        <v>58</v>
      </c>
      <c r="M44" t="s">
        <v>58</v>
      </c>
      <c r="N44" s="10"/>
      <c r="O44" s="10"/>
      <c r="P44" s="10"/>
      <c r="R44" s="4" t="s">
        <v>41</v>
      </c>
      <c r="S44" s="10">
        <v>55927</v>
      </c>
      <c r="T44" s="10">
        <v>7989.5714285714284</v>
      </c>
    </row>
    <row r="45" spans="7:20" x14ac:dyDescent="0.3">
      <c r="G45" s="4" t="s">
        <v>38</v>
      </c>
      <c r="H45" s="10">
        <v>4507412</v>
      </c>
      <c r="K45" t="s">
        <v>34</v>
      </c>
      <c r="L45" t="s">
        <v>26</v>
      </c>
      <c r="M45" t="s">
        <v>15</v>
      </c>
      <c r="N45" s="10">
        <v>8722</v>
      </c>
      <c r="O45" s="10">
        <v>0.45</v>
      </c>
      <c r="P45" s="10">
        <v>1246</v>
      </c>
      <c r="R45" s="4" t="s">
        <v>46</v>
      </c>
      <c r="S45" s="10">
        <v>730613</v>
      </c>
      <c r="T45" s="10">
        <v>103812.71428571429</v>
      </c>
    </row>
    <row r="46" spans="7:20" x14ac:dyDescent="0.3">
      <c r="G46" s="4" t="s">
        <v>39</v>
      </c>
      <c r="H46" s="10">
        <v>2240742</v>
      </c>
      <c r="K46" t="s">
        <v>35</v>
      </c>
      <c r="L46" t="s">
        <v>22</v>
      </c>
      <c r="M46" t="s">
        <v>11</v>
      </c>
      <c r="N46" s="10">
        <v>8722</v>
      </c>
      <c r="O46" s="10">
        <v>0</v>
      </c>
      <c r="P46" s="10">
        <v>1246</v>
      </c>
      <c r="R46" s="4" t="s">
        <v>19</v>
      </c>
      <c r="S46" s="10">
        <v>731267</v>
      </c>
      <c r="T46" s="10">
        <v>104466.71428571429</v>
      </c>
    </row>
    <row r="47" spans="7:20" x14ac:dyDescent="0.3">
      <c r="G47" s="4" t="s">
        <v>40</v>
      </c>
      <c r="H47" s="10">
        <v>731267</v>
      </c>
      <c r="K47" t="s">
        <v>36</v>
      </c>
      <c r="L47" t="s">
        <v>14</v>
      </c>
      <c r="M47" t="s">
        <v>11</v>
      </c>
      <c r="N47" s="10">
        <v>8722</v>
      </c>
      <c r="O47" s="10">
        <v>0</v>
      </c>
      <c r="P47" s="10">
        <v>1246</v>
      </c>
      <c r="R47" s="4" t="s">
        <v>40</v>
      </c>
      <c r="S47" s="10">
        <v>731267</v>
      </c>
      <c r="T47" s="10">
        <v>104466.71428571429</v>
      </c>
    </row>
    <row r="48" spans="7:20" x14ac:dyDescent="0.3">
      <c r="G48" s="4" t="s">
        <v>41</v>
      </c>
      <c r="H48" s="10">
        <v>55927</v>
      </c>
      <c r="K48" t="s">
        <v>33</v>
      </c>
      <c r="L48" t="s">
        <v>17</v>
      </c>
      <c r="M48" t="s">
        <v>15</v>
      </c>
      <c r="N48" s="10">
        <v>8767</v>
      </c>
      <c r="O48" s="10">
        <v>0.16</v>
      </c>
      <c r="P48" s="10">
        <v>1252.4285714285713</v>
      </c>
      <c r="R48" s="4" t="s">
        <v>45</v>
      </c>
      <c r="S48" s="10">
        <v>2240088</v>
      </c>
      <c r="T48" s="10">
        <v>319452</v>
      </c>
    </row>
    <row r="49" spans="7:20" x14ac:dyDescent="0.3">
      <c r="G49" s="4" t="s">
        <v>42</v>
      </c>
      <c r="H49" s="10">
        <v>44797</v>
      </c>
      <c r="K49" t="s">
        <v>31</v>
      </c>
      <c r="L49" t="s">
        <v>32</v>
      </c>
      <c r="M49" t="s">
        <v>15</v>
      </c>
      <c r="N49" s="10">
        <v>8877</v>
      </c>
      <c r="O49" s="10">
        <v>-2.3510971786833812E-2</v>
      </c>
      <c r="P49" s="10">
        <v>1268.1428571428571</v>
      </c>
      <c r="R49" s="4" t="s">
        <v>16</v>
      </c>
      <c r="S49" s="10">
        <v>2240742</v>
      </c>
      <c r="T49" s="10">
        <v>320106</v>
      </c>
    </row>
    <row r="50" spans="7:20" x14ac:dyDescent="0.3">
      <c r="G50" s="4" t="s">
        <v>43</v>
      </c>
      <c r="H50" s="10">
        <v>7591338</v>
      </c>
      <c r="K50" t="s">
        <v>30</v>
      </c>
      <c r="L50" t="s">
        <v>26</v>
      </c>
      <c r="M50" t="s">
        <v>15</v>
      </c>
      <c r="N50" s="10">
        <v>8897</v>
      </c>
      <c r="O50" s="10">
        <v>-0.10028653295128942</v>
      </c>
      <c r="P50" s="10">
        <v>1271</v>
      </c>
      <c r="R50" s="4" t="s">
        <v>39</v>
      </c>
      <c r="S50" s="10">
        <v>2240742</v>
      </c>
      <c r="T50" s="10">
        <v>320106</v>
      </c>
    </row>
    <row r="51" spans="7:20" x14ac:dyDescent="0.3">
      <c r="G51" s="4" t="s">
        <v>44</v>
      </c>
      <c r="H51" s="10">
        <v>4506758</v>
      </c>
      <c r="K51" t="s">
        <v>28</v>
      </c>
      <c r="L51" t="s">
        <v>29</v>
      </c>
      <c r="M51" t="s">
        <v>15</v>
      </c>
      <c r="N51" s="10">
        <v>9117</v>
      </c>
      <c r="O51" s="10">
        <v>-3.7147102526002951E-2</v>
      </c>
      <c r="P51" s="10">
        <v>1302.4285714285713</v>
      </c>
      <c r="R51" s="4" t="s">
        <v>44</v>
      </c>
      <c r="S51" s="10">
        <v>4506758</v>
      </c>
      <c r="T51" s="10">
        <v>643262</v>
      </c>
    </row>
    <row r="52" spans="7:20" x14ac:dyDescent="0.3">
      <c r="G52" s="4" t="s">
        <v>45</v>
      </c>
      <c r="H52" s="10">
        <v>2240088</v>
      </c>
      <c r="K52" t="s">
        <v>27</v>
      </c>
      <c r="L52" t="s">
        <v>22</v>
      </c>
      <c r="M52" t="s">
        <v>15</v>
      </c>
      <c r="N52" s="10">
        <v>10767</v>
      </c>
      <c r="O52" s="10">
        <v>-0.14318442153493705</v>
      </c>
      <c r="P52" s="10">
        <v>1538.1428571428571</v>
      </c>
      <c r="R52" s="4" t="s">
        <v>13</v>
      </c>
      <c r="S52" s="10">
        <v>4507412</v>
      </c>
      <c r="T52" s="10">
        <v>643916</v>
      </c>
    </row>
    <row r="53" spans="7:20" x14ac:dyDescent="0.3">
      <c r="G53" s="4" t="s">
        <v>46</v>
      </c>
      <c r="H53" s="10">
        <v>730613</v>
      </c>
      <c r="K53" t="s">
        <v>25</v>
      </c>
      <c r="L53" t="s">
        <v>26</v>
      </c>
      <c r="M53" t="s">
        <v>15</v>
      </c>
      <c r="N53" s="10">
        <v>22657</v>
      </c>
      <c r="O53" s="10">
        <v>-0.46105730427764324</v>
      </c>
      <c r="P53" s="10">
        <v>3236.7142857142858</v>
      </c>
      <c r="R53" s="4" t="s">
        <v>38</v>
      </c>
      <c r="S53" s="10">
        <v>4507412</v>
      </c>
      <c r="T53" s="10">
        <v>643916</v>
      </c>
    </row>
    <row r="54" spans="7:20" x14ac:dyDescent="0.3">
      <c r="G54" s="4" t="s">
        <v>47</v>
      </c>
      <c r="H54" s="10">
        <v>55273</v>
      </c>
      <c r="K54" t="s">
        <v>24</v>
      </c>
      <c r="L54" t="s">
        <v>17</v>
      </c>
      <c r="M54" t="s">
        <v>15</v>
      </c>
      <c r="N54" s="10">
        <v>38707</v>
      </c>
      <c r="O54" s="10">
        <v>0.67</v>
      </c>
      <c r="P54" s="10">
        <v>5529.5714285714284</v>
      </c>
      <c r="R54" s="4" t="s">
        <v>43</v>
      </c>
      <c r="S54" s="10">
        <v>7591338</v>
      </c>
      <c r="T54" s="10">
        <v>1083916.2857142857</v>
      </c>
    </row>
    <row r="55" spans="7:20" x14ac:dyDescent="0.3">
      <c r="G55" s="4" t="s">
        <v>59</v>
      </c>
      <c r="H55" s="10">
        <v>1688974.0370370371</v>
      </c>
      <c r="K55" t="s">
        <v>23</v>
      </c>
      <c r="L55" t="s">
        <v>14</v>
      </c>
      <c r="M55" t="s">
        <v>11</v>
      </c>
      <c r="N55" s="10">
        <v>44797</v>
      </c>
      <c r="O55" s="10">
        <v>-0.42171666997814428</v>
      </c>
      <c r="P55" s="10">
        <v>6399.5714285714284</v>
      </c>
      <c r="R55" s="4" t="s">
        <v>9</v>
      </c>
      <c r="S55" s="10">
        <v>7591992</v>
      </c>
      <c r="T55" s="10">
        <v>1084570.2857142857</v>
      </c>
    </row>
    <row r="56" spans="7:20" x14ac:dyDescent="0.3">
      <c r="K56" t="s">
        <v>42</v>
      </c>
      <c r="L56" t="s">
        <v>14</v>
      </c>
      <c r="M56" t="s">
        <v>11</v>
      </c>
      <c r="N56" s="10">
        <v>44797</v>
      </c>
      <c r="O56" s="10">
        <v>-0.42171666997814428</v>
      </c>
      <c r="P56" s="10">
        <v>6399.5714285714284</v>
      </c>
      <c r="R56" s="4" t="s">
        <v>37</v>
      </c>
      <c r="S56" s="10">
        <v>7591992</v>
      </c>
      <c r="T56" s="10">
        <v>1084570.2857142857</v>
      </c>
    </row>
    <row r="57" spans="7:20" x14ac:dyDescent="0.3">
      <c r="K57" t="s">
        <v>47</v>
      </c>
      <c r="L57" t="s">
        <v>14</v>
      </c>
      <c r="M57" t="s">
        <v>15</v>
      </c>
      <c r="N57" s="10">
        <v>55273</v>
      </c>
      <c r="O57" s="10">
        <v>-0.34963631035804099</v>
      </c>
      <c r="P57" s="10">
        <v>7335.5714285714284</v>
      </c>
      <c r="R57" s="4" t="s">
        <v>59</v>
      </c>
      <c r="S57" s="10">
        <v>45602299</v>
      </c>
      <c r="T57" s="10">
        <v>241178.19576719584</v>
      </c>
    </row>
    <row r="58" spans="7:20" x14ac:dyDescent="0.3">
      <c r="K58" t="s">
        <v>21</v>
      </c>
      <c r="L58" t="s">
        <v>22</v>
      </c>
      <c r="M58" t="s">
        <v>15</v>
      </c>
      <c r="N58" s="10">
        <v>55927</v>
      </c>
      <c r="O58" s="10">
        <v>-0.42432195975503062</v>
      </c>
      <c r="P58" s="10">
        <v>7989.5714285714284</v>
      </c>
    </row>
    <row r="59" spans="7:20" x14ac:dyDescent="0.3">
      <c r="K59" t="s">
        <v>41</v>
      </c>
      <c r="L59" t="s">
        <v>14</v>
      </c>
      <c r="M59" t="s">
        <v>11</v>
      </c>
      <c r="N59" s="10">
        <v>55927</v>
      </c>
      <c r="O59" s="10">
        <v>-0.42432195975503062</v>
      </c>
      <c r="P59" s="10">
        <v>7989.5714285714284</v>
      </c>
    </row>
    <row r="60" spans="7:20" x14ac:dyDescent="0.3">
      <c r="K60" t="s">
        <v>46</v>
      </c>
      <c r="L60" t="s">
        <v>26</v>
      </c>
      <c r="M60" t="s">
        <v>15</v>
      </c>
      <c r="N60" s="10">
        <v>730613</v>
      </c>
      <c r="O60" s="10">
        <v>-0.362554378268028</v>
      </c>
      <c r="P60" s="10">
        <v>103812.71428571429</v>
      </c>
    </row>
    <row r="61" spans="7:20" x14ac:dyDescent="0.3">
      <c r="K61" t="s">
        <v>19</v>
      </c>
      <c r="L61" t="s">
        <v>10</v>
      </c>
      <c r="M61" t="s">
        <v>15</v>
      </c>
      <c r="N61" s="10">
        <v>731267</v>
      </c>
      <c r="O61" s="10">
        <v>-0.40594159866706536</v>
      </c>
      <c r="P61" s="10">
        <v>104466.71428571429</v>
      </c>
    </row>
    <row r="62" spans="7:20" x14ac:dyDescent="0.3">
      <c r="K62" t="s">
        <v>40</v>
      </c>
      <c r="L62" t="s">
        <v>14</v>
      </c>
      <c r="M62" t="s">
        <v>15</v>
      </c>
      <c r="N62" s="10">
        <v>731267</v>
      </c>
      <c r="O62" s="10">
        <v>-0.40594159866706536</v>
      </c>
      <c r="P62" s="10">
        <v>104466.71428571429</v>
      </c>
    </row>
    <row r="63" spans="7:20" x14ac:dyDescent="0.3">
      <c r="K63" t="s">
        <v>45</v>
      </c>
      <c r="L63" t="s">
        <v>14</v>
      </c>
      <c r="M63" t="s">
        <v>11</v>
      </c>
      <c r="N63" s="10">
        <v>2240088</v>
      </c>
      <c r="O63" s="10">
        <v>-0.37547244617801601</v>
      </c>
      <c r="P63" s="10">
        <v>319452</v>
      </c>
    </row>
    <row r="64" spans="7:20" x14ac:dyDescent="0.3">
      <c r="K64" t="s">
        <v>16</v>
      </c>
      <c r="L64" t="s">
        <v>17</v>
      </c>
      <c r="M64" t="s">
        <v>18</v>
      </c>
      <c r="N64" s="10">
        <v>2240742</v>
      </c>
      <c r="O64" s="10">
        <v>-0.49047717434747562</v>
      </c>
      <c r="P64" s="10">
        <v>320106</v>
      </c>
    </row>
    <row r="65" spans="11:16" x14ac:dyDescent="0.3">
      <c r="K65" t="s">
        <v>39</v>
      </c>
      <c r="L65" t="s">
        <v>14</v>
      </c>
      <c r="M65" t="s">
        <v>15</v>
      </c>
      <c r="N65" s="10">
        <v>2240742</v>
      </c>
      <c r="O65" s="10">
        <v>-0.49047717434747562</v>
      </c>
      <c r="P65" s="10">
        <v>320106</v>
      </c>
    </row>
    <row r="66" spans="11:16" x14ac:dyDescent="0.3">
      <c r="K66" t="s">
        <v>44</v>
      </c>
      <c r="L66" t="s">
        <v>14</v>
      </c>
      <c r="M66" t="s">
        <v>11</v>
      </c>
      <c r="N66" s="10">
        <v>4506758</v>
      </c>
      <c r="O66" s="10">
        <v>-0.38839051408800401</v>
      </c>
      <c r="P66" s="10">
        <v>643262</v>
      </c>
    </row>
    <row r="67" spans="11:16" x14ac:dyDescent="0.3">
      <c r="K67" t="s">
        <v>13</v>
      </c>
      <c r="L67" t="s">
        <v>14</v>
      </c>
      <c r="M67" t="s">
        <v>15</v>
      </c>
      <c r="N67" s="10">
        <v>4507412</v>
      </c>
      <c r="O67" s="10">
        <v>-0.46711077321243899</v>
      </c>
      <c r="P67" s="10">
        <v>643916</v>
      </c>
    </row>
    <row r="68" spans="11:16" x14ac:dyDescent="0.3">
      <c r="K68" t="s">
        <v>38</v>
      </c>
      <c r="L68" t="s">
        <v>14</v>
      </c>
      <c r="M68" t="s">
        <v>15</v>
      </c>
      <c r="N68" s="10">
        <v>4507412</v>
      </c>
      <c r="O68" s="10">
        <v>-0.46711077321243899</v>
      </c>
      <c r="P68" s="10">
        <v>643916</v>
      </c>
    </row>
    <row r="69" spans="11:16" x14ac:dyDescent="0.3">
      <c r="K69" t="s">
        <v>43</v>
      </c>
      <c r="L69" t="s">
        <v>14</v>
      </c>
      <c r="M69" t="s">
        <v>11</v>
      </c>
      <c r="N69" s="10">
        <v>7591338</v>
      </c>
      <c r="O69" s="10">
        <v>-0.40130858199799102</v>
      </c>
      <c r="P69" s="10">
        <v>1083916.2857142857</v>
      </c>
    </row>
    <row r="70" spans="11:16" x14ac:dyDescent="0.3">
      <c r="K70" t="s">
        <v>9</v>
      </c>
      <c r="L70" t="s">
        <v>10</v>
      </c>
      <c r="M70" t="s">
        <v>11</v>
      </c>
      <c r="N70" s="10">
        <v>7591992</v>
      </c>
      <c r="O70" s="10">
        <v>-0.46956274213753002</v>
      </c>
      <c r="P70" s="10">
        <v>1084570.2857142857</v>
      </c>
    </row>
    <row r="71" spans="11:16" x14ac:dyDescent="0.3">
      <c r="K71" t="s">
        <v>37</v>
      </c>
      <c r="L71" t="s">
        <v>17</v>
      </c>
      <c r="M71" t="s">
        <v>11</v>
      </c>
      <c r="N71" s="10">
        <v>7591992</v>
      </c>
      <c r="O71" s="10">
        <v>-0.46956274213753002</v>
      </c>
      <c r="P71" s="10">
        <v>1084570.2857142857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75E6-FCA5-4FE8-B964-2CD11B93EC1B}">
  <dimension ref="A1:P28"/>
  <sheetViews>
    <sheetView workbookViewId="0">
      <selection activeCell="A18" sqref="A18:P28"/>
    </sheetView>
  </sheetViews>
  <sheetFormatPr defaultRowHeight="14.4" x14ac:dyDescent="0.3"/>
  <cols>
    <col min="1" max="16" width="13" customWidth="1"/>
  </cols>
  <sheetData>
    <row r="1" spans="1:16" x14ac:dyDescent="0.3">
      <c r="A1" t="s">
        <v>0</v>
      </c>
      <c r="B1" t="s">
        <v>1</v>
      </c>
      <c r="C1" t="s">
        <v>2</v>
      </c>
      <c r="D1" s="1">
        <v>44378</v>
      </c>
      <c r="E1" s="1">
        <v>44409</v>
      </c>
      <c r="F1" s="1">
        <v>44440</v>
      </c>
      <c r="G1" s="1">
        <v>44470</v>
      </c>
      <c r="H1" s="1">
        <v>44501</v>
      </c>
      <c r="I1" s="1">
        <v>44531</v>
      </c>
      <c r="J1" s="1">
        <v>44562</v>
      </c>
      <c r="K1" t="s">
        <v>3</v>
      </c>
      <c r="L1" t="s">
        <v>4</v>
      </c>
      <c r="M1" t="s">
        <v>5</v>
      </c>
      <c r="N1" t="s">
        <v>6</v>
      </c>
      <c r="O1" t="s">
        <v>7</v>
      </c>
      <c r="P1" t="s">
        <v>8</v>
      </c>
    </row>
    <row r="2" spans="1:16" x14ac:dyDescent="0.3">
      <c r="A2" t="s">
        <v>9</v>
      </c>
      <c r="B2" t="s">
        <v>10</v>
      </c>
      <c r="C2" t="s">
        <v>11</v>
      </c>
      <c r="D2">
        <v>908851</v>
      </c>
      <c r="E2">
        <v>953741</v>
      </c>
      <c r="F2">
        <v>924366</v>
      </c>
      <c r="G2">
        <v>907576</v>
      </c>
      <c r="H2">
        <v>945771</v>
      </c>
      <c r="I2">
        <v>1928656</v>
      </c>
      <c r="J2">
        <v>1023031</v>
      </c>
      <c r="K2">
        <v>7591992</v>
      </c>
      <c r="L2">
        <v>1084570.2857142857</v>
      </c>
      <c r="M2">
        <v>907576</v>
      </c>
      <c r="N2">
        <v>1928656</v>
      </c>
      <c r="O2">
        <v>-0.46956274213753002</v>
      </c>
      <c r="P2" t="s">
        <v>12</v>
      </c>
    </row>
    <row r="3" spans="1:16" x14ac:dyDescent="0.3">
      <c r="A3" t="s">
        <v>13</v>
      </c>
      <c r="B3" t="s">
        <v>14</v>
      </c>
      <c r="C3" t="s">
        <v>15</v>
      </c>
      <c r="D3">
        <v>544951</v>
      </c>
      <c r="E3">
        <v>576636</v>
      </c>
      <c r="F3">
        <v>564851</v>
      </c>
      <c r="G3">
        <v>516416</v>
      </c>
      <c r="H3">
        <v>558496</v>
      </c>
      <c r="I3">
        <v>1139066</v>
      </c>
      <c r="J3">
        <v>606996</v>
      </c>
      <c r="K3">
        <v>4507412</v>
      </c>
      <c r="L3">
        <v>643916</v>
      </c>
      <c r="M3">
        <v>516416</v>
      </c>
      <c r="N3">
        <v>1139066</v>
      </c>
      <c r="O3">
        <v>-0.46711077321243899</v>
      </c>
      <c r="P3" t="s">
        <v>12</v>
      </c>
    </row>
    <row r="4" spans="1:16" x14ac:dyDescent="0.3">
      <c r="A4" t="s">
        <v>16</v>
      </c>
      <c r="B4" t="s">
        <v>17</v>
      </c>
      <c r="C4" t="s">
        <v>18</v>
      </c>
      <c r="D4">
        <v>259311</v>
      </c>
      <c r="E4">
        <v>263611</v>
      </c>
      <c r="F4">
        <v>263801</v>
      </c>
      <c r="G4">
        <v>279256</v>
      </c>
      <c r="H4">
        <v>283426</v>
      </c>
      <c r="I4">
        <v>590476</v>
      </c>
      <c r="J4">
        <v>300861</v>
      </c>
      <c r="K4">
        <v>2240742</v>
      </c>
      <c r="L4">
        <v>320106</v>
      </c>
      <c r="M4">
        <v>259311</v>
      </c>
      <c r="N4">
        <v>590476</v>
      </c>
      <c r="O4">
        <v>-0.49047717434747562</v>
      </c>
      <c r="P4" t="s">
        <v>12</v>
      </c>
    </row>
    <row r="5" spans="1:16" x14ac:dyDescent="0.3">
      <c r="A5" t="s">
        <v>19</v>
      </c>
      <c r="B5" t="s">
        <v>10</v>
      </c>
      <c r="C5" t="s">
        <v>15</v>
      </c>
      <c r="D5">
        <v>81641</v>
      </c>
      <c r="E5">
        <v>86581</v>
      </c>
      <c r="F5">
        <v>78091</v>
      </c>
      <c r="G5">
        <v>92076</v>
      </c>
      <c r="H5">
        <v>94381</v>
      </c>
      <c r="I5">
        <v>187256</v>
      </c>
      <c r="J5">
        <v>111241</v>
      </c>
      <c r="K5">
        <v>731267</v>
      </c>
      <c r="L5">
        <v>104466.71428571429</v>
      </c>
      <c r="M5">
        <v>78091</v>
      </c>
      <c r="N5">
        <v>187256</v>
      </c>
      <c r="O5">
        <v>-0.40594159866706536</v>
      </c>
      <c r="P5" t="s">
        <v>20</v>
      </c>
    </row>
    <row r="6" spans="1:16" x14ac:dyDescent="0.3">
      <c r="A6" t="s">
        <v>21</v>
      </c>
      <c r="B6" t="s">
        <v>22</v>
      </c>
      <c r="C6" t="s">
        <v>15</v>
      </c>
      <c r="D6">
        <v>14506</v>
      </c>
      <c r="E6">
        <v>18876</v>
      </c>
      <c r="F6">
        <v>8641</v>
      </c>
      <c r="G6">
        <v>5236</v>
      </c>
      <c r="H6">
        <v>5066</v>
      </c>
      <c r="I6">
        <v>2286</v>
      </c>
      <c r="J6">
        <v>1316</v>
      </c>
      <c r="K6">
        <v>55927</v>
      </c>
      <c r="L6">
        <v>7989.5714285714284</v>
      </c>
      <c r="M6">
        <v>1316</v>
      </c>
      <c r="N6">
        <v>18876</v>
      </c>
      <c r="O6">
        <v>-0.42432195975503062</v>
      </c>
      <c r="P6" t="s">
        <v>20</v>
      </c>
    </row>
    <row r="7" spans="1:16" x14ac:dyDescent="0.3">
      <c r="A7" t="s">
        <v>23</v>
      </c>
      <c r="B7" t="s">
        <v>14</v>
      </c>
      <c r="C7" t="s">
        <v>11</v>
      </c>
      <c r="D7">
        <v>5746</v>
      </c>
      <c r="E7">
        <v>5816</v>
      </c>
      <c r="F7">
        <v>5836</v>
      </c>
      <c r="G7">
        <v>5671</v>
      </c>
      <c r="H7">
        <v>5841</v>
      </c>
      <c r="I7">
        <v>10066</v>
      </c>
      <c r="J7">
        <v>5821</v>
      </c>
      <c r="K7">
        <v>44797</v>
      </c>
      <c r="L7">
        <v>6399.5714285714284</v>
      </c>
      <c r="M7">
        <v>5671</v>
      </c>
      <c r="N7">
        <v>10066</v>
      </c>
      <c r="O7">
        <v>-0.42171666997814428</v>
      </c>
      <c r="P7" t="s">
        <v>20</v>
      </c>
    </row>
    <row r="8" spans="1:16" x14ac:dyDescent="0.3">
      <c r="A8" t="s">
        <v>24</v>
      </c>
      <c r="B8" t="s">
        <v>17</v>
      </c>
      <c r="C8" t="s">
        <v>15</v>
      </c>
      <c r="D8">
        <v>7586</v>
      </c>
      <c r="E8">
        <v>7081</v>
      </c>
      <c r="F8">
        <v>8006</v>
      </c>
      <c r="G8">
        <v>12296</v>
      </c>
      <c r="H8">
        <v>1246</v>
      </c>
      <c r="I8">
        <v>1246</v>
      </c>
      <c r="J8">
        <v>1246</v>
      </c>
      <c r="K8">
        <v>38707</v>
      </c>
      <c r="L8">
        <v>5529.5714285714284</v>
      </c>
      <c r="M8">
        <v>1246</v>
      </c>
      <c r="N8">
        <v>12296</v>
      </c>
      <c r="O8">
        <v>0.67</v>
      </c>
      <c r="P8" t="s">
        <v>20</v>
      </c>
    </row>
    <row r="9" spans="1:16" x14ac:dyDescent="0.3">
      <c r="A9" t="s">
        <v>25</v>
      </c>
      <c r="B9" t="s">
        <v>26</v>
      </c>
      <c r="C9" t="s">
        <v>15</v>
      </c>
      <c r="D9">
        <v>2251</v>
      </c>
      <c r="E9">
        <v>2286</v>
      </c>
      <c r="F9">
        <v>2286</v>
      </c>
      <c r="G9">
        <v>3756</v>
      </c>
      <c r="H9">
        <v>4451</v>
      </c>
      <c r="I9">
        <v>4956</v>
      </c>
      <c r="J9">
        <v>2671</v>
      </c>
      <c r="K9">
        <v>22657</v>
      </c>
      <c r="L9">
        <v>3236.7142857142858</v>
      </c>
      <c r="M9">
        <v>2251</v>
      </c>
      <c r="N9">
        <v>4956</v>
      </c>
      <c r="O9">
        <v>-0.46105730427764324</v>
      </c>
      <c r="P9" t="s">
        <v>20</v>
      </c>
    </row>
    <row r="10" spans="1:16" x14ac:dyDescent="0.3">
      <c r="A10" t="s">
        <v>27</v>
      </c>
      <c r="B10" t="s">
        <v>22</v>
      </c>
      <c r="C10" t="s">
        <v>15</v>
      </c>
      <c r="D10">
        <v>1506</v>
      </c>
      <c r="E10">
        <v>1501</v>
      </c>
      <c r="F10">
        <v>1501</v>
      </c>
      <c r="G10">
        <v>1516</v>
      </c>
      <c r="H10">
        <v>1501</v>
      </c>
      <c r="I10">
        <v>1746</v>
      </c>
      <c r="J10">
        <v>1496</v>
      </c>
      <c r="K10">
        <v>10767</v>
      </c>
      <c r="L10">
        <v>1538.1428571428571</v>
      </c>
      <c r="M10">
        <v>1496</v>
      </c>
      <c r="N10">
        <v>1746</v>
      </c>
      <c r="O10">
        <v>-0.14318442153493705</v>
      </c>
      <c r="P10" t="s">
        <v>20</v>
      </c>
    </row>
    <row r="11" spans="1:16" x14ac:dyDescent="0.3">
      <c r="A11" t="s">
        <v>28</v>
      </c>
      <c r="B11" t="s">
        <v>29</v>
      </c>
      <c r="C11" t="s">
        <v>15</v>
      </c>
      <c r="D11">
        <v>1296</v>
      </c>
      <c r="E11">
        <v>1296</v>
      </c>
      <c r="F11">
        <v>1296</v>
      </c>
      <c r="G11">
        <v>1291</v>
      </c>
      <c r="H11">
        <v>1296</v>
      </c>
      <c r="I11">
        <v>1346</v>
      </c>
      <c r="J11">
        <v>1296</v>
      </c>
      <c r="K11">
        <v>9117</v>
      </c>
      <c r="L11">
        <v>1302.4285714285713</v>
      </c>
      <c r="M11">
        <v>1291</v>
      </c>
      <c r="N11">
        <v>1346</v>
      </c>
      <c r="O11">
        <v>-3.7147102526002951E-2</v>
      </c>
      <c r="P11" t="s">
        <v>20</v>
      </c>
    </row>
    <row r="12" spans="1:16" x14ac:dyDescent="0.3">
      <c r="A12" t="s">
        <v>30</v>
      </c>
      <c r="B12" t="s">
        <v>26</v>
      </c>
      <c r="C12" t="s">
        <v>15</v>
      </c>
      <c r="D12">
        <v>1246</v>
      </c>
      <c r="E12">
        <v>1246</v>
      </c>
      <c r="F12">
        <v>1246</v>
      </c>
      <c r="G12">
        <v>1251</v>
      </c>
      <c r="H12">
        <v>1256</v>
      </c>
      <c r="I12">
        <v>1396</v>
      </c>
      <c r="J12">
        <v>1256</v>
      </c>
      <c r="K12">
        <v>8897</v>
      </c>
      <c r="L12">
        <v>1271</v>
      </c>
      <c r="M12">
        <v>1246</v>
      </c>
      <c r="N12">
        <v>1396</v>
      </c>
      <c r="O12">
        <v>-0.10028653295128942</v>
      </c>
      <c r="P12" t="s">
        <v>20</v>
      </c>
    </row>
    <row r="13" spans="1:16" x14ac:dyDescent="0.3">
      <c r="A13" t="s">
        <v>31</v>
      </c>
      <c r="B13" t="s">
        <v>32</v>
      </c>
      <c r="C13" t="s">
        <v>15</v>
      </c>
      <c r="D13">
        <v>1271</v>
      </c>
      <c r="E13">
        <v>1271</v>
      </c>
      <c r="F13">
        <v>1271</v>
      </c>
      <c r="G13">
        <v>1271</v>
      </c>
      <c r="H13">
        <v>1271</v>
      </c>
      <c r="I13">
        <v>1276</v>
      </c>
      <c r="J13">
        <v>1246</v>
      </c>
      <c r="K13">
        <v>8877</v>
      </c>
      <c r="L13">
        <v>1268.1428571428571</v>
      </c>
      <c r="M13">
        <v>1246</v>
      </c>
      <c r="N13">
        <v>1276</v>
      </c>
      <c r="O13">
        <v>-2.3510971786833812E-2</v>
      </c>
      <c r="P13" t="s">
        <v>20</v>
      </c>
    </row>
    <row r="14" spans="1:16" x14ac:dyDescent="0.3">
      <c r="A14" t="s">
        <v>33</v>
      </c>
      <c r="B14" t="s">
        <v>17</v>
      </c>
      <c r="C14" t="s">
        <v>15</v>
      </c>
      <c r="D14">
        <v>1246</v>
      </c>
      <c r="E14">
        <v>1246</v>
      </c>
      <c r="F14">
        <v>1246</v>
      </c>
      <c r="G14">
        <v>1246</v>
      </c>
      <c r="H14">
        <v>1246</v>
      </c>
      <c r="I14">
        <v>1246</v>
      </c>
      <c r="J14">
        <v>1291</v>
      </c>
      <c r="K14">
        <v>8767</v>
      </c>
      <c r="L14">
        <v>1252.4285714285713</v>
      </c>
      <c r="M14">
        <v>1246</v>
      </c>
      <c r="N14">
        <v>1291</v>
      </c>
      <c r="O14">
        <v>0.16</v>
      </c>
      <c r="P14" t="s">
        <v>20</v>
      </c>
    </row>
    <row r="15" spans="1:16" x14ac:dyDescent="0.3">
      <c r="A15" t="s">
        <v>34</v>
      </c>
      <c r="B15" t="s">
        <v>26</v>
      </c>
      <c r="C15" t="s">
        <v>15</v>
      </c>
      <c r="D15">
        <v>1246</v>
      </c>
      <c r="E15">
        <v>1246</v>
      </c>
      <c r="F15">
        <v>1246</v>
      </c>
      <c r="G15">
        <v>1246</v>
      </c>
      <c r="H15">
        <v>1246</v>
      </c>
      <c r="I15">
        <v>1246</v>
      </c>
      <c r="J15">
        <v>1246</v>
      </c>
      <c r="K15">
        <v>8722</v>
      </c>
      <c r="L15">
        <v>1246</v>
      </c>
      <c r="M15">
        <v>1246</v>
      </c>
      <c r="N15">
        <v>1246</v>
      </c>
      <c r="O15">
        <v>0.45</v>
      </c>
      <c r="P15" t="s">
        <v>20</v>
      </c>
    </row>
    <row r="16" spans="1:16" x14ac:dyDescent="0.3">
      <c r="A16" t="s">
        <v>35</v>
      </c>
      <c r="B16" t="s">
        <v>22</v>
      </c>
      <c r="C16" t="s">
        <v>11</v>
      </c>
      <c r="D16">
        <v>1246</v>
      </c>
      <c r="E16">
        <v>1246</v>
      </c>
      <c r="F16">
        <v>1246</v>
      </c>
      <c r="G16">
        <v>1246</v>
      </c>
      <c r="H16">
        <v>1246</v>
      </c>
      <c r="I16">
        <v>1246</v>
      </c>
      <c r="J16">
        <v>1246</v>
      </c>
      <c r="K16">
        <v>8722</v>
      </c>
      <c r="L16">
        <v>1246</v>
      </c>
      <c r="M16">
        <v>1246</v>
      </c>
      <c r="N16">
        <v>1246</v>
      </c>
      <c r="O16">
        <v>0</v>
      </c>
      <c r="P16" t="s">
        <v>20</v>
      </c>
    </row>
    <row r="17" spans="1:16" x14ac:dyDescent="0.3">
      <c r="A17" t="s">
        <v>36</v>
      </c>
      <c r="B17" t="s">
        <v>14</v>
      </c>
      <c r="C17" t="s">
        <v>11</v>
      </c>
      <c r="D17">
        <v>1246</v>
      </c>
      <c r="E17">
        <v>1246</v>
      </c>
      <c r="F17">
        <v>1246</v>
      </c>
      <c r="G17">
        <v>1246</v>
      </c>
      <c r="H17">
        <v>1246</v>
      </c>
      <c r="I17">
        <v>1246</v>
      </c>
      <c r="J17">
        <v>1246</v>
      </c>
      <c r="K17">
        <v>8722</v>
      </c>
      <c r="L17">
        <v>1246</v>
      </c>
      <c r="M17">
        <v>1246</v>
      </c>
      <c r="N17">
        <v>1246</v>
      </c>
      <c r="O17">
        <v>0</v>
      </c>
      <c r="P17" t="s">
        <v>20</v>
      </c>
    </row>
    <row r="18" spans="1:16" x14ac:dyDescent="0.3">
      <c r="A18" t="s">
        <v>37</v>
      </c>
      <c r="B18" t="s">
        <v>17</v>
      </c>
      <c r="C18" t="s">
        <v>11</v>
      </c>
      <c r="D18">
        <v>908851</v>
      </c>
      <c r="E18">
        <v>953741</v>
      </c>
      <c r="F18">
        <v>924366</v>
      </c>
      <c r="G18">
        <v>907576</v>
      </c>
      <c r="H18">
        <v>945771</v>
      </c>
      <c r="I18">
        <v>1928656</v>
      </c>
      <c r="J18">
        <v>1023031</v>
      </c>
      <c r="K18">
        <v>7591992</v>
      </c>
      <c r="L18">
        <v>1084570.2857142857</v>
      </c>
      <c r="M18">
        <v>907576</v>
      </c>
      <c r="N18">
        <v>1928656</v>
      </c>
      <c r="O18">
        <v>-0.46956274213753002</v>
      </c>
      <c r="P18" t="s">
        <v>12</v>
      </c>
    </row>
    <row r="19" spans="1:16" x14ac:dyDescent="0.3">
      <c r="A19" t="s">
        <v>38</v>
      </c>
      <c r="B19" t="s">
        <v>14</v>
      </c>
      <c r="C19" t="s">
        <v>15</v>
      </c>
      <c r="D19">
        <v>544951</v>
      </c>
      <c r="E19">
        <v>576636</v>
      </c>
      <c r="F19">
        <v>564851</v>
      </c>
      <c r="G19">
        <v>516416</v>
      </c>
      <c r="H19">
        <v>558496</v>
      </c>
      <c r="I19">
        <v>1139066</v>
      </c>
      <c r="J19">
        <v>606996</v>
      </c>
      <c r="K19">
        <v>4507412</v>
      </c>
      <c r="L19">
        <v>643916</v>
      </c>
      <c r="M19">
        <v>516416</v>
      </c>
      <c r="N19">
        <v>1139066</v>
      </c>
      <c r="O19">
        <v>-0.46711077321243899</v>
      </c>
      <c r="P19" t="s">
        <v>12</v>
      </c>
    </row>
    <row r="20" spans="1:16" x14ac:dyDescent="0.3">
      <c r="A20" t="s">
        <v>39</v>
      </c>
      <c r="B20" t="s">
        <v>14</v>
      </c>
      <c r="C20" t="s">
        <v>15</v>
      </c>
      <c r="D20">
        <v>259311</v>
      </c>
      <c r="E20">
        <v>263611</v>
      </c>
      <c r="F20">
        <v>263801</v>
      </c>
      <c r="G20">
        <v>279256</v>
      </c>
      <c r="H20">
        <v>283426</v>
      </c>
      <c r="I20">
        <v>590476</v>
      </c>
      <c r="J20">
        <v>300861</v>
      </c>
      <c r="K20">
        <v>2240742</v>
      </c>
      <c r="L20">
        <v>320106</v>
      </c>
      <c r="M20">
        <v>259311</v>
      </c>
      <c r="N20">
        <v>590476</v>
      </c>
      <c r="O20">
        <v>-0.49047717434747562</v>
      </c>
      <c r="P20" t="s">
        <v>12</v>
      </c>
    </row>
    <row r="21" spans="1:16" x14ac:dyDescent="0.3">
      <c r="A21" t="s">
        <v>40</v>
      </c>
      <c r="B21" t="s">
        <v>14</v>
      </c>
      <c r="C21" t="s">
        <v>15</v>
      </c>
      <c r="D21">
        <v>81641</v>
      </c>
      <c r="E21">
        <v>86581</v>
      </c>
      <c r="F21">
        <v>78091</v>
      </c>
      <c r="G21">
        <v>92076</v>
      </c>
      <c r="H21">
        <v>94381</v>
      </c>
      <c r="I21">
        <v>187256</v>
      </c>
      <c r="J21">
        <v>111241</v>
      </c>
      <c r="K21">
        <v>731267</v>
      </c>
      <c r="L21">
        <v>104466.71428571429</v>
      </c>
      <c r="M21">
        <v>78091</v>
      </c>
      <c r="N21">
        <v>187256</v>
      </c>
      <c r="O21">
        <v>-0.40594159866706536</v>
      </c>
      <c r="P21" t="s">
        <v>20</v>
      </c>
    </row>
    <row r="22" spans="1:16" x14ac:dyDescent="0.3">
      <c r="A22" t="s">
        <v>41</v>
      </c>
      <c r="B22" t="s">
        <v>14</v>
      </c>
      <c r="C22" t="s">
        <v>11</v>
      </c>
      <c r="D22">
        <v>14506</v>
      </c>
      <c r="E22">
        <v>18876</v>
      </c>
      <c r="F22">
        <v>8641</v>
      </c>
      <c r="G22">
        <v>5236</v>
      </c>
      <c r="H22">
        <v>5066</v>
      </c>
      <c r="I22">
        <v>2286</v>
      </c>
      <c r="J22">
        <v>1316</v>
      </c>
      <c r="K22">
        <v>55927</v>
      </c>
      <c r="L22">
        <v>7989.5714285714284</v>
      </c>
      <c r="M22">
        <v>1316</v>
      </c>
      <c r="N22">
        <v>18876</v>
      </c>
      <c r="O22">
        <v>-0.42432195975503062</v>
      </c>
      <c r="P22" t="s">
        <v>20</v>
      </c>
    </row>
    <row r="23" spans="1:16" x14ac:dyDescent="0.3">
      <c r="A23" t="s">
        <v>42</v>
      </c>
      <c r="B23" t="s">
        <v>14</v>
      </c>
      <c r="C23" t="s">
        <v>11</v>
      </c>
      <c r="D23">
        <v>5746</v>
      </c>
      <c r="E23">
        <v>5816</v>
      </c>
      <c r="F23">
        <v>5836</v>
      </c>
      <c r="G23">
        <v>5671</v>
      </c>
      <c r="H23">
        <v>5841</v>
      </c>
      <c r="I23">
        <v>10066</v>
      </c>
      <c r="J23">
        <v>5821</v>
      </c>
      <c r="K23">
        <v>44797</v>
      </c>
      <c r="L23">
        <v>6399.5714285714284</v>
      </c>
      <c r="M23">
        <v>5671</v>
      </c>
      <c r="N23">
        <v>10066</v>
      </c>
      <c r="O23">
        <v>-0.42171666997814428</v>
      </c>
      <c r="P23" t="s">
        <v>20</v>
      </c>
    </row>
    <row r="24" spans="1:16" x14ac:dyDescent="0.3">
      <c r="A24" t="s">
        <v>43</v>
      </c>
      <c r="B24" t="s">
        <v>14</v>
      </c>
      <c r="C24" t="s">
        <v>11</v>
      </c>
      <c r="D24">
        <f>D18-6546</f>
        <v>902305</v>
      </c>
      <c r="E24">
        <f>E18-6547</f>
        <v>947194</v>
      </c>
      <c r="F24">
        <f t="shared" ref="F24:N28" si="0">F18-654</f>
        <v>923712</v>
      </c>
      <c r="G24">
        <f t="shared" si="0"/>
        <v>906922</v>
      </c>
      <c r="H24">
        <f t="shared" si="0"/>
        <v>945117</v>
      </c>
      <c r="I24">
        <f>I18-6548</f>
        <v>1922108</v>
      </c>
      <c r="J24">
        <f t="shared" si="0"/>
        <v>1022377</v>
      </c>
      <c r="K24">
        <f t="shared" si="0"/>
        <v>7591338</v>
      </c>
      <c r="L24">
        <f t="shared" si="0"/>
        <v>1083916.2857142857</v>
      </c>
      <c r="M24">
        <f>M18-6546</f>
        <v>901030</v>
      </c>
      <c r="N24">
        <f t="shared" si="0"/>
        <v>1928002</v>
      </c>
      <c r="O24">
        <v>-0.40130858199799102</v>
      </c>
      <c r="P24" t="s">
        <v>12</v>
      </c>
    </row>
    <row r="25" spans="1:16" x14ac:dyDescent="0.3">
      <c r="A25" t="s">
        <v>44</v>
      </c>
      <c r="B25" t="s">
        <v>14</v>
      </c>
      <c r="C25" t="s">
        <v>11</v>
      </c>
      <c r="D25">
        <f t="shared" ref="D25:D28" si="1">D19-6546</f>
        <v>538405</v>
      </c>
      <c r="E25">
        <f t="shared" ref="E25:E28" si="2">E19-6547</f>
        <v>570089</v>
      </c>
      <c r="F25">
        <f t="shared" si="0"/>
        <v>564197</v>
      </c>
      <c r="G25">
        <f t="shared" si="0"/>
        <v>515762</v>
      </c>
      <c r="H25">
        <f t="shared" si="0"/>
        <v>557842</v>
      </c>
      <c r="I25">
        <f t="shared" ref="I25:I28" si="3">I19-6548</f>
        <v>1132518</v>
      </c>
      <c r="J25">
        <f t="shared" si="0"/>
        <v>606342</v>
      </c>
      <c r="K25">
        <f t="shared" si="0"/>
        <v>4506758</v>
      </c>
      <c r="L25">
        <f t="shared" si="0"/>
        <v>643262</v>
      </c>
      <c r="M25">
        <f t="shared" ref="M25:M28" si="4">M19-6546</f>
        <v>509870</v>
      </c>
      <c r="N25">
        <f t="shared" si="0"/>
        <v>1138412</v>
      </c>
      <c r="O25">
        <v>-0.38839051408800401</v>
      </c>
      <c r="P25" t="s">
        <v>12</v>
      </c>
    </row>
    <row r="26" spans="1:16" x14ac:dyDescent="0.3">
      <c r="A26" t="s">
        <v>45</v>
      </c>
      <c r="B26" t="s">
        <v>14</v>
      </c>
      <c r="C26" t="s">
        <v>11</v>
      </c>
      <c r="D26">
        <f t="shared" si="1"/>
        <v>252765</v>
      </c>
      <c r="E26">
        <f t="shared" si="2"/>
        <v>257064</v>
      </c>
      <c r="F26">
        <f t="shared" si="0"/>
        <v>263147</v>
      </c>
      <c r="G26">
        <f t="shared" si="0"/>
        <v>278602</v>
      </c>
      <c r="H26">
        <f t="shared" si="0"/>
        <v>282772</v>
      </c>
      <c r="I26">
        <f t="shared" si="3"/>
        <v>583928</v>
      </c>
      <c r="J26">
        <f t="shared" si="0"/>
        <v>300207</v>
      </c>
      <c r="K26">
        <f t="shared" si="0"/>
        <v>2240088</v>
      </c>
      <c r="L26">
        <f t="shared" si="0"/>
        <v>319452</v>
      </c>
      <c r="M26">
        <f t="shared" si="4"/>
        <v>252765</v>
      </c>
      <c r="N26">
        <f t="shared" si="0"/>
        <v>589822</v>
      </c>
      <c r="O26">
        <v>-0.37547244617801601</v>
      </c>
      <c r="P26" t="s">
        <v>12</v>
      </c>
    </row>
    <row r="27" spans="1:16" x14ac:dyDescent="0.3">
      <c r="A27" t="s">
        <v>46</v>
      </c>
      <c r="B27" t="s">
        <v>26</v>
      </c>
      <c r="C27" t="s">
        <v>15</v>
      </c>
      <c r="D27">
        <f t="shared" si="1"/>
        <v>75095</v>
      </c>
      <c r="E27">
        <f t="shared" si="2"/>
        <v>80034</v>
      </c>
      <c r="F27">
        <f t="shared" si="0"/>
        <v>77437</v>
      </c>
      <c r="G27">
        <f t="shared" si="0"/>
        <v>91422</v>
      </c>
      <c r="H27">
        <f t="shared" si="0"/>
        <v>93727</v>
      </c>
      <c r="I27">
        <f t="shared" si="3"/>
        <v>180708</v>
      </c>
      <c r="J27">
        <f t="shared" si="0"/>
        <v>110587</v>
      </c>
      <c r="K27">
        <f t="shared" si="0"/>
        <v>730613</v>
      </c>
      <c r="L27">
        <f t="shared" si="0"/>
        <v>103812.71428571429</v>
      </c>
      <c r="M27">
        <f t="shared" si="4"/>
        <v>71545</v>
      </c>
      <c r="N27">
        <f t="shared" si="0"/>
        <v>186602</v>
      </c>
      <c r="O27">
        <v>-0.362554378268028</v>
      </c>
      <c r="P27" t="s">
        <v>20</v>
      </c>
    </row>
    <row r="28" spans="1:16" x14ac:dyDescent="0.3">
      <c r="A28" t="s">
        <v>47</v>
      </c>
      <c r="B28" t="s">
        <v>14</v>
      </c>
      <c r="C28" t="s">
        <v>15</v>
      </c>
      <c r="D28">
        <f t="shared" si="1"/>
        <v>7960</v>
      </c>
      <c r="E28">
        <f t="shared" si="2"/>
        <v>12329</v>
      </c>
      <c r="F28">
        <f t="shared" si="0"/>
        <v>7987</v>
      </c>
      <c r="G28">
        <f t="shared" si="0"/>
        <v>4582</v>
      </c>
      <c r="H28">
        <f t="shared" si="0"/>
        <v>4412</v>
      </c>
      <c r="I28">
        <f t="shared" si="3"/>
        <v>-4262</v>
      </c>
      <c r="J28">
        <f t="shared" si="0"/>
        <v>662</v>
      </c>
      <c r="K28">
        <f t="shared" si="0"/>
        <v>55273</v>
      </c>
      <c r="L28">
        <f t="shared" si="0"/>
        <v>7335.5714285714284</v>
      </c>
      <c r="M28">
        <f t="shared" si="4"/>
        <v>-5230</v>
      </c>
      <c r="N28">
        <f t="shared" si="0"/>
        <v>18222</v>
      </c>
      <c r="O28">
        <v>-0.34963631035804099</v>
      </c>
      <c r="P28"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4CAC-B749-44EB-B663-3622A4B24AE8}">
  <dimension ref="A1:P12"/>
  <sheetViews>
    <sheetView workbookViewId="0">
      <selection activeCell="A2" sqref="A2:P12"/>
    </sheetView>
  </sheetViews>
  <sheetFormatPr defaultRowHeight="14.4" x14ac:dyDescent="0.3"/>
  <cols>
    <col min="1" max="1" width="21.44140625" customWidth="1"/>
    <col min="3" max="3" width="9.33203125" bestFit="1" customWidth="1"/>
  </cols>
  <sheetData>
    <row r="1" spans="1:16" x14ac:dyDescent="0.3">
      <c r="A1" t="s">
        <v>0</v>
      </c>
      <c r="B1" t="s">
        <v>1</v>
      </c>
      <c r="C1" t="s">
        <v>2</v>
      </c>
      <c r="D1" s="1">
        <v>44378</v>
      </c>
      <c r="E1" s="1">
        <v>44409</v>
      </c>
      <c r="F1" s="1">
        <v>44440</v>
      </c>
      <c r="G1" s="1">
        <v>44470</v>
      </c>
      <c r="H1" s="1">
        <v>44501</v>
      </c>
      <c r="I1" s="1">
        <v>44531</v>
      </c>
      <c r="J1" s="1">
        <v>44562</v>
      </c>
      <c r="K1" t="s">
        <v>3</v>
      </c>
      <c r="L1" t="s">
        <v>4</v>
      </c>
      <c r="M1" t="s">
        <v>5</v>
      </c>
      <c r="N1" t="s">
        <v>6</v>
      </c>
      <c r="O1" t="s">
        <v>7</v>
      </c>
      <c r="P1" t="s">
        <v>8</v>
      </c>
    </row>
    <row r="2" spans="1:16" x14ac:dyDescent="0.3">
      <c r="A2" t="s">
        <v>37</v>
      </c>
      <c r="B2" t="s">
        <v>17</v>
      </c>
      <c r="C2" t="s">
        <v>11</v>
      </c>
      <c r="D2">
        <v>908851</v>
      </c>
      <c r="E2">
        <v>953741</v>
      </c>
      <c r="F2">
        <v>924366</v>
      </c>
      <c r="G2">
        <v>907576</v>
      </c>
      <c r="H2">
        <v>945771</v>
      </c>
      <c r="I2">
        <v>1928656</v>
      </c>
      <c r="J2">
        <v>1023031</v>
      </c>
      <c r="K2">
        <v>7591992</v>
      </c>
      <c r="L2">
        <v>1084570.2857142857</v>
      </c>
      <c r="M2">
        <v>907576</v>
      </c>
      <c r="N2">
        <v>1928656</v>
      </c>
      <c r="O2">
        <v>-0.46956274213753002</v>
      </c>
      <c r="P2" t="s">
        <v>12</v>
      </c>
    </row>
    <row r="3" spans="1:16" x14ac:dyDescent="0.3">
      <c r="A3" t="s">
        <v>38</v>
      </c>
      <c r="B3" t="s">
        <v>14</v>
      </c>
      <c r="C3" t="s">
        <v>15</v>
      </c>
      <c r="D3">
        <v>544951</v>
      </c>
      <c r="E3">
        <v>576636</v>
      </c>
      <c r="F3">
        <v>564851</v>
      </c>
      <c r="G3">
        <v>516416</v>
      </c>
      <c r="H3">
        <v>558496</v>
      </c>
      <c r="I3">
        <v>1139066</v>
      </c>
      <c r="J3">
        <v>606996</v>
      </c>
      <c r="K3">
        <v>4507412</v>
      </c>
      <c r="L3">
        <v>643916</v>
      </c>
      <c r="M3">
        <v>516416</v>
      </c>
      <c r="N3">
        <v>1139066</v>
      </c>
      <c r="O3">
        <v>-0.46711077321243899</v>
      </c>
      <c r="P3" t="s">
        <v>12</v>
      </c>
    </row>
    <row r="4" spans="1:16" x14ac:dyDescent="0.3">
      <c r="A4" t="s">
        <v>39</v>
      </c>
      <c r="B4" t="s">
        <v>14</v>
      </c>
      <c r="C4" t="s">
        <v>15</v>
      </c>
      <c r="D4">
        <v>259311</v>
      </c>
      <c r="E4">
        <v>263611</v>
      </c>
      <c r="F4">
        <v>263801</v>
      </c>
      <c r="G4">
        <v>279256</v>
      </c>
      <c r="H4">
        <v>283426</v>
      </c>
      <c r="I4">
        <v>590476</v>
      </c>
      <c r="J4">
        <v>300861</v>
      </c>
      <c r="K4">
        <v>2240742</v>
      </c>
      <c r="L4">
        <v>320106</v>
      </c>
      <c r="M4">
        <v>259311</v>
      </c>
      <c r="N4">
        <v>590476</v>
      </c>
      <c r="O4">
        <v>-0.49047717434747562</v>
      </c>
      <c r="P4" t="s">
        <v>12</v>
      </c>
    </row>
    <row r="5" spans="1:16" x14ac:dyDescent="0.3">
      <c r="A5" t="s">
        <v>40</v>
      </c>
      <c r="B5" t="s">
        <v>14</v>
      </c>
      <c r="C5" t="s">
        <v>15</v>
      </c>
      <c r="D5">
        <v>81641</v>
      </c>
      <c r="E5">
        <v>86581</v>
      </c>
      <c r="F5">
        <v>78091</v>
      </c>
      <c r="G5">
        <v>92076</v>
      </c>
      <c r="H5">
        <v>94381</v>
      </c>
      <c r="I5">
        <v>187256</v>
      </c>
      <c r="J5">
        <v>111241</v>
      </c>
      <c r="K5">
        <v>731267</v>
      </c>
      <c r="L5">
        <v>104466.71428571429</v>
      </c>
      <c r="M5">
        <v>78091</v>
      </c>
      <c r="N5">
        <v>187256</v>
      </c>
      <c r="O5">
        <v>-0.40594159866706536</v>
      </c>
      <c r="P5" t="s">
        <v>20</v>
      </c>
    </row>
    <row r="6" spans="1:16" x14ac:dyDescent="0.3">
      <c r="A6" t="s">
        <v>41</v>
      </c>
      <c r="B6" t="s">
        <v>14</v>
      </c>
      <c r="C6" t="s">
        <v>11</v>
      </c>
      <c r="D6">
        <v>14506</v>
      </c>
      <c r="E6">
        <v>18876</v>
      </c>
      <c r="F6">
        <v>8641</v>
      </c>
      <c r="G6">
        <v>5236</v>
      </c>
      <c r="H6">
        <v>5066</v>
      </c>
      <c r="I6">
        <v>2286</v>
      </c>
      <c r="J6">
        <v>1316</v>
      </c>
      <c r="K6">
        <v>55927</v>
      </c>
      <c r="L6">
        <v>7989.5714285714284</v>
      </c>
      <c r="M6">
        <v>1316</v>
      </c>
      <c r="N6">
        <v>18876</v>
      </c>
      <c r="O6">
        <v>-0.42432195975503062</v>
      </c>
      <c r="P6" t="s">
        <v>20</v>
      </c>
    </row>
    <row r="7" spans="1:16" x14ac:dyDescent="0.3">
      <c r="A7" t="s">
        <v>42</v>
      </c>
      <c r="B7" t="s">
        <v>14</v>
      </c>
      <c r="C7" t="s">
        <v>11</v>
      </c>
      <c r="D7">
        <v>5746</v>
      </c>
      <c r="E7">
        <v>5816</v>
      </c>
      <c r="F7">
        <v>5836</v>
      </c>
      <c r="G7">
        <v>5671</v>
      </c>
      <c r="H7">
        <v>5841</v>
      </c>
      <c r="I7">
        <v>10066</v>
      </c>
      <c r="J7">
        <v>5821</v>
      </c>
      <c r="K7">
        <v>44797</v>
      </c>
      <c r="L7">
        <v>6399.5714285714284</v>
      </c>
      <c r="M7">
        <v>5671</v>
      </c>
      <c r="N7">
        <v>10066</v>
      </c>
      <c r="O7">
        <v>-0.42171666997814428</v>
      </c>
      <c r="P7" t="s">
        <v>20</v>
      </c>
    </row>
    <row r="8" spans="1:16" x14ac:dyDescent="0.3">
      <c r="A8" t="s">
        <v>43</v>
      </c>
      <c r="B8" t="s">
        <v>14</v>
      </c>
      <c r="C8" t="s">
        <v>11</v>
      </c>
      <c r="D8">
        <f>D2-6546</f>
        <v>902305</v>
      </c>
      <c r="E8">
        <f>E2-6547</f>
        <v>947194</v>
      </c>
      <c r="F8">
        <f t="shared" ref="F8:N8" si="0">F2-654</f>
        <v>923712</v>
      </c>
      <c r="G8">
        <f t="shared" si="0"/>
        <v>906922</v>
      </c>
      <c r="H8">
        <f t="shared" si="0"/>
        <v>945117</v>
      </c>
      <c r="I8">
        <f>I2-6548</f>
        <v>1922108</v>
      </c>
      <c r="J8">
        <f t="shared" si="0"/>
        <v>1022377</v>
      </c>
      <c r="K8">
        <f t="shared" si="0"/>
        <v>7591338</v>
      </c>
      <c r="L8">
        <f t="shared" si="0"/>
        <v>1083916.2857142857</v>
      </c>
      <c r="M8">
        <f>M2-6546</f>
        <v>901030</v>
      </c>
      <c r="N8">
        <f t="shared" si="0"/>
        <v>1928002</v>
      </c>
      <c r="O8">
        <v>-0.40130858199799102</v>
      </c>
      <c r="P8" t="s">
        <v>12</v>
      </c>
    </row>
    <row r="9" spans="1:16" x14ac:dyDescent="0.3">
      <c r="A9" t="s">
        <v>44</v>
      </c>
      <c r="B9" t="s">
        <v>14</v>
      </c>
      <c r="C9" t="s">
        <v>11</v>
      </c>
      <c r="D9">
        <f t="shared" ref="D9:D12" si="1">D3-6546</f>
        <v>538405</v>
      </c>
      <c r="E9">
        <f t="shared" ref="E9:E12" si="2">E3-6547</f>
        <v>570089</v>
      </c>
      <c r="F9">
        <f t="shared" ref="F9:H9" si="3">F3-654</f>
        <v>564197</v>
      </c>
      <c r="G9">
        <f t="shared" si="3"/>
        <v>515762</v>
      </c>
      <c r="H9">
        <f t="shared" si="3"/>
        <v>557842</v>
      </c>
      <c r="I9">
        <f t="shared" ref="I9:I12" si="4">I3-6548</f>
        <v>1132518</v>
      </c>
      <c r="J9">
        <f t="shared" ref="J9:L9" si="5">J3-654</f>
        <v>606342</v>
      </c>
      <c r="K9">
        <f t="shared" si="5"/>
        <v>4506758</v>
      </c>
      <c r="L9">
        <f t="shared" si="5"/>
        <v>643262</v>
      </c>
      <c r="M9">
        <f t="shared" ref="M9:M12" si="6">M3-6546</f>
        <v>509870</v>
      </c>
      <c r="N9">
        <f t="shared" ref="N9" si="7">N3-654</f>
        <v>1138412</v>
      </c>
      <c r="O9">
        <v>-0.38839051408800401</v>
      </c>
      <c r="P9" t="s">
        <v>12</v>
      </c>
    </row>
    <row r="10" spans="1:16" x14ac:dyDescent="0.3">
      <c r="A10" t="s">
        <v>45</v>
      </c>
      <c r="B10" t="s">
        <v>14</v>
      </c>
      <c r="C10" t="s">
        <v>11</v>
      </c>
      <c r="D10">
        <f t="shared" si="1"/>
        <v>252765</v>
      </c>
      <c r="E10">
        <f t="shared" si="2"/>
        <v>257064</v>
      </c>
      <c r="F10">
        <f t="shared" ref="F10:H10" si="8">F4-654</f>
        <v>263147</v>
      </c>
      <c r="G10">
        <f t="shared" si="8"/>
        <v>278602</v>
      </c>
      <c r="H10">
        <f t="shared" si="8"/>
        <v>282772</v>
      </c>
      <c r="I10">
        <f t="shared" si="4"/>
        <v>583928</v>
      </c>
      <c r="J10">
        <f t="shared" ref="J10:L10" si="9">J4-654</f>
        <v>300207</v>
      </c>
      <c r="K10">
        <f t="shared" si="9"/>
        <v>2240088</v>
      </c>
      <c r="L10">
        <f t="shared" si="9"/>
        <v>319452</v>
      </c>
      <c r="M10">
        <f t="shared" si="6"/>
        <v>252765</v>
      </c>
      <c r="N10">
        <f t="shared" ref="N10" si="10">N4-654</f>
        <v>589822</v>
      </c>
      <c r="O10">
        <v>-0.37547244617801601</v>
      </c>
      <c r="P10" t="s">
        <v>12</v>
      </c>
    </row>
    <row r="11" spans="1:16" x14ac:dyDescent="0.3">
      <c r="A11" t="s">
        <v>46</v>
      </c>
      <c r="B11" t="s">
        <v>26</v>
      </c>
      <c r="C11" t="s">
        <v>15</v>
      </c>
      <c r="D11">
        <f t="shared" si="1"/>
        <v>75095</v>
      </c>
      <c r="E11">
        <f t="shared" si="2"/>
        <v>80034</v>
      </c>
      <c r="F11">
        <f t="shared" ref="F11:H11" si="11">F5-654</f>
        <v>77437</v>
      </c>
      <c r="G11">
        <f t="shared" si="11"/>
        <v>91422</v>
      </c>
      <c r="H11">
        <f t="shared" si="11"/>
        <v>93727</v>
      </c>
      <c r="I11">
        <f t="shared" si="4"/>
        <v>180708</v>
      </c>
      <c r="J11">
        <f t="shared" ref="J11:L11" si="12">J5-654</f>
        <v>110587</v>
      </c>
      <c r="K11">
        <f t="shared" si="12"/>
        <v>730613</v>
      </c>
      <c r="L11">
        <f t="shared" si="12"/>
        <v>103812.71428571429</v>
      </c>
      <c r="M11">
        <f t="shared" si="6"/>
        <v>71545</v>
      </c>
      <c r="N11">
        <f t="shared" ref="N11" si="13">N5-654</f>
        <v>186602</v>
      </c>
      <c r="O11">
        <v>-0.362554378268028</v>
      </c>
      <c r="P11" t="s">
        <v>20</v>
      </c>
    </row>
    <row r="12" spans="1:16" x14ac:dyDescent="0.3">
      <c r="A12" t="s">
        <v>47</v>
      </c>
      <c r="B12" t="s">
        <v>14</v>
      </c>
      <c r="C12" t="s">
        <v>15</v>
      </c>
      <c r="D12">
        <f t="shared" si="1"/>
        <v>7960</v>
      </c>
      <c r="E12">
        <f t="shared" si="2"/>
        <v>12329</v>
      </c>
      <c r="F12">
        <f t="shared" ref="F12:H12" si="14">F6-654</f>
        <v>7987</v>
      </c>
      <c r="G12">
        <f t="shared" si="14"/>
        <v>4582</v>
      </c>
      <c r="H12">
        <f t="shared" si="14"/>
        <v>4412</v>
      </c>
      <c r="I12">
        <f t="shared" si="4"/>
        <v>-4262</v>
      </c>
      <c r="J12">
        <f t="shared" ref="J12:L12" si="15">J6-654</f>
        <v>662</v>
      </c>
      <c r="K12">
        <f t="shared" si="15"/>
        <v>55273</v>
      </c>
      <c r="L12">
        <f t="shared" si="15"/>
        <v>7335.5714285714284</v>
      </c>
      <c r="M12">
        <f t="shared" si="6"/>
        <v>-5230</v>
      </c>
      <c r="N12">
        <f t="shared" ref="N12" si="16">N6-654</f>
        <v>18222</v>
      </c>
      <c r="O12">
        <v>-0.34963631035804099</v>
      </c>
      <c r="P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Main Raw Data</vt:lpstr>
      <vt:lpstr>New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Meghan.Shafer@onsolve.com</dc:creator>
  <cp:lastModifiedBy>Meghan Shafer</cp:lastModifiedBy>
  <dcterms:created xsi:type="dcterms:W3CDTF">2022-01-23T11:02:10Z</dcterms:created>
  <dcterms:modified xsi:type="dcterms:W3CDTF">2023-04-24T20:26:36Z</dcterms:modified>
</cp:coreProperties>
</file>