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courses\3333\or\Coursera_OR_Online_Course\Operation Research 1_Model &amp;Application_Coursera\"/>
    </mc:Choice>
  </mc:AlternateContent>
  <xr:revisionPtr revIDLastSave="0" documentId="13_ncr:1_{AD79BF11-91A1-43B2-9A6A-7E921F7E7DA9}" xr6:coauthVersionLast="47" xr6:coauthVersionMax="47" xr10:uidLastSave="{00000000-0000-0000-0000-000000000000}"/>
  <bookViews>
    <workbookView xWindow="-108" yWindow="-108" windowWidth="23256" windowHeight="13176" activeTab="2" xr2:uid="{1D9C5B86-DA95-DC49-9657-080344829EBE}"/>
  </bookViews>
  <sheets>
    <sheet name="Producing desks and tables" sheetId="3" r:id="rId1"/>
    <sheet name="Personnel scheduling" sheetId="4" r:id="rId2"/>
    <sheet name="Pcr Lab " sheetId="5" r:id="rId3"/>
  </sheets>
  <definedNames>
    <definedName name="solver_adj" localSheetId="2" hidden="1">'Pcr Lab '!$A$5:$T$5,'Pcr Lab '!$A$9:$J$9</definedName>
    <definedName name="solver_adj" localSheetId="1" hidden="1">'Personnel scheduling'!$Y$24:$Z$24</definedName>
    <definedName name="solver_adj" localSheetId="0" hidden="1">'Producing desks and tables'!$B$11:$C$11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eng" localSheetId="2" hidden="1">2</definedName>
    <definedName name="solver_eng" localSheetId="1" hidden="1">1</definedName>
    <definedName name="solver_eng" localSheetId="0" hidden="1">2</definedName>
    <definedName name="solver_est" localSheetId="2" hidden="1">1</definedName>
    <definedName name="solver_est" localSheetId="1" hidden="1">1</definedName>
    <definedName name="solver_est" localSheetId="0" hidden="1">1</definedName>
    <definedName name="solver_itr" localSheetId="2" hidden="1">2147483647</definedName>
    <definedName name="solver_itr" localSheetId="1" hidden="1">2147483647</definedName>
    <definedName name="solver_itr" localSheetId="0" hidden="1">2147483647</definedName>
    <definedName name="solver_lhs1" localSheetId="2" hidden="1">'Pcr Lab '!$J$33:$J$37</definedName>
    <definedName name="solver_lhs1" localSheetId="1" hidden="1">'Personnel scheduling'!$O$24</definedName>
    <definedName name="solver_lhs1" localSheetId="0" hidden="1">'Producing desks and tables'!$B$13:$B$15</definedName>
    <definedName name="solver_lhs10" localSheetId="2" hidden="1">'Pcr Lab '!$K$26</definedName>
    <definedName name="solver_lhs11" localSheetId="2" hidden="1">'Pcr Lab '!$K$27</definedName>
    <definedName name="solver_lhs12" localSheetId="2" hidden="1">'Pcr Lab '!$K$28</definedName>
    <definedName name="solver_lhs13" localSheetId="2" hidden="1">'Pcr Lab '!$K$29</definedName>
    <definedName name="solver_lhs14" localSheetId="2" hidden="1">'Pcr Lab '!$N$33:$N$37</definedName>
    <definedName name="solver_lhs15" localSheetId="2" hidden="1">'Pcr Lab '!$O$40:$O$44</definedName>
    <definedName name="solver_lhs16" localSheetId="2" hidden="1">'Pcr Lab '!$R$33:$R$37</definedName>
    <definedName name="solver_lhs17" localSheetId="2" hidden="1">'Pcr Lab '!$V$33:$V$37</definedName>
    <definedName name="solver_lhs18" localSheetId="2" hidden="1">'Pcr Lab '!$K$26</definedName>
    <definedName name="solver_lhs19" localSheetId="2" hidden="1">'Pcr Lab '!$K$27</definedName>
    <definedName name="solver_lhs2" localSheetId="2" hidden="1">'Pcr Lab '!$J$40:$J$44</definedName>
    <definedName name="solver_lhs2" localSheetId="1" hidden="1">'Personnel scheduling'!$O$25</definedName>
    <definedName name="solver_lhs2" localSheetId="0" hidden="1">'Producing desks and tables'!$B$13:$B$15</definedName>
    <definedName name="solver_lhs20" localSheetId="2" hidden="1">'Pcr Lab '!$K$28</definedName>
    <definedName name="solver_lhs21" localSheetId="2" hidden="1">'Pcr Lab '!$K$29</definedName>
    <definedName name="solver_lhs22" localSheetId="2" hidden="1">'Pcr Lab '!$N$33</definedName>
    <definedName name="solver_lhs23" localSheetId="2" hidden="1">'Pcr Lab '!$N$34</definedName>
    <definedName name="solver_lhs24" localSheetId="2" hidden="1">'Pcr Lab '!$N$35</definedName>
    <definedName name="solver_lhs25" localSheetId="2" hidden="1">'Pcr Lab '!$N$36</definedName>
    <definedName name="solver_lhs26" localSheetId="2" hidden="1">'Pcr Lab '!$N$37</definedName>
    <definedName name="solver_lhs27" localSheetId="2" hidden="1">'Pcr Lab '!$O$40</definedName>
    <definedName name="solver_lhs28" localSheetId="2" hidden="1">'Pcr Lab '!$O$41</definedName>
    <definedName name="solver_lhs29" localSheetId="2" hidden="1">'Pcr Lab '!$O$42</definedName>
    <definedName name="solver_lhs3" localSheetId="2" hidden="1">'Pcr Lab '!$K$17</definedName>
    <definedName name="solver_lhs3" localSheetId="1" hidden="1">'Personnel scheduling'!$O$26</definedName>
    <definedName name="solver_lhs3" localSheetId="0" hidden="1">'Producing desks and tables'!$B$13:$B$15</definedName>
    <definedName name="solver_lhs30" localSheetId="2" hidden="1">'Pcr Lab '!$O$43</definedName>
    <definedName name="solver_lhs31" localSheetId="2" hidden="1">'Pcr Lab '!$O$44</definedName>
    <definedName name="solver_lhs32" localSheetId="2" hidden="1">'Pcr Lab '!$R$33</definedName>
    <definedName name="solver_lhs33" localSheetId="2" hidden="1">'Pcr Lab '!$R$34</definedName>
    <definedName name="solver_lhs34" localSheetId="2" hidden="1">'Pcr Lab '!$R$35</definedName>
    <definedName name="solver_lhs35" localSheetId="2" hidden="1">'Pcr Lab '!$R$36</definedName>
    <definedName name="solver_lhs36" localSheetId="2" hidden="1">'Pcr Lab '!$R$37</definedName>
    <definedName name="solver_lhs37" localSheetId="2" hidden="1">'Pcr Lab '!$V$33</definedName>
    <definedName name="solver_lhs38" localSheetId="2" hidden="1">'Pcr Lab '!$V$34</definedName>
    <definedName name="solver_lhs39" localSheetId="2" hidden="1">'Pcr Lab '!$V$35</definedName>
    <definedName name="solver_lhs4" localSheetId="2" hidden="1">'Pcr Lab '!$K$18</definedName>
    <definedName name="solver_lhs4" localSheetId="1" hidden="1">'Personnel scheduling'!$B$22</definedName>
    <definedName name="solver_lhs4" localSheetId="0" hidden="1">'Producing desks and tables'!#REF!</definedName>
    <definedName name="solver_lhs40" localSheetId="2" hidden="1">'Pcr Lab '!$V$36</definedName>
    <definedName name="solver_lhs41" localSheetId="2" hidden="1">'Pcr Lab '!$V$37</definedName>
    <definedName name="solver_lhs5" localSheetId="2" hidden="1">'Pcr Lab '!$K$19</definedName>
    <definedName name="solver_lhs5" localSheetId="1" hidden="1">'Personnel scheduling'!$B$22</definedName>
    <definedName name="solver_lhs5" localSheetId="0" hidden="1">'Producing desks and tables'!$D$10</definedName>
    <definedName name="solver_lhs6" localSheetId="2" hidden="1">'Pcr Lab '!$K$20</definedName>
    <definedName name="solver_lhs6" localSheetId="1" hidden="1">'Personnel scheduling'!$B$23</definedName>
    <definedName name="solver_lhs6" localSheetId="0" hidden="1">'Producing desks and tables'!$D$10</definedName>
    <definedName name="solver_lhs7" localSheetId="2" hidden="1">'Pcr Lab '!$K$21</definedName>
    <definedName name="solver_lhs7" localSheetId="1" hidden="1">'Personnel scheduling'!$B$23</definedName>
    <definedName name="solver_lhs7" localSheetId="0" hidden="1">'Producing desks and tables'!$E$10</definedName>
    <definedName name="solver_lhs8" localSheetId="2" hidden="1">'Pcr Lab '!$K$22</definedName>
    <definedName name="solver_lhs8" localSheetId="0" hidden="1">'Producing desks and tables'!$F$4</definedName>
    <definedName name="solver_lhs9" localSheetId="2" hidden="1">'Pcr Lab '!$K$25</definedName>
    <definedName name="solver_lhs9" localSheetId="0" hidden="1">'Producing desks and tables'!$F$3</definedName>
    <definedName name="solver_lin" localSheetId="1" hidden="1">1</definedName>
    <definedName name="solver_lin" localSheetId="0" hidden="1">1</definedName>
    <definedName name="solver_mip" localSheetId="2" hidden="1">2147483647</definedName>
    <definedName name="solver_mip" localSheetId="1" hidden="1">2147483647</definedName>
    <definedName name="solver_mip" localSheetId="0" hidden="1">2147483647</definedName>
    <definedName name="solver_mni" localSheetId="2" hidden="1">30</definedName>
    <definedName name="solver_mni" localSheetId="1" hidden="1">30</definedName>
    <definedName name="solver_mni" localSheetId="0" hidden="1">30</definedName>
    <definedName name="solver_mrt" localSheetId="2" hidden="1">0.075</definedName>
    <definedName name="solver_mrt" localSheetId="1" hidden="1">0.075</definedName>
    <definedName name="solver_mrt" localSheetId="0" hidden="1">0.075</definedName>
    <definedName name="solver_msl" localSheetId="2" hidden="1">2</definedName>
    <definedName name="solver_msl" localSheetId="1" hidden="1">2</definedName>
    <definedName name="solver_msl" localSheetId="0" hidden="1">2</definedName>
    <definedName name="solver_neg" localSheetId="2" hidden="1">1</definedName>
    <definedName name="solver_neg" localSheetId="1" hidden="1">1</definedName>
    <definedName name="solver_neg" localSheetId="0" hidden="1">1</definedName>
    <definedName name="solver_nod" localSheetId="2" hidden="1">2147483647</definedName>
    <definedName name="solver_nod" localSheetId="1" hidden="1">2147483647</definedName>
    <definedName name="solver_nod" localSheetId="0" hidden="1">2147483647</definedName>
    <definedName name="solver_num" localSheetId="2" hidden="1">17</definedName>
    <definedName name="solver_num" localSheetId="1" hidden="1">0</definedName>
    <definedName name="solver_num" localSheetId="0" hidden="1">3</definedName>
    <definedName name="solver_nwt" localSheetId="2" hidden="1">1</definedName>
    <definedName name="solver_nwt" localSheetId="1" hidden="1">1</definedName>
    <definedName name="solver_nwt" localSheetId="0" hidden="1">1</definedName>
    <definedName name="solver_opt" localSheetId="2" hidden="1">'Pcr Lab '!$K$14</definedName>
    <definedName name="solver_opt" localSheetId="1" hidden="1">'Personnel scheduling'!$AC$21</definedName>
    <definedName name="solver_opt" localSheetId="0" hidden="1">'Producing desks and tables'!$B$12</definedName>
    <definedName name="solver_pre" localSheetId="2" hidden="1">0.000001</definedName>
    <definedName name="solver_pre" localSheetId="1" hidden="1">0.000001</definedName>
    <definedName name="solver_pre" localSheetId="0" hidden="1">0.000001</definedName>
    <definedName name="solver_rbv" localSheetId="2" hidden="1">1</definedName>
    <definedName name="solver_rbv" localSheetId="1" hidden="1">1</definedName>
    <definedName name="solver_rbv" localSheetId="0" hidden="1">1</definedName>
    <definedName name="solver_rel1" localSheetId="2" hidden="1">1</definedName>
    <definedName name="solver_rel1" localSheetId="1" hidden="1">1</definedName>
    <definedName name="solver_rel1" localSheetId="0" hidden="1">1</definedName>
    <definedName name="solver_rel10" localSheetId="2" hidden="1">2</definedName>
    <definedName name="solver_rel11" localSheetId="2" hidden="1">2</definedName>
    <definedName name="solver_rel12" localSheetId="2" hidden="1">2</definedName>
    <definedName name="solver_rel13" localSheetId="2" hidden="1">2</definedName>
    <definedName name="solver_rel14" localSheetId="2" hidden="1">1</definedName>
    <definedName name="solver_rel15" localSheetId="2" hidden="1">1</definedName>
    <definedName name="solver_rel16" localSheetId="2" hidden="1">1</definedName>
    <definedName name="solver_rel17" localSheetId="2" hidden="1">1</definedName>
    <definedName name="solver_rel18" localSheetId="2" hidden="1">2</definedName>
    <definedName name="solver_rel19" localSheetId="2" hidden="1">2</definedName>
    <definedName name="solver_rel2" localSheetId="2" hidden="1">1</definedName>
    <definedName name="solver_rel2" localSheetId="1" hidden="1">1</definedName>
    <definedName name="solver_rel2" localSheetId="0" hidden="1">1</definedName>
    <definedName name="solver_rel20" localSheetId="2" hidden="1">2</definedName>
    <definedName name="solver_rel21" localSheetId="2" hidden="1">2</definedName>
    <definedName name="solver_rel22" localSheetId="2" hidden="1">1</definedName>
    <definedName name="solver_rel23" localSheetId="2" hidden="1">1</definedName>
    <definedName name="solver_rel24" localSheetId="2" hidden="1">1</definedName>
    <definedName name="solver_rel25" localSheetId="2" hidden="1">1</definedName>
    <definedName name="solver_rel26" localSheetId="2" hidden="1">1</definedName>
    <definedName name="solver_rel27" localSheetId="2" hidden="1">1</definedName>
    <definedName name="solver_rel28" localSheetId="2" hidden="1">1</definedName>
    <definedName name="solver_rel29" localSheetId="2" hidden="1">1</definedName>
    <definedName name="solver_rel3" localSheetId="2" hidden="1">3</definedName>
    <definedName name="solver_rel3" localSheetId="1" hidden="1">1</definedName>
    <definedName name="solver_rel3" localSheetId="0" hidden="1">1</definedName>
    <definedName name="solver_rel30" localSheetId="2" hidden="1">1</definedName>
    <definedName name="solver_rel31" localSheetId="2" hidden="1">1</definedName>
    <definedName name="solver_rel32" localSheetId="2" hidden="1">1</definedName>
    <definedName name="solver_rel33" localSheetId="2" hidden="1">1</definedName>
    <definedName name="solver_rel34" localSheetId="2" hidden="1">1</definedName>
    <definedName name="solver_rel35" localSheetId="2" hidden="1">1</definedName>
    <definedName name="solver_rel36" localSheetId="2" hidden="1">1</definedName>
    <definedName name="solver_rel37" localSheetId="2" hidden="1">1</definedName>
    <definedName name="solver_rel38" localSheetId="2" hidden="1">1</definedName>
    <definedName name="solver_rel39" localSheetId="2" hidden="1">1</definedName>
    <definedName name="solver_rel4" localSheetId="2" hidden="1">3</definedName>
    <definedName name="solver_rel4" localSheetId="1" hidden="1">3</definedName>
    <definedName name="solver_rel4" localSheetId="0" hidden="1">3</definedName>
    <definedName name="solver_rel40" localSheetId="2" hidden="1">1</definedName>
    <definedName name="solver_rel41" localSheetId="2" hidden="1">1</definedName>
    <definedName name="solver_rel5" localSheetId="2" hidden="1">3</definedName>
    <definedName name="solver_rel5" localSheetId="1" hidden="1">3</definedName>
    <definedName name="solver_rel5" localSheetId="0" hidden="1">4</definedName>
    <definedName name="solver_rel6" localSheetId="2" hidden="1">3</definedName>
    <definedName name="solver_rel6" localSheetId="1" hidden="1">3</definedName>
    <definedName name="solver_rel6" localSheetId="0" hidden="1">3</definedName>
    <definedName name="solver_rel7" localSheetId="2" hidden="1">3</definedName>
    <definedName name="solver_rel7" localSheetId="1" hidden="1">3</definedName>
    <definedName name="solver_rel7" localSheetId="0" hidden="1">5</definedName>
    <definedName name="solver_rel8" localSheetId="2" hidden="1">3</definedName>
    <definedName name="solver_rel8" localSheetId="0" hidden="1">1</definedName>
    <definedName name="solver_rel9" localSheetId="2" hidden="1">2</definedName>
    <definedName name="solver_rel9" localSheetId="0" hidden="1">1</definedName>
    <definedName name="solver_rhs1" localSheetId="2" hidden="1">'Pcr Lab '!$L$33:$L$37</definedName>
    <definedName name="solver_rhs1" localSheetId="1" hidden="1">'Personnel scheduling'!$Q$24</definedName>
    <definedName name="solver_rhs1" localSheetId="0" hidden="1">'Producing desks and tables'!$E$3:$E$5</definedName>
    <definedName name="solver_rhs10" localSheetId="2" hidden="1">'Pcr Lab '!$M$26</definedName>
    <definedName name="solver_rhs11" localSheetId="2" hidden="1">'Pcr Lab '!$M$27</definedName>
    <definedName name="solver_rhs12" localSheetId="2" hidden="1">'Pcr Lab '!$M$28</definedName>
    <definedName name="solver_rhs13" localSheetId="2" hidden="1">'Pcr Lab '!$M$29</definedName>
    <definedName name="solver_rhs14" localSheetId="2" hidden="1">'Pcr Lab '!$P$33:$P$37</definedName>
    <definedName name="solver_rhs15" localSheetId="2" hidden="1">'Pcr Lab '!$Q$40:$Q$44</definedName>
    <definedName name="solver_rhs16" localSheetId="2" hidden="1">'Pcr Lab '!$T$33:$T$37</definedName>
    <definedName name="solver_rhs17" localSheetId="2" hidden="1">'Pcr Lab '!$X$33:$X$37</definedName>
    <definedName name="solver_rhs18" localSheetId="2" hidden="1">'Pcr Lab '!$M$26</definedName>
    <definedName name="solver_rhs19" localSheetId="2" hidden="1">'Pcr Lab '!$M$27</definedName>
    <definedName name="solver_rhs2" localSheetId="2" hidden="1">'Pcr Lab '!$L$40:$L$44</definedName>
    <definedName name="solver_rhs2" localSheetId="1" hidden="1">'Personnel scheduling'!$Q$25</definedName>
    <definedName name="solver_rhs2" localSheetId="0" hidden="1">'Producing desks and tables'!$E$3:$E$5</definedName>
    <definedName name="solver_rhs20" localSheetId="2" hidden="1">'Pcr Lab '!$M$28</definedName>
    <definedName name="solver_rhs21" localSheetId="2" hidden="1">'Pcr Lab '!$M$29</definedName>
    <definedName name="solver_rhs22" localSheetId="2" hidden="1">'Pcr Lab '!$P$33</definedName>
    <definedName name="solver_rhs23" localSheetId="2" hidden="1">'Pcr Lab '!$P$34</definedName>
    <definedName name="solver_rhs24" localSheetId="2" hidden="1">'Pcr Lab '!$P$35</definedName>
    <definedName name="solver_rhs25" localSheetId="2" hidden="1">'Pcr Lab '!$P$36</definedName>
    <definedName name="solver_rhs26" localSheetId="2" hidden="1">'Pcr Lab '!$P$37</definedName>
    <definedName name="solver_rhs27" localSheetId="2" hidden="1">'Pcr Lab '!$Q$40</definedName>
    <definedName name="solver_rhs28" localSheetId="2" hidden="1">'Pcr Lab '!$Q$41</definedName>
    <definedName name="solver_rhs29" localSheetId="2" hidden="1">'Pcr Lab '!$Q$42</definedName>
    <definedName name="solver_rhs3" localSheetId="2" hidden="1">'Pcr Lab '!$M$17</definedName>
    <definedName name="solver_rhs3" localSheetId="1" hidden="1">'Personnel scheduling'!$Q$26</definedName>
    <definedName name="solver_rhs3" localSheetId="0" hidden="1">'Producing desks and tables'!$E$3:$E$5</definedName>
    <definedName name="solver_rhs30" localSheetId="2" hidden="1">'Pcr Lab '!$Q$43</definedName>
    <definedName name="solver_rhs31" localSheetId="2" hidden="1">'Pcr Lab '!$Q$44</definedName>
    <definedName name="solver_rhs32" localSheetId="2" hidden="1">'Pcr Lab '!$T$33</definedName>
    <definedName name="solver_rhs33" localSheetId="2" hidden="1">'Pcr Lab '!$T$34</definedName>
    <definedName name="solver_rhs34" localSheetId="2" hidden="1">'Pcr Lab '!$T$35</definedName>
    <definedName name="solver_rhs35" localSheetId="2" hidden="1">'Pcr Lab '!$T$36</definedName>
    <definedName name="solver_rhs36" localSheetId="2" hidden="1">'Pcr Lab '!$T$37</definedName>
    <definedName name="solver_rhs37" localSheetId="2" hidden="1">'Pcr Lab '!$X$33</definedName>
    <definedName name="solver_rhs38" localSheetId="2" hidden="1">'Pcr Lab '!$X$34</definedName>
    <definedName name="solver_rhs39" localSheetId="2" hidden="1">'Pcr Lab '!$X$35</definedName>
    <definedName name="solver_rhs4" localSheetId="2" hidden="1">'Pcr Lab '!$M$18</definedName>
    <definedName name="solver_rhs4" localSheetId="1" hidden="1">'Personnel scheduling'!$J$8</definedName>
    <definedName name="solver_rhs4" localSheetId="0" hidden="1">0</definedName>
    <definedName name="solver_rhs40" localSheetId="2" hidden="1">'Pcr Lab '!$X$36</definedName>
    <definedName name="solver_rhs41" localSheetId="2" hidden="1">'Pcr Lab '!$X$37</definedName>
    <definedName name="solver_rhs5" localSheetId="2" hidden="1">'Pcr Lab '!$M$19</definedName>
    <definedName name="solver_rhs5" localSheetId="1" hidden="1">'Personnel scheduling'!$J$8</definedName>
    <definedName name="solver_rhs5" localSheetId="0" hidden="1">整數</definedName>
    <definedName name="solver_rhs6" localSheetId="2" hidden="1">'Pcr Lab '!$M$20</definedName>
    <definedName name="solver_rhs6" localSheetId="1" hidden="1">'Personnel scheduling'!$J$9</definedName>
    <definedName name="solver_rhs6" localSheetId="0" hidden="1">0</definedName>
    <definedName name="solver_rhs7" localSheetId="2" hidden="1">'Pcr Lab '!$M$21</definedName>
    <definedName name="solver_rhs7" localSheetId="1" hidden="1">'Personnel scheduling'!$J$9</definedName>
    <definedName name="solver_rhs7" localSheetId="0" hidden="1">二進制</definedName>
    <definedName name="solver_rhs8" localSheetId="2" hidden="1">'Pcr Lab '!$M$22</definedName>
    <definedName name="solver_rhs8" localSheetId="0" hidden="1">'Producing desks and tables'!$H$4</definedName>
    <definedName name="solver_rhs9" localSheetId="2" hidden="1">'Pcr Lab '!$M$25</definedName>
    <definedName name="solver_rhs9" localSheetId="0" hidden="1">'Producing desks and tables'!$H$3</definedName>
    <definedName name="solver_rlx" localSheetId="2" hidden="1">2</definedName>
    <definedName name="solver_rlx" localSheetId="1" hidden="1">2</definedName>
    <definedName name="solver_rlx" localSheetId="0" hidden="1">2</definedName>
    <definedName name="solver_rsd" localSheetId="2" hidden="1">0</definedName>
    <definedName name="solver_rsd" localSheetId="1" hidden="1">0</definedName>
    <definedName name="solver_rsd" localSheetId="0" hidden="1">0</definedName>
    <definedName name="solver_scl" localSheetId="2" hidden="1">1</definedName>
    <definedName name="solver_scl" localSheetId="1" hidden="1">1</definedName>
    <definedName name="solver_scl" localSheetId="0" hidden="1">1</definedName>
    <definedName name="solver_sho" localSheetId="2" hidden="1">2</definedName>
    <definedName name="solver_sho" localSheetId="1" hidden="1">2</definedName>
    <definedName name="solver_sho" localSheetId="0" hidden="1">2</definedName>
    <definedName name="solver_ssz" localSheetId="2" hidden="1">100</definedName>
    <definedName name="solver_ssz" localSheetId="1" hidden="1">100</definedName>
    <definedName name="solver_ssz" localSheetId="0" hidden="1">100</definedName>
    <definedName name="solver_tim" localSheetId="2" hidden="1">2147483647</definedName>
    <definedName name="solver_tim" localSheetId="1" hidden="1">2147483647</definedName>
    <definedName name="solver_tim" localSheetId="0" hidden="1">2147483647</definedName>
    <definedName name="solver_tol" localSheetId="2" hidden="1">0.01</definedName>
    <definedName name="solver_tol" localSheetId="1" hidden="1">0.01</definedName>
    <definedName name="solver_tol" localSheetId="0" hidden="1">0.01</definedName>
    <definedName name="solver_typ" localSheetId="2" hidden="1">2</definedName>
    <definedName name="solver_typ" localSheetId="1" hidden="1">2</definedName>
    <definedName name="solver_typ" localSheetId="0" hidden="1">1</definedName>
    <definedName name="solver_val" localSheetId="2" hidden="1">0</definedName>
    <definedName name="solver_val" localSheetId="1" hidden="1">0</definedName>
    <definedName name="solver_val" localSheetId="0" hidden="1">0</definedName>
    <definedName name="solver_ver" localSheetId="2" hidden="1">3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4" i="5" l="1"/>
  <c r="J43" i="5"/>
  <c r="J42" i="5"/>
  <c r="J41" i="5"/>
  <c r="J40" i="5"/>
  <c r="O44" i="5"/>
  <c r="O43" i="5"/>
  <c r="O42" i="5"/>
  <c r="O41" i="5"/>
  <c r="O40" i="5"/>
  <c r="V37" i="5"/>
  <c r="V36" i="5"/>
  <c r="V35" i="5"/>
  <c r="V34" i="5"/>
  <c r="V33" i="5"/>
  <c r="R37" i="5"/>
  <c r="R36" i="5"/>
  <c r="R35" i="5"/>
  <c r="R34" i="5"/>
  <c r="R33" i="5"/>
  <c r="N37" i="5"/>
  <c r="N36" i="5"/>
  <c r="N35" i="5"/>
  <c r="N34" i="5"/>
  <c r="N33" i="5"/>
  <c r="J37" i="5"/>
  <c r="J36" i="5"/>
  <c r="J35" i="5"/>
  <c r="J34" i="5"/>
  <c r="J33" i="5"/>
  <c r="K29" i="5"/>
  <c r="K28" i="5"/>
  <c r="K27" i="5"/>
  <c r="K26" i="5"/>
  <c r="K25" i="5"/>
  <c r="K22" i="5"/>
  <c r="K21" i="5"/>
  <c r="K20" i="5"/>
  <c r="K19" i="5"/>
  <c r="K18" i="5"/>
  <c r="K17" i="5"/>
  <c r="K14" i="5"/>
  <c r="AA6" i="4"/>
  <c r="AB6" i="4" s="1"/>
  <c r="AA7" i="4"/>
  <c r="AB7" i="4" s="1"/>
  <c r="AA8" i="4"/>
  <c r="AB8" i="4" s="1"/>
  <c r="AA9" i="4"/>
  <c r="AB9" i="4" s="1"/>
  <c r="AA10" i="4"/>
  <c r="AB10" i="4" s="1"/>
  <c r="AA11" i="4"/>
  <c r="AB11" i="4" s="1"/>
  <c r="AA12" i="4"/>
  <c r="AB12" i="4" s="1"/>
  <c r="AA13" i="4"/>
  <c r="AB13" i="4" s="1"/>
  <c r="AA14" i="4"/>
  <c r="AB14" i="4" s="1"/>
  <c r="AA15" i="4"/>
  <c r="AB15" i="4" s="1"/>
  <c r="AA16" i="4"/>
  <c r="AB16" i="4" s="1"/>
  <c r="AA17" i="4"/>
  <c r="AB17" i="4" s="1"/>
  <c r="AA18" i="4"/>
  <c r="AB18" i="4" s="1"/>
  <c r="AA19" i="4"/>
  <c r="AB19" i="4" s="1"/>
  <c r="AA5" i="4"/>
  <c r="AB5" i="4" s="1"/>
  <c r="O26" i="4"/>
  <c r="O25" i="4"/>
  <c r="O24" i="4"/>
  <c r="O23" i="4"/>
  <c r="B15" i="3"/>
  <c r="B14" i="3"/>
  <c r="B13" i="3"/>
  <c r="B12" i="3"/>
  <c r="B17" i="4"/>
  <c r="B16" i="4"/>
  <c r="AC21" i="4" l="1"/>
  <c r="B18" i="4"/>
  <c r="B19" i="4" l="1"/>
  <c r="B23" i="4" l="1"/>
  <c r="B22" i="4"/>
  <c r="B21" i="4"/>
  <c r="B20" i="4"/>
</calcChain>
</file>

<file path=xl/sharedStrings.xml><?xml version="1.0" encoding="utf-8"?>
<sst xmlns="http://schemas.openxmlformats.org/spreadsheetml/2006/main" count="200" uniqueCount="125">
  <si>
    <r>
      <t>x</t>
    </r>
    <r>
      <rPr>
        <sz val="6"/>
        <color theme="1"/>
        <rFont val="微軟正黑體"/>
        <family val="2"/>
        <charset val="136"/>
      </rPr>
      <t>2</t>
    </r>
  </si>
  <si>
    <r>
      <t>x</t>
    </r>
    <r>
      <rPr>
        <sz val="6"/>
        <color theme="1"/>
        <rFont val="微軟正黑體"/>
        <family val="2"/>
        <charset val="136"/>
      </rPr>
      <t>1</t>
    </r>
  </si>
  <si>
    <t>&lt;=</t>
    <phoneticPr fontId="0" type="noConversion"/>
  </si>
  <si>
    <t xml:space="preserve"> </t>
    <phoneticPr fontId="0" type="noConversion"/>
  </si>
  <si>
    <r>
      <t>x</t>
    </r>
    <r>
      <rPr>
        <sz val="6"/>
        <color theme="1"/>
        <rFont val="微軟正黑體"/>
        <family val="2"/>
        <charset val="136"/>
      </rPr>
      <t>3</t>
    </r>
  </si>
  <si>
    <r>
      <t>x</t>
    </r>
    <r>
      <rPr>
        <sz val="6"/>
        <color theme="1"/>
        <rFont val="微軟正黑體"/>
        <family val="2"/>
        <charset val="136"/>
      </rPr>
      <t>4</t>
    </r>
  </si>
  <si>
    <r>
      <t>x</t>
    </r>
    <r>
      <rPr>
        <sz val="6"/>
        <color theme="1"/>
        <rFont val="微軟正黑體"/>
        <family val="2"/>
        <charset val="136"/>
      </rPr>
      <t>5</t>
    </r>
    <r>
      <rPr>
        <sz val="12"/>
        <color theme="1"/>
        <rFont val="Vrinda"/>
        <family val="2"/>
        <scheme val="minor"/>
      </rPr>
      <t/>
    </r>
  </si>
  <si>
    <r>
      <t>x</t>
    </r>
    <r>
      <rPr>
        <sz val="6"/>
        <color theme="1"/>
        <rFont val="微軟正黑體"/>
        <family val="2"/>
        <charset val="136"/>
      </rPr>
      <t>6</t>
    </r>
    <r>
      <rPr>
        <sz val="12"/>
        <color theme="1"/>
        <rFont val="Vrinda"/>
        <family val="2"/>
        <scheme val="minor"/>
      </rPr>
      <t/>
    </r>
  </si>
  <si>
    <r>
      <t>x</t>
    </r>
    <r>
      <rPr>
        <sz val="6"/>
        <color theme="1"/>
        <rFont val="微軟正黑體"/>
        <family val="2"/>
        <charset val="136"/>
      </rPr>
      <t>7</t>
    </r>
    <r>
      <rPr>
        <sz val="12"/>
        <color theme="1"/>
        <rFont val="Vrinda"/>
        <family val="2"/>
        <scheme val="minor"/>
      </rPr>
      <t/>
    </r>
  </si>
  <si>
    <t>&gt;=</t>
    <phoneticPr fontId="0" type="noConversion"/>
  </si>
  <si>
    <t>min</t>
    <phoneticPr fontId="0" type="noConversion"/>
  </si>
  <si>
    <t>Constraints</t>
  </si>
  <si>
    <t>Objective values</t>
  </si>
  <si>
    <t>Objective value</t>
  </si>
  <si>
    <t>Linear Programing</t>
  </si>
  <si>
    <t>Decision variables</t>
  </si>
  <si>
    <t>Constraint 1</t>
  </si>
  <si>
    <t>Constraint 2</t>
  </si>
  <si>
    <t>Wood</t>
  </si>
  <si>
    <t>Mon</t>
  </si>
  <si>
    <t>Tue</t>
  </si>
  <si>
    <t>Wed</t>
  </si>
  <si>
    <t>Thu</t>
  </si>
  <si>
    <t>Fri</t>
  </si>
  <si>
    <t>Sat</t>
  </si>
  <si>
    <t>Sun</t>
  </si>
  <si>
    <t>max</t>
  </si>
  <si>
    <t>Constraint 3</t>
  </si>
  <si>
    <t>Constraint 4</t>
  </si>
  <si>
    <t>Constraint 5</t>
  </si>
  <si>
    <t>Constraint 6</t>
  </si>
  <si>
    <t>Constraint 7</t>
  </si>
  <si>
    <t>Machine</t>
  </si>
  <si>
    <t>&lt;=</t>
  </si>
  <si>
    <t>Labor hours</t>
  </si>
  <si>
    <r>
      <t>Desk (x</t>
    </r>
    <r>
      <rPr>
        <sz val="6"/>
        <color theme="1"/>
        <rFont val="微軟正黑體"/>
        <family val="2"/>
        <charset val="136"/>
      </rPr>
      <t>1</t>
    </r>
    <r>
      <rPr>
        <sz val="12"/>
        <color theme="1"/>
        <rFont val="微軟正黑體"/>
        <family val="2"/>
        <charset val="136"/>
      </rPr>
      <t>)</t>
    </r>
  </si>
  <si>
    <r>
      <t>Table (x</t>
    </r>
    <r>
      <rPr>
        <sz val="6"/>
        <color theme="1"/>
        <rFont val="微軟正黑體"/>
        <family val="2"/>
        <charset val="136"/>
      </rPr>
      <t>2</t>
    </r>
    <r>
      <rPr>
        <sz val="12"/>
        <color theme="1"/>
        <rFont val="微軟正黑體"/>
        <family val="2"/>
        <charset val="136"/>
      </rPr>
      <t>)</t>
    </r>
  </si>
  <si>
    <t>Product</t>
  </si>
  <si>
    <t>Price</t>
  </si>
  <si>
    <t>Material 1</t>
  </si>
  <si>
    <t>Material 2</t>
  </si>
  <si>
    <t>Material 3</t>
  </si>
  <si>
    <t>Material</t>
  </si>
  <si>
    <t>Supply limit</t>
  </si>
  <si>
    <t xml:space="preserve">Decision variable </t>
  </si>
  <si>
    <t>x1</t>
  </si>
  <si>
    <t>x2</t>
  </si>
  <si>
    <t>x3</t>
  </si>
  <si>
    <t>x4</t>
  </si>
  <si>
    <t>x5</t>
  </si>
  <si>
    <t>x6</t>
  </si>
  <si>
    <t>x7</t>
  </si>
  <si>
    <t>obj value</t>
  </si>
  <si>
    <t xml:space="preserve">cons1 </t>
  </si>
  <si>
    <t xml:space="preserve">cons2 </t>
  </si>
  <si>
    <t xml:space="preserve">cons3 </t>
  </si>
  <si>
    <t>x</t>
  </si>
  <si>
    <t>y</t>
  </si>
  <si>
    <t xml:space="preserve">alpha </t>
  </si>
  <si>
    <t xml:space="preserve">beta </t>
  </si>
  <si>
    <t xml:space="preserve">obj </t>
  </si>
  <si>
    <r>
      <t>α</t>
    </r>
    <r>
      <rPr>
        <sz val="12"/>
        <color theme="1"/>
        <rFont val="Vrinda"/>
        <family val="2"/>
        <scheme val="minor"/>
      </rPr>
      <t>+</t>
    </r>
    <r>
      <rPr>
        <i/>
        <sz val="12"/>
        <color rgb="FF1F1F1F"/>
        <rFont val="KaTeX_Math"/>
      </rPr>
      <t>βx</t>
    </r>
    <r>
      <rPr>
        <i/>
        <sz val="8.4"/>
        <color rgb="FF1F1F1F"/>
        <rFont val="KaTeX_Math"/>
      </rPr>
      <t>i</t>
    </r>
    <r>
      <rPr>
        <sz val="1"/>
        <color rgb="FF1F1F1F"/>
        <rFont val="Times New Roman"/>
        <family val="1"/>
      </rPr>
      <t>​</t>
    </r>
  </si>
  <si>
    <r>
      <t>[</t>
    </r>
    <r>
      <rPr>
        <i/>
        <sz val="12"/>
        <color theme="1"/>
        <rFont val="KaTeX_Math"/>
      </rPr>
      <t>y</t>
    </r>
    <r>
      <rPr>
        <i/>
        <sz val="8.4"/>
        <color theme="1"/>
        <rFont val="KaTeX_Math"/>
      </rPr>
      <t>i</t>
    </r>
    <r>
      <rPr>
        <sz val="1"/>
        <color theme="1"/>
        <rFont val="Vrinda"/>
        <family val="2"/>
        <scheme val="minor"/>
      </rPr>
      <t>​</t>
    </r>
    <r>
      <rPr>
        <sz val="12"/>
        <color theme="1"/>
        <rFont val="Vrinda"/>
        <family val="2"/>
        <scheme val="minor"/>
      </rPr>
      <t>−(</t>
    </r>
    <r>
      <rPr>
        <i/>
        <sz val="12"/>
        <color theme="1"/>
        <rFont val="KaTeX_Math"/>
      </rPr>
      <t>α</t>
    </r>
    <r>
      <rPr>
        <sz val="12"/>
        <color theme="1"/>
        <rFont val="Vrinda"/>
        <family val="2"/>
        <scheme val="minor"/>
      </rPr>
      <t>+</t>
    </r>
    <r>
      <rPr>
        <i/>
        <sz val="12"/>
        <color rgb="FF1F1F1F"/>
        <rFont val="KaTeX_Math"/>
      </rPr>
      <t>βx</t>
    </r>
    <r>
      <rPr>
        <i/>
        <sz val="8.4"/>
        <color rgb="FF1F1F1F"/>
        <rFont val="KaTeX_Math"/>
      </rPr>
      <t>i</t>
    </r>
    <r>
      <rPr>
        <sz val="1"/>
        <color rgb="FF1F1F1F"/>
        <rFont val="Times New Roman"/>
        <family val="1"/>
      </rPr>
      <t>​</t>
    </r>
    <r>
      <rPr>
        <sz val="12"/>
        <color rgb="FF1F1F1F"/>
        <rFont val="Times New Roman"/>
        <family val="1"/>
      </rPr>
      <t>)</t>
    </r>
    <r>
      <rPr>
        <sz val="12"/>
        <color rgb="FF1F1F1F"/>
        <rFont val="KaTeX_Size2"/>
      </rPr>
      <t>]</t>
    </r>
    <r>
      <rPr>
        <sz val="8.4"/>
        <color rgb="FF1F1F1F"/>
        <rFont val="Times New Roman"/>
        <family val="1"/>
      </rPr>
      <t>2</t>
    </r>
  </si>
  <si>
    <t xml:space="preserve">Decision Variable </t>
  </si>
  <si>
    <t xml:space="preserve">4 masters Student </t>
  </si>
  <si>
    <t xml:space="preserve">s rahman </t>
  </si>
  <si>
    <t xml:space="preserve">r kabir </t>
  </si>
  <si>
    <t xml:space="preserve">m feroz </t>
  </si>
  <si>
    <t xml:space="preserve">n.alom </t>
  </si>
  <si>
    <t xml:space="preserve">b.ahmed </t>
  </si>
  <si>
    <t xml:space="preserve">a rahim </t>
  </si>
  <si>
    <t xml:space="preserve">wage rate </t>
  </si>
  <si>
    <t xml:space="preserve">Maximum hours of Availability </t>
  </si>
  <si>
    <t>sun</t>
  </si>
  <si>
    <t>mon</t>
  </si>
  <si>
    <t>wed</t>
  </si>
  <si>
    <t>thurs</t>
  </si>
  <si>
    <t>thu</t>
  </si>
  <si>
    <t>Xs.r_sun</t>
  </si>
  <si>
    <t>Xm.f_tues</t>
  </si>
  <si>
    <t>Xn.a_wed</t>
  </si>
  <si>
    <t>Xs.r_mon</t>
  </si>
  <si>
    <t>Xs.r_tues</t>
  </si>
  <si>
    <t>Xs.r_wed</t>
  </si>
  <si>
    <t>Xs.r_thur</t>
  </si>
  <si>
    <t>Xr.k_sun</t>
  </si>
  <si>
    <t xml:space="preserve">Xr.k_mon </t>
  </si>
  <si>
    <t>Xr.k_tue</t>
  </si>
  <si>
    <t>Xr.k_wed</t>
  </si>
  <si>
    <t>Xr.k_thurs</t>
  </si>
  <si>
    <t>Xm.f_sun</t>
  </si>
  <si>
    <t>Xm.f_mon</t>
  </si>
  <si>
    <t>Xm.f_wed</t>
  </si>
  <si>
    <t>Xm.f_thur</t>
  </si>
  <si>
    <t>Xn.a_sun</t>
  </si>
  <si>
    <t xml:space="preserve">Xn.a_mon </t>
  </si>
  <si>
    <t>Xn.a_tue</t>
  </si>
  <si>
    <t>Xn.a_thurs</t>
  </si>
  <si>
    <t xml:space="preserve">master </t>
  </si>
  <si>
    <t xml:space="preserve">2 phd </t>
  </si>
  <si>
    <t>Xb.a_sun</t>
  </si>
  <si>
    <t>Xb.a_mon</t>
  </si>
  <si>
    <t>Xb.a_tues</t>
  </si>
  <si>
    <t>Xb.a_wed</t>
  </si>
  <si>
    <t>Xb.a_thur</t>
  </si>
  <si>
    <t>Xa.r_sun</t>
  </si>
  <si>
    <t xml:space="preserve">Xa.r_mon </t>
  </si>
  <si>
    <t>Xa.r_tue</t>
  </si>
  <si>
    <t>Xa.r_wed</t>
  </si>
  <si>
    <t>Xa.r_thurs</t>
  </si>
  <si>
    <t xml:space="preserve">Objective function </t>
  </si>
  <si>
    <t xml:space="preserve">1.8hours </t>
  </si>
  <si>
    <t>&gt;=</t>
  </si>
  <si>
    <t xml:space="preserve">2. 7 hours </t>
  </si>
  <si>
    <t>=</t>
  </si>
  <si>
    <t xml:space="preserve">3.14 hours </t>
  </si>
  <si>
    <t xml:space="preserve">mon </t>
  </si>
  <si>
    <t xml:space="preserve">tues </t>
  </si>
  <si>
    <t xml:space="preserve">4.Daily constraint </t>
  </si>
  <si>
    <t xml:space="preserve">s.Rahman </t>
  </si>
  <si>
    <t xml:space="preserve">r.kabir </t>
  </si>
  <si>
    <t>M.f</t>
  </si>
  <si>
    <t>N.A</t>
  </si>
  <si>
    <t>B.A</t>
  </si>
  <si>
    <t>A.R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</si>
</sst>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>
    <font>
      <sz val="12"/>
      <color theme="1"/>
      <name val="Vrinda"/>
      <family val="2"/>
      <scheme val="minor"/>
    </font>
    <font>
      <sz val="12"/>
      <color theme="1"/>
      <name val="Vrinda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8"/>
      <name val="Vrinda"/>
      <family val="2"/>
      <scheme val="minor"/>
    </font>
    <font>
      <sz val="12"/>
      <color rgb="FFFF0000"/>
      <name val="Segoe UI Emoji"/>
      <family val="2"/>
    </font>
    <font>
      <sz val="10"/>
      <color rgb="FF1F1F1F"/>
      <name val="Arial"/>
      <family val="2"/>
    </font>
    <font>
      <b/>
      <sz val="10"/>
      <color rgb="FF1F1F1F"/>
      <name val="Arial"/>
      <family val="2"/>
    </font>
    <font>
      <b/>
      <sz val="12"/>
      <color theme="1"/>
      <name val="Vrinda"/>
      <family val="2"/>
      <scheme val="minor"/>
    </font>
    <font>
      <i/>
      <sz val="12"/>
      <color theme="1"/>
      <name val="KaTeX_Math"/>
    </font>
    <font>
      <sz val="12"/>
      <color rgb="FF1F1F1F"/>
      <name val="Times New Roman"/>
      <family val="1"/>
    </font>
    <font>
      <i/>
      <sz val="12"/>
      <color rgb="FF1F1F1F"/>
      <name val="KaTeX_Math"/>
    </font>
    <font>
      <sz val="8.4"/>
      <color rgb="FF1F1F1F"/>
      <name val="Times New Roman"/>
      <family val="1"/>
    </font>
    <font>
      <i/>
      <sz val="8.4"/>
      <color rgb="FF1F1F1F"/>
      <name val="KaTeX_Math"/>
    </font>
    <font>
      <sz val="1"/>
      <color rgb="FF1F1F1F"/>
      <name val="Times New Roman"/>
      <family val="1"/>
    </font>
    <font>
      <sz val="12"/>
      <color theme="1"/>
      <name val="KaTeX_Size2"/>
    </font>
    <font>
      <i/>
      <sz val="8.4"/>
      <color theme="1"/>
      <name val="KaTeX_Math"/>
    </font>
    <font>
      <sz val="1"/>
      <color theme="1"/>
      <name val="Vrinda"/>
      <family val="2"/>
      <scheme val="minor"/>
    </font>
    <font>
      <sz val="12"/>
      <color rgb="FF1F1F1F"/>
      <name val="KaTeX_Size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48494A"/>
      </left>
      <right style="medium">
        <color rgb="FF48494A"/>
      </right>
      <top style="medium">
        <color rgb="FF48494A"/>
      </top>
      <bottom style="medium">
        <color rgb="FF48494A"/>
      </bottom>
      <diagonal/>
    </border>
    <border>
      <left style="medium">
        <color rgb="FFE5E7E8"/>
      </left>
      <right style="medium">
        <color rgb="FFE5E7E8"/>
      </right>
      <top style="medium">
        <color rgb="FFE5E7E8"/>
      </top>
      <bottom style="medium">
        <color rgb="FFE5E7E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164" fontId="3" fillId="5" borderId="0" xfId="1" applyNumberFormat="1" applyFont="1" applyFill="1" applyAlignment="1">
      <alignment horizontal="center" vertical="center"/>
    </xf>
    <xf numFmtId="164" fontId="3" fillId="3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164" fontId="6" fillId="2" borderId="0" xfId="1" applyNumberFormat="1" applyFont="1" applyFill="1" applyAlignment="1">
      <alignment horizontal="center" vertical="center"/>
    </xf>
    <xf numFmtId="0" fontId="8" fillId="6" borderId="1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9" fillId="7" borderId="0" xfId="1" applyFont="1" applyFill="1">
      <alignment vertical="center"/>
    </xf>
    <xf numFmtId="0" fontId="10" fillId="0" borderId="0" xfId="0" applyFont="1"/>
    <xf numFmtId="0" fontId="16" fillId="0" borderId="0" xfId="0" applyFont="1"/>
    <xf numFmtId="0" fontId="2" fillId="4" borderId="0" xfId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58F06E75-DA74-CD4D-91D0-09FFC5E90D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6F74-C17B-4345-A5F3-6651B1989512}">
  <dimension ref="A1:E15"/>
  <sheetViews>
    <sheetView zoomScaleNormal="100" zoomScaleSheetLayoutView="137" workbookViewId="0">
      <selection activeCell="B11" sqref="B11"/>
    </sheetView>
  </sheetViews>
  <sheetFormatPr defaultColWidth="8.83203125" defaultRowHeight="16.8"/>
  <cols>
    <col min="1" max="1" width="18.1640625" style="2" bestFit="1" customWidth="1"/>
    <col min="2" max="2" width="12.33203125" style="2" customWidth="1"/>
    <col min="3" max="3" width="13.6640625" style="2" customWidth="1"/>
    <col min="4" max="4" width="15" style="2" customWidth="1"/>
    <col min="5" max="5" width="13.83203125" style="2" customWidth="1"/>
    <col min="6" max="16384" width="8.83203125" style="1"/>
  </cols>
  <sheetData>
    <row r="1" spans="1:5">
      <c r="A1" s="16" t="s">
        <v>11</v>
      </c>
      <c r="B1" s="16"/>
      <c r="C1" s="16"/>
      <c r="D1" s="16"/>
      <c r="E1" s="16"/>
    </row>
    <row r="2" spans="1:5" s="2" customFormat="1">
      <c r="A2" s="3"/>
      <c r="B2" s="4" t="s">
        <v>35</v>
      </c>
      <c r="C2" s="4" t="s">
        <v>36</v>
      </c>
      <c r="D2" s="3"/>
      <c r="E2" s="3"/>
    </row>
    <row r="3" spans="1:5" s="2" customFormat="1">
      <c r="A3" s="3" t="s">
        <v>18</v>
      </c>
      <c r="B3" s="3">
        <v>3</v>
      </c>
      <c r="C3" s="3">
        <v>5</v>
      </c>
      <c r="D3" s="3" t="s">
        <v>2</v>
      </c>
      <c r="E3" s="3">
        <v>3600</v>
      </c>
    </row>
    <row r="4" spans="1:5" s="2" customFormat="1">
      <c r="A4" s="3" t="s">
        <v>34</v>
      </c>
      <c r="B4" s="3">
        <v>1</v>
      </c>
      <c r="C4" s="3">
        <v>2</v>
      </c>
      <c r="D4" s="3" t="s">
        <v>2</v>
      </c>
      <c r="E4" s="3">
        <v>1600</v>
      </c>
    </row>
    <row r="5" spans="1:5" s="2" customFormat="1">
      <c r="A5" s="3" t="s">
        <v>32</v>
      </c>
      <c r="B5" s="3">
        <v>50</v>
      </c>
      <c r="C5" s="3">
        <v>20</v>
      </c>
      <c r="D5" s="3" t="s">
        <v>33</v>
      </c>
      <c r="E5" s="3">
        <v>48000</v>
      </c>
    </row>
    <row r="6" spans="1:5">
      <c r="A6" s="16" t="s">
        <v>12</v>
      </c>
      <c r="B6" s="16"/>
      <c r="C6" s="16"/>
      <c r="D6" s="16"/>
      <c r="E6" s="16"/>
    </row>
    <row r="7" spans="1:5">
      <c r="A7" s="3" t="s">
        <v>26</v>
      </c>
      <c r="B7" s="3">
        <v>700</v>
      </c>
      <c r="C7" s="3">
        <v>900</v>
      </c>
      <c r="D7" s="3"/>
      <c r="E7" s="3"/>
    </row>
    <row r="8" spans="1:5" s="2" customFormat="1">
      <c r="A8" s="3"/>
      <c r="B8" s="3"/>
      <c r="C8" s="3"/>
      <c r="D8" s="3"/>
      <c r="E8" s="3"/>
    </row>
    <row r="9" spans="1:5" s="2" customFormat="1">
      <c r="A9" s="16" t="s">
        <v>14</v>
      </c>
      <c r="B9" s="16"/>
      <c r="C9" s="16"/>
      <c r="D9" s="16"/>
      <c r="E9" s="16"/>
    </row>
    <row r="10" spans="1:5" s="2" customFormat="1">
      <c r="A10" s="3" t="s">
        <v>3</v>
      </c>
      <c r="B10" s="3" t="s">
        <v>1</v>
      </c>
      <c r="C10" s="3" t="s">
        <v>0</v>
      </c>
      <c r="D10" s="3" t="s">
        <v>3</v>
      </c>
      <c r="E10" s="3" t="s">
        <v>3</v>
      </c>
    </row>
    <row r="11" spans="1:5" s="2" customFormat="1">
      <c r="A11" s="3" t="s">
        <v>15</v>
      </c>
      <c r="B11" s="5">
        <v>884.21052631578948</v>
      </c>
      <c r="C11" s="5">
        <v>189.47368421052624</v>
      </c>
      <c r="D11" s="3"/>
      <c r="E11" s="3"/>
    </row>
    <row r="12" spans="1:5" s="2" customFormat="1">
      <c r="A12" s="3" t="s">
        <v>13</v>
      </c>
      <c r="B12" s="6">
        <f>B7*B11+C7*C11</f>
        <v>789473.68421052617</v>
      </c>
      <c r="C12" s="7"/>
      <c r="D12" s="3"/>
      <c r="E12" s="3"/>
    </row>
    <row r="13" spans="1:5">
      <c r="A13" s="3" t="s">
        <v>16</v>
      </c>
      <c r="B13" s="8">
        <f>B3*B11+C3*C11</f>
        <v>3599.9999999999995</v>
      </c>
      <c r="C13" s="7"/>
      <c r="D13" s="3"/>
      <c r="E13" s="3"/>
    </row>
    <row r="14" spans="1:5">
      <c r="A14" s="3" t="s">
        <v>17</v>
      </c>
      <c r="B14" s="8">
        <f>B4*B11+C4*C11</f>
        <v>1263.1578947368421</v>
      </c>
      <c r="C14" s="7"/>
      <c r="D14" s="3"/>
      <c r="E14" s="3"/>
    </row>
    <row r="15" spans="1:5" ht="18">
      <c r="A15" s="3" t="s">
        <v>27</v>
      </c>
      <c r="B15" s="10">
        <f>B5*B11+C5*C11</f>
        <v>48000</v>
      </c>
      <c r="C15" s="9"/>
    </row>
  </sheetData>
  <mergeCells count="3">
    <mergeCell ref="A1:E1"/>
    <mergeCell ref="A6:E6"/>
    <mergeCell ref="A9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1C5F-19F7-7B4B-A5E3-1326B066DA1D}">
  <dimension ref="A1:AC26"/>
  <sheetViews>
    <sheetView topLeftCell="AW6" zoomScaleNormal="100" workbookViewId="0">
      <selection activeCell="AE23" sqref="AE23"/>
    </sheetView>
  </sheetViews>
  <sheetFormatPr defaultColWidth="8.83203125" defaultRowHeight="16.8"/>
  <cols>
    <col min="1" max="1" width="18.33203125" style="2" bestFit="1" customWidth="1"/>
    <col min="2" max="10" width="8.33203125" style="2" customWidth="1"/>
    <col min="11" max="11" width="8.83203125" style="1"/>
    <col min="12" max="12" width="13.83203125" style="1" bestFit="1" customWidth="1"/>
    <col min="13" max="27" width="8.83203125" style="1"/>
    <col min="28" max="28" width="11.1640625" style="1" bestFit="1" customWidth="1"/>
    <col min="29" max="16384" width="8.83203125" style="1"/>
  </cols>
  <sheetData>
    <row r="1" spans="1:28">
      <c r="A1" s="16" t="s">
        <v>11</v>
      </c>
      <c r="B1" s="16"/>
      <c r="C1" s="16"/>
      <c r="D1" s="16"/>
      <c r="E1" s="16"/>
      <c r="F1" s="16"/>
      <c r="G1" s="16"/>
      <c r="H1" s="16"/>
    </row>
    <row r="2" spans="1:28">
      <c r="A2" s="3"/>
      <c r="B2" s="4" t="s">
        <v>1</v>
      </c>
      <c r="C2" s="4" t="s">
        <v>0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28" ht="17.399999999999999" thickBot="1">
      <c r="A3" s="3" t="s">
        <v>19</v>
      </c>
      <c r="B3" s="3">
        <v>1</v>
      </c>
      <c r="C3" s="3"/>
      <c r="D3" s="3"/>
      <c r="E3" s="3">
        <v>1</v>
      </c>
      <c r="F3" s="3">
        <v>1</v>
      </c>
      <c r="G3" s="3">
        <v>1</v>
      </c>
      <c r="H3" s="3">
        <v>1</v>
      </c>
      <c r="I3" s="3" t="s">
        <v>9</v>
      </c>
      <c r="J3" s="3">
        <v>110</v>
      </c>
    </row>
    <row r="4" spans="1:28" ht="18" thickBot="1">
      <c r="A4" s="3" t="s">
        <v>20</v>
      </c>
      <c r="B4" s="3">
        <v>1</v>
      </c>
      <c r="C4" s="3">
        <v>1</v>
      </c>
      <c r="D4" s="3"/>
      <c r="E4" s="3"/>
      <c r="F4" s="3">
        <v>1</v>
      </c>
      <c r="G4" s="3">
        <v>1</v>
      </c>
      <c r="H4" s="3">
        <v>1</v>
      </c>
      <c r="I4" s="3" t="s">
        <v>9</v>
      </c>
      <c r="J4" s="3">
        <v>80</v>
      </c>
      <c r="M4" s="11" t="s">
        <v>37</v>
      </c>
      <c r="N4" s="11" t="s">
        <v>38</v>
      </c>
      <c r="O4" s="11" t="s">
        <v>39</v>
      </c>
      <c r="P4" s="11" t="s">
        <v>40</v>
      </c>
      <c r="Q4" s="11" t="s">
        <v>41</v>
      </c>
      <c r="S4" s="13"/>
      <c r="Y4" s="11" t="s">
        <v>56</v>
      </c>
      <c r="Z4" s="11" t="s">
        <v>57</v>
      </c>
      <c r="AA4" s="14" t="s">
        <v>61</v>
      </c>
      <c r="AB4" s="15" t="s">
        <v>62</v>
      </c>
    </row>
    <row r="5" spans="1:28" ht="17.399999999999999" thickBot="1">
      <c r="A5" s="3" t="s">
        <v>21</v>
      </c>
      <c r="B5" s="3">
        <v>1</v>
      </c>
      <c r="C5" s="3">
        <v>1</v>
      </c>
      <c r="D5" s="3">
        <v>1</v>
      </c>
      <c r="E5" s="3"/>
      <c r="F5" s="3"/>
      <c r="G5" s="3">
        <v>1</v>
      </c>
      <c r="H5" s="3">
        <v>1</v>
      </c>
      <c r="I5" s="3" t="s">
        <v>9</v>
      </c>
      <c r="J5" s="3">
        <v>150</v>
      </c>
      <c r="M5" s="12">
        <v>1</v>
      </c>
      <c r="N5" s="12">
        <v>100</v>
      </c>
      <c r="O5" s="12">
        <v>0</v>
      </c>
      <c r="P5" s="12">
        <v>3</v>
      </c>
      <c r="Q5" s="12">
        <v>10</v>
      </c>
      <c r="Y5" s="12">
        <v>38</v>
      </c>
      <c r="Z5" s="12">
        <v>137</v>
      </c>
      <c r="AA5" s="1">
        <f>Y$24+Z$24*Y5</f>
        <v>120.17070335851029</v>
      </c>
      <c r="AB5" s="1">
        <f>(Z5-AA5)^2</f>
        <v>283.22522544725666</v>
      </c>
    </row>
    <row r="6" spans="1:28" ht="17.399999999999999" thickBot="1">
      <c r="A6" s="3" t="s">
        <v>22</v>
      </c>
      <c r="B6" s="3">
        <v>1</v>
      </c>
      <c r="C6" s="3">
        <v>1</v>
      </c>
      <c r="D6" s="3">
        <v>1</v>
      </c>
      <c r="E6" s="3">
        <v>1</v>
      </c>
      <c r="F6" s="3"/>
      <c r="G6" s="3"/>
      <c r="H6" s="3">
        <v>1</v>
      </c>
      <c r="I6" s="3" t="s">
        <v>9</v>
      </c>
      <c r="J6" s="3">
        <v>30</v>
      </c>
      <c r="M6" s="12">
        <v>2</v>
      </c>
      <c r="N6" s="12">
        <v>120</v>
      </c>
      <c r="O6" s="12">
        <v>5</v>
      </c>
      <c r="P6" s="12">
        <v>10</v>
      </c>
      <c r="Q6" s="12">
        <v>10</v>
      </c>
      <c r="Y6" s="12">
        <v>56</v>
      </c>
      <c r="Z6" s="12">
        <v>201</v>
      </c>
      <c r="AA6" s="1">
        <f t="shared" ref="AA6:AA19" si="0">Y$24+Z$24*Y6</f>
        <v>173.83861965015075</v>
      </c>
      <c r="AB6" s="1">
        <f t="shared" ref="AB6:AB19" si="1">(Z6-AA6)^2</f>
        <v>737.7405825091771</v>
      </c>
    </row>
    <row r="7" spans="1:28" ht="17.399999999999999" thickBot="1">
      <c r="A7" s="3" t="s">
        <v>23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/>
      <c r="H7" s="3"/>
      <c r="I7" s="3" t="s">
        <v>9</v>
      </c>
      <c r="J7" s="3">
        <v>70</v>
      </c>
      <c r="M7" s="12">
        <v>3</v>
      </c>
      <c r="N7" s="12">
        <v>135</v>
      </c>
      <c r="O7" s="12">
        <v>5</v>
      </c>
      <c r="P7" s="12">
        <v>3</v>
      </c>
      <c r="Q7" s="12">
        <v>9</v>
      </c>
      <c r="Y7" s="12">
        <v>50</v>
      </c>
      <c r="Z7" s="12">
        <v>152</v>
      </c>
      <c r="AA7" s="1">
        <f t="shared" si="0"/>
        <v>155.94931421960393</v>
      </c>
      <c r="AB7" s="1">
        <f t="shared" si="1"/>
        <v>15.597082805165833</v>
      </c>
    </row>
    <row r="8" spans="1:28" ht="17.399999999999999" thickBot="1">
      <c r="A8" s="3" t="s">
        <v>24</v>
      </c>
      <c r="B8" s="3"/>
      <c r="C8" s="3">
        <v>1</v>
      </c>
      <c r="D8" s="3">
        <v>1</v>
      </c>
      <c r="E8" s="3">
        <v>1</v>
      </c>
      <c r="F8" s="3">
        <v>1</v>
      </c>
      <c r="G8" s="3">
        <v>1</v>
      </c>
      <c r="H8" s="3"/>
      <c r="I8" s="3" t="s">
        <v>9</v>
      </c>
      <c r="J8" s="3">
        <v>160</v>
      </c>
      <c r="M8" s="12">
        <v>4</v>
      </c>
      <c r="N8" s="12">
        <v>90</v>
      </c>
      <c r="O8" s="12">
        <v>4</v>
      </c>
      <c r="P8" s="12">
        <v>6</v>
      </c>
      <c r="Q8" s="12">
        <v>3</v>
      </c>
      <c r="Y8" s="12">
        <v>52</v>
      </c>
      <c r="Z8" s="12">
        <v>107</v>
      </c>
      <c r="AA8" s="1">
        <f t="shared" si="0"/>
        <v>161.91241602978621</v>
      </c>
      <c r="AB8" s="1">
        <f t="shared" si="1"/>
        <v>3015.3734342283219</v>
      </c>
    </row>
    <row r="9" spans="1:28" ht="17.399999999999999" thickBot="1">
      <c r="A9" s="3" t="s">
        <v>25</v>
      </c>
      <c r="B9" s="3"/>
      <c r="C9" s="3"/>
      <c r="D9" s="3">
        <v>1</v>
      </c>
      <c r="E9" s="3">
        <v>1</v>
      </c>
      <c r="F9" s="3">
        <v>1</v>
      </c>
      <c r="G9" s="3">
        <v>1</v>
      </c>
      <c r="H9" s="3">
        <v>1</v>
      </c>
      <c r="I9" s="3" t="s">
        <v>9</v>
      </c>
      <c r="J9" s="3">
        <v>120</v>
      </c>
      <c r="M9" s="12">
        <v>5</v>
      </c>
      <c r="N9" s="12">
        <v>125</v>
      </c>
      <c r="O9" s="12">
        <v>8</v>
      </c>
      <c r="P9" s="12">
        <v>2</v>
      </c>
      <c r="Q9" s="12">
        <v>8</v>
      </c>
      <c r="Y9" s="12">
        <v>37</v>
      </c>
      <c r="Z9" s="12">
        <v>150</v>
      </c>
      <c r="AA9" s="1">
        <f t="shared" si="0"/>
        <v>117.18915245341917</v>
      </c>
      <c r="AB9" s="1">
        <f t="shared" si="1"/>
        <v>1076.5517167249693</v>
      </c>
    </row>
    <row r="10" spans="1:28" ht="17.399999999999999" thickBot="1">
      <c r="A10" s="16" t="s">
        <v>12</v>
      </c>
      <c r="B10" s="16"/>
      <c r="C10" s="16"/>
      <c r="D10" s="16"/>
      <c r="E10" s="16"/>
      <c r="F10" s="16"/>
      <c r="G10" s="16"/>
      <c r="H10" s="16"/>
      <c r="M10" s="12">
        <v>6</v>
      </c>
      <c r="N10" s="12">
        <v>110</v>
      </c>
      <c r="O10" s="12">
        <v>5</v>
      </c>
      <c r="P10" s="12">
        <v>2</v>
      </c>
      <c r="Q10" s="12">
        <v>10</v>
      </c>
      <c r="Y10" s="12">
        <v>60</v>
      </c>
      <c r="Z10" s="12">
        <v>173</v>
      </c>
      <c r="AA10" s="1">
        <f t="shared" si="0"/>
        <v>185.76482327051528</v>
      </c>
      <c r="AB10" s="1">
        <f t="shared" si="1"/>
        <v>162.94071312748838</v>
      </c>
    </row>
    <row r="11" spans="1:28" ht="17.399999999999999" thickBot="1">
      <c r="A11" s="3" t="s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M11" s="12">
        <v>7</v>
      </c>
      <c r="N11" s="12">
        <v>105</v>
      </c>
      <c r="O11" s="12">
        <v>3</v>
      </c>
      <c r="P11" s="12">
        <v>2</v>
      </c>
      <c r="Q11" s="12">
        <v>7</v>
      </c>
      <c r="Y11" s="12">
        <v>67</v>
      </c>
      <c r="Z11" s="12">
        <v>194</v>
      </c>
      <c r="AA11" s="1">
        <f t="shared" si="0"/>
        <v>206.63567960615325</v>
      </c>
      <c r="AB11" s="1">
        <f t="shared" si="1"/>
        <v>159.66039910935706</v>
      </c>
    </row>
    <row r="12" spans="1:28" ht="17.399999999999999" thickBot="1">
      <c r="A12" s="3"/>
      <c r="B12" s="3"/>
      <c r="C12" s="3"/>
      <c r="D12" s="3"/>
      <c r="E12" s="3"/>
      <c r="Y12" s="12">
        <v>54</v>
      </c>
      <c r="Z12" s="12">
        <v>166</v>
      </c>
      <c r="AA12" s="1">
        <f t="shared" si="0"/>
        <v>167.87551783996847</v>
      </c>
      <c r="AB12" s="1">
        <f t="shared" si="1"/>
        <v>3.5175671680399829</v>
      </c>
    </row>
    <row r="13" spans="1:28" ht="17.399999999999999" thickBot="1">
      <c r="A13" s="16" t="s">
        <v>14</v>
      </c>
      <c r="B13" s="16"/>
      <c r="C13" s="16"/>
      <c r="D13" s="16"/>
      <c r="E13" s="16"/>
      <c r="F13" s="16"/>
      <c r="G13" s="16"/>
      <c r="H13" s="16"/>
      <c r="Y13" s="12">
        <v>59</v>
      </c>
      <c r="Z13" s="12">
        <v>154</v>
      </c>
      <c r="AA13" s="1">
        <f t="shared" si="0"/>
        <v>182.78327236542415</v>
      </c>
      <c r="AB13" s="1">
        <f t="shared" si="1"/>
        <v>828.47676806218976</v>
      </c>
    </row>
    <row r="14" spans="1:28" ht="17.399999999999999" thickBot="1">
      <c r="A14" s="3" t="s">
        <v>3</v>
      </c>
      <c r="B14" s="4" t="s">
        <v>1</v>
      </c>
      <c r="C14" s="4" t="s">
        <v>0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Y14" s="12">
        <v>43</v>
      </c>
      <c r="Z14" s="12">
        <v>137</v>
      </c>
      <c r="AA14" s="1">
        <f t="shared" si="0"/>
        <v>135.07845788396597</v>
      </c>
      <c r="AB14" s="1">
        <f t="shared" si="1"/>
        <v>3.692324103692548</v>
      </c>
    </row>
    <row r="15" spans="1:28" ht="17.399999999999999" thickBot="1">
      <c r="A15" s="3" t="s">
        <v>15</v>
      </c>
      <c r="B15" s="5">
        <v>3.3333333333333357</v>
      </c>
      <c r="C15" s="5">
        <v>0</v>
      </c>
      <c r="D15" s="5">
        <v>53.333333333333336</v>
      </c>
      <c r="E15" s="5">
        <v>13.333333333333336</v>
      </c>
      <c r="F15" s="5">
        <v>0</v>
      </c>
      <c r="G15" s="5">
        <v>93.333333333333329</v>
      </c>
      <c r="H15" s="5">
        <v>0</v>
      </c>
      <c r="M15" s="11" t="s">
        <v>42</v>
      </c>
      <c r="N15" s="11" t="s">
        <v>43</v>
      </c>
      <c r="Y15" s="12">
        <v>30</v>
      </c>
      <c r="Z15" s="12">
        <v>38</v>
      </c>
      <c r="AA15" s="1">
        <f t="shared" si="0"/>
        <v>96.318296117781202</v>
      </c>
      <c r="AB15" s="1">
        <f t="shared" si="1"/>
        <v>3401.0236620812138</v>
      </c>
    </row>
    <row r="16" spans="1:28" ht="17.399999999999999" thickBot="1">
      <c r="A16" s="3" t="s">
        <v>13</v>
      </c>
      <c r="B16" s="6">
        <f>SUM(B15:H15)</f>
        <v>163.33333333333331</v>
      </c>
      <c r="C16" s="7"/>
      <c r="D16" s="7"/>
      <c r="E16" s="7"/>
      <c r="F16" s="7"/>
      <c r="G16" s="7"/>
      <c r="H16" s="7"/>
      <c r="M16" s="12">
        <v>1</v>
      </c>
      <c r="N16" s="12">
        <v>100</v>
      </c>
      <c r="Y16" s="12">
        <v>53</v>
      </c>
      <c r="Z16" s="12">
        <v>193</v>
      </c>
      <c r="AA16" s="1">
        <f t="shared" si="0"/>
        <v>164.89396693487734</v>
      </c>
      <c r="AB16" s="1">
        <f t="shared" si="1"/>
        <v>789.94909465776823</v>
      </c>
    </row>
    <row r="17" spans="1:29" ht="17.399999999999999" thickBot="1">
      <c r="A17" s="3" t="s">
        <v>16</v>
      </c>
      <c r="B17" s="8">
        <f>SUMPRODUCT($B$15:$H$15*B3:H3)</f>
        <v>110</v>
      </c>
      <c r="C17" s="7"/>
      <c r="D17" s="7"/>
      <c r="E17" s="7"/>
      <c r="F17" s="7"/>
      <c r="G17" s="7"/>
      <c r="H17" s="7"/>
      <c r="M17" s="12">
        <v>2</v>
      </c>
      <c r="N17" s="12">
        <v>150</v>
      </c>
      <c r="Y17" s="12">
        <v>59</v>
      </c>
      <c r="Z17" s="12">
        <v>154</v>
      </c>
      <c r="AA17" s="1">
        <f t="shared" si="0"/>
        <v>182.78327236542415</v>
      </c>
      <c r="AB17" s="1">
        <f t="shared" si="1"/>
        <v>828.47676806218976</v>
      </c>
    </row>
    <row r="18" spans="1:29" ht="17.399999999999999" thickBot="1">
      <c r="A18" s="3" t="s">
        <v>17</v>
      </c>
      <c r="B18" s="8">
        <f>SUMPRODUCT($B$15:$H$15*B4:H4)</f>
        <v>96.666666666666657</v>
      </c>
      <c r="C18" s="7"/>
      <c r="D18" s="7"/>
      <c r="E18" s="7"/>
      <c r="F18" s="7"/>
      <c r="G18" s="7"/>
      <c r="H18" s="7"/>
      <c r="M18" s="12">
        <v>3</v>
      </c>
      <c r="N18" s="12">
        <v>200</v>
      </c>
      <c r="Y18" s="12">
        <v>40</v>
      </c>
      <c r="Z18" s="12">
        <v>175</v>
      </c>
      <c r="AA18" s="1">
        <f t="shared" si="0"/>
        <v>126.13380516869258</v>
      </c>
      <c r="AB18" s="1">
        <f t="shared" si="1"/>
        <v>2387.9049972912967</v>
      </c>
    </row>
    <row r="19" spans="1:29" ht="17.399999999999999" thickBot="1">
      <c r="A19" s="3" t="s">
        <v>27</v>
      </c>
      <c r="B19" s="8">
        <f>SUMPRODUCT($B$15:$H$15*B5:H5)</f>
        <v>150</v>
      </c>
      <c r="C19" s="7"/>
      <c r="D19" s="7"/>
      <c r="E19" s="7"/>
      <c r="F19" s="7"/>
      <c r="G19" s="7"/>
      <c r="H19" s="7"/>
      <c r="Y19" s="12">
        <v>65</v>
      </c>
      <c r="Z19" s="12">
        <v>247</v>
      </c>
      <c r="AA19" s="1">
        <f t="shared" si="0"/>
        <v>200.67257779597097</v>
      </c>
      <c r="AB19" s="1">
        <f t="shared" si="1"/>
        <v>2146.2300480703625</v>
      </c>
    </row>
    <row r="20" spans="1:29">
      <c r="A20" s="3" t="s">
        <v>28</v>
      </c>
      <c r="B20" s="8">
        <f t="shared" ref="B20:B23" si="2">SUMPRODUCT($B$15:$H$15*B6:H6)</f>
        <v>70</v>
      </c>
      <c r="C20" s="7"/>
      <c r="D20" s="7"/>
      <c r="E20" s="7"/>
      <c r="F20" s="7"/>
      <c r="G20" s="7"/>
      <c r="H20" s="7"/>
      <c r="L20" s="1" t="s">
        <v>44</v>
      </c>
      <c r="M20" s="1" t="s">
        <v>45</v>
      </c>
      <c r="N20" s="1" t="s">
        <v>46</v>
      </c>
      <c r="O20" s="1" t="s">
        <v>47</v>
      </c>
      <c r="P20" s="1" t="s">
        <v>48</v>
      </c>
      <c r="Q20" s="1" t="s">
        <v>49</v>
      </c>
      <c r="R20" s="1" t="s">
        <v>50</v>
      </c>
      <c r="S20" s="1" t="s">
        <v>51</v>
      </c>
      <c r="AC20" s="1" t="s">
        <v>60</v>
      </c>
    </row>
    <row r="21" spans="1:29">
      <c r="A21" s="3" t="s">
        <v>29</v>
      </c>
      <c r="B21" s="8">
        <f t="shared" si="2"/>
        <v>70</v>
      </c>
      <c r="C21" s="7"/>
      <c r="D21" s="7"/>
      <c r="E21" s="7"/>
      <c r="F21" s="7"/>
      <c r="G21" s="7"/>
      <c r="H21" s="7"/>
      <c r="M21" s="1">
        <v>7.9617834394904481</v>
      </c>
      <c r="N21" s="1">
        <v>0</v>
      </c>
      <c r="O21" s="1">
        <v>0</v>
      </c>
      <c r="P21" s="1">
        <v>17.834394904458602</v>
      </c>
      <c r="Q21" s="1">
        <v>0</v>
      </c>
      <c r="R21" s="1">
        <v>0</v>
      </c>
      <c r="S21" s="1">
        <v>9.5541401273885285</v>
      </c>
      <c r="AC21" s="1">
        <f>SUM(AB5:AB19)</f>
        <v>15840.360383448489</v>
      </c>
    </row>
    <row r="22" spans="1:29">
      <c r="A22" s="3" t="s">
        <v>30</v>
      </c>
      <c r="B22" s="8">
        <f t="shared" si="2"/>
        <v>160</v>
      </c>
      <c r="C22" s="7"/>
      <c r="D22" s="7"/>
      <c r="E22" s="7"/>
      <c r="F22" s="7"/>
      <c r="G22" s="7"/>
      <c r="H22" s="7"/>
    </row>
    <row r="23" spans="1:29" ht="17.399999999999999" thickBot="1">
      <c r="A23" s="3" t="s">
        <v>31</v>
      </c>
      <c r="B23" s="8">
        <f t="shared" si="2"/>
        <v>160</v>
      </c>
      <c r="C23" s="7"/>
      <c r="D23" s="7"/>
      <c r="E23" s="7"/>
      <c r="F23" s="7"/>
      <c r="G23" s="7"/>
      <c r="H23" s="7"/>
      <c r="M23" s="1" t="s">
        <v>26</v>
      </c>
      <c r="N23" s="1" t="s">
        <v>52</v>
      </c>
      <c r="O23" s="1">
        <f>SUM(M21*N5+N21*N6+O21*N7+P21*N8+Q21*N9+R21*N10+S21*N11)</f>
        <v>3404.4585987261144</v>
      </c>
      <c r="Y23" s="1" t="s">
        <v>58</v>
      </c>
      <c r="Z23" s="1" t="s">
        <v>59</v>
      </c>
    </row>
    <row r="24" spans="1:29" ht="17.399999999999999" thickBot="1">
      <c r="N24" s="1" t="s">
        <v>53</v>
      </c>
      <c r="O24" s="1">
        <f>SUM(M21*O5+N21*O6+O21*O7+P21*O8+Q21*O9+R21*O10+S21*O11)</f>
        <v>100</v>
      </c>
      <c r="P24" s="1" t="s">
        <v>33</v>
      </c>
      <c r="Q24" s="12">
        <v>100</v>
      </c>
      <c r="Y24" s="1">
        <v>6.8717689650471048</v>
      </c>
      <c r="Z24" s="1">
        <v>2.9815509050911366</v>
      </c>
    </row>
    <row r="25" spans="1:29" ht="17.399999999999999" thickBot="1">
      <c r="N25" s="1" t="s">
        <v>54</v>
      </c>
      <c r="O25" s="1">
        <f>SUM(M21*P5+N21*P6+O21*P7+P21*P8+Q21*P9+R21*P10+S21*P11)</f>
        <v>150</v>
      </c>
      <c r="P25" s="1" t="s">
        <v>33</v>
      </c>
      <c r="Q25" s="12">
        <v>150</v>
      </c>
    </row>
    <row r="26" spans="1:29" ht="17.399999999999999" thickBot="1">
      <c r="N26" s="1" t="s">
        <v>55</v>
      </c>
      <c r="O26" s="1">
        <f>SUM(M21*Q5+N21*Q6+O21*Q7+P21*Q8+Q21*Q9+R21*Q10+S21*Q11)</f>
        <v>199.99999999999997</v>
      </c>
      <c r="P26" s="1" t="s">
        <v>33</v>
      </c>
      <c r="Q26" s="12">
        <v>200</v>
      </c>
    </row>
  </sheetData>
  <mergeCells count="3">
    <mergeCell ref="A1:H1"/>
    <mergeCell ref="A10:H10"/>
    <mergeCell ref="A13:H1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083F-2BDB-4C41-AF5C-7BE6D442B581}">
  <dimension ref="A2:X44"/>
  <sheetViews>
    <sheetView tabSelected="1" zoomScale="116" zoomScaleNormal="80" workbookViewId="0">
      <selection activeCell="K14" sqref="K14:O14"/>
    </sheetView>
  </sheetViews>
  <sheetFormatPr defaultRowHeight="16.8"/>
  <sheetData>
    <row r="2" spans="1:20">
      <c r="A2" t="s">
        <v>63</v>
      </c>
    </row>
    <row r="3" spans="1:20">
      <c r="A3" t="s">
        <v>64</v>
      </c>
      <c r="B3" t="s">
        <v>98</v>
      </c>
    </row>
    <row r="4" spans="1:20">
      <c r="A4" t="s">
        <v>78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79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80</v>
      </c>
      <c r="T4" t="s">
        <v>97</v>
      </c>
    </row>
    <row r="5" spans="1:20">
      <c r="A5">
        <v>2</v>
      </c>
      <c r="B5">
        <v>0</v>
      </c>
      <c r="C5">
        <v>4</v>
      </c>
      <c r="D5">
        <v>0</v>
      </c>
      <c r="E5">
        <v>3</v>
      </c>
      <c r="F5">
        <v>0</v>
      </c>
      <c r="G5">
        <v>2</v>
      </c>
      <c r="H5">
        <v>0</v>
      </c>
      <c r="I5">
        <v>6</v>
      </c>
      <c r="J5">
        <v>0</v>
      </c>
      <c r="K5">
        <v>4</v>
      </c>
      <c r="L5">
        <v>7</v>
      </c>
      <c r="M5">
        <v>4</v>
      </c>
      <c r="N5">
        <v>0</v>
      </c>
      <c r="O5">
        <v>4</v>
      </c>
      <c r="P5">
        <v>5</v>
      </c>
      <c r="Q5">
        <v>5</v>
      </c>
      <c r="R5">
        <v>5</v>
      </c>
      <c r="S5">
        <v>0</v>
      </c>
      <c r="T5">
        <v>5</v>
      </c>
    </row>
    <row r="7" spans="1:20">
      <c r="A7" t="s">
        <v>99</v>
      </c>
    </row>
    <row r="8" spans="1:20">
      <c r="A8" t="s">
        <v>100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</row>
    <row r="9" spans="1:20">
      <c r="A9">
        <v>3</v>
      </c>
      <c r="B9">
        <v>0</v>
      </c>
      <c r="C9">
        <v>1</v>
      </c>
      <c r="D9">
        <v>3</v>
      </c>
      <c r="E9">
        <v>0</v>
      </c>
      <c r="F9">
        <v>0</v>
      </c>
      <c r="G9">
        <v>0</v>
      </c>
      <c r="H9">
        <v>0</v>
      </c>
      <c r="I9">
        <v>5</v>
      </c>
      <c r="J9">
        <v>2</v>
      </c>
    </row>
    <row r="13" spans="1:20">
      <c r="K13" t="s">
        <v>110</v>
      </c>
    </row>
    <row r="14" spans="1:20">
      <c r="D14" t="s">
        <v>72</v>
      </c>
      <c r="K14" s="17">
        <f>C16*SUM(A5:E5)+C17*SUM(F5:J5)+C18*SUM(K5:O5)+C19*SUM(P5:T5)+C20*SUM(A9:E9)+C21*SUM(F9:J9)</f>
        <v>17550</v>
      </c>
      <c r="L14" s="17"/>
      <c r="M14" s="17"/>
      <c r="N14" s="17"/>
      <c r="O14" s="17"/>
    </row>
    <row r="15" spans="1:20">
      <c r="B15" t="s">
        <v>89</v>
      </c>
      <c r="C15" t="s">
        <v>71</v>
      </c>
      <c r="D15" t="s">
        <v>73</v>
      </c>
      <c r="E15" t="s">
        <v>74</v>
      </c>
      <c r="F15" t="s">
        <v>77</v>
      </c>
      <c r="G15" t="s">
        <v>75</v>
      </c>
      <c r="H15" t="s">
        <v>76</v>
      </c>
    </row>
    <row r="16" spans="1:20">
      <c r="B16" t="s">
        <v>65</v>
      </c>
      <c r="C16">
        <v>250</v>
      </c>
      <c r="D16">
        <v>6</v>
      </c>
      <c r="E16">
        <v>0</v>
      </c>
      <c r="F16">
        <v>6</v>
      </c>
      <c r="G16">
        <v>0</v>
      </c>
      <c r="H16">
        <v>6</v>
      </c>
      <c r="K16" t="s">
        <v>11</v>
      </c>
      <c r="Q16">
        <v>2</v>
      </c>
    </row>
    <row r="17" spans="2:22">
      <c r="B17" t="s">
        <v>66</v>
      </c>
      <c r="C17">
        <v>260</v>
      </c>
      <c r="D17">
        <v>0</v>
      </c>
      <c r="E17">
        <v>6</v>
      </c>
      <c r="F17">
        <v>0</v>
      </c>
      <c r="G17">
        <v>6</v>
      </c>
      <c r="H17">
        <v>0</v>
      </c>
      <c r="J17" t="s">
        <v>111</v>
      </c>
      <c r="K17">
        <f>SUM(A5:E5)</f>
        <v>9</v>
      </c>
      <c r="L17" t="s">
        <v>112</v>
      </c>
      <c r="M17">
        <v>8</v>
      </c>
      <c r="Q17">
        <v>0</v>
      </c>
    </row>
    <row r="18" spans="2:22">
      <c r="B18" t="s">
        <v>67</v>
      </c>
      <c r="C18">
        <v>240</v>
      </c>
      <c r="D18">
        <v>5</v>
      </c>
      <c r="E18">
        <v>8</v>
      </c>
      <c r="F18">
        <v>4</v>
      </c>
      <c r="G18">
        <v>0</v>
      </c>
      <c r="H18">
        <v>4</v>
      </c>
      <c r="K18">
        <f>SUM(F5:J5)</f>
        <v>8</v>
      </c>
      <c r="L18" t="s">
        <v>112</v>
      </c>
      <c r="M18">
        <v>8</v>
      </c>
      <c r="Q18">
        <v>4</v>
      </c>
    </row>
    <row r="19" spans="2:22">
      <c r="B19" t="s">
        <v>68</v>
      </c>
      <c r="C19">
        <v>230</v>
      </c>
      <c r="D19">
        <v>4</v>
      </c>
      <c r="E19">
        <v>5</v>
      </c>
      <c r="F19">
        <v>5</v>
      </c>
      <c r="G19">
        <v>0</v>
      </c>
      <c r="H19">
        <v>5</v>
      </c>
      <c r="K19">
        <f>SUM(K5:O5)</f>
        <v>19</v>
      </c>
      <c r="L19" t="s">
        <v>112</v>
      </c>
      <c r="M19">
        <v>8</v>
      </c>
      <c r="Q19">
        <v>0</v>
      </c>
    </row>
    <row r="20" spans="2:22">
      <c r="B20" t="s">
        <v>69</v>
      </c>
      <c r="C20">
        <v>280</v>
      </c>
      <c r="D20">
        <v>3</v>
      </c>
      <c r="E20">
        <v>0</v>
      </c>
      <c r="F20">
        <v>3</v>
      </c>
      <c r="G20">
        <v>8</v>
      </c>
      <c r="H20">
        <v>0</v>
      </c>
      <c r="K20">
        <f>SUM(P5:T5)</f>
        <v>20</v>
      </c>
      <c r="L20" t="s">
        <v>112</v>
      </c>
      <c r="M20">
        <v>8</v>
      </c>
      <c r="Q20">
        <v>3</v>
      </c>
    </row>
    <row r="21" spans="2:22">
      <c r="B21" t="s">
        <v>70</v>
      </c>
      <c r="C21">
        <v>300</v>
      </c>
      <c r="D21">
        <v>0</v>
      </c>
      <c r="E21">
        <v>0</v>
      </c>
      <c r="F21">
        <v>0</v>
      </c>
      <c r="G21">
        <v>6</v>
      </c>
      <c r="H21">
        <v>2</v>
      </c>
      <c r="J21" t="s">
        <v>113</v>
      </c>
      <c r="K21">
        <f>SUM(A9:E9)</f>
        <v>7</v>
      </c>
      <c r="L21" t="s">
        <v>112</v>
      </c>
      <c r="M21">
        <v>7</v>
      </c>
    </row>
    <row r="22" spans="2:22">
      <c r="K22">
        <f>SUM(F9:J9)</f>
        <v>7</v>
      </c>
      <c r="L22" t="s">
        <v>112</v>
      </c>
      <c r="M22">
        <v>7</v>
      </c>
    </row>
    <row r="24" spans="2:22">
      <c r="J24" t="s">
        <v>115</v>
      </c>
    </row>
    <row r="25" spans="2:22">
      <c r="J25" t="s">
        <v>73</v>
      </c>
      <c r="K25">
        <f>SUM(A5+F5+K5+P5+A9+F9)</f>
        <v>14</v>
      </c>
      <c r="L25" t="s">
        <v>114</v>
      </c>
      <c r="M25">
        <v>14</v>
      </c>
    </row>
    <row r="26" spans="2:22">
      <c r="J26" t="s">
        <v>116</v>
      </c>
      <c r="K26">
        <f>SUM(B5+G5+L5+Q5+B9+G9)</f>
        <v>14</v>
      </c>
      <c r="L26" t="s">
        <v>114</v>
      </c>
      <c r="M26">
        <v>14</v>
      </c>
    </row>
    <row r="27" spans="2:22">
      <c r="J27" t="s">
        <v>117</v>
      </c>
      <c r="K27">
        <f>SUM(C5+H5+M5+R5+C9+H9)</f>
        <v>14</v>
      </c>
      <c r="L27" t="s">
        <v>114</v>
      </c>
      <c r="M27">
        <v>14</v>
      </c>
    </row>
    <row r="28" spans="2:22">
      <c r="J28" t="s">
        <v>75</v>
      </c>
      <c r="K28">
        <f>SUM(D5+I5+N5+S5+D9+I9)</f>
        <v>14</v>
      </c>
      <c r="L28" t="s">
        <v>114</v>
      </c>
      <c r="M28">
        <v>14</v>
      </c>
    </row>
    <row r="29" spans="2:22">
      <c r="J29" t="s">
        <v>76</v>
      </c>
      <c r="K29">
        <f>SUM(E5+J5+O5+T5+E9+J9)</f>
        <v>14</v>
      </c>
      <c r="L29" t="s">
        <v>114</v>
      </c>
      <c r="M29">
        <v>14</v>
      </c>
    </row>
    <row r="31" spans="2:22">
      <c r="J31" t="s">
        <v>118</v>
      </c>
    </row>
    <row r="32" spans="2:22">
      <c r="J32" t="s">
        <v>119</v>
      </c>
      <c r="N32" t="s">
        <v>120</v>
      </c>
      <c r="R32" t="s">
        <v>121</v>
      </c>
      <c r="V32" t="s">
        <v>122</v>
      </c>
    </row>
    <row r="33" spans="10:24">
      <c r="J33">
        <f>A5</f>
        <v>2</v>
      </c>
      <c r="K33" t="s">
        <v>33</v>
      </c>
      <c r="L33">
        <v>6</v>
      </c>
      <c r="N33">
        <f>F5</f>
        <v>0</v>
      </c>
      <c r="O33" t="s">
        <v>33</v>
      </c>
      <c r="P33">
        <v>0</v>
      </c>
      <c r="R33">
        <f>K5</f>
        <v>4</v>
      </c>
      <c r="S33" t="s">
        <v>33</v>
      </c>
      <c r="T33">
        <v>4</v>
      </c>
      <c r="V33">
        <f>P5</f>
        <v>5</v>
      </c>
      <c r="W33" t="s">
        <v>33</v>
      </c>
      <c r="X33">
        <v>5</v>
      </c>
    </row>
    <row r="34" spans="10:24">
      <c r="J34">
        <f>B5</f>
        <v>0</v>
      </c>
      <c r="K34" t="s">
        <v>33</v>
      </c>
      <c r="L34">
        <v>0</v>
      </c>
      <c r="N34">
        <f>G5</f>
        <v>2</v>
      </c>
      <c r="O34" t="s">
        <v>33</v>
      </c>
      <c r="P34">
        <v>6</v>
      </c>
      <c r="R34">
        <f>L5</f>
        <v>7</v>
      </c>
      <c r="S34" t="s">
        <v>33</v>
      </c>
      <c r="T34">
        <v>8</v>
      </c>
      <c r="V34">
        <f>Q5</f>
        <v>5</v>
      </c>
      <c r="W34" t="s">
        <v>33</v>
      </c>
      <c r="X34">
        <v>5</v>
      </c>
    </row>
    <row r="35" spans="10:24">
      <c r="J35">
        <f>C5</f>
        <v>4</v>
      </c>
      <c r="K35" t="s">
        <v>33</v>
      </c>
      <c r="L35">
        <v>6</v>
      </c>
      <c r="N35">
        <f>H5</f>
        <v>0</v>
      </c>
      <c r="O35" t="s">
        <v>33</v>
      </c>
      <c r="P35">
        <v>0</v>
      </c>
      <c r="R35">
        <f>M5</f>
        <v>4</v>
      </c>
      <c r="S35" t="s">
        <v>33</v>
      </c>
      <c r="T35">
        <v>4</v>
      </c>
      <c r="V35">
        <f>R5</f>
        <v>5</v>
      </c>
      <c r="W35" t="s">
        <v>33</v>
      </c>
      <c r="X35">
        <v>5</v>
      </c>
    </row>
    <row r="36" spans="10:24">
      <c r="J36">
        <f>D5</f>
        <v>0</v>
      </c>
      <c r="K36" t="s">
        <v>33</v>
      </c>
      <c r="L36">
        <v>0</v>
      </c>
      <c r="N36">
        <f>I5</f>
        <v>6</v>
      </c>
      <c r="O36" t="s">
        <v>33</v>
      </c>
      <c r="P36">
        <v>6</v>
      </c>
      <c r="R36">
        <f>N5</f>
        <v>0</v>
      </c>
      <c r="S36" t="s">
        <v>33</v>
      </c>
      <c r="T36">
        <v>0</v>
      </c>
      <c r="V36">
        <f>S5</f>
        <v>0</v>
      </c>
      <c r="W36" t="s">
        <v>33</v>
      </c>
      <c r="X36">
        <v>0</v>
      </c>
    </row>
    <row r="37" spans="10:24">
      <c r="J37">
        <f>E5</f>
        <v>3</v>
      </c>
      <c r="K37" t="s">
        <v>33</v>
      </c>
      <c r="L37">
        <v>6</v>
      </c>
      <c r="N37">
        <f>J5</f>
        <v>0</v>
      </c>
      <c r="O37" t="s">
        <v>33</v>
      </c>
      <c r="P37">
        <v>0</v>
      </c>
      <c r="R37">
        <f>O5</f>
        <v>4</v>
      </c>
      <c r="S37" t="s">
        <v>33</v>
      </c>
      <c r="T37">
        <v>4</v>
      </c>
      <c r="V37">
        <f>T5</f>
        <v>5</v>
      </c>
      <c r="W37" t="s">
        <v>33</v>
      </c>
      <c r="X37">
        <v>5</v>
      </c>
    </row>
    <row r="39" spans="10:24">
      <c r="J39" t="s">
        <v>123</v>
      </c>
      <c r="O39" t="s">
        <v>124</v>
      </c>
    </row>
    <row r="40" spans="10:24">
      <c r="J40">
        <f>A9</f>
        <v>3</v>
      </c>
      <c r="K40" t="s">
        <v>33</v>
      </c>
      <c r="L40">
        <v>3</v>
      </c>
      <c r="O40">
        <f>F9</f>
        <v>0</v>
      </c>
      <c r="P40" t="s">
        <v>33</v>
      </c>
      <c r="Q40">
        <v>0</v>
      </c>
    </row>
    <row r="41" spans="10:24">
      <c r="J41">
        <f>B9</f>
        <v>0</v>
      </c>
      <c r="K41" t="s">
        <v>33</v>
      </c>
      <c r="L41">
        <v>0</v>
      </c>
      <c r="O41">
        <f>G9</f>
        <v>0</v>
      </c>
      <c r="P41" t="s">
        <v>33</v>
      </c>
      <c r="Q41">
        <v>0</v>
      </c>
    </row>
    <row r="42" spans="10:24">
      <c r="J42">
        <f>C9</f>
        <v>1</v>
      </c>
      <c r="K42" t="s">
        <v>33</v>
      </c>
      <c r="L42">
        <v>3</v>
      </c>
      <c r="O42">
        <f>H9</f>
        <v>0</v>
      </c>
      <c r="P42" t="s">
        <v>33</v>
      </c>
      <c r="Q42">
        <v>0</v>
      </c>
    </row>
    <row r="43" spans="10:24">
      <c r="J43">
        <f>D9</f>
        <v>3</v>
      </c>
      <c r="K43" t="s">
        <v>33</v>
      </c>
      <c r="L43">
        <v>8</v>
      </c>
      <c r="O43">
        <f>I9</f>
        <v>5</v>
      </c>
      <c r="P43" t="s">
        <v>33</v>
      </c>
      <c r="Q43">
        <v>6</v>
      </c>
    </row>
    <row r="44" spans="10:24">
      <c r="J44">
        <f>E9</f>
        <v>0</v>
      </c>
      <c r="K44" t="s">
        <v>33</v>
      </c>
      <c r="L44">
        <v>0</v>
      </c>
      <c r="O44">
        <f>J9</f>
        <v>2</v>
      </c>
      <c r="P44" t="s">
        <v>33</v>
      </c>
      <c r="Q44">
        <v>2</v>
      </c>
    </row>
  </sheetData>
  <mergeCells count="1">
    <mergeCell ref="K14:O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Producing desks and tables</vt:lpstr>
      <vt:lpstr>Personnel scheduling</vt:lpstr>
      <vt:lpstr>Pcr Lab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2020-08-02T15:03:42Z</dcterms:created>
  <dcterms:modified xsi:type="dcterms:W3CDTF">2023-02-01T10:50:33Z</dcterms:modified>
</cp:coreProperties>
</file>