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Bismillah\"/>
    </mc:Choice>
  </mc:AlternateContent>
  <xr:revisionPtr revIDLastSave="0" documentId="13_ncr:1_{C98DA542-33BB-4C76-BB8C-AFB4DB63D115}" xr6:coauthVersionLast="47" xr6:coauthVersionMax="47" xr10:uidLastSave="{00000000-0000-0000-0000-000000000000}"/>
  <bookViews>
    <workbookView xWindow="-110" yWindow="-110" windowWidth="19420" windowHeight="10540" firstSheet="7" activeTab="7" xr2:uid="{00000000-000D-0000-FFFF-FFFF00000000}"/>
  </bookViews>
  <sheets>
    <sheet name="hirarki" sheetId="11" r:id="rId1"/>
    <sheet name="Kriteria" sheetId="2" r:id="rId2"/>
    <sheet name="Sub" sheetId="1" r:id="rId3"/>
    <sheet name="K1" sheetId="6" r:id="rId4"/>
    <sheet name="K2" sheetId="7" r:id="rId5"/>
    <sheet name="K3" sheetId="8" r:id="rId6"/>
    <sheet name="K4" sheetId="9" r:id="rId7"/>
    <sheet name="HitungAlternatif" sheetId="10" r:id="rId8"/>
    <sheet name="Hare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11" i="1" l="1"/>
  <c r="AD12" i="6"/>
  <c r="AD16" i="6" s="1"/>
  <c r="O12" i="2"/>
  <c r="AD16" i="8"/>
  <c r="Y7" i="7"/>
  <c r="AE16" i="9"/>
  <c r="AE15" i="9"/>
  <c r="AE16" i="8"/>
  <c r="AE15" i="8"/>
  <c r="AF15" i="7"/>
  <c r="AE15" i="7"/>
  <c r="AD12" i="7"/>
  <c r="AD16" i="7" s="1"/>
  <c r="Y15" i="7"/>
  <c r="T20" i="9"/>
  <c r="AD12" i="8"/>
  <c r="AE25" i="9"/>
  <c r="AD24" i="9"/>
  <c r="AD25" i="9" s="1"/>
  <c r="AC24" i="9"/>
  <c r="AC23" i="9"/>
  <c r="AC25" i="9" s="1"/>
  <c r="AD25" i="8"/>
  <c r="AC25" i="8"/>
  <c r="AB25" i="8"/>
  <c r="AC24" i="8"/>
  <c r="AB24" i="8"/>
  <c r="AB23" i="8"/>
  <c r="AD17" i="7" l="1"/>
  <c r="AD15" i="7"/>
  <c r="AD14" i="7"/>
  <c r="AD13" i="7"/>
  <c r="T22" i="7"/>
  <c r="Z23" i="7"/>
  <c r="Y23" i="7"/>
  <c r="Y22" i="7"/>
  <c r="X22" i="7"/>
  <c r="X21" i="7"/>
  <c r="X23" i="7" s="1"/>
  <c r="AE23" i="6"/>
  <c r="AD22" i="6"/>
  <c r="AD23" i="6" s="1"/>
  <c r="AC22" i="6"/>
  <c r="AC21" i="6"/>
  <c r="P4" i="6"/>
  <c r="AC23" i="6" l="1"/>
  <c r="P5" i="6" l="1"/>
  <c r="P6" i="6"/>
  <c r="P8" i="6"/>
  <c r="P10" i="6"/>
  <c r="P12" i="6"/>
  <c r="P17" i="6"/>
  <c r="P18" i="6"/>
  <c r="P53" i="6"/>
  <c r="P60" i="6"/>
  <c r="P61" i="6"/>
  <c r="P62" i="6"/>
  <c r="P63" i="6"/>
  <c r="P64" i="6"/>
  <c r="P65" i="6"/>
  <c r="P66" i="6"/>
  <c r="P67" i="6"/>
  <c r="P68" i="6"/>
  <c r="P69" i="6"/>
  <c r="P70" i="6"/>
  <c r="P72" i="6"/>
  <c r="P73" i="6"/>
  <c r="P74" i="6"/>
  <c r="P75" i="6"/>
  <c r="P76" i="6"/>
  <c r="P77" i="6"/>
  <c r="P86" i="6"/>
  <c r="H4" i="8"/>
  <c r="M5" i="8"/>
  <c r="M6" i="8"/>
  <c r="U6" i="8" s="1"/>
  <c r="M7" i="8"/>
  <c r="M8" i="8"/>
  <c r="U8" i="8" s="1"/>
  <c r="M9" i="8"/>
  <c r="U9" i="8" s="1"/>
  <c r="M10" i="8"/>
  <c r="M11" i="8"/>
  <c r="M12" i="8"/>
  <c r="U12" i="8" s="1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U31" i="8" s="1"/>
  <c r="M32" i="8"/>
  <c r="U32" i="8" s="1"/>
  <c r="M33" i="8"/>
  <c r="U33" i="8" s="1"/>
  <c r="M34" i="8"/>
  <c r="U34" i="8" s="1"/>
  <c r="M35" i="8"/>
  <c r="U35" i="8" s="1"/>
  <c r="M36" i="8"/>
  <c r="U36" i="8" s="1"/>
  <c r="M37" i="8"/>
  <c r="U37" i="8" s="1"/>
  <c r="M38" i="8"/>
  <c r="U38" i="8" s="1"/>
  <c r="M39" i="8"/>
  <c r="U39" i="8" s="1"/>
  <c r="M40" i="8"/>
  <c r="M41" i="8"/>
  <c r="U41" i="8" s="1"/>
  <c r="M42" i="8"/>
  <c r="U42" i="8" s="1"/>
  <c r="M43" i="8"/>
  <c r="M44" i="8"/>
  <c r="M45" i="8"/>
  <c r="M46" i="8"/>
  <c r="M47" i="8"/>
  <c r="M48" i="8"/>
  <c r="M49" i="8"/>
  <c r="M50" i="8"/>
  <c r="M51" i="8"/>
  <c r="M52" i="8"/>
  <c r="M53" i="8"/>
  <c r="U53" i="8" s="1"/>
  <c r="M54" i="8"/>
  <c r="U54" i="8" s="1"/>
  <c r="M55" i="8"/>
  <c r="M56" i="8"/>
  <c r="M57" i="8"/>
  <c r="U57" i="8" s="1"/>
  <c r="M58" i="8"/>
  <c r="M59" i="8"/>
  <c r="M60" i="8"/>
  <c r="M61" i="8"/>
  <c r="M62" i="8"/>
  <c r="M63" i="8"/>
  <c r="M64" i="8"/>
  <c r="U64" i="8" s="1"/>
  <c r="M65" i="8"/>
  <c r="U65" i="8" s="1"/>
  <c r="M66" i="8"/>
  <c r="M67" i="8"/>
  <c r="M68" i="8"/>
  <c r="U68" i="8" s="1"/>
  <c r="M69" i="8"/>
  <c r="U69" i="8" s="1"/>
  <c r="M70" i="8"/>
  <c r="U70" i="8" s="1"/>
  <c r="M71" i="8"/>
  <c r="M72" i="8"/>
  <c r="M73" i="8"/>
  <c r="M74" i="8"/>
  <c r="M75" i="8"/>
  <c r="M76" i="8"/>
  <c r="M77" i="8"/>
  <c r="M78" i="8"/>
  <c r="U78" i="8" s="1"/>
  <c r="M79" i="8"/>
  <c r="M80" i="8"/>
  <c r="U80" i="8" s="1"/>
  <c r="M81" i="8"/>
  <c r="U81" i="8" s="1"/>
  <c r="M82" i="8"/>
  <c r="M83" i="8"/>
  <c r="M84" i="8"/>
  <c r="U84" i="8" s="1"/>
  <c r="M85" i="8"/>
  <c r="U85" i="8" s="1"/>
  <c r="M86" i="8"/>
  <c r="U86" i="8" s="1"/>
  <c r="M87" i="8"/>
  <c r="U87" i="8" s="1"/>
  <c r="M88" i="8"/>
  <c r="U88" i="8" s="1"/>
  <c r="M89" i="8"/>
  <c r="M90" i="8"/>
  <c r="U90" i="8" s="1"/>
  <c r="M91" i="8"/>
  <c r="M92" i="8"/>
  <c r="U92" i="8" s="1"/>
  <c r="M93" i="8"/>
  <c r="M94" i="8"/>
  <c r="U94" i="8" s="1"/>
  <c r="M95" i="8"/>
  <c r="U95" i="8" s="1"/>
  <c r="M96" i="8"/>
  <c r="M97" i="8"/>
  <c r="M98" i="8"/>
  <c r="U98" i="8" s="1"/>
  <c r="M99" i="8"/>
  <c r="U99" i="8" s="1"/>
  <c r="M100" i="8"/>
  <c r="U100" i="8" s="1"/>
  <c r="M101" i="8"/>
  <c r="U101" i="8" s="1"/>
  <c r="M102" i="8"/>
  <c r="M103" i="8"/>
  <c r="M104" i="8"/>
  <c r="U104" i="8" s="1"/>
  <c r="M105" i="8"/>
  <c r="U105" i="8" s="1"/>
  <c r="M106" i="8"/>
  <c r="M107" i="8"/>
  <c r="M108" i="8"/>
  <c r="M109" i="8"/>
  <c r="M110" i="8"/>
  <c r="U110" i="8" s="1"/>
  <c r="M111" i="8"/>
  <c r="M112" i="8"/>
  <c r="U112" i="8" s="1"/>
  <c r="M113" i="8"/>
  <c r="M114" i="8"/>
  <c r="M115" i="8"/>
  <c r="U115" i="8" s="1"/>
  <c r="M116" i="8"/>
  <c r="M117" i="8"/>
  <c r="M118" i="8"/>
  <c r="U118" i="8" s="1"/>
  <c r="M119" i="8"/>
  <c r="M120" i="8"/>
  <c r="M121" i="8"/>
  <c r="M122" i="8"/>
  <c r="M123" i="8"/>
  <c r="M124" i="8"/>
  <c r="U124" i="8" s="1"/>
  <c r="M125" i="8"/>
  <c r="U125" i="8" s="1"/>
  <c r="M126" i="8"/>
  <c r="U126" i="8" s="1"/>
  <c r="M127" i="8"/>
  <c r="M128" i="8"/>
  <c r="M129" i="8"/>
  <c r="U129" i="8" s="1"/>
  <c r="M130" i="8"/>
  <c r="M131" i="8"/>
  <c r="U131" i="8" s="1"/>
  <c r="M132" i="8"/>
  <c r="M133" i="8"/>
  <c r="L5" i="8"/>
  <c r="L6" i="8"/>
  <c r="T6" i="8" s="1"/>
  <c r="L7" i="8"/>
  <c r="L8" i="8"/>
  <c r="L9" i="8"/>
  <c r="L10" i="8"/>
  <c r="T10" i="8" s="1"/>
  <c r="L11" i="8"/>
  <c r="T11" i="8" s="1"/>
  <c r="L12" i="8"/>
  <c r="T12" i="8" s="1"/>
  <c r="L13" i="8"/>
  <c r="T13" i="8" s="1"/>
  <c r="L14" i="8"/>
  <c r="T14" i="8" s="1"/>
  <c r="L15" i="8"/>
  <c r="T15" i="8" s="1"/>
  <c r="L16" i="8"/>
  <c r="L17" i="8"/>
  <c r="L18" i="8"/>
  <c r="L19" i="8"/>
  <c r="L20" i="8"/>
  <c r="T20" i="8" s="1"/>
  <c r="L21" i="8"/>
  <c r="T21" i="8" s="1"/>
  <c r="L22" i="8"/>
  <c r="T22" i="8" s="1"/>
  <c r="L23" i="8"/>
  <c r="T23" i="8" s="1"/>
  <c r="L24" i="8"/>
  <c r="T24" i="8" s="1"/>
  <c r="L25" i="8"/>
  <c r="L26" i="8"/>
  <c r="T26" i="8" s="1"/>
  <c r="L27" i="8"/>
  <c r="T27" i="8" s="1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T43" i="8" s="1"/>
  <c r="L44" i="8"/>
  <c r="T44" i="8" s="1"/>
  <c r="L45" i="8"/>
  <c r="T45" i="8" s="1"/>
  <c r="L46" i="8"/>
  <c r="T46" i="8" s="1"/>
  <c r="L47" i="8"/>
  <c r="T47" i="8" s="1"/>
  <c r="L48" i="8"/>
  <c r="T48" i="8" s="1"/>
  <c r="L49" i="8"/>
  <c r="T49" i="8" s="1"/>
  <c r="L50" i="8"/>
  <c r="T50" i="8" s="1"/>
  <c r="L51" i="8"/>
  <c r="T51" i="8" s="1"/>
  <c r="L52" i="8"/>
  <c r="T52" i="8" s="1"/>
  <c r="L53" i="8"/>
  <c r="T53" i="8" s="1"/>
  <c r="L54" i="8"/>
  <c r="T54" i="8" s="1"/>
  <c r="L55" i="8"/>
  <c r="T55" i="8" s="1"/>
  <c r="L56" i="8"/>
  <c r="T56" i="8" s="1"/>
  <c r="L57" i="8"/>
  <c r="L58" i="8"/>
  <c r="L59" i="8"/>
  <c r="L60" i="8"/>
  <c r="L61" i="8"/>
  <c r="L62" i="8"/>
  <c r="L63" i="8"/>
  <c r="L64" i="8"/>
  <c r="L65" i="8"/>
  <c r="L66" i="8"/>
  <c r="L67" i="8"/>
  <c r="L68" i="8"/>
  <c r="T68" i="8" s="1"/>
  <c r="L69" i="8"/>
  <c r="T69" i="8" s="1"/>
  <c r="L70" i="8"/>
  <c r="T70" i="8" s="1"/>
  <c r="L71" i="8"/>
  <c r="T71" i="8" s="1"/>
  <c r="L72" i="8"/>
  <c r="L73" i="8"/>
  <c r="L74" i="8"/>
  <c r="L75" i="8"/>
  <c r="L76" i="8"/>
  <c r="L77" i="8"/>
  <c r="T77" i="8" s="1"/>
  <c r="L78" i="8"/>
  <c r="T78" i="8" s="1"/>
  <c r="L79" i="8"/>
  <c r="T79" i="8" s="1"/>
  <c r="L80" i="8"/>
  <c r="T80" i="8" s="1"/>
  <c r="L81" i="8"/>
  <c r="T81" i="8" s="1"/>
  <c r="L82" i="8"/>
  <c r="L83" i="8"/>
  <c r="L84" i="8"/>
  <c r="L85" i="8"/>
  <c r="L86" i="8"/>
  <c r="T86" i="8" s="1"/>
  <c r="L87" i="8"/>
  <c r="T87" i="8" s="1"/>
  <c r="L88" i="8"/>
  <c r="T88" i="8" s="1"/>
  <c r="L89" i="8"/>
  <c r="T89" i="8" s="1"/>
  <c r="L90" i="8"/>
  <c r="L91" i="8"/>
  <c r="L92" i="8"/>
  <c r="T92" i="8" s="1"/>
  <c r="L93" i="8"/>
  <c r="T93" i="8" s="1"/>
  <c r="L94" i="8"/>
  <c r="T94" i="8" s="1"/>
  <c r="L95" i="8"/>
  <c r="L96" i="8"/>
  <c r="L97" i="8"/>
  <c r="L98" i="8"/>
  <c r="L99" i="8"/>
  <c r="L100" i="8"/>
  <c r="L101" i="8"/>
  <c r="T101" i="8" s="1"/>
  <c r="L102" i="8"/>
  <c r="T102" i="8" s="1"/>
  <c r="L103" i="8"/>
  <c r="L104" i="8"/>
  <c r="L105" i="8"/>
  <c r="L106" i="8"/>
  <c r="T106" i="8" s="1"/>
  <c r="L107" i="8"/>
  <c r="T107" i="8" s="1"/>
  <c r="L108" i="8"/>
  <c r="L109" i="8"/>
  <c r="L110" i="8"/>
  <c r="L111" i="8"/>
  <c r="L112" i="8"/>
  <c r="T112" i="8" s="1"/>
  <c r="L113" i="8"/>
  <c r="L114" i="8"/>
  <c r="L115" i="8"/>
  <c r="L116" i="8"/>
  <c r="T116" i="8" s="1"/>
  <c r="L117" i="8"/>
  <c r="T117" i="8" s="1"/>
  <c r="L118" i="8"/>
  <c r="L119" i="8"/>
  <c r="L120" i="8"/>
  <c r="L121" i="8"/>
  <c r="L122" i="8"/>
  <c r="L123" i="8"/>
  <c r="L124" i="8"/>
  <c r="T124" i="8" s="1"/>
  <c r="L125" i="8"/>
  <c r="T125" i="8" s="1"/>
  <c r="L126" i="8"/>
  <c r="L127" i="8"/>
  <c r="T127" i="8" s="1"/>
  <c r="L128" i="8"/>
  <c r="L129" i="8"/>
  <c r="L130" i="8"/>
  <c r="L131" i="8"/>
  <c r="L132" i="8"/>
  <c r="T132" i="8" s="1"/>
  <c r="L133" i="8"/>
  <c r="K5" i="8"/>
  <c r="S5" i="8" s="1"/>
  <c r="K6" i="8"/>
  <c r="S6" i="8" s="1"/>
  <c r="K7" i="8"/>
  <c r="K8" i="8"/>
  <c r="K9" i="8"/>
  <c r="K10" i="8"/>
  <c r="K11" i="8"/>
  <c r="K12" i="8"/>
  <c r="S12" i="8" s="1"/>
  <c r="K13" i="8"/>
  <c r="K14" i="8"/>
  <c r="K15" i="8"/>
  <c r="K16" i="8"/>
  <c r="S16" i="8" s="1"/>
  <c r="K17" i="8"/>
  <c r="K18" i="8"/>
  <c r="K19" i="8"/>
  <c r="K20" i="8"/>
  <c r="K21" i="8"/>
  <c r="K22" i="8"/>
  <c r="K23" i="8"/>
  <c r="K24" i="8"/>
  <c r="K25" i="8"/>
  <c r="S25" i="8" s="1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S53" i="8" s="1"/>
  <c r="K54" i="8"/>
  <c r="S54" i="8" s="1"/>
  <c r="K55" i="8"/>
  <c r="K56" i="8"/>
  <c r="K57" i="8"/>
  <c r="K58" i="8"/>
  <c r="K59" i="8"/>
  <c r="K60" i="8"/>
  <c r="S60" i="8" s="1"/>
  <c r="K61" i="8"/>
  <c r="S61" i="8" s="1"/>
  <c r="K62" i="8"/>
  <c r="S62" i="8" s="1"/>
  <c r="K63" i="8"/>
  <c r="S63" i="8" s="1"/>
  <c r="K64" i="8"/>
  <c r="K65" i="8"/>
  <c r="K66" i="8"/>
  <c r="S66" i="8" s="1"/>
  <c r="K67" i="8"/>
  <c r="S67" i="8" s="1"/>
  <c r="K68" i="8"/>
  <c r="S68" i="8" s="1"/>
  <c r="K69" i="8"/>
  <c r="S69" i="8" s="1"/>
  <c r="K70" i="8"/>
  <c r="S70" i="8" s="1"/>
  <c r="K71" i="8"/>
  <c r="K72" i="8"/>
  <c r="S72" i="8" s="1"/>
  <c r="K73" i="8"/>
  <c r="S73" i="8" s="1"/>
  <c r="K74" i="8"/>
  <c r="S74" i="8" s="1"/>
  <c r="K75" i="8"/>
  <c r="S75" i="8" s="1"/>
  <c r="K76" i="8"/>
  <c r="S76" i="8" s="1"/>
  <c r="K77" i="8"/>
  <c r="K78" i="8"/>
  <c r="S78" i="8" s="1"/>
  <c r="K79" i="8"/>
  <c r="K80" i="8"/>
  <c r="S80" i="8" s="1"/>
  <c r="K81" i="8"/>
  <c r="S81" i="8" s="1"/>
  <c r="K82" i="8"/>
  <c r="S82" i="8" s="1"/>
  <c r="K83" i="8"/>
  <c r="S83" i="8" s="1"/>
  <c r="K84" i="8"/>
  <c r="K85" i="8"/>
  <c r="K86" i="8"/>
  <c r="S86" i="8" s="1"/>
  <c r="K87" i="8"/>
  <c r="S87" i="8" s="1"/>
  <c r="K88" i="8"/>
  <c r="S88" i="8" s="1"/>
  <c r="K89" i="8"/>
  <c r="K90" i="8"/>
  <c r="K91" i="8"/>
  <c r="S91" i="8" s="1"/>
  <c r="K92" i="8"/>
  <c r="S92" i="8" s="1"/>
  <c r="K93" i="8"/>
  <c r="K94" i="8"/>
  <c r="S94" i="8" s="1"/>
  <c r="K95" i="8"/>
  <c r="K96" i="8"/>
  <c r="K97" i="8"/>
  <c r="K98" i="8"/>
  <c r="K99" i="8"/>
  <c r="K100" i="8"/>
  <c r="K101" i="8"/>
  <c r="S101" i="8" s="1"/>
  <c r="K102" i="8"/>
  <c r="K103" i="8"/>
  <c r="K104" i="8"/>
  <c r="K105" i="8"/>
  <c r="K106" i="8"/>
  <c r="K107" i="8"/>
  <c r="K108" i="8"/>
  <c r="K109" i="8"/>
  <c r="K110" i="8"/>
  <c r="K111" i="8"/>
  <c r="K112" i="8"/>
  <c r="S112" i="8" s="1"/>
  <c r="K113" i="8"/>
  <c r="K114" i="8"/>
  <c r="K115" i="8"/>
  <c r="K116" i="8"/>
  <c r="K117" i="8"/>
  <c r="K118" i="8"/>
  <c r="K119" i="8"/>
  <c r="K120" i="8"/>
  <c r="K121" i="8"/>
  <c r="S121" i="8" s="1"/>
  <c r="K122" i="8"/>
  <c r="S122" i="8" s="1"/>
  <c r="K123" i="8"/>
  <c r="S123" i="8" s="1"/>
  <c r="K124" i="8"/>
  <c r="S124" i="8" s="1"/>
  <c r="K125" i="8"/>
  <c r="S125" i="8" s="1"/>
  <c r="K126" i="8"/>
  <c r="K127" i="8"/>
  <c r="K128" i="8"/>
  <c r="K129" i="8"/>
  <c r="K130" i="8"/>
  <c r="K131" i="8"/>
  <c r="K132" i="8"/>
  <c r="K133" i="8"/>
  <c r="J5" i="8"/>
  <c r="J6" i="8"/>
  <c r="R6" i="8" s="1"/>
  <c r="J7" i="8"/>
  <c r="J8" i="8"/>
  <c r="J9" i="8"/>
  <c r="J10" i="8"/>
  <c r="J11" i="8"/>
  <c r="J12" i="8"/>
  <c r="R12" i="8" s="1"/>
  <c r="J13" i="8"/>
  <c r="J14" i="8"/>
  <c r="J15" i="8"/>
  <c r="J16" i="8"/>
  <c r="J17" i="8"/>
  <c r="R17" i="8" s="1"/>
  <c r="J18" i="8"/>
  <c r="R18" i="8" s="1"/>
  <c r="J19" i="8"/>
  <c r="J20" i="8"/>
  <c r="R20" i="8" s="1"/>
  <c r="J21" i="8"/>
  <c r="R21" i="8" s="1"/>
  <c r="J22" i="8"/>
  <c r="R22" i="8" s="1"/>
  <c r="J23" i="8"/>
  <c r="R23" i="8" s="1"/>
  <c r="J24" i="8"/>
  <c r="R24" i="8" s="1"/>
  <c r="J25" i="8"/>
  <c r="J26" i="8"/>
  <c r="J27" i="8"/>
  <c r="J28" i="8"/>
  <c r="R28" i="8" s="1"/>
  <c r="J29" i="8"/>
  <c r="R29" i="8" s="1"/>
  <c r="J30" i="8"/>
  <c r="J31" i="8"/>
  <c r="J32" i="8"/>
  <c r="J33" i="8"/>
  <c r="R33" i="8" s="1"/>
  <c r="J34" i="8"/>
  <c r="R34" i="8" s="1"/>
  <c r="J35" i="8"/>
  <c r="R35" i="8" s="1"/>
  <c r="J36" i="8"/>
  <c r="R36" i="8" s="1"/>
  <c r="J37" i="8"/>
  <c r="R37" i="8" s="1"/>
  <c r="J38" i="8"/>
  <c r="R38" i="8" s="1"/>
  <c r="J39" i="8"/>
  <c r="R39" i="8" s="1"/>
  <c r="J40" i="8"/>
  <c r="R40" i="8" s="1"/>
  <c r="J41" i="8"/>
  <c r="J42" i="8"/>
  <c r="J43" i="8"/>
  <c r="J44" i="8"/>
  <c r="J45" i="8"/>
  <c r="R45" i="8" s="1"/>
  <c r="J46" i="8"/>
  <c r="J47" i="8"/>
  <c r="J48" i="8"/>
  <c r="J49" i="8"/>
  <c r="J50" i="8"/>
  <c r="J51" i="8"/>
  <c r="R51" i="8" s="1"/>
  <c r="J52" i="8"/>
  <c r="J53" i="8"/>
  <c r="J54" i="8"/>
  <c r="R54" i="8" s="1"/>
  <c r="J55" i="8"/>
  <c r="R55" i="8" s="1"/>
  <c r="J56" i="8"/>
  <c r="R56" i="8" s="1"/>
  <c r="J57" i="8"/>
  <c r="J58" i="8"/>
  <c r="J59" i="8"/>
  <c r="J60" i="8"/>
  <c r="J61" i="8"/>
  <c r="J62" i="8"/>
  <c r="J63" i="8"/>
  <c r="J64" i="8"/>
  <c r="J65" i="8"/>
  <c r="J66" i="8"/>
  <c r="J67" i="8"/>
  <c r="J68" i="8"/>
  <c r="R68" i="8" s="1"/>
  <c r="J69" i="8"/>
  <c r="R69" i="8" s="1"/>
  <c r="J70" i="8"/>
  <c r="R70" i="8" s="1"/>
  <c r="J71" i="8"/>
  <c r="J72" i="8"/>
  <c r="J73" i="8"/>
  <c r="J74" i="8"/>
  <c r="J75" i="8"/>
  <c r="J76" i="8"/>
  <c r="J77" i="8"/>
  <c r="R77" i="8" s="1"/>
  <c r="J78" i="8"/>
  <c r="R78" i="8" s="1"/>
  <c r="J79" i="8"/>
  <c r="R79" i="8" s="1"/>
  <c r="J80" i="8"/>
  <c r="R80" i="8" s="1"/>
  <c r="J81" i="8"/>
  <c r="R81" i="8" s="1"/>
  <c r="J82" i="8"/>
  <c r="J83" i="8"/>
  <c r="J84" i="8"/>
  <c r="R84" i="8" s="1"/>
  <c r="J85" i="8"/>
  <c r="R85" i="8" s="1"/>
  <c r="J86" i="8"/>
  <c r="R86" i="8" s="1"/>
  <c r="J87" i="8"/>
  <c r="J88" i="8"/>
  <c r="J89" i="8"/>
  <c r="R89" i="8" s="1"/>
  <c r="J90" i="8"/>
  <c r="J91" i="8"/>
  <c r="J92" i="8"/>
  <c r="R92" i="8" s="1"/>
  <c r="J93" i="8"/>
  <c r="J94" i="8"/>
  <c r="J95" i="8"/>
  <c r="R95" i="8" s="1"/>
  <c r="J96" i="8"/>
  <c r="J97" i="8"/>
  <c r="J98" i="8"/>
  <c r="R98" i="8" s="1"/>
  <c r="J99" i="8"/>
  <c r="R99" i="8" s="1"/>
  <c r="J100" i="8"/>
  <c r="R100" i="8" s="1"/>
  <c r="J101" i="8"/>
  <c r="R101" i="8" s="1"/>
  <c r="J102" i="8"/>
  <c r="R102" i="8" s="1"/>
  <c r="J103" i="8"/>
  <c r="J104" i="8"/>
  <c r="J105" i="8"/>
  <c r="J106" i="8"/>
  <c r="R106" i="8" s="1"/>
  <c r="J107" i="8"/>
  <c r="R107" i="8" s="1"/>
  <c r="J108" i="8"/>
  <c r="J109" i="8"/>
  <c r="J110" i="8"/>
  <c r="J111" i="8"/>
  <c r="J112" i="8"/>
  <c r="R112" i="8" s="1"/>
  <c r="J113" i="8"/>
  <c r="J114" i="8"/>
  <c r="J115" i="8"/>
  <c r="R115" i="8" s="1"/>
  <c r="J116" i="8"/>
  <c r="J117" i="8"/>
  <c r="J118" i="8"/>
  <c r="R118" i="8" s="1"/>
  <c r="J119" i="8"/>
  <c r="R119" i="8" s="1"/>
  <c r="J120" i="8"/>
  <c r="R120" i="8" s="1"/>
  <c r="J121" i="8"/>
  <c r="R121" i="8" s="1"/>
  <c r="J122" i="8"/>
  <c r="R122" i="8" s="1"/>
  <c r="J123" i="8"/>
  <c r="J124" i="8"/>
  <c r="J125" i="8"/>
  <c r="J126" i="8"/>
  <c r="R126" i="8" s="1"/>
  <c r="J127" i="8"/>
  <c r="R127" i="8" s="1"/>
  <c r="J128" i="8"/>
  <c r="J129" i="8"/>
  <c r="J130" i="8"/>
  <c r="R130" i="8" s="1"/>
  <c r="J131" i="8"/>
  <c r="J132" i="8"/>
  <c r="J133" i="8"/>
  <c r="R133" i="8" s="1"/>
  <c r="I5" i="8"/>
  <c r="Q5" i="8" s="1"/>
  <c r="I6" i="8"/>
  <c r="Q6" i="8" s="1"/>
  <c r="I7" i="8"/>
  <c r="I8" i="8"/>
  <c r="I9" i="8"/>
  <c r="I10" i="8"/>
  <c r="Q10" i="8" s="1"/>
  <c r="I11" i="8"/>
  <c r="Q11" i="8" s="1"/>
  <c r="I12" i="8"/>
  <c r="Q12" i="8" s="1"/>
  <c r="I13" i="8"/>
  <c r="Q13" i="8" s="1"/>
  <c r="I14" i="8"/>
  <c r="I15" i="8"/>
  <c r="I16" i="8"/>
  <c r="Q16" i="8" s="1"/>
  <c r="I17" i="8"/>
  <c r="I18" i="8"/>
  <c r="I19" i="8"/>
  <c r="I20" i="8"/>
  <c r="I21" i="8"/>
  <c r="I22" i="8"/>
  <c r="I23" i="8"/>
  <c r="I24" i="8"/>
  <c r="I25" i="8"/>
  <c r="Q25" i="8" s="1"/>
  <c r="I26" i="8"/>
  <c r="I27" i="8"/>
  <c r="I28" i="8"/>
  <c r="I29" i="8"/>
  <c r="I30" i="8"/>
  <c r="Q30" i="8" s="1"/>
  <c r="I31" i="8"/>
  <c r="I32" i="8"/>
  <c r="I33" i="8"/>
  <c r="Q33" i="8" s="1"/>
  <c r="I34" i="8"/>
  <c r="Q34" i="8" s="1"/>
  <c r="I35" i="8"/>
  <c r="Q35" i="8" s="1"/>
  <c r="I36" i="8"/>
  <c r="Q36" i="8" s="1"/>
  <c r="I37" i="8"/>
  <c r="Q37" i="8" s="1"/>
  <c r="I38" i="8"/>
  <c r="Q38" i="8" s="1"/>
  <c r="I39" i="8"/>
  <c r="Q39" i="8" s="1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Q54" i="8" s="1"/>
  <c r="I55" i="8"/>
  <c r="I56" i="8"/>
  <c r="I57" i="8"/>
  <c r="I58" i="8"/>
  <c r="Q58" i="8" s="1"/>
  <c r="I59" i="8"/>
  <c r="Q59" i="8" s="1"/>
  <c r="I60" i="8"/>
  <c r="Q60" i="8" s="1"/>
  <c r="I61" i="8"/>
  <c r="Q61" i="8" s="1"/>
  <c r="I62" i="8"/>
  <c r="Q62" i="8" s="1"/>
  <c r="I63" i="8"/>
  <c r="Q63" i="8" s="1"/>
  <c r="I64" i="8"/>
  <c r="I65" i="8"/>
  <c r="I66" i="8"/>
  <c r="Q66" i="8" s="1"/>
  <c r="I67" i="8"/>
  <c r="Q67" i="8" s="1"/>
  <c r="I68" i="8"/>
  <c r="Q68" i="8" s="1"/>
  <c r="I69" i="8"/>
  <c r="Q69" i="8" s="1"/>
  <c r="I70" i="8"/>
  <c r="Q70" i="8" s="1"/>
  <c r="I71" i="8"/>
  <c r="Q71" i="8" s="1"/>
  <c r="I72" i="8"/>
  <c r="Q72" i="8" s="1"/>
  <c r="I73" i="8"/>
  <c r="Q73" i="8" s="1"/>
  <c r="I74" i="8"/>
  <c r="Q74" i="8" s="1"/>
  <c r="I75" i="8"/>
  <c r="Q75" i="8" s="1"/>
  <c r="I76" i="8"/>
  <c r="Q76" i="8" s="1"/>
  <c r="I77" i="8"/>
  <c r="I78" i="8"/>
  <c r="Q78" i="8" s="1"/>
  <c r="I79" i="8"/>
  <c r="I80" i="8"/>
  <c r="Q80" i="8" s="1"/>
  <c r="I81" i="8"/>
  <c r="Q81" i="8" s="1"/>
  <c r="I82" i="8"/>
  <c r="Q82" i="8" s="1"/>
  <c r="I83" i="8"/>
  <c r="Q83" i="8" s="1"/>
  <c r="I84" i="8"/>
  <c r="Q84" i="8" s="1"/>
  <c r="I85" i="8"/>
  <c r="Q85" i="8" s="1"/>
  <c r="I86" i="8"/>
  <c r="Q86" i="8" s="1"/>
  <c r="I87" i="8"/>
  <c r="I88" i="8"/>
  <c r="I89" i="8"/>
  <c r="I90" i="8"/>
  <c r="I91" i="8"/>
  <c r="Q91" i="8" s="1"/>
  <c r="I92" i="8"/>
  <c r="Q92" i="8" s="1"/>
  <c r="I93" i="8"/>
  <c r="Q93" i="8" s="1"/>
  <c r="I94" i="8"/>
  <c r="I95" i="8"/>
  <c r="Q95" i="8" s="1"/>
  <c r="I96" i="8"/>
  <c r="Q96" i="8" s="1"/>
  <c r="I97" i="8"/>
  <c r="Q97" i="8" s="1"/>
  <c r="I98" i="8"/>
  <c r="Q98" i="8" s="1"/>
  <c r="I99" i="8"/>
  <c r="Q99" i="8" s="1"/>
  <c r="I100" i="8"/>
  <c r="Q100" i="8" s="1"/>
  <c r="I101" i="8"/>
  <c r="Q101" i="8" s="1"/>
  <c r="I102" i="8"/>
  <c r="I103" i="8"/>
  <c r="I104" i="8"/>
  <c r="I105" i="8"/>
  <c r="I106" i="8"/>
  <c r="I107" i="8"/>
  <c r="I108" i="8"/>
  <c r="I109" i="8"/>
  <c r="I110" i="8"/>
  <c r="I111" i="8"/>
  <c r="I112" i="8"/>
  <c r="Q112" i="8" s="1"/>
  <c r="I113" i="8"/>
  <c r="Q113" i="8" s="1"/>
  <c r="I114" i="8"/>
  <c r="Q114" i="8" s="1"/>
  <c r="I115" i="8"/>
  <c r="Q115" i="8" s="1"/>
  <c r="I116" i="8"/>
  <c r="I117" i="8"/>
  <c r="I118" i="8"/>
  <c r="Q118" i="8" s="1"/>
  <c r="I119" i="8"/>
  <c r="I120" i="8"/>
  <c r="I121" i="8"/>
  <c r="I122" i="8"/>
  <c r="I123" i="8"/>
  <c r="I124" i="8"/>
  <c r="I125" i="8"/>
  <c r="I126" i="8"/>
  <c r="Q126" i="8" s="1"/>
  <c r="I127" i="8"/>
  <c r="I128" i="8"/>
  <c r="Q128" i="8" s="1"/>
  <c r="I129" i="8"/>
  <c r="I130" i="8"/>
  <c r="I131" i="8"/>
  <c r="I132" i="8"/>
  <c r="Q132" i="8" s="1"/>
  <c r="I133" i="8"/>
  <c r="H5" i="8"/>
  <c r="P5" i="8" s="1"/>
  <c r="H6" i="8"/>
  <c r="P6" i="8" s="1"/>
  <c r="H7" i="8"/>
  <c r="P7" i="8" s="1"/>
  <c r="H8" i="8"/>
  <c r="H9" i="8"/>
  <c r="H10" i="8"/>
  <c r="H11" i="8"/>
  <c r="H12" i="8"/>
  <c r="P12" i="8" s="1"/>
  <c r="H13" i="8"/>
  <c r="H14" i="8"/>
  <c r="H15" i="8"/>
  <c r="H16" i="8"/>
  <c r="P16" i="8" s="1"/>
  <c r="H17" i="8"/>
  <c r="H18" i="8"/>
  <c r="H19" i="8"/>
  <c r="P19" i="8" s="1"/>
  <c r="H20" i="8"/>
  <c r="P20" i="8" s="1"/>
  <c r="H21" i="8"/>
  <c r="P21" i="8" s="1"/>
  <c r="H22" i="8"/>
  <c r="P22" i="8" s="1"/>
  <c r="H23" i="8"/>
  <c r="P23" i="8" s="1"/>
  <c r="H24" i="8"/>
  <c r="P24" i="8" s="1"/>
  <c r="H25" i="8"/>
  <c r="P25" i="8" s="1"/>
  <c r="H26" i="8"/>
  <c r="H27" i="8"/>
  <c r="H28" i="8"/>
  <c r="H29" i="8"/>
  <c r="H30" i="8"/>
  <c r="H31" i="8"/>
  <c r="P31" i="8" s="1"/>
  <c r="H32" i="8"/>
  <c r="P32" i="8" s="1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P45" i="8" s="1"/>
  <c r="H46" i="8"/>
  <c r="H47" i="8"/>
  <c r="H48" i="8"/>
  <c r="H49" i="8"/>
  <c r="H50" i="8"/>
  <c r="H51" i="8"/>
  <c r="P51" i="8" s="1"/>
  <c r="H52" i="8"/>
  <c r="H53" i="8"/>
  <c r="H54" i="8"/>
  <c r="P54" i="8" s="1"/>
  <c r="H55" i="8"/>
  <c r="P55" i="8" s="1"/>
  <c r="H56" i="8"/>
  <c r="P56" i="8" s="1"/>
  <c r="H57" i="8"/>
  <c r="H58" i="8"/>
  <c r="H59" i="8"/>
  <c r="H60" i="8"/>
  <c r="P60" i="8" s="1"/>
  <c r="H61" i="8"/>
  <c r="P61" i="8" s="1"/>
  <c r="H62" i="8"/>
  <c r="P62" i="8" s="1"/>
  <c r="H63" i="8"/>
  <c r="P63" i="8" s="1"/>
  <c r="H64" i="8"/>
  <c r="P64" i="8" s="1"/>
  <c r="H65" i="8"/>
  <c r="P65" i="8" s="1"/>
  <c r="H66" i="8"/>
  <c r="P66" i="8" s="1"/>
  <c r="H67" i="8"/>
  <c r="P67" i="8" s="1"/>
  <c r="H68" i="8"/>
  <c r="P68" i="8" s="1"/>
  <c r="H69" i="8"/>
  <c r="P69" i="8" s="1"/>
  <c r="H70" i="8"/>
  <c r="P70" i="8" s="1"/>
  <c r="H71" i="8"/>
  <c r="H72" i="8"/>
  <c r="P72" i="8" s="1"/>
  <c r="H73" i="8"/>
  <c r="P73" i="8" s="1"/>
  <c r="H74" i="8"/>
  <c r="P74" i="8" s="1"/>
  <c r="H75" i="8"/>
  <c r="P75" i="8" s="1"/>
  <c r="H76" i="8"/>
  <c r="P76" i="8" s="1"/>
  <c r="H77" i="8"/>
  <c r="P77" i="8" s="1"/>
  <c r="H78" i="8"/>
  <c r="P78" i="8" s="1"/>
  <c r="H79" i="8"/>
  <c r="P79" i="8" s="1"/>
  <c r="H80" i="8"/>
  <c r="P80" i="8" s="1"/>
  <c r="H81" i="8"/>
  <c r="P81" i="8" s="1"/>
  <c r="H82" i="8"/>
  <c r="P82" i="8" s="1"/>
  <c r="H83" i="8"/>
  <c r="P83" i="8" s="1"/>
  <c r="H84" i="8"/>
  <c r="H85" i="8"/>
  <c r="H86" i="8"/>
  <c r="P86" i="8" s="1"/>
  <c r="H87" i="8"/>
  <c r="H88" i="8"/>
  <c r="H89" i="8"/>
  <c r="P89" i="8" s="1"/>
  <c r="H90" i="8"/>
  <c r="P90" i="8" s="1"/>
  <c r="H91" i="8"/>
  <c r="P91" i="8" s="1"/>
  <c r="H92" i="8"/>
  <c r="P92" i="8" s="1"/>
  <c r="H93" i="8"/>
  <c r="H94" i="8"/>
  <c r="H95" i="8"/>
  <c r="H96" i="8"/>
  <c r="H97" i="8"/>
  <c r="H98" i="8"/>
  <c r="H99" i="8"/>
  <c r="H100" i="8"/>
  <c r="H101" i="8"/>
  <c r="P101" i="8" s="1"/>
  <c r="H102" i="8"/>
  <c r="P102" i="8" s="1"/>
  <c r="H103" i="8"/>
  <c r="P103" i="8" s="1"/>
  <c r="H104" i="8"/>
  <c r="P104" i="8" s="1"/>
  <c r="H105" i="8"/>
  <c r="P105" i="8" s="1"/>
  <c r="H106" i="8"/>
  <c r="P106" i="8" s="1"/>
  <c r="H107" i="8"/>
  <c r="P107" i="8" s="1"/>
  <c r="H108" i="8"/>
  <c r="P108" i="8" s="1"/>
  <c r="H109" i="8"/>
  <c r="P109" i="8" s="1"/>
  <c r="H110" i="8"/>
  <c r="P110" i="8" s="1"/>
  <c r="H111" i="8"/>
  <c r="P111" i="8" s="1"/>
  <c r="H112" i="8"/>
  <c r="P112" i="8" s="1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P127" i="8" s="1"/>
  <c r="H128" i="8"/>
  <c r="H129" i="8"/>
  <c r="H130" i="8"/>
  <c r="H131" i="8"/>
  <c r="H132" i="8"/>
  <c r="H133" i="8"/>
  <c r="J3" i="13" l="1"/>
  <c r="G132" i="2" l="1"/>
  <c r="F132" i="2"/>
  <c r="B132" i="2"/>
  <c r="G131" i="2"/>
  <c r="F131" i="2"/>
  <c r="E131" i="2"/>
  <c r="D131" i="2"/>
  <c r="C131" i="2"/>
  <c r="F130" i="2"/>
  <c r="B130" i="2"/>
  <c r="C129" i="2"/>
  <c r="G128" i="2"/>
  <c r="E127" i="2"/>
  <c r="D127" i="2"/>
  <c r="F126" i="2"/>
  <c r="B126" i="2"/>
  <c r="F125" i="2"/>
  <c r="F124" i="2"/>
  <c r="E124" i="2"/>
  <c r="D124" i="2"/>
  <c r="C124" i="2"/>
  <c r="F122" i="2"/>
  <c r="E121" i="2"/>
  <c r="D121" i="2"/>
  <c r="C121" i="2"/>
  <c r="E120" i="2"/>
  <c r="C120" i="2"/>
  <c r="F118" i="2"/>
  <c r="E118" i="2"/>
  <c r="C118" i="2"/>
  <c r="G117" i="2"/>
  <c r="F117" i="2"/>
  <c r="D117" i="2"/>
  <c r="C117" i="2"/>
  <c r="B117" i="2"/>
  <c r="G116" i="2"/>
  <c r="F116" i="2"/>
  <c r="D116" i="2"/>
  <c r="C116" i="2"/>
  <c r="F115" i="2"/>
  <c r="E115" i="2"/>
  <c r="D115" i="2"/>
  <c r="C115" i="2"/>
  <c r="G114" i="2"/>
  <c r="F114" i="2"/>
  <c r="C114" i="2"/>
  <c r="B114" i="2"/>
  <c r="F113" i="2"/>
  <c r="D113" i="2"/>
  <c r="F112" i="2"/>
  <c r="G111" i="2"/>
  <c r="F110" i="2"/>
  <c r="D110" i="2"/>
  <c r="D109" i="2"/>
  <c r="C109" i="2"/>
  <c r="G108" i="2"/>
  <c r="D108" i="2"/>
  <c r="C108" i="2"/>
  <c r="B108" i="2"/>
  <c r="G107" i="2"/>
  <c r="E107" i="2"/>
  <c r="D107" i="2"/>
  <c r="C107" i="2"/>
  <c r="B107" i="2"/>
  <c r="E105" i="2"/>
  <c r="G104" i="2"/>
  <c r="D103" i="2"/>
  <c r="D102" i="2"/>
  <c r="C102" i="2"/>
  <c r="F101" i="2"/>
  <c r="E101" i="2"/>
  <c r="F100" i="2"/>
  <c r="E100" i="2"/>
  <c r="D100" i="2"/>
  <c r="F99" i="2"/>
  <c r="E99" i="2"/>
  <c r="D99" i="2"/>
  <c r="G98" i="2"/>
  <c r="B98" i="2"/>
  <c r="E97" i="2"/>
  <c r="D97" i="2"/>
  <c r="E96" i="2"/>
  <c r="C96" i="2"/>
  <c r="G95" i="2"/>
  <c r="D95" i="2"/>
  <c r="C95" i="2"/>
  <c r="B95" i="2"/>
  <c r="E94" i="2"/>
  <c r="C94" i="2"/>
  <c r="B94" i="2"/>
  <c r="E93" i="2"/>
  <c r="D93" i="2"/>
  <c r="C93" i="2"/>
  <c r="B93" i="2"/>
  <c r="C92" i="2"/>
  <c r="E91" i="2"/>
  <c r="D91" i="2"/>
  <c r="E90" i="2"/>
  <c r="D90" i="2"/>
  <c r="C90" i="2"/>
  <c r="B90" i="2"/>
  <c r="E89" i="2"/>
  <c r="C89" i="2"/>
  <c r="E88" i="2"/>
  <c r="C88" i="2"/>
  <c r="E87" i="2"/>
  <c r="C87" i="2"/>
  <c r="F86" i="2"/>
  <c r="C86" i="2"/>
  <c r="E85" i="2"/>
  <c r="E84" i="2"/>
  <c r="E83" i="2"/>
  <c r="C83" i="2"/>
  <c r="F82" i="2"/>
  <c r="E82" i="2"/>
  <c r="D82" i="2"/>
  <c r="C82" i="2"/>
  <c r="G81" i="2"/>
  <c r="D81" i="2"/>
  <c r="C81" i="2"/>
  <c r="B81" i="2"/>
  <c r="F80" i="2"/>
  <c r="E80" i="2"/>
  <c r="D80" i="2"/>
  <c r="C80" i="2"/>
  <c r="E79" i="2"/>
  <c r="C79" i="2"/>
  <c r="F78" i="2"/>
  <c r="E78" i="2"/>
  <c r="D78" i="2"/>
  <c r="C78" i="2"/>
  <c r="E77" i="2"/>
  <c r="C77" i="2"/>
  <c r="G75" i="2"/>
  <c r="F75" i="2"/>
  <c r="G74" i="2"/>
  <c r="C74" i="2"/>
  <c r="E72" i="2"/>
  <c r="D72" i="2"/>
  <c r="C72" i="2"/>
  <c r="B72" i="2"/>
  <c r="G71" i="2"/>
  <c r="F71" i="2"/>
  <c r="E71" i="2"/>
  <c r="D71" i="2"/>
  <c r="F70" i="2"/>
  <c r="E70" i="2"/>
  <c r="D70" i="2"/>
  <c r="F69" i="2"/>
  <c r="E69" i="2"/>
  <c r="E68" i="2"/>
  <c r="D68" i="2"/>
  <c r="C68" i="2"/>
  <c r="G67" i="2"/>
  <c r="F67" i="2"/>
  <c r="E67" i="2"/>
  <c r="D67" i="2"/>
  <c r="C67" i="2"/>
  <c r="E66" i="2"/>
  <c r="C66" i="2"/>
  <c r="E65" i="2"/>
  <c r="C65" i="2"/>
  <c r="G64" i="2"/>
  <c r="E64" i="2"/>
  <c r="D64" i="2"/>
  <c r="C64" i="2"/>
  <c r="C63" i="2"/>
  <c r="D62" i="2"/>
  <c r="F61" i="2"/>
  <c r="E61" i="2"/>
  <c r="C61" i="2"/>
  <c r="B61" i="2"/>
  <c r="C60" i="2"/>
  <c r="B60" i="2"/>
  <c r="E59" i="2"/>
  <c r="D59" i="2"/>
  <c r="E58" i="2"/>
  <c r="D58" i="2"/>
  <c r="B58" i="2"/>
  <c r="E57" i="2"/>
  <c r="B57" i="2"/>
  <c r="F55" i="2"/>
  <c r="E55" i="2"/>
  <c r="D55" i="2"/>
  <c r="F54" i="2"/>
  <c r="E54" i="2"/>
  <c r="D54" i="2"/>
  <c r="F53" i="2"/>
  <c r="F52" i="2"/>
  <c r="C52" i="2"/>
  <c r="E51" i="2"/>
  <c r="F50" i="2"/>
  <c r="E50" i="2"/>
  <c r="D50" i="2"/>
  <c r="G49" i="2"/>
  <c r="E49" i="2"/>
  <c r="C49" i="2"/>
  <c r="G48" i="2"/>
  <c r="F48" i="2"/>
  <c r="B48" i="2"/>
  <c r="G47" i="2"/>
  <c r="F47" i="2"/>
  <c r="E47" i="2"/>
  <c r="G45" i="2"/>
  <c r="D45" i="2"/>
  <c r="C45" i="2"/>
  <c r="B44" i="2"/>
  <c r="F43" i="2"/>
  <c r="E43" i="2"/>
  <c r="D43" i="2"/>
  <c r="C43" i="2"/>
  <c r="B43" i="2"/>
  <c r="F42" i="2"/>
  <c r="E42" i="2"/>
  <c r="D42" i="2"/>
  <c r="C42" i="2"/>
  <c r="B42" i="2"/>
  <c r="F41" i="2"/>
  <c r="E41" i="2"/>
  <c r="D41" i="2"/>
  <c r="C41" i="2"/>
  <c r="B41" i="2"/>
  <c r="E40" i="2"/>
  <c r="D40" i="2"/>
  <c r="C40" i="2"/>
  <c r="G39" i="2"/>
  <c r="F39" i="2"/>
  <c r="E38" i="2"/>
  <c r="D38" i="2"/>
  <c r="C38" i="2"/>
  <c r="F37" i="2"/>
  <c r="E37" i="2"/>
  <c r="D37" i="2"/>
  <c r="C37" i="2"/>
  <c r="G36" i="2"/>
  <c r="E36" i="2"/>
  <c r="C36" i="2"/>
  <c r="F35" i="2"/>
  <c r="D35" i="2"/>
  <c r="F34" i="2"/>
  <c r="C34" i="2"/>
  <c r="G33" i="2"/>
  <c r="E33" i="2"/>
  <c r="D33" i="2"/>
  <c r="F32" i="2"/>
  <c r="E32" i="2"/>
  <c r="G31" i="2"/>
  <c r="E31" i="2"/>
  <c r="C31" i="2"/>
  <c r="F30" i="2"/>
  <c r="D30" i="2"/>
  <c r="F29" i="2"/>
  <c r="E29" i="2"/>
  <c r="D29" i="2"/>
  <c r="C29" i="2"/>
  <c r="D28" i="2"/>
  <c r="E27" i="2"/>
  <c r="C27" i="2"/>
  <c r="F25" i="2"/>
  <c r="E25" i="2"/>
  <c r="D25" i="2"/>
  <c r="G24" i="2"/>
  <c r="F24" i="2"/>
  <c r="D24" i="2"/>
  <c r="G23" i="2"/>
  <c r="F23" i="2"/>
  <c r="D23" i="2"/>
  <c r="F22" i="2"/>
  <c r="F21" i="2"/>
  <c r="E21" i="2"/>
  <c r="D21" i="2"/>
  <c r="C21" i="2"/>
  <c r="D20" i="2"/>
  <c r="E19" i="2"/>
  <c r="D19" i="2"/>
  <c r="F18" i="2"/>
  <c r="D17" i="2"/>
  <c r="D16" i="2"/>
  <c r="C16" i="2"/>
  <c r="E15" i="2"/>
  <c r="D15" i="2"/>
  <c r="G14" i="2"/>
  <c r="F14" i="2"/>
  <c r="D14" i="2"/>
  <c r="C14" i="2"/>
  <c r="F13" i="2"/>
  <c r="E13" i="2"/>
  <c r="D13" i="2"/>
  <c r="C13" i="2"/>
  <c r="C12" i="2"/>
  <c r="G11" i="2"/>
  <c r="F11" i="2"/>
  <c r="E11" i="2"/>
  <c r="F10" i="2"/>
  <c r="E10" i="2"/>
  <c r="D10" i="2"/>
  <c r="C10" i="2"/>
  <c r="E9" i="2"/>
  <c r="F8" i="2"/>
  <c r="E8" i="2"/>
  <c r="D8" i="2"/>
  <c r="C8" i="2"/>
  <c r="F7" i="2"/>
  <c r="D6" i="2"/>
  <c r="G5" i="2"/>
  <c r="E5" i="2"/>
  <c r="C5" i="2"/>
  <c r="F3" i="2"/>
  <c r="D3" i="2"/>
  <c r="C3" i="2"/>
  <c r="M133" i="9"/>
  <c r="L133" i="9"/>
  <c r="T133" i="9" s="1"/>
  <c r="K133" i="9"/>
  <c r="S133" i="9" s="1"/>
  <c r="J133" i="9"/>
  <c r="R133" i="9" s="1"/>
  <c r="I133" i="9"/>
  <c r="Q133" i="9" s="1"/>
  <c r="H133" i="9"/>
  <c r="P133" i="9" s="1"/>
  <c r="M132" i="9"/>
  <c r="U132" i="9" s="1"/>
  <c r="L132" i="9"/>
  <c r="T132" i="9" s="1"/>
  <c r="K132" i="9"/>
  <c r="S132" i="9" s="1"/>
  <c r="J132" i="9"/>
  <c r="R132" i="9" s="1"/>
  <c r="I132" i="9"/>
  <c r="Q132" i="9" s="1"/>
  <c r="H132" i="9"/>
  <c r="P132" i="9" s="1"/>
  <c r="M131" i="9"/>
  <c r="U131" i="9" s="1"/>
  <c r="L131" i="9"/>
  <c r="T131" i="9" s="1"/>
  <c r="K131" i="9"/>
  <c r="S131" i="9" s="1"/>
  <c r="J131" i="9"/>
  <c r="R131" i="9" s="1"/>
  <c r="I131" i="9"/>
  <c r="Q131" i="9" s="1"/>
  <c r="H131" i="9"/>
  <c r="P131" i="9" s="1"/>
  <c r="M130" i="9"/>
  <c r="U130" i="9" s="1"/>
  <c r="L130" i="9"/>
  <c r="T130" i="9" s="1"/>
  <c r="K130" i="9"/>
  <c r="S130" i="9" s="1"/>
  <c r="J130" i="9"/>
  <c r="R130" i="9" s="1"/>
  <c r="I130" i="9"/>
  <c r="Q130" i="9" s="1"/>
  <c r="H130" i="9"/>
  <c r="P130" i="9" s="1"/>
  <c r="M129" i="9"/>
  <c r="U129" i="9" s="1"/>
  <c r="L129" i="9"/>
  <c r="T129" i="9" s="1"/>
  <c r="K129" i="9"/>
  <c r="S129" i="9" s="1"/>
  <c r="J129" i="9"/>
  <c r="R129" i="9" s="1"/>
  <c r="I129" i="9"/>
  <c r="Q129" i="9" s="1"/>
  <c r="H129" i="9"/>
  <c r="M128" i="9"/>
  <c r="U128" i="9" s="1"/>
  <c r="L128" i="9"/>
  <c r="T128" i="9" s="1"/>
  <c r="K128" i="9"/>
  <c r="S128" i="9" s="1"/>
  <c r="J128" i="9"/>
  <c r="R128" i="9" s="1"/>
  <c r="I128" i="9"/>
  <c r="Q128" i="9" s="1"/>
  <c r="H128" i="9"/>
  <c r="P128" i="9" s="1"/>
  <c r="M127" i="9"/>
  <c r="U127" i="9" s="1"/>
  <c r="L127" i="9"/>
  <c r="T127" i="9" s="1"/>
  <c r="K127" i="9"/>
  <c r="S127" i="9" s="1"/>
  <c r="J127" i="9"/>
  <c r="R127" i="9" s="1"/>
  <c r="I127" i="9"/>
  <c r="Q127" i="9" s="1"/>
  <c r="H127" i="9"/>
  <c r="M126" i="9"/>
  <c r="U126" i="9" s="1"/>
  <c r="L126" i="9"/>
  <c r="T126" i="9" s="1"/>
  <c r="K126" i="9"/>
  <c r="S126" i="9" s="1"/>
  <c r="J126" i="9"/>
  <c r="R126" i="9" s="1"/>
  <c r="I126" i="9"/>
  <c r="Q126" i="9" s="1"/>
  <c r="H126" i="9"/>
  <c r="M125" i="9"/>
  <c r="U125" i="9" s="1"/>
  <c r="L125" i="9"/>
  <c r="T125" i="9" s="1"/>
  <c r="K125" i="9"/>
  <c r="S125" i="9" s="1"/>
  <c r="J125" i="9"/>
  <c r="R125" i="9" s="1"/>
  <c r="I125" i="9"/>
  <c r="Q125" i="9" s="1"/>
  <c r="H125" i="9"/>
  <c r="M124" i="9"/>
  <c r="U124" i="9" s="1"/>
  <c r="L124" i="9"/>
  <c r="T124" i="9" s="1"/>
  <c r="K124" i="9"/>
  <c r="S124" i="9" s="1"/>
  <c r="J124" i="9"/>
  <c r="I124" i="9"/>
  <c r="Q124" i="9" s="1"/>
  <c r="H124" i="9"/>
  <c r="P124" i="9" s="1"/>
  <c r="M123" i="9"/>
  <c r="U123" i="9" s="1"/>
  <c r="L123" i="9"/>
  <c r="T123" i="9" s="1"/>
  <c r="K123" i="9"/>
  <c r="S123" i="9" s="1"/>
  <c r="J123" i="9"/>
  <c r="R123" i="9" s="1"/>
  <c r="I123" i="9"/>
  <c r="Q123" i="9" s="1"/>
  <c r="H123" i="9"/>
  <c r="M122" i="9"/>
  <c r="U122" i="9" s="1"/>
  <c r="L122" i="9"/>
  <c r="T122" i="9" s="1"/>
  <c r="K122" i="9"/>
  <c r="S122" i="9" s="1"/>
  <c r="J122" i="9"/>
  <c r="R122" i="9" s="1"/>
  <c r="I122" i="9"/>
  <c r="Q122" i="9" s="1"/>
  <c r="H122" i="9"/>
  <c r="M121" i="9"/>
  <c r="U121" i="9" s="1"/>
  <c r="L121" i="9"/>
  <c r="T121" i="9" s="1"/>
  <c r="K121" i="9"/>
  <c r="S121" i="9" s="1"/>
  <c r="J121" i="9"/>
  <c r="R121" i="9" s="1"/>
  <c r="I121" i="9"/>
  <c r="Q121" i="9" s="1"/>
  <c r="H121" i="9"/>
  <c r="M120" i="9"/>
  <c r="U120" i="9" s="1"/>
  <c r="L120" i="9"/>
  <c r="T120" i="9" s="1"/>
  <c r="K120" i="9"/>
  <c r="S120" i="9" s="1"/>
  <c r="J120" i="9"/>
  <c r="R120" i="9" s="1"/>
  <c r="I120" i="9"/>
  <c r="H120" i="9"/>
  <c r="P120" i="9" s="1"/>
  <c r="M119" i="9"/>
  <c r="U119" i="9" s="1"/>
  <c r="L119" i="9"/>
  <c r="T119" i="9" s="1"/>
  <c r="K119" i="9"/>
  <c r="J119" i="9"/>
  <c r="R119" i="9" s="1"/>
  <c r="I119" i="9"/>
  <c r="H119" i="9"/>
  <c r="P119" i="9" s="1"/>
  <c r="M118" i="9"/>
  <c r="U118" i="9" s="1"/>
  <c r="L118" i="9"/>
  <c r="T118" i="9" s="1"/>
  <c r="K118" i="9"/>
  <c r="S118" i="9" s="1"/>
  <c r="J118" i="9"/>
  <c r="R118" i="9" s="1"/>
  <c r="I118" i="9"/>
  <c r="Q118" i="9" s="1"/>
  <c r="H118" i="9"/>
  <c r="P118" i="9" s="1"/>
  <c r="M117" i="9"/>
  <c r="U117" i="9" s="1"/>
  <c r="L117" i="9"/>
  <c r="T117" i="9" s="1"/>
  <c r="K117" i="9"/>
  <c r="J117" i="9"/>
  <c r="R117" i="9" s="1"/>
  <c r="I117" i="9"/>
  <c r="H117" i="9"/>
  <c r="P117" i="9" s="1"/>
  <c r="M116" i="9"/>
  <c r="U116" i="9" s="1"/>
  <c r="L116" i="9"/>
  <c r="T116" i="9" s="1"/>
  <c r="K116" i="9"/>
  <c r="J116" i="9"/>
  <c r="R116" i="9" s="1"/>
  <c r="I116" i="9"/>
  <c r="H116" i="9"/>
  <c r="P116" i="9" s="1"/>
  <c r="M115" i="9"/>
  <c r="U115" i="9" s="1"/>
  <c r="L115" i="9"/>
  <c r="T115" i="9" s="1"/>
  <c r="K115" i="9"/>
  <c r="S115" i="9" s="1"/>
  <c r="J115" i="9"/>
  <c r="R115" i="9" s="1"/>
  <c r="I115" i="9"/>
  <c r="Q115" i="9" s="1"/>
  <c r="H115" i="9"/>
  <c r="P115" i="9" s="1"/>
  <c r="M114" i="9"/>
  <c r="L114" i="9"/>
  <c r="T114" i="9" s="1"/>
  <c r="K114" i="9"/>
  <c r="S114" i="9" s="1"/>
  <c r="J114" i="9"/>
  <c r="R114" i="9" s="1"/>
  <c r="I114" i="9"/>
  <c r="Q114" i="9" s="1"/>
  <c r="H114" i="9"/>
  <c r="P114" i="9" s="1"/>
  <c r="M113" i="9"/>
  <c r="L113" i="9"/>
  <c r="K113" i="9"/>
  <c r="S113" i="9" s="1"/>
  <c r="J113" i="9"/>
  <c r="I113" i="9"/>
  <c r="Q113" i="9" s="1"/>
  <c r="H113" i="9"/>
  <c r="P113" i="9" s="1"/>
  <c r="M112" i="9"/>
  <c r="U112" i="9" s="1"/>
  <c r="L112" i="9"/>
  <c r="T112" i="9" s="1"/>
  <c r="K112" i="9"/>
  <c r="S112" i="9" s="1"/>
  <c r="J112" i="9"/>
  <c r="R112" i="9" s="1"/>
  <c r="I112" i="9"/>
  <c r="Q112" i="9" s="1"/>
  <c r="H112" i="9"/>
  <c r="P112" i="9" s="1"/>
  <c r="M111" i="9"/>
  <c r="U111" i="9" s="1"/>
  <c r="L111" i="9"/>
  <c r="T111" i="9" s="1"/>
  <c r="K111" i="9"/>
  <c r="J111" i="9"/>
  <c r="R111" i="9" s="1"/>
  <c r="I111" i="9"/>
  <c r="H111" i="9"/>
  <c r="P111" i="9" s="1"/>
  <c r="M110" i="9"/>
  <c r="U110" i="9" s="1"/>
  <c r="L110" i="9"/>
  <c r="K110" i="9"/>
  <c r="J110" i="9"/>
  <c r="R110" i="9" s="1"/>
  <c r="I110" i="9"/>
  <c r="H110" i="9"/>
  <c r="P110" i="9" s="1"/>
  <c r="M109" i="9"/>
  <c r="U109" i="9" s="1"/>
  <c r="L109" i="9"/>
  <c r="T109" i="9" s="1"/>
  <c r="K109" i="9"/>
  <c r="J109" i="9"/>
  <c r="R109" i="9" s="1"/>
  <c r="I109" i="9"/>
  <c r="H109" i="9"/>
  <c r="P109" i="9" s="1"/>
  <c r="M108" i="9"/>
  <c r="U108" i="9" s="1"/>
  <c r="L108" i="9"/>
  <c r="T108" i="9" s="1"/>
  <c r="K108" i="9"/>
  <c r="J108" i="9"/>
  <c r="R108" i="9" s="1"/>
  <c r="I108" i="9"/>
  <c r="H108" i="9"/>
  <c r="P108" i="9" s="1"/>
  <c r="M107" i="9"/>
  <c r="U107" i="9" s="1"/>
  <c r="L107" i="9"/>
  <c r="T107" i="9" s="1"/>
  <c r="K107" i="9"/>
  <c r="J107" i="9"/>
  <c r="R107" i="9" s="1"/>
  <c r="I107" i="9"/>
  <c r="H107" i="9"/>
  <c r="P107" i="9" s="1"/>
  <c r="M106" i="9"/>
  <c r="U106" i="9" s="1"/>
  <c r="L106" i="9"/>
  <c r="T106" i="9" s="1"/>
  <c r="K106" i="9"/>
  <c r="J106" i="9"/>
  <c r="R106" i="9" s="1"/>
  <c r="I106" i="9"/>
  <c r="H106" i="9"/>
  <c r="P106" i="9" s="1"/>
  <c r="M105" i="9"/>
  <c r="U105" i="9" s="1"/>
  <c r="L105" i="9"/>
  <c r="K105" i="9"/>
  <c r="J105" i="9"/>
  <c r="I105" i="9"/>
  <c r="H105" i="9"/>
  <c r="P105" i="9" s="1"/>
  <c r="M104" i="9"/>
  <c r="U104" i="9" s="1"/>
  <c r="L104" i="9"/>
  <c r="K104" i="9"/>
  <c r="J104" i="9"/>
  <c r="I104" i="9"/>
  <c r="H104" i="9"/>
  <c r="P104" i="9" s="1"/>
  <c r="M103" i="9"/>
  <c r="U103" i="9" s="1"/>
  <c r="L103" i="9"/>
  <c r="T103" i="9" s="1"/>
  <c r="K103" i="9"/>
  <c r="J103" i="9"/>
  <c r="R103" i="9" s="1"/>
  <c r="I103" i="9"/>
  <c r="H103" i="9"/>
  <c r="P103" i="9" s="1"/>
  <c r="M102" i="9"/>
  <c r="U102" i="9" s="1"/>
  <c r="L102" i="9"/>
  <c r="T102" i="9" s="1"/>
  <c r="K102" i="9"/>
  <c r="J102" i="9"/>
  <c r="R102" i="9" s="1"/>
  <c r="I102" i="9"/>
  <c r="H102" i="9"/>
  <c r="P102" i="9" s="1"/>
  <c r="M101" i="9"/>
  <c r="U101" i="9" s="1"/>
  <c r="L101" i="9"/>
  <c r="T101" i="9" s="1"/>
  <c r="K101" i="9"/>
  <c r="S101" i="9" s="1"/>
  <c r="J101" i="9"/>
  <c r="R101" i="9" s="1"/>
  <c r="I101" i="9"/>
  <c r="Q101" i="9" s="1"/>
  <c r="H101" i="9"/>
  <c r="P101" i="9" s="1"/>
  <c r="M100" i="9"/>
  <c r="U100" i="9" s="1"/>
  <c r="L100" i="9"/>
  <c r="T100" i="9" s="1"/>
  <c r="K100" i="9"/>
  <c r="S100" i="9" s="1"/>
  <c r="J100" i="9"/>
  <c r="R100" i="9" s="1"/>
  <c r="I100" i="9"/>
  <c r="Q100" i="9" s="1"/>
  <c r="H100" i="9"/>
  <c r="P100" i="9" s="1"/>
  <c r="M99" i="9"/>
  <c r="U99" i="9" s="1"/>
  <c r="L99" i="9"/>
  <c r="T99" i="9" s="1"/>
  <c r="K99" i="9"/>
  <c r="S99" i="9" s="1"/>
  <c r="J99" i="9"/>
  <c r="R99" i="9" s="1"/>
  <c r="I99" i="9"/>
  <c r="Q99" i="9" s="1"/>
  <c r="H99" i="9"/>
  <c r="M98" i="9"/>
  <c r="U98" i="9" s="1"/>
  <c r="L98" i="9"/>
  <c r="T98" i="9" s="1"/>
  <c r="K98" i="9"/>
  <c r="S98" i="9" s="1"/>
  <c r="J98" i="9"/>
  <c r="R98" i="9" s="1"/>
  <c r="I98" i="9"/>
  <c r="Q98" i="9" s="1"/>
  <c r="H98" i="9"/>
  <c r="M97" i="9"/>
  <c r="U97" i="9" s="1"/>
  <c r="L97" i="9"/>
  <c r="T97" i="9" s="1"/>
  <c r="K97" i="9"/>
  <c r="S97" i="9" s="1"/>
  <c r="J97" i="9"/>
  <c r="R97" i="9" s="1"/>
  <c r="I97" i="9"/>
  <c r="Q97" i="9" s="1"/>
  <c r="H97" i="9"/>
  <c r="M96" i="9"/>
  <c r="U96" i="9" s="1"/>
  <c r="L96" i="9"/>
  <c r="T96" i="9" s="1"/>
  <c r="K96" i="9"/>
  <c r="S96" i="9" s="1"/>
  <c r="J96" i="9"/>
  <c r="R96" i="9" s="1"/>
  <c r="I96" i="9"/>
  <c r="Q96" i="9" s="1"/>
  <c r="H96" i="9"/>
  <c r="M95" i="9"/>
  <c r="U95" i="9" s="1"/>
  <c r="L95" i="9"/>
  <c r="T95" i="9" s="1"/>
  <c r="K95" i="9"/>
  <c r="S95" i="9" s="1"/>
  <c r="J95" i="9"/>
  <c r="R95" i="9" s="1"/>
  <c r="I95" i="9"/>
  <c r="Q95" i="9" s="1"/>
  <c r="H95" i="9"/>
  <c r="M94" i="9"/>
  <c r="U94" i="9" s="1"/>
  <c r="L94" i="9"/>
  <c r="T94" i="9" s="1"/>
  <c r="K94" i="9"/>
  <c r="S94" i="9" s="1"/>
  <c r="J94" i="9"/>
  <c r="I94" i="9"/>
  <c r="H94" i="9"/>
  <c r="M93" i="9"/>
  <c r="L93" i="9"/>
  <c r="T93" i="9" s="1"/>
  <c r="K93" i="9"/>
  <c r="S93" i="9" s="1"/>
  <c r="J93" i="9"/>
  <c r="R93" i="9" s="1"/>
  <c r="I93" i="9"/>
  <c r="Q93" i="9" s="1"/>
  <c r="H93" i="9"/>
  <c r="M92" i="9"/>
  <c r="U92" i="9" s="1"/>
  <c r="L92" i="9"/>
  <c r="T92" i="9" s="1"/>
  <c r="K92" i="9"/>
  <c r="S92" i="9" s="1"/>
  <c r="J92" i="9"/>
  <c r="R92" i="9" s="1"/>
  <c r="I92" i="9"/>
  <c r="Q92" i="9" s="1"/>
  <c r="H92" i="9"/>
  <c r="P92" i="9" s="1"/>
  <c r="M91" i="9"/>
  <c r="U91" i="9" s="1"/>
  <c r="L91" i="9"/>
  <c r="T91" i="9" s="1"/>
  <c r="K91" i="9"/>
  <c r="S91" i="9" s="1"/>
  <c r="J91" i="9"/>
  <c r="R91" i="9" s="1"/>
  <c r="I91" i="9"/>
  <c r="Q91" i="9" s="1"/>
  <c r="H91" i="9"/>
  <c r="P91" i="9" s="1"/>
  <c r="M90" i="9"/>
  <c r="U90" i="9" s="1"/>
  <c r="L90" i="9"/>
  <c r="K90" i="9"/>
  <c r="J90" i="9"/>
  <c r="R90" i="9" s="1"/>
  <c r="I90" i="9"/>
  <c r="H90" i="9"/>
  <c r="P90" i="9" s="1"/>
  <c r="M89" i="9"/>
  <c r="U89" i="9" s="1"/>
  <c r="L89" i="9"/>
  <c r="T89" i="9" s="1"/>
  <c r="K89" i="9"/>
  <c r="J89" i="9"/>
  <c r="R89" i="9" s="1"/>
  <c r="I89" i="9"/>
  <c r="H89" i="9"/>
  <c r="P89" i="9" s="1"/>
  <c r="M88" i="9"/>
  <c r="U88" i="9" s="1"/>
  <c r="L88" i="9"/>
  <c r="T88" i="9" s="1"/>
  <c r="K88" i="9"/>
  <c r="S88" i="9" s="1"/>
  <c r="J88" i="9"/>
  <c r="I88" i="9"/>
  <c r="H88" i="9"/>
  <c r="M87" i="9"/>
  <c r="U87" i="9" s="1"/>
  <c r="L87" i="9"/>
  <c r="T87" i="9" s="1"/>
  <c r="K87" i="9"/>
  <c r="S87" i="9" s="1"/>
  <c r="J87" i="9"/>
  <c r="I87" i="9"/>
  <c r="H87" i="9"/>
  <c r="M86" i="9"/>
  <c r="U86" i="9" s="1"/>
  <c r="L86" i="9"/>
  <c r="T86" i="9" s="1"/>
  <c r="K86" i="9"/>
  <c r="S86" i="9" s="1"/>
  <c r="J86" i="9"/>
  <c r="R86" i="9" s="1"/>
  <c r="I86" i="9"/>
  <c r="Q86" i="9" s="1"/>
  <c r="H86" i="9"/>
  <c r="P86" i="9" s="1"/>
  <c r="M85" i="9"/>
  <c r="U85" i="9" s="1"/>
  <c r="L85" i="9"/>
  <c r="K85" i="9"/>
  <c r="J85" i="9"/>
  <c r="R85" i="9" s="1"/>
  <c r="I85" i="9"/>
  <c r="Q85" i="9" s="1"/>
  <c r="H85" i="9"/>
  <c r="P85" i="9" s="1"/>
  <c r="M84" i="9"/>
  <c r="U84" i="9" s="1"/>
  <c r="L84" i="9"/>
  <c r="K84" i="9"/>
  <c r="J84" i="9"/>
  <c r="R84" i="9" s="1"/>
  <c r="I84" i="9"/>
  <c r="Q84" i="9" s="1"/>
  <c r="H84" i="9"/>
  <c r="P84" i="9" s="1"/>
  <c r="M83" i="9"/>
  <c r="L83" i="9"/>
  <c r="T83" i="9" s="1"/>
  <c r="K83" i="9"/>
  <c r="S83" i="9" s="1"/>
  <c r="J83" i="9"/>
  <c r="I83" i="9"/>
  <c r="Q83" i="9" s="1"/>
  <c r="H83" i="9"/>
  <c r="P83" i="9" s="1"/>
  <c r="M82" i="9"/>
  <c r="L82" i="9"/>
  <c r="K82" i="9"/>
  <c r="S82" i="9" s="1"/>
  <c r="J82" i="9"/>
  <c r="R82" i="9" s="1"/>
  <c r="I82" i="9"/>
  <c r="Q82" i="9" s="1"/>
  <c r="H82" i="9"/>
  <c r="P82" i="9" s="1"/>
  <c r="M81" i="9"/>
  <c r="U81" i="9" s="1"/>
  <c r="L81" i="9"/>
  <c r="T81" i="9" s="1"/>
  <c r="K81" i="9"/>
  <c r="S81" i="9" s="1"/>
  <c r="J81" i="9"/>
  <c r="R81" i="9" s="1"/>
  <c r="I81" i="9"/>
  <c r="Q81" i="9" s="1"/>
  <c r="H81" i="9"/>
  <c r="P81" i="9" s="1"/>
  <c r="M80" i="9"/>
  <c r="U80" i="9" s="1"/>
  <c r="L80" i="9"/>
  <c r="T80" i="9" s="1"/>
  <c r="K80" i="9"/>
  <c r="S80" i="9" s="1"/>
  <c r="J80" i="9"/>
  <c r="R80" i="9" s="1"/>
  <c r="I80" i="9"/>
  <c r="Q80" i="9" s="1"/>
  <c r="H80" i="9"/>
  <c r="P80" i="9" s="1"/>
  <c r="M79" i="9"/>
  <c r="U79" i="9" s="1"/>
  <c r="L79" i="9"/>
  <c r="T79" i="9" s="1"/>
  <c r="K79" i="9"/>
  <c r="J79" i="9"/>
  <c r="R79" i="9" s="1"/>
  <c r="I79" i="9"/>
  <c r="H79" i="9"/>
  <c r="P79" i="9" s="1"/>
  <c r="M78" i="9"/>
  <c r="U78" i="9" s="1"/>
  <c r="L78" i="9"/>
  <c r="T78" i="9" s="1"/>
  <c r="K78" i="9"/>
  <c r="S78" i="9" s="1"/>
  <c r="J78" i="9"/>
  <c r="R78" i="9" s="1"/>
  <c r="I78" i="9"/>
  <c r="Q78" i="9" s="1"/>
  <c r="H78" i="9"/>
  <c r="P78" i="9" s="1"/>
  <c r="M77" i="9"/>
  <c r="U77" i="9" s="1"/>
  <c r="L77" i="9"/>
  <c r="T77" i="9" s="1"/>
  <c r="K77" i="9"/>
  <c r="J77" i="9"/>
  <c r="R77" i="9" s="1"/>
  <c r="I77" i="9"/>
  <c r="H77" i="9"/>
  <c r="P77" i="9" s="1"/>
  <c r="M76" i="9"/>
  <c r="U76" i="9" s="1"/>
  <c r="L76" i="9"/>
  <c r="T76" i="9" s="1"/>
  <c r="K76" i="9"/>
  <c r="S76" i="9" s="1"/>
  <c r="J76" i="9"/>
  <c r="R76" i="9" s="1"/>
  <c r="I76" i="9"/>
  <c r="Q76" i="9" s="1"/>
  <c r="H76" i="9"/>
  <c r="P76" i="9" s="1"/>
  <c r="M75" i="9"/>
  <c r="U75" i="9" s="1"/>
  <c r="L75" i="9"/>
  <c r="T75" i="9" s="1"/>
  <c r="K75" i="9"/>
  <c r="S75" i="9" s="1"/>
  <c r="J75" i="9"/>
  <c r="R75" i="9" s="1"/>
  <c r="I75" i="9"/>
  <c r="Q75" i="9" s="1"/>
  <c r="H75" i="9"/>
  <c r="P75" i="9" s="1"/>
  <c r="M74" i="9"/>
  <c r="U74" i="9" s="1"/>
  <c r="L74" i="9"/>
  <c r="T74" i="9" s="1"/>
  <c r="K74" i="9"/>
  <c r="S74" i="9" s="1"/>
  <c r="J74" i="9"/>
  <c r="R74" i="9" s="1"/>
  <c r="I74" i="9"/>
  <c r="Q74" i="9" s="1"/>
  <c r="H74" i="9"/>
  <c r="P74" i="9" s="1"/>
  <c r="M73" i="9"/>
  <c r="U73" i="9" s="1"/>
  <c r="L73" i="9"/>
  <c r="T73" i="9" s="1"/>
  <c r="K73" i="9"/>
  <c r="S73" i="9" s="1"/>
  <c r="J73" i="9"/>
  <c r="R73" i="9" s="1"/>
  <c r="I73" i="9"/>
  <c r="Q73" i="9" s="1"/>
  <c r="H73" i="9"/>
  <c r="P73" i="9" s="1"/>
  <c r="M72" i="9"/>
  <c r="U72" i="9" s="1"/>
  <c r="L72" i="9"/>
  <c r="T72" i="9" s="1"/>
  <c r="K72" i="9"/>
  <c r="S72" i="9" s="1"/>
  <c r="J72" i="9"/>
  <c r="R72" i="9" s="1"/>
  <c r="I72" i="9"/>
  <c r="Q72" i="9" s="1"/>
  <c r="H72" i="9"/>
  <c r="P72" i="9" s="1"/>
  <c r="M71" i="9"/>
  <c r="U71" i="9" s="1"/>
  <c r="L71" i="9"/>
  <c r="T71" i="9" s="1"/>
  <c r="K71" i="9"/>
  <c r="S71" i="9" s="1"/>
  <c r="J71" i="9"/>
  <c r="R71" i="9" s="1"/>
  <c r="I71" i="9"/>
  <c r="Q71" i="9" s="1"/>
  <c r="H71" i="9"/>
  <c r="P71" i="9" s="1"/>
  <c r="M70" i="9"/>
  <c r="U70" i="9" s="1"/>
  <c r="L70" i="9"/>
  <c r="T70" i="9" s="1"/>
  <c r="K70" i="9"/>
  <c r="S70" i="9" s="1"/>
  <c r="J70" i="9"/>
  <c r="R70" i="9" s="1"/>
  <c r="I70" i="9"/>
  <c r="Q70" i="9" s="1"/>
  <c r="H70" i="9"/>
  <c r="P70" i="9" s="1"/>
  <c r="M69" i="9"/>
  <c r="U69" i="9" s="1"/>
  <c r="L69" i="9"/>
  <c r="T69" i="9" s="1"/>
  <c r="K69" i="9"/>
  <c r="S69" i="9" s="1"/>
  <c r="J69" i="9"/>
  <c r="R69" i="9" s="1"/>
  <c r="I69" i="9"/>
  <c r="Q69" i="9" s="1"/>
  <c r="H69" i="9"/>
  <c r="P69" i="9" s="1"/>
  <c r="M68" i="9"/>
  <c r="U68" i="9" s="1"/>
  <c r="L68" i="9"/>
  <c r="T68" i="9" s="1"/>
  <c r="K68" i="9"/>
  <c r="S68" i="9" s="1"/>
  <c r="J68" i="9"/>
  <c r="R68" i="9" s="1"/>
  <c r="I68" i="9"/>
  <c r="Q68" i="9" s="1"/>
  <c r="H68" i="9"/>
  <c r="P68" i="9" s="1"/>
  <c r="M67" i="9"/>
  <c r="L67" i="9"/>
  <c r="T67" i="9" s="1"/>
  <c r="K67" i="9"/>
  <c r="S67" i="9" s="1"/>
  <c r="J67" i="9"/>
  <c r="I67" i="9"/>
  <c r="Q67" i="9" s="1"/>
  <c r="H67" i="9"/>
  <c r="P67" i="9" s="1"/>
  <c r="M66" i="9"/>
  <c r="L66" i="9"/>
  <c r="K66" i="9"/>
  <c r="S66" i="9" s="1"/>
  <c r="J66" i="9"/>
  <c r="I66" i="9"/>
  <c r="Q66" i="9" s="1"/>
  <c r="H66" i="9"/>
  <c r="P66" i="9" s="1"/>
  <c r="M65" i="9"/>
  <c r="U65" i="9" s="1"/>
  <c r="L65" i="9"/>
  <c r="K65" i="9"/>
  <c r="J65" i="9"/>
  <c r="R65" i="9" s="1"/>
  <c r="I65" i="9"/>
  <c r="H65" i="9"/>
  <c r="P65" i="9" s="1"/>
  <c r="M64" i="9"/>
  <c r="U64" i="9" s="1"/>
  <c r="L64" i="9"/>
  <c r="K64" i="9"/>
  <c r="J64" i="9"/>
  <c r="I64" i="9"/>
  <c r="H64" i="9"/>
  <c r="P64" i="9" s="1"/>
  <c r="M63" i="9"/>
  <c r="L63" i="9"/>
  <c r="T63" i="9" s="1"/>
  <c r="K63" i="9"/>
  <c r="S63" i="9" s="1"/>
  <c r="J63" i="9"/>
  <c r="I63" i="9"/>
  <c r="Q63" i="9" s="1"/>
  <c r="H63" i="9"/>
  <c r="P63" i="9" s="1"/>
  <c r="M62" i="9"/>
  <c r="L62" i="9"/>
  <c r="K62" i="9"/>
  <c r="S62" i="9" s="1"/>
  <c r="J62" i="9"/>
  <c r="I62" i="9"/>
  <c r="Q62" i="9" s="1"/>
  <c r="H62" i="9"/>
  <c r="P62" i="9" s="1"/>
  <c r="M61" i="9"/>
  <c r="L61" i="9"/>
  <c r="K61" i="9"/>
  <c r="S61" i="9" s="1"/>
  <c r="J61" i="9"/>
  <c r="I61" i="9"/>
  <c r="Q61" i="9" s="1"/>
  <c r="H61" i="9"/>
  <c r="P61" i="9" s="1"/>
  <c r="M60" i="9"/>
  <c r="L60" i="9"/>
  <c r="K60" i="9"/>
  <c r="S60" i="9" s="1"/>
  <c r="J60" i="9"/>
  <c r="I60" i="9"/>
  <c r="Q60" i="9" s="1"/>
  <c r="H60" i="9"/>
  <c r="P60" i="9" s="1"/>
  <c r="M59" i="9"/>
  <c r="L59" i="9"/>
  <c r="K59" i="9"/>
  <c r="S59" i="9" s="1"/>
  <c r="J59" i="9"/>
  <c r="I59" i="9"/>
  <c r="Q59" i="9" s="1"/>
  <c r="H59" i="9"/>
  <c r="P59" i="9" s="1"/>
  <c r="M58" i="9"/>
  <c r="L58" i="9"/>
  <c r="T58" i="9" s="1"/>
  <c r="K58" i="9"/>
  <c r="S58" i="9" s="1"/>
  <c r="J58" i="9"/>
  <c r="R58" i="9" s="1"/>
  <c r="I58" i="9"/>
  <c r="Q58" i="9" s="1"/>
  <c r="H58" i="9"/>
  <c r="P58" i="9" s="1"/>
  <c r="M57" i="9"/>
  <c r="U57" i="9" s="1"/>
  <c r="L57" i="9"/>
  <c r="K57" i="9"/>
  <c r="J57" i="9"/>
  <c r="I57" i="9"/>
  <c r="H57" i="9"/>
  <c r="P57" i="9" s="1"/>
  <c r="M56" i="9"/>
  <c r="U56" i="9" s="1"/>
  <c r="L56" i="9"/>
  <c r="T56" i="9" s="1"/>
  <c r="K56" i="9"/>
  <c r="J56" i="9"/>
  <c r="R56" i="9" s="1"/>
  <c r="I56" i="9"/>
  <c r="H56" i="9"/>
  <c r="P56" i="9" s="1"/>
  <c r="M55" i="9"/>
  <c r="U55" i="9" s="1"/>
  <c r="L55" i="9"/>
  <c r="T55" i="9" s="1"/>
  <c r="K55" i="9"/>
  <c r="J55" i="9"/>
  <c r="R55" i="9" s="1"/>
  <c r="I55" i="9"/>
  <c r="H55" i="9"/>
  <c r="P55" i="9" s="1"/>
  <c r="M54" i="9"/>
  <c r="U54" i="9" s="1"/>
  <c r="L54" i="9"/>
  <c r="T54" i="9" s="1"/>
  <c r="K54" i="9"/>
  <c r="S54" i="9" s="1"/>
  <c r="J54" i="9"/>
  <c r="R54" i="9" s="1"/>
  <c r="I54" i="9"/>
  <c r="Q54" i="9" s="1"/>
  <c r="H54" i="9"/>
  <c r="P54" i="9" s="1"/>
  <c r="M53" i="9"/>
  <c r="U53" i="9" s="1"/>
  <c r="L53" i="9"/>
  <c r="T53" i="9" s="1"/>
  <c r="K53" i="9"/>
  <c r="S53" i="9" s="1"/>
  <c r="J53" i="9"/>
  <c r="R53" i="9" s="1"/>
  <c r="I53" i="9"/>
  <c r="Q53" i="9" s="1"/>
  <c r="H53" i="9"/>
  <c r="P53" i="9" s="1"/>
  <c r="M52" i="9"/>
  <c r="U52" i="9" s="1"/>
  <c r="L52" i="9"/>
  <c r="T52" i="9" s="1"/>
  <c r="K52" i="9"/>
  <c r="S52" i="9" s="1"/>
  <c r="J52" i="9"/>
  <c r="R52" i="9" s="1"/>
  <c r="I52" i="9"/>
  <c r="Q52" i="9" s="1"/>
  <c r="H52" i="9"/>
  <c r="P52" i="9" s="1"/>
  <c r="M51" i="9"/>
  <c r="U51" i="9" s="1"/>
  <c r="L51" i="9"/>
  <c r="T51" i="9" s="1"/>
  <c r="K51" i="9"/>
  <c r="S51" i="9" s="1"/>
  <c r="J51" i="9"/>
  <c r="R51" i="9" s="1"/>
  <c r="I51" i="9"/>
  <c r="Q51" i="9" s="1"/>
  <c r="H51" i="9"/>
  <c r="P51" i="9" s="1"/>
  <c r="M50" i="9"/>
  <c r="U50" i="9" s="1"/>
  <c r="L50" i="9"/>
  <c r="T50" i="9" s="1"/>
  <c r="K50" i="9"/>
  <c r="S50" i="9" s="1"/>
  <c r="J50" i="9"/>
  <c r="R50" i="9" s="1"/>
  <c r="I50" i="9"/>
  <c r="Q50" i="9" s="1"/>
  <c r="H50" i="9"/>
  <c r="P50" i="9" s="1"/>
  <c r="M49" i="9"/>
  <c r="U49" i="9" s="1"/>
  <c r="L49" i="9"/>
  <c r="T49" i="9" s="1"/>
  <c r="K49" i="9"/>
  <c r="S49" i="9" s="1"/>
  <c r="J49" i="9"/>
  <c r="R49" i="9" s="1"/>
  <c r="I49" i="9"/>
  <c r="Q49" i="9" s="1"/>
  <c r="H49" i="9"/>
  <c r="P49" i="9" s="1"/>
  <c r="M48" i="9"/>
  <c r="U48" i="9" s="1"/>
  <c r="L48" i="9"/>
  <c r="T48" i="9" s="1"/>
  <c r="K48" i="9"/>
  <c r="S48" i="9" s="1"/>
  <c r="J48" i="9"/>
  <c r="R48" i="9" s="1"/>
  <c r="I48" i="9"/>
  <c r="Q48" i="9" s="1"/>
  <c r="H48" i="9"/>
  <c r="P48" i="9" s="1"/>
  <c r="M47" i="9"/>
  <c r="U47" i="9" s="1"/>
  <c r="L47" i="9"/>
  <c r="T47" i="9" s="1"/>
  <c r="K47" i="9"/>
  <c r="S47" i="9" s="1"/>
  <c r="J47" i="9"/>
  <c r="R47" i="9" s="1"/>
  <c r="I47" i="9"/>
  <c r="Q47" i="9" s="1"/>
  <c r="H47" i="9"/>
  <c r="P47" i="9" s="1"/>
  <c r="M46" i="9"/>
  <c r="U46" i="9" s="1"/>
  <c r="L46" i="9"/>
  <c r="T46" i="9" s="1"/>
  <c r="K46" i="9"/>
  <c r="S46" i="9" s="1"/>
  <c r="J46" i="9"/>
  <c r="R46" i="9" s="1"/>
  <c r="I46" i="9"/>
  <c r="Q46" i="9" s="1"/>
  <c r="H46" i="9"/>
  <c r="P46" i="9" s="1"/>
  <c r="M45" i="9"/>
  <c r="U45" i="9" s="1"/>
  <c r="L45" i="9"/>
  <c r="T45" i="9" s="1"/>
  <c r="K45" i="9"/>
  <c r="S45" i="9" s="1"/>
  <c r="J45" i="9"/>
  <c r="R45" i="9" s="1"/>
  <c r="I45" i="9"/>
  <c r="Q45" i="9" s="1"/>
  <c r="H45" i="9"/>
  <c r="P45" i="9" s="1"/>
  <c r="M44" i="9"/>
  <c r="U44" i="9" s="1"/>
  <c r="L44" i="9"/>
  <c r="T44" i="9" s="1"/>
  <c r="K44" i="9"/>
  <c r="S44" i="9" s="1"/>
  <c r="J44" i="9"/>
  <c r="R44" i="9" s="1"/>
  <c r="I44" i="9"/>
  <c r="Q44" i="9" s="1"/>
  <c r="H44" i="9"/>
  <c r="P44" i="9" s="1"/>
  <c r="M43" i="9"/>
  <c r="U43" i="9" s="1"/>
  <c r="L43" i="9"/>
  <c r="T43" i="9" s="1"/>
  <c r="K43" i="9"/>
  <c r="S43" i="9" s="1"/>
  <c r="J43" i="9"/>
  <c r="R43" i="9" s="1"/>
  <c r="I43" i="9"/>
  <c r="Q43" i="9" s="1"/>
  <c r="H43" i="9"/>
  <c r="P43" i="9" s="1"/>
  <c r="M42" i="9"/>
  <c r="U42" i="9" s="1"/>
  <c r="L42" i="9"/>
  <c r="T42" i="9" s="1"/>
  <c r="K42" i="9"/>
  <c r="S42" i="9" s="1"/>
  <c r="J42" i="9"/>
  <c r="R42" i="9" s="1"/>
  <c r="I42" i="9"/>
  <c r="Q42" i="9" s="1"/>
  <c r="H42" i="9"/>
  <c r="P42" i="9" s="1"/>
  <c r="M41" i="9"/>
  <c r="U41" i="9" s="1"/>
  <c r="L41" i="9"/>
  <c r="T41" i="9" s="1"/>
  <c r="K41" i="9"/>
  <c r="S41" i="9" s="1"/>
  <c r="J41" i="9"/>
  <c r="R41" i="9" s="1"/>
  <c r="I41" i="9"/>
  <c r="Q41" i="9" s="1"/>
  <c r="H41" i="9"/>
  <c r="P41" i="9" s="1"/>
  <c r="M40" i="9"/>
  <c r="L40" i="9"/>
  <c r="T40" i="9" s="1"/>
  <c r="K40" i="9"/>
  <c r="S40" i="9" s="1"/>
  <c r="J40" i="9"/>
  <c r="R40" i="9" s="1"/>
  <c r="I40" i="9"/>
  <c r="Q40" i="9" s="1"/>
  <c r="H40" i="9"/>
  <c r="P40" i="9" s="1"/>
  <c r="M39" i="9"/>
  <c r="U39" i="9" s="1"/>
  <c r="L39" i="9"/>
  <c r="T39" i="9" s="1"/>
  <c r="K39" i="9"/>
  <c r="S39" i="9" s="1"/>
  <c r="J39" i="9"/>
  <c r="R39" i="9" s="1"/>
  <c r="I39" i="9"/>
  <c r="Q39" i="9" s="1"/>
  <c r="H39" i="9"/>
  <c r="P39" i="9" s="1"/>
  <c r="M38" i="9"/>
  <c r="U38" i="9" s="1"/>
  <c r="L38" i="9"/>
  <c r="T38" i="9" s="1"/>
  <c r="K38" i="9"/>
  <c r="S38" i="9" s="1"/>
  <c r="J38" i="9"/>
  <c r="R38" i="9" s="1"/>
  <c r="I38" i="9"/>
  <c r="Q38" i="9" s="1"/>
  <c r="H38" i="9"/>
  <c r="P38" i="9" s="1"/>
  <c r="M37" i="9"/>
  <c r="U37" i="9" s="1"/>
  <c r="L37" i="9"/>
  <c r="T37" i="9" s="1"/>
  <c r="K37" i="9"/>
  <c r="S37" i="9" s="1"/>
  <c r="J37" i="9"/>
  <c r="R37" i="9" s="1"/>
  <c r="I37" i="9"/>
  <c r="Q37" i="9" s="1"/>
  <c r="H37" i="9"/>
  <c r="P37" i="9" s="1"/>
  <c r="M36" i="9"/>
  <c r="U36" i="9" s="1"/>
  <c r="L36" i="9"/>
  <c r="T36" i="9" s="1"/>
  <c r="K36" i="9"/>
  <c r="S36" i="9" s="1"/>
  <c r="J36" i="9"/>
  <c r="R36" i="9" s="1"/>
  <c r="I36" i="9"/>
  <c r="Q36" i="9" s="1"/>
  <c r="H36" i="9"/>
  <c r="P36" i="9" s="1"/>
  <c r="M35" i="9"/>
  <c r="U35" i="9" s="1"/>
  <c r="L35" i="9"/>
  <c r="T35" i="9" s="1"/>
  <c r="K35" i="9"/>
  <c r="S35" i="9" s="1"/>
  <c r="J35" i="9"/>
  <c r="R35" i="9" s="1"/>
  <c r="I35" i="9"/>
  <c r="Q35" i="9" s="1"/>
  <c r="H35" i="9"/>
  <c r="P35" i="9" s="1"/>
  <c r="M34" i="9"/>
  <c r="U34" i="9" s="1"/>
  <c r="L34" i="9"/>
  <c r="K34" i="9"/>
  <c r="J34" i="9"/>
  <c r="R34" i="9" s="1"/>
  <c r="I34" i="9"/>
  <c r="Q34" i="9" s="1"/>
  <c r="H34" i="9"/>
  <c r="P34" i="9" s="1"/>
  <c r="M33" i="9"/>
  <c r="U33" i="9" s="1"/>
  <c r="L33" i="9"/>
  <c r="K33" i="9"/>
  <c r="J33" i="9"/>
  <c r="R33" i="9" s="1"/>
  <c r="I33" i="9"/>
  <c r="Q33" i="9" s="1"/>
  <c r="H33" i="9"/>
  <c r="P33" i="9" s="1"/>
  <c r="M32" i="9"/>
  <c r="U32" i="9" s="1"/>
  <c r="L32" i="9"/>
  <c r="K32" i="9"/>
  <c r="J32" i="9"/>
  <c r="I32" i="9"/>
  <c r="H32" i="9"/>
  <c r="P32" i="9" s="1"/>
  <c r="M31" i="9"/>
  <c r="U31" i="9" s="1"/>
  <c r="L31" i="9"/>
  <c r="T31" i="9" s="1"/>
  <c r="K31" i="9"/>
  <c r="J31" i="9"/>
  <c r="I31" i="9"/>
  <c r="H31" i="9"/>
  <c r="P31" i="9" s="1"/>
  <c r="M30" i="9"/>
  <c r="U30" i="9" s="1"/>
  <c r="L30" i="9"/>
  <c r="T30" i="9" s="1"/>
  <c r="K30" i="9"/>
  <c r="S30" i="9" s="1"/>
  <c r="J30" i="9"/>
  <c r="R30" i="9" s="1"/>
  <c r="I30" i="9"/>
  <c r="Q30" i="9" s="1"/>
  <c r="H30" i="9"/>
  <c r="P30" i="9" s="1"/>
  <c r="M29" i="9"/>
  <c r="U29" i="9" s="1"/>
  <c r="L29" i="9"/>
  <c r="T29" i="9" s="1"/>
  <c r="K29" i="9"/>
  <c r="S29" i="9" s="1"/>
  <c r="J29" i="9"/>
  <c r="R29" i="9" s="1"/>
  <c r="I29" i="9"/>
  <c r="H29" i="9"/>
  <c r="P29" i="9" s="1"/>
  <c r="M28" i="9"/>
  <c r="U28" i="9" s="1"/>
  <c r="L28" i="9"/>
  <c r="T28" i="9" s="1"/>
  <c r="K28" i="9"/>
  <c r="S28" i="9" s="1"/>
  <c r="J28" i="9"/>
  <c r="R28" i="9" s="1"/>
  <c r="I28" i="9"/>
  <c r="H28" i="9"/>
  <c r="P28" i="9" s="1"/>
  <c r="M27" i="9"/>
  <c r="U27" i="9" s="1"/>
  <c r="L27" i="9"/>
  <c r="T27" i="9" s="1"/>
  <c r="K27" i="9"/>
  <c r="S27" i="9" s="1"/>
  <c r="J27" i="9"/>
  <c r="R27" i="9" s="1"/>
  <c r="I27" i="9"/>
  <c r="H27" i="9"/>
  <c r="P27" i="9" s="1"/>
  <c r="M26" i="9"/>
  <c r="U26" i="9" s="1"/>
  <c r="L26" i="9"/>
  <c r="T26" i="9" s="1"/>
  <c r="K26" i="9"/>
  <c r="S26" i="9" s="1"/>
  <c r="J26" i="9"/>
  <c r="R26" i="9" s="1"/>
  <c r="I26" i="9"/>
  <c r="H26" i="9"/>
  <c r="P26" i="9" s="1"/>
  <c r="M25" i="9"/>
  <c r="U25" i="9" s="1"/>
  <c r="L25" i="9"/>
  <c r="T25" i="9" s="1"/>
  <c r="K25" i="9"/>
  <c r="S25" i="9" s="1"/>
  <c r="J25" i="9"/>
  <c r="R25" i="9" s="1"/>
  <c r="I25" i="9"/>
  <c r="Q25" i="9" s="1"/>
  <c r="H25" i="9"/>
  <c r="P25" i="9" s="1"/>
  <c r="M24" i="9"/>
  <c r="L24" i="9"/>
  <c r="T24" i="9" s="1"/>
  <c r="K24" i="9"/>
  <c r="S24" i="9" s="1"/>
  <c r="J24" i="9"/>
  <c r="R24" i="9" s="1"/>
  <c r="I24" i="9"/>
  <c r="Q24" i="9" s="1"/>
  <c r="H24" i="9"/>
  <c r="P24" i="9" s="1"/>
  <c r="M23" i="9"/>
  <c r="L23" i="9"/>
  <c r="T23" i="9" s="1"/>
  <c r="K23" i="9"/>
  <c r="S23" i="9" s="1"/>
  <c r="J23" i="9"/>
  <c r="R23" i="9" s="1"/>
  <c r="I23" i="9"/>
  <c r="Q23" i="9" s="1"/>
  <c r="H23" i="9"/>
  <c r="P23" i="9" s="1"/>
  <c r="M22" i="9"/>
  <c r="L22" i="9"/>
  <c r="T22" i="9" s="1"/>
  <c r="K22" i="9"/>
  <c r="S22" i="9" s="1"/>
  <c r="J22" i="9"/>
  <c r="R22" i="9" s="1"/>
  <c r="I22" i="9"/>
  <c r="Q22" i="9" s="1"/>
  <c r="H22" i="9"/>
  <c r="P22" i="9" s="1"/>
  <c r="M21" i="9"/>
  <c r="L21" i="9"/>
  <c r="T21" i="9" s="1"/>
  <c r="K21" i="9"/>
  <c r="S21" i="9" s="1"/>
  <c r="J21" i="9"/>
  <c r="R21" i="9" s="1"/>
  <c r="I21" i="9"/>
  <c r="Q21" i="9" s="1"/>
  <c r="H21" i="9"/>
  <c r="P21" i="9" s="1"/>
  <c r="M20" i="9"/>
  <c r="L20" i="9"/>
  <c r="K20" i="9"/>
  <c r="S20" i="9" s="1"/>
  <c r="J20" i="9"/>
  <c r="R20" i="9" s="1"/>
  <c r="I20" i="9"/>
  <c r="Q20" i="9" s="1"/>
  <c r="H20" i="9"/>
  <c r="P20" i="9" s="1"/>
  <c r="M19" i="9"/>
  <c r="U19" i="9" s="1"/>
  <c r="L19" i="9"/>
  <c r="T19" i="9" s="1"/>
  <c r="K19" i="9"/>
  <c r="S19" i="9" s="1"/>
  <c r="J19" i="9"/>
  <c r="R19" i="9" s="1"/>
  <c r="I19" i="9"/>
  <c r="Q19" i="9" s="1"/>
  <c r="H19" i="9"/>
  <c r="P19" i="9" s="1"/>
  <c r="M18" i="9"/>
  <c r="U18" i="9" s="1"/>
  <c r="L18" i="9"/>
  <c r="T18" i="9" s="1"/>
  <c r="K18" i="9"/>
  <c r="S18" i="9" s="1"/>
  <c r="J18" i="9"/>
  <c r="R18" i="9" s="1"/>
  <c r="I18" i="9"/>
  <c r="Q18" i="9" s="1"/>
  <c r="H18" i="9"/>
  <c r="M17" i="9"/>
  <c r="U17" i="9" s="1"/>
  <c r="L17" i="9"/>
  <c r="T17" i="9" s="1"/>
  <c r="K17" i="9"/>
  <c r="S17" i="9" s="1"/>
  <c r="J17" i="9"/>
  <c r="R17" i="9" s="1"/>
  <c r="I17" i="9"/>
  <c r="Q17" i="9" s="1"/>
  <c r="H17" i="9"/>
  <c r="P17" i="9" s="1"/>
  <c r="M16" i="9"/>
  <c r="U16" i="9" s="1"/>
  <c r="L16" i="9"/>
  <c r="T16" i="9" s="1"/>
  <c r="K16" i="9"/>
  <c r="S16" i="9" s="1"/>
  <c r="J16" i="9"/>
  <c r="R16" i="9" s="1"/>
  <c r="I16" i="9"/>
  <c r="Q16" i="9" s="1"/>
  <c r="H16" i="9"/>
  <c r="P16" i="9" s="1"/>
  <c r="M15" i="9"/>
  <c r="U15" i="9" s="1"/>
  <c r="L15" i="9"/>
  <c r="T15" i="9" s="1"/>
  <c r="K15" i="9"/>
  <c r="J15" i="9"/>
  <c r="I15" i="9"/>
  <c r="H15" i="9"/>
  <c r="P15" i="9" s="1"/>
  <c r="M14" i="9"/>
  <c r="L14" i="9"/>
  <c r="K14" i="9"/>
  <c r="S14" i="9" s="1"/>
  <c r="J14" i="9"/>
  <c r="R14" i="9" s="1"/>
  <c r="I14" i="9"/>
  <c r="Q14" i="9" s="1"/>
  <c r="H14" i="9"/>
  <c r="P14" i="9" s="1"/>
  <c r="M13" i="9"/>
  <c r="U13" i="9" s="1"/>
  <c r="L13" i="9"/>
  <c r="K13" i="9"/>
  <c r="J13" i="9"/>
  <c r="R13" i="9" s="1"/>
  <c r="I13" i="9"/>
  <c r="Q13" i="9" s="1"/>
  <c r="H13" i="9"/>
  <c r="P13" i="9" s="1"/>
  <c r="M12" i="9"/>
  <c r="L12" i="9"/>
  <c r="K12" i="9"/>
  <c r="S12" i="9" s="1"/>
  <c r="J12" i="9"/>
  <c r="I12" i="9"/>
  <c r="Q12" i="9" s="1"/>
  <c r="H12" i="9"/>
  <c r="P12" i="9" s="1"/>
  <c r="M11" i="9"/>
  <c r="U11" i="9" s="1"/>
  <c r="L11" i="9"/>
  <c r="T11" i="9" s="1"/>
  <c r="K11" i="9"/>
  <c r="J11" i="9"/>
  <c r="R11" i="9" s="1"/>
  <c r="I11" i="9"/>
  <c r="Q11" i="9" s="1"/>
  <c r="H11" i="9"/>
  <c r="P11" i="9" s="1"/>
  <c r="M10" i="9"/>
  <c r="U10" i="9" s="1"/>
  <c r="L10" i="9"/>
  <c r="K10" i="9"/>
  <c r="J10" i="9"/>
  <c r="R10" i="9" s="1"/>
  <c r="I10" i="9"/>
  <c r="Q10" i="9" s="1"/>
  <c r="H10" i="9"/>
  <c r="P10" i="9" s="1"/>
  <c r="M9" i="9"/>
  <c r="U9" i="9" s="1"/>
  <c r="L9" i="9"/>
  <c r="K9" i="9"/>
  <c r="J9" i="9"/>
  <c r="R9" i="9" s="1"/>
  <c r="I9" i="9"/>
  <c r="H9" i="9"/>
  <c r="P9" i="9" s="1"/>
  <c r="M8" i="9"/>
  <c r="U8" i="9" s="1"/>
  <c r="L8" i="9"/>
  <c r="T8" i="9" s="1"/>
  <c r="K8" i="9"/>
  <c r="S8" i="9" s="1"/>
  <c r="J8" i="9"/>
  <c r="R8" i="9" s="1"/>
  <c r="I8" i="9"/>
  <c r="Q8" i="9" s="1"/>
  <c r="H8" i="9"/>
  <c r="P8" i="9" s="1"/>
  <c r="M7" i="9"/>
  <c r="L7" i="9"/>
  <c r="T7" i="9" s="1"/>
  <c r="K7" i="9"/>
  <c r="S7" i="9" s="1"/>
  <c r="J7" i="9"/>
  <c r="I7" i="9"/>
  <c r="Q7" i="9" s="1"/>
  <c r="H7" i="9"/>
  <c r="P7" i="9" s="1"/>
  <c r="M6" i="9"/>
  <c r="U6" i="9" s="1"/>
  <c r="L6" i="9"/>
  <c r="T6" i="9" s="1"/>
  <c r="K6" i="9"/>
  <c r="S6" i="9" s="1"/>
  <c r="J6" i="9"/>
  <c r="R6" i="9" s="1"/>
  <c r="I6" i="9"/>
  <c r="Q6" i="9" s="1"/>
  <c r="H6" i="9"/>
  <c r="P6" i="9" s="1"/>
  <c r="M5" i="9"/>
  <c r="U5" i="9" s="1"/>
  <c r="L5" i="9"/>
  <c r="T5" i="9" s="1"/>
  <c r="K5" i="9"/>
  <c r="S5" i="9" s="1"/>
  <c r="J5" i="9"/>
  <c r="R5" i="9" s="1"/>
  <c r="I5" i="9"/>
  <c r="Q5" i="9" s="1"/>
  <c r="H5" i="9"/>
  <c r="P5" i="9" s="1"/>
  <c r="M4" i="9"/>
  <c r="L4" i="9"/>
  <c r="K4" i="9"/>
  <c r="S4" i="9" s="1"/>
  <c r="J4" i="9"/>
  <c r="I4" i="9"/>
  <c r="Q4" i="9" s="1"/>
  <c r="H4" i="9"/>
  <c r="P4" i="9" s="1"/>
  <c r="M4" i="8"/>
  <c r="L4" i="8"/>
  <c r="K4" i="8"/>
  <c r="S4" i="8" s="1"/>
  <c r="J4" i="8"/>
  <c r="I4" i="8"/>
  <c r="H4" i="7"/>
  <c r="P4" i="7" s="1"/>
  <c r="H5" i="7"/>
  <c r="P5" i="7" s="1"/>
  <c r="H6" i="7"/>
  <c r="P6" i="7" s="1"/>
  <c r="H7" i="7"/>
  <c r="P7" i="7" s="1"/>
  <c r="H8" i="7"/>
  <c r="P8" i="7" s="1"/>
  <c r="H9" i="7"/>
  <c r="P9" i="7" s="1"/>
  <c r="H10" i="7"/>
  <c r="P10" i="7" s="1"/>
  <c r="H11" i="7"/>
  <c r="P11" i="7" s="1"/>
  <c r="H12" i="7"/>
  <c r="P12" i="7" s="1"/>
  <c r="H13" i="7"/>
  <c r="P13" i="7" s="1"/>
  <c r="H14" i="7"/>
  <c r="P14" i="7" s="1"/>
  <c r="H15" i="7"/>
  <c r="P15" i="7" s="1"/>
  <c r="H16" i="7"/>
  <c r="P16" i="7" s="1"/>
  <c r="H17" i="7"/>
  <c r="P17" i="7" s="1"/>
  <c r="H18" i="7"/>
  <c r="P18" i="7" s="1"/>
  <c r="H19" i="7"/>
  <c r="P19" i="7" s="1"/>
  <c r="H20" i="7"/>
  <c r="P20" i="7" s="1"/>
  <c r="H21" i="7"/>
  <c r="P21" i="7" s="1"/>
  <c r="H22" i="7"/>
  <c r="P22" i="7" s="1"/>
  <c r="H23" i="7"/>
  <c r="P23" i="7" s="1"/>
  <c r="H24" i="7"/>
  <c r="P24" i="7" s="1"/>
  <c r="H25" i="7"/>
  <c r="P25" i="7" s="1"/>
  <c r="H26" i="7"/>
  <c r="P26" i="7" s="1"/>
  <c r="H27" i="7"/>
  <c r="P27" i="7" s="1"/>
  <c r="H28" i="7"/>
  <c r="P28" i="7" s="1"/>
  <c r="H29" i="7"/>
  <c r="P29" i="7" s="1"/>
  <c r="H30" i="7"/>
  <c r="P30" i="7" s="1"/>
  <c r="H31" i="7"/>
  <c r="P31" i="7" s="1"/>
  <c r="H32" i="7"/>
  <c r="P32" i="7" s="1"/>
  <c r="H33" i="7"/>
  <c r="P33" i="7" s="1"/>
  <c r="H34" i="7"/>
  <c r="P34" i="7" s="1"/>
  <c r="H35" i="7"/>
  <c r="P35" i="7" s="1"/>
  <c r="H36" i="7"/>
  <c r="P36" i="7" s="1"/>
  <c r="H37" i="7"/>
  <c r="P37" i="7" s="1"/>
  <c r="H38" i="7"/>
  <c r="P38" i="7" s="1"/>
  <c r="H39" i="7"/>
  <c r="P39" i="7" s="1"/>
  <c r="H40" i="7"/>
  <c r="P40" i="7" s="1"/>
  <c r="H41" i="7"/>
  <c r="P41" i="7" s="1"/>
  <c r="H42" i="7"/>
  <c r="P42" i="7" s="1"/>
  <c r="H43" i="7"/>
  <c r="P43" i="7" s="1"/>
  <c r="H44" i="7"/>
  <c r="P44" i="7" s="1"/>
  <c r="H45" i="7"/>
  <c r="P45" i="7" s="1"/>
  <c r="H46" i="7"/>
  <c r="P46" i="7" s="1"/>
  <c r="H47" i="7"/>
  <c r="P47" i="7" s="1"/>
  <c r="H48" i="7"/>
  <c r="P48" i="7" s="1"/>
  <c r="H49" i="7"/>
  <c r="P49" i="7" s="1"/>
  <c r="H50" i="7"/>
  <c r="P50" i="7" s="1"/>
  <c r="H51" i="7"/>
  <c r="P51" i="7" s="1"/>
  <c r="H52" i="7"/>
  <c r="P52" i="7" s="1"/>
  <c r="H53" i="7"/>
  <c r="P53" i="7" s="1"/>
  <c r="H54" i="7"/>
  <c r="P54" i="7" s="1"/>
  <c r="H55" i="7"/>
  <c r="P55" i="7" s="1"/>
  <c r="H56" i="7"/>
  <c r="P56" i="7" s="1"/>
  <c r="H57" i="7"/>
  <c r="P57" i="7" s="1"/>
  <c r="H58" i="7"/>
  <c r="P58" i="7" s="1"/>
  <c r="H59" i="7"/>
  <c r="P59" i="7" s="1"/>
  <c r="H60" i="7"/>
  <c r="P60" i="7" s="1"/>
  <c r="H61" i="7"/>
  <c r="P61" i="7" s="1"/>
  <c r="H62" i="7"/>
  <c r="P62" i="7" s="1"/>
  <c r="H63" i="7"/>
  <c r="P63" i="7" s="1"/>
  <c r="H64" i="7"/>
  <c r="P64" i="7" s="1"/>
  <c r="H65" i="7"/>
  <c r="P65" i="7" s="1"/>
  <c r="H66" i="7"/>
  <c r="P66" i="7" s="1"/>
  <c r="H67" i="7"/>
  <c r="P67" i="7" s="1"/>
  <c r="H68" i="7"/>
  <c r="P68" i="7" s="1"/>
  <c r="H69" i="7"/>
  <c r="P69" i="7" s="1"/>
  <c r="H70" i="7"/>
  <c r="P70" i="7" s="1"/>
  <c r="H71" i="7"/>
  <c r="P71" i="7" s="1"/>
  <c r="H72" i="7"/>
  <c r="P72" i="7" s="1"/>
  <c r="H73" i="7"/>
  <c r="P73" i="7" s="1"/>
  <c r="H74" i="7"/>
  <c r="P74" i="7" s="1"/>
  <c r="H75" i="7"/>
  <c r="P75" i="7" s="1"/>
  <c r="H76" i="7"/>
  <c r="P76" i="7" s="1"/>
  <c r="H77" i="7"/>
  <c r="P77" i="7" s="1"/>
  <c r="H78" i="7"/>
  <c r="P78" i="7" s="1"/>
  <c r="H79" i="7"/>
  <c r="P79" i="7" s="1"/>
  <c r="H80" i="7"/>
  <c r="P80" i="7" s="1"/>
  <c r="H81" i="7"/>
  <c r="P81" i="7" s="1"/>
  <c r="H82" i="7"/>
  <c r="P82" i="7" s="1"/>
  <c r="H83" i="7"/>
  <c r="P83" i="7" s="1"/>
  <c r="H84" i="7"/>
  <c r="P84" i="7" s="1"/>
  <c r="H85" i="7"/>
  <c r="P85" i="7" s="1"/>
  <c r="H86" i="7"/>
  <c r="P86" i="7" s="1"/>
  <c r="M133" i="7"/>
  <c r="U133" i="7" s="1"/>
  <c r="L133" i="7"/>
  <c r="T133" i="7" s="1"/>
  <c r="K133" i="7"/>
  <c r="S133" i="7" s="1"/>
  <c r="J133" i="7"/>
  <c r="R133" i="7" s="1"/>
  <c r="I133" i="7"/>
  <c r="Q133" i="7" s="1"/>
  <c r="H133" i="7"/>
  <c r="P133" i="7" s="1"/>
  <c r="M132" i="7"/>
  <c r="U132" i="7" s="1"/>
  <c r="L132" i="7"/>
  <c r="T132" i="7" s="1"/>
  <c r="K132" i="7"/>
  <c r="S132" i="7" s="1"/>
  <c r="J132" i="7"/>
  <c r="R132" i="7" s="1"/>
  <c r="I132" i="7"/>
  <c r="Q132" i="7" s="1"/>
  <c r="H132" i="7"/>
  <c r="P132" i="7" s="1"/>
  <c r="M131" i="7"/>
  <c r="U131" i="7" s="1"/>
  <c r="L131" i="7"/>
  <c r="T131" i="7" s="1"/>
  <c r="K131" i="7"/>
  <c r="S131" i="7" s="1"/>
  <c r="J131" i="7"/>
  <c r="R131" i="7" s="1"/>
  <c r="I131" i="7"/>
  <c r="Q131" i="7" s="1"/>
  <c r="H131" i="7"/>
  <c r="P131" i="7" s="1"/>
  <c r="M130" i="7"/>
  <c r="U130" i="7" s="1"/>
  <c r="L130" i="7"/>
  <c r="T130" i="7" s="1"/>
  <c r="K130" i="7"/>
  <c r="S130" i="7" s="1"/>
  <c r="J130" i="7"/>
  <c r="R130" i="7" s="1"/>
  <c r="I130" i="7"/>
  <c r="Q130" i="7" s="1"/>
  <c r="H130" i="7"/>
  <c r="P130" i="7" s="1"/>
  <c r="M129" i="7"/>
  <c r="U129" i="7" s="1"/>
  <c r="L129" i="7"/>
  <c r="T129" i="7" s="1"/>
  <c r="K129" i="7"/>
  <c r="S129" i="7" s="1"/>
  <c r="J129" i="7"/>
  <c r="R129" i="7" s="1"/>
  <c r="I129" i="7"/>
  <c r="Q129" i="7" s="1"/>
  <c r="H129" i="7"/>
  <c r="P129" i="7" s="1"/>
  <c r="M128" i="7"/>
  <c r="U128" i="7" s="1"/>
  <c r="L128" i="7"/>
  <c r="T128" i="7" s="1"/>
  <c r="K128" i="7"/>
  <c r="S128" i="7" s="1"/>
  <c r="J128" i="7"/>
  <c r="R128" i="7" s="1"/>
  <c r="I128" i="7"/>
  <c r="Q128" i="7" s="1"/>
  <c r="H128" i="7"/>
  <c r="P128" i="7" s="1"/>
  <c r="M127" i="7"/>
  <c r="U127" i="7" s="1"/>
  <c r="L127" i="7"/>
  <c r="T127" i="7" s="1"/>
  <c r="K127" i="7"/>
  <c r="S127" i="7" s="1"/>
  <c r="J127" i="7"/>
  <c r="R127" i="7" s="1"/>
  <c r="I127" i="7"/>
  <c r="Q127" i="7" s="1"/>
  <c r="H127" i="7"/>
  <c r="P127" i="7" s="1"/>
  <c r="M126" i="7"/>
  <c r="U126" i="7" s="1"/>
  <c r="L126" i="7"/>
  <c r="T126" i="7" s="1"/>
  <c r="K126" i="7"/>
  <c r="S126" i="7" s="1"/>
  <c r="J126" i="7"/>
  <c r="R126" i="7" s="1"/>
  <c r="I126" i="7"/>
  <c r="Q126" i="7" s="1"/>
  <c r="H126" i="7"/>
  <c r="P126" i="7" s="1"/>
  <c r="M125" i="7"/>
  <c r="U125" i="7" s="1"/>
  <c r="L125" i="7"/>
  <c r="T125" i="7" s="1"/>
  <c r="K125" i="7"/>
  <c r="S125" i="7" s="1"/>
  <c r="J125" i="7"/>
  <c r="R125" i="7" s="1"/>
  <c r="I125" i="7"/>
  <c r="Q125" i="7" s="1"/>
  <c r="H125" i="7"/>
  <c r="P125" i="7" s="1"/>
  <c r="M124" i="7"/>
  <c r="U124" i="7" s="1"/>
  <c r="L124" i="7"/>
  <c r="T124" i="7" s="1"/>
  <c r="K124" i="7"/>
  <c r="S124" i="7" s="1"/>
  <c r="J124" i="7"/>
  <c r="R124" i="7" s="1"/>
  <c r="I124" i="7"/>
  <c r="Q124" i="7" s="1"/>
  <c r="H124" i="7"/>
  <c r="P124" i="7" s="1"/>
  <c r="M123" i="7"/>
  <c r="U123" i="7" s="1"/>
  <c r="L123" i="7"/>
  <c r="T123" i="7" s="1"/>
  <c r="K123" i="7"/>
  <c r="S123" i="7" s="1"/>
  <c r="J123" i="7"/>
  <c r="R123" i="7" s="1"/>
  <c r="I123" i="7"/>
  <c r="Q123" i="7" s="1"/>
  <c r="H123" i="7"/>
  <c r="P123" i="7" s="1"/>
  <c r="M122" i="7"/>
  <c r="U122" i="7" s="1"/>
  <c r="L122" i="7"/>
  <c r="T122" i="7" s="1"/>
  <c r="K122" i="7"/>
  <c r="S122" i="7" s="1"/>
  <c r="J122" i="7"/>
  <c r="R122" i="7" s="1"/>
  <c r="I122" i="7"/>
  <c r="Q122" i="7" s="1"/>
  <c r="H122" i="7"/>
  <c r="P122" i="7" s="1"/>
  <c r="M121" i="7"/>
  <c r="U121" i="7" s="1"/>
  <c r="L121" i="7"/>
  <c r="T121" i="7" s="1"/>
  <c r="K121" i="7"/>
  <c r="S121" i="7" s="1"/>
  <c r="J121" i="7"/>
  <c r="R121" i="7" s="1"/>
  <c r="I121" i="7"/>
  <c r="Q121" i="7" s="1"/>
  <c r="H121" i="7"/>
  <c r="P121" i="7" s="1"/>
  <c r="M120" i="7"/>
  <c r="U120" i="7" s="1"/>
  <c r="L120" i="7"/>
  <c r="T120" i="7" s="1"/>
  <c r="K120" i="7"/>
  <c r="S120" i="7" s="1"/>
  <c r="J120" i="7"/>
  <c r="R120" i="7" s="1"/>
  <c r="I120" i="7"/>
  <c r="Q120" i="7" s="1"/>
  <c r="H120" i="7"/>
  <c r="P120" i="7" s="1"/>
  <c r="M119" i="7"/>
  <c r="U119" i="7" s="1"/>
  <c r="L119" i="7"/>
  <c r="T119" i="7" s="1"/>
  <c r="K119" i="7"/>
  <c r="S119" i="7" s="1"/>
  <c r="J119" i="7"/>
  <c r="R119" i="7" s="1"/>
  <c r="I119" i="7"/>
  <c r="Q119" i="7" s="1"/>
  <c r="H119" i="7"/>
  <c r="P119" i="7" s="1"/>
  <c r="M118" i="7"/>
  <c r="U118" i="7" s="1"/>
  <c r="L118" i="7"/>
  <c r="T118" i="7" s="1"/>
  <c r="K118" i="7"/>
  <c r="S118" i="7" s="1"/>
  <c r="J118" i="7"/>
  <c r="R118" i="7" s="1"/>
  <c r="I118" i="7"/>
  <c r="Q118" i="7" s="1"/>
  <c r="H118" i="7"/>
  <c r="P118" i="7" s="1"/>
  <c r="M117" i="7"/>
  <c r="U117" i="7" s="1"/>
  <c r="L117" i="7"/>
  <c r="T117" i="7" s="1"/>
  <c r="K117" i="7"/>
  <c r="S117" i="7" s="1"/>
  <c r="J117" i="7"/>
  <c r="R117" i="7" s="1"/>
  <c r="I117" i="7"/>
  <c r="Q117" i="7" s="1"/>
  <c r="H117" i="7"/>
  <c r="P117" i="7" s="1"/>
  <c r="M116" i="7"/>
  <c r="U116" i="7" s="1"/>
  <c r="L116" i="7"/>
  <c r="T116" i="7" s="1"/>
  <c r="K116" i="7"/>
  <c r="S116" i="7" s="1"/>
  <c r="J116" i="7"/>
  <c r="R116" i="7" s="1"/>
  <c r="I116" i="7"/>
  <c r="Q116" i="7" s="1"/>
  <c r="H116" i="7"/>
  <c r="P116" i="7" s="1"/>
  <c r="M115" i="7"/>
  <c r="U115" i="7" s="1"/>
  <c r="L115" i="7"/>
  <c r="T115" i="7" s="1"/>
  <c r="K115" i="7"/>
  <c r="S115" i="7" s="1"/>
  <c r="J115" i="7"/>
  <c r="R115" i="7" s="1"/>
  <c r="I115" i="7"/>
  <c r="Q115" i="7" s="1"/>
  <c r="H115" i="7"/>
  <c r="P115" i="7" s="1"/>
  <c r="M114" i="7"/>
  <c r="U114" i="7" s="1"/>
  <c r="L114" i="7"/>
  <c r="T114" i="7" s="1"/>
  <c r="K114" i="7"/>
  <c r="S114" i="7" s="1"/>
  <c r="J114" i="7"/>
  <c r="R114" i="7" s="1"/>
  <c r="I114" i="7"/>
  <c r="Q114" i="7" s="1"/>
  <c r="H114" i="7"/>
  <c r="P114" i="7" s="1"/>
  <c r="M113" i="7"/>
  <c r="U113" i="7" s="1"/>
  <c r="L113" i="7"/>
  <c r="T113" i="7" s="1"/>
  <c r="K113" i="7"/>
  <c r="S113" i="7" s="1"/>
  <c r="J113" i="7"/>
  <c r="R113" i="7" s="1"/>
  <c r="I113" i="7"/>
  <c r="Q113" i="7" s="1"/>
  <c r="H113" i="7"/>
  <c r="P113" i="7" s="1"/>
  <c r="M112" i="7"/>
  <c r="U112" i="7" s="1"/>
  <c r="L112" i="7"/>
  <c r="T112" i="7" s="1"/>
  <c r="K112" i="7"/>
  <c r="S112" i="7" s="1"/>
  <c r="J112" i="7"/>
  <c r="R112" i="7" s="1"/>
  <c r="I112" i="7"/>
  <c r="Q112" i="7" s="1"/>
  <c r="H112" i="7"/>
  <c r="P112" i="7" s="1"/>
  <c r="M111" i="7"/>
  <c r="U111" i="7" s="1"/>
  <c r="L111" i="7"/>
  <c r="T111" i="7" s="1"/>
  <c r="K111" i="7"/>
  <c r="S111" i="7" s="1"/>
  <c r="J111" i="7"/>
  <c r="R111" i="7" s="1"/>
  <c r="I111" i="7"/>
  <c r="Q111" i="7" s="1"/>
  <c r="H111" i="7"/>
  <c r="P111" i="7" s="1"/>
  <c r="M110" i="7"/>
  <c r="U110" i="7" s="1"/>
  <c r="L110" i="7"/>
  <c r="T110" i="7" s="1"/>
  <c r="K110" i="7"/>
  <c r="S110" i="7" s="1"/>
  <c r="J110" i="7"/>
  <c r="R110" i="7" s="1"/>
  <c r="I110" i="7"/>
  <c r="Q110" i="7" s="1"/>
  <c r="H110" i="7"/>
  <c r="P110" i="7" s="1"/>
  <c r="M109" i="7"/>
  <c r="U109" i="7" s="1"/>
  <c r="L109" i="7"/>
  <c r="T109" i="7" s="1"/>
  <c r="K109" i="7"/>
  <c r="S109" i="7" s="1"/>
  <c r="J109" i="7"/>
  <c r="R109" i="7" s="1"/>
  <c r="I109" i="7"/>
  <c r="Q109" i="7" s="1"/>
  <c r="H109" i="7"/>
  <c r="P109" i="7" s="1"/>
  <c r="M108" i="7"/>
  <c r="U108" i="7" s="1"/>
  <c r="L108" i="7"/>
  <c r="T108" i="7" s="1"/>
  <c r="K108" i="7"/>
  <c r="S108" i="7" s="1"/>
  <c r="J108" i="7"/>
  <c r="R108" i="7" s="1"/>
  <c r="I108" i="7"/>
  <c r="Q108" i="7" s="1"/>
  <c r="H108" i="7"/>
  <c r="P108" i="7" s="1"/>
  <c r="M107" i="7"/>
  <c r="U107" i="7" s="1"/>
  <c r="L107" i="7"/>
  <c r="T107" i="7" s="1"/>
  <c r="K107" i="7"/>
  <c r="S107" i="7" s="1"/>
  <c r="J107" i="7"/>
  <c r="R107" i="7" s="1"/>
  <c r="I107" i="7"/>
  <c r="Q107" i="7" s="1"/>
  <c r="H107" i="7"/>
  <c r="P107" i="7" s="1"/>
  <c r="M106" i="7"/>
  <c r="U106" i="7" s="1"/>
  <c r="L106" i="7"/>
  <c r="T106" i="7" s="1"/>
  <c r="K106" i="7"/>
  <c r="S106" i="7" s="1"/>
  <c r="J106" i="7"/>
  <c r="R106" i="7" s="1"/>
  <c r="I106" i="7"/>
  <c r="Q106" i="7" s="1"/>
  <c r="H106" i="7"/>
  <c r="P106" i="7" s="1"/>
  <c r="M105" i="7"/>
  <c r="U105" i="7" s="1"/>
  <c r="L105" i="7"/>
  <c r="T105" i="7" s="1"/>
  <c r="K105" i="7"/>
  <c r="S105" i="7" s="1"/>
  <c r="J105" i="7"/>
  <c r="R105" i="7" s="1"/>
  <c r="I105" i="7"/>
  <c r="Q105" i="7" s="1"/>
  <c r="H105" i="7"/>
  <c r="P105" i="7" s="1"/>
  <c r="M104" i="7"/>
  <c r="U104" i="7" s="1"/>
  <c r="L104" i="7"/>
  <c r="T104" i="7" s="1"/>
  <c r="K104" i="7"/>
  <c r="S104" i="7" s="1"/>
  <c r="J104" i="7"/>
  <c r="R104" i="7" s="1"/>
  <c r="I104" i="7"/>
  <c r="Q104" i="7" s="1"/>
  <c r="H104" i="7"/>
  <c r="P104" i="7" s="1"/>
  <c r="M103" i="7"/>
  <c r="U103" i="7" s="1"/>
  <c r="L103" i="7"/>
  <c r="T103" i="7" s="1"/>
  <c r="K103" i="7"/>
  <c r="S103" i="7" s="1"/>
  <c r="J103" i="7"/>
  <c r="R103" i="7" s="1"/>
  <c r="I103" i="7"/>
  <c r="Q103" i="7" s="1"/>
  <c r="H103" i="7"/>
  <c r="P103" i="7" s="1"/>
  <c r="M102" i="7"/>
  <c r="U102" i="7" s="1"/>
  <c r="L102" i="7"/>
  <c r="T102" i="7" s="1"/>
  <c r="K102" i="7"/>
  <c r="S102" i="7" s="1"/>
  <c r="J102" i="7"/>
  <c r="R102" i="7" s="1"/>
  <c r="I102" i="7"/>
  <c r="Q102" i="7" s="1"/>
  <c r="H102" i="7"/>
  <c r="P102" i="7" s="1"/>
  <c r="M101" i="7"/>
  <c r="U101" i="7" s="1"/>
  <c r="L101" i="7"/>
  <c r="T101" i="7" s="1"/>
  <c r="K101" i="7"/>
  <c r="S101" i="7" s="1"/>
  <c r="J101" i="7"/>
  <c r="R101" i="7" s="1"/>
  <c r="I101" i="7"/>
  <c r="Q101" i="7" s="1"/>
  <c r="H101" i="7"/>
  <c r="P101" i="7" s="1"/>
  <c r="M100" i="7"/>
  <c r="U100" i="7" s="1"/>
  <c r="L100" i="7"/>
  <c r="T100" i="7" s="1"/>
  <c r="K100" i="7"/>
  <c r="S100" i="7" s="1"/>
  <c r="J100" i="7"/>
  <c r="R100" i="7" s="1"/>
  <c r="I100" i="7"/>
  <c r="Q100" i="7" s="1"/>
  <c r="H100" i="7"/>
  <c r="P100" i="7" s="1"/>
  <c r="M99" i="7"/>
  <c r="U99" i="7" s="1"/>
  <c r="L99" i="7"/>
  <c r="T99" i="7" s="1"/>
  <c r="K99" i="7"/>
  <c r="S99" i="7" s="1"/>
  <c r="J99" i="7"/>
  <c r="R99" i="7" s="1"/>
  <c r="I99" i="7"/>
  <c r="Q99" i="7" s="1"/>
  <c r="H99" i="7"/>
  <c r="P99" i="7" s="1"/>
  <c r="M98" i="7"/>
  <c r="U98" i="7" s="1"/>
  <c r="L98" i="7"/>
  <c r="T98" i="7" s="1"/>
  <c r="K98" i="7"/>
  <c r="S98" i="7" s="1"/>
  <c r="J98" i="7"/>
  <c r="R98" i="7" s="1"/>
  <c r="I98" i="7"/>
  <c r="Q98" i="7" s="1"/>
  <c r="H98" i="7"/>
  <c r="P98" i="7" s="1"/>
  <c r="M97" i="7"/>
  <c r="U97" i="7" s="1"/>
  <c r="L97" i="7"/>
  <c r="T97" i="7" s="1"/>
  <c r="K97" i="7"/>
  <c r="S97" i="7" s="1"/>
  <c r="J97" i="7"/>
  <c r="R97" i="7" s="1"/>
  <c r="I97" i="7"/>
  <c r="Q97" i="7" s="1"/>
  <c r="H97" i="7"/>
  <c r="P97" i="7" s="1"/>
  <c r="M96" i="7"/>
  <c r="U96" i="7" s="1"/>
  <c r="L96" i="7"/>
  <c r="T96" i="7" s="1"/>
  <c r="K96" i="7"/>
  <c r="S96" i="7" s="1"/>
  <c r="J96" i="7"/>
  <c r="R96" i="7" s="1"/>
  <c r="I96" i="7"/>
  <c r="Q96" i="7" s="1"/>
  <c r="H96" i="7"/>
  <c r="P96" i="7" s="1"/>
  <c r="M95" i="7"/>
  <c r="U95" i="7" s="1"/>
  <c r="L95" i="7"/>
  <c r="T95" i="7" s="1"/>
  <c r="K95" i="7"/>
  <c r="S95" i="7" s="1"/>
  <c r="J95" i="7"/>
  <c r="R95" i="7" s="1"/>
  <c r="I95" i="7"/>
  <c r="Q95" i="7" s="1"/>
  <c r="H95" i="7"/>
  <c r="P95" i="7" s="1"/>
  <c r="M94" i="7"/>
  <c r="U94" i="7" s="1"/>
  <c r="L94" i="7"/>
  <c r="T94" i="7" s="1"/>
  <c r="K94" i="7"/>
  <c r="S94" i="7" s="1"/>
  <c r="J94" i="7"/>
  <c r="R94" i="7" s="1"/>
  <c r="I94" i="7"/>
  <c r="Q94" i="7" s="1"/>
  <c r="H94" i="7"/>
  <c r="P94" i="7" s="1"/>
  <c r="M93" i="7"/>
  <c r="U93" i="7" s="1"/>
  <c r="L93" i="7"/>
  <c r="T93" i="7" s="1"/>
  <c r="K93" i="7"/>
  <c r="S93" i="7" s="1"/>
  <c r="J93" i="7"/>
  <c r="R93" i="7" s="1"/>
  <c r="I93" i="7"/>
  <c r="Q93" i="7" s="1"/>
  <c r="H93" i="7"/>
  <c r="P93" i="7" s="1"/>
  <c r="M92" i="7"/>
  <c r="U92" i="7" s="1"/>
  <c r="L92" i="7"/>
  <c r="T92" i="7" s="1"/>
  <c r="K92" i="7"/>
  <c r="S92" i="7" s="1"/>
  <c r="J92" i="7"/>
  <c r="R92" i="7" s="1"/>
  <c r="I92" i="7"/>
  <c r="Q92" i="7" s="1"/>
  <c r="H92" i="7"/>
  <c r="P92" i="7" s="1"/>
  <c r="M91" i="7"/>
  <c r="U91" i="7" s="1"/>
  <c r="L91" i="7"/>
  <c r="T91" i="7" s="1"/>
  <c r="K91" i="7"/>
  <c r="S91" i="7" s="1"/>
  <c r="J91" i="7"/>
  <c r="R91" i="7" s="1"/>
  <c r="I91" i="7"/>
  <c r="Q91" i="7" s="1"/>
  <c r="H91" i="7"/>
  <c r="P91" i="7" s="1"/>
  <c r="M90" i="7"/>
  <c r="U90" i="7" s="1"/>
  <c r="L90" i="7"/>
  <c r="T90" i="7" s="1"/>
  <c r="K90" i="7"/>
  <c r="S90" i="7" s="1"/>
  <c r="J90" i="7"/>
  <c r="R90" i="7" s="1"/>
  <c r="I90" i="7"/>
  <c r="Q90" i="7" s="1"/>
  <c r="H90" i="7"/>
  <c r="P90" i="7" s="1"/>
  <c r="M89" i="7"/>
  <c r="U89" i="7" s="1"/>
  <c r="L89" i="7"/>
  <c r="T89" i="7" s="1"/>
  <c r="K89" i="7"/>
  <c r="S89" i="7" s="1"/>
  <c r="J89" i="7"/>
  <c r="R89" i="7" s="1"/>
  <c r="I89" i="7"/>
  <c r="Q89" i="7" s="1"/>
  <c r="H89" i="7"/>
  <c r="P89" i="7" s="1"/>
  <c r="M88" i="7"/>
  <c r="U88" i="7" s="1"/>
  <c r="L88" i="7"/>
  <c r="T88" i="7" s="1"/>
  <c r="K88" i="7"/>
  <c r="S88" i="7" s="1"/>
  <c r="J88" i="7"/>
  <c r="R88" i="7" s="1"/>
  <c r="I88" i="7"/>
  <c r="Q88" i="7" s="1"/>
  <c r="H88" i="7"/>
  <c r="P88" i="7" s="1"/>
  <c r="M87" i="7"/>
  <c r="U87" i="7" s="1"/>
  <c r="L87" i="7"/>
  <c r="T87" i="7" s="1"/>
  <c r="K87" i="7"/>
  <c r="S87" i="7" s="1"/>
  <c r="J87" i="7"/>
  <c r="R87" i="7" s="1"/>
  <c r="I87" i="7"/>
  <c r="Q87" i="7" s="1"/>
  <c r="H87" i="7"/>
  <c r="P87" i="7" s="1"/>
  <c r="M86" i="7"/>
  <c r="U86" i="7" s="1"/>
  <c r="L86" i="7"/>
  <c r="T86" i="7" s="1"/>
  <c r="K86" i="7"/>
  <c r="S86" i="7" s="1"/>
  <c r="J86" i="7"/>
  <c r="R86" i="7" s="1"/>
  <c r="I86" i="7"/>
  <c r="Q86" i="7" s="1"/>
  <c r="M85" i="7"/>
  <c r="U85" i="7" s="1"/>
  <c r="L85" i="7"/>
  <c r="T85" i="7" s="1"/>
  <c r="K85" i="7"/>
  <c r="S85" i="7" s="1"/>
  <c r="J85" i="7"/>
  <c r="R85" i="7" s="1"/>
  <c r="I85" i="7"/>
  <c r="Q85" i="7" s="1"/>
  <c r="M84" i="7"/>
  <c r="U84" i="7" s="1"/>
  <c r="L84" i="7"/>
  <c r="T84" i="7" s="1"/>
  <c r="K84" i="7"/>
  <c r="S84" i="7" s="1"/>
  <c r="J84" i="7"/>
  <c r="R84" i="7" s="1"/>
  <c r="I84" i="7"/>
  <c r="Q84" i="7" s="1"/>
  <c r="M83" i="7"/>
  <c r="U83" i="7" s="1"/>
  <c r="L83" i="7"/>
  <c r="T83" i="7" s="1"/>
  <c r="K83" i="7"/>
  <c r="S83" i="7" s="1"/>
  <c r="J83" i="7"/>
  <c r="R83" i="7" s="1"/>
  <c r="I83" i="7"/>
  <c r="Q83" i="7" s="1"/>
  <c r="M82" i="7"/>
  <c r="U82" i="7" s="1"/>
  <c r="L82" i="7"/>
  <c r="T82" i="7" s="1"/>
  <c r="K82" i="7"/>
  <c r="S82" i="7" s="1"/>
  <c r="J82" i="7"/>
  <c r="R82" i="7" s="1"/>
  <c r="I82" i="7"/>
  <c r="Q82" i="7" s="1"/>
  <c r="M81" i="7"/>
  <c r="U81" i="7" s="1"/>
  <c r="L81" i="7"/>
  <c r="T81" i="7" s="1"/>
  <c r="K81" i="7"/>
  <c r="S81" i="7" s="1"/>
  <c r="J81" i="7"/>
  <c r="R81" i="7" s="1"/>
  <c r="I81" i="7"/>
  <c r="Q81" i="7" s="1"/>
  <c r="M80" i="7"/>
  <c r="U80" i="7" s="1"/>
  <c r="L80" i="7"/>
  <c r="T80" i="7" s="1"/>
  <c r="K80" i="7"/>
  <c r="S80" i="7" s="1"/>
  <c r="J80" i="7"/>
  <c r="R80" i="7" s="1"/>
  <c r="I80" i="7"/>
  <c r="Q80" i="7" s="1"/>
  <c r="M79" i="7"/>
  <c r="U79" i="7" s="1"/>
  <c r="L79" i="7"/>
  <c r="T79" i="7" s="1"/>
  <c r="K79" i="7"/>
  <c r="S79" i="7" s="1"/>
  <c r="J79" i="7"/>
  <c r="R79" i="7" s="1"/>
  <c r="I79" i="7"/>
  <c r="Q79" i="7" s="1"/>
  <c r="M78" i="7"/>
  <c r="U78" i="7" s="1"/>
  <c r="L78" i="7"/>
  <c r="T78" i="7" s="1"/>
  <c r="K78" i="7"/>
  <c r="S78" i="7" s="1"/>
  <c r="J78" i="7"/>
  <c r="R78" i="7" s="1"/>
  <c r="I78" i="7"/>
  <c r="Q78" i="7" s="1"/>
  <c r="M77" i="7"/>
  <c r="U77" i="7" s="1"/>
  <c r="L77" i="7"/>
  <c r="T77" i="7" s="1"/>
  <c r="K77" i="7"/>
  <c r="S77" i="7" s="1"/>
  <c r="J77" i="7"/>
  <c r="R77" i="7" s="1"/>
  <c r="I77" i="7"/>
  <c r="Q77" i="7" s="1"/>
  <c r="M76" i="7"/>
  <c r="U76" i="7" s="1"/>
  <c r="L76" i="7"/>
  <c r="T76" i="7" s="1"/>
  <c r="K76" i="7"/>
  <c r="S76" i="7" s="1"/>
  <c r="J76" i="7"/>
  <c r="R76" i="7" s="1"/>
  <c r="I76" i="7"/>
  <c r="Q76" i="7" s="1"/>
  <c r="M75" i="7"/>
  <c r="U75" i="7" s="1"/>
  <c r="L75" i="7"/>
  <c r="T75" i="7" s="1"/>
  <c r="K75" i="7"/>
  <c r="S75" i="7" s="1"/>
  <c r="J75" i="7"/>
  <c r="R75" i="7" s="1"/>
  <c r="I75" i="7"/>
  <c r="Q75" i="7" s="1"/>
  <c r="M74" i="7"/>
  <c r="U74" i="7" s="1"/>
  <c r="L74" i="7"/>
  <c r="T74" i="7" s="1"/>
  <c r="K74" i="7"/>
  <c r="S74" i="7" s="1"/>
  <c r="J74" i="7"/>
  <c r="R74" i="7" s="1"/>
  <c r="I74" i="7"/>
  <c r="Q74" i="7" s="1"/>
  <c r="M73" i="7"/>
  <c r="U73" i="7" s="1"/>
  <c r="L73" i="7"/>
  <c r="T73" i="7" s="1"/>
  <c r="K73" i="7"/>
  <c r="S73" i="7" s="1"/>
  <c r="J73" i="7"/>
  <c r="R73" i="7" s="1"/>
  <c r="I73" i="7"/>
  <c r="Q73" i="7" s="1"/>
  <c r="M72" i="7"/>
  <c r="U72" i="7" s="1"/>
  <c r="L72" i="7"/>
  <c r="T72" i="7" s="1"/>
  <c r="K72" i="7"/>
  <c r="S72" i="7" s="1"/>
  <c r="J72" i="7"/>
  <c r="R72" i="7" s="1"/>
  <c r="I72" i="7"/>
  <c r="Q72" i="7" s="1"/>
  <c r="M71" i="7"/>
  <c r="U71" i="7" s="1"/>
  <c r="L71" i="7"/>
  <c r="T71" i="7" s="1"/>
  <c r="K71" i="7"/>
  <c r="S71" i="7" s="1"/>
  <c r="J71" i="7"/>
  <c r="R71" i="7" s="1"/>
  <c r="I71" i="7"/>
  <c r="Q71" i="7" s="1"/>
  <c r="M70" i="7"/>
  <c r="U70" i="7" s="1"/>
  <c r="L70" i="7"/>
  <c r="T70" i="7" s="1"/>
  <c r="K70" i="7"/>
  <c r="S70" i="7" s="1"/>
  <c r="J70" i="7"/>
  <c r="R70" i="7" s="1"/>
  <c r="I70" i="7"/>
  <c r="Q70" i="7" s="1"/>
  <c r="M69" i="7"/>
  <c r="U69" i="7" s="1"/>
  <c r="L69" i="7"/>
  <c r="T69" i="7" s="1"/>
  <c r="K69" i="7"/>
  <c r="S69" i="7" s="1"/>
  <c r="J69" i="7"/>
  <c r="R69" i="7" s="1"/>
  <c r="I69" i="7"/>
  <c r="Q69" i="7" s="1"/>
  <c r="M68" i="7"/>
  <c r="U68" i="7" s="1"/>
  <c r="L68" i="7"/>
  <c r="T68" i="7" s="1"/>
  <c r="K68" i="7"/>
  <c r="S68" i="7" s="1"/>
  <c r="J68" i="7"/>
  <c r="R68" i="7" s="1"/>
  <c r="I68" i="7"/>
  <c r="Q68" i="7" s="1"/>
  <c r="M67" i="7"/>
  <c r="U67" i="7" s="1"/>
  <c r="L67" i="7"/>
  <c r="T67" i="7" s="1"/>
  <c r="K67" i="7"/>
  <c r="S67" i="7" s="1"/>
  <c r="J67" i="7"/>
  <c r="R67" i="7" s="1"/>
  <c r="I67" i="7"/>
  <c r="Q67" i="7" s="1"/>
  <c r="M66" i="7"/>
  <c r="U66" i="7" s="1"/>
  <c r="L66" i="7"/>
  <c r="T66" i="7" s="1"/>
  <c r="K66" i="7"/>
  <c r="S66" i="7" s="1"/>
  <c r="J66" i="7"/>
  <c r="R66" i="7" s="1"/>
  <c r="I66" i="7"/>
  <c r="Q66" i="7" s="1"/>
  <c r="M65" i="7"/>
  <c r="U65" i="7" s="1"/>
  <c r="L65" i="7"/>
  <c r="T65" i="7" s="1"/>
  <c r="K65" i="7"/>
  <c r="S65" i="7" s="1"/>
  <c r="J65" i="7"/>
  <c r="R65" i="7" s="1"/>
  <c r="I65" i="7"/>
  <c r="Q65" i="7" s="1"/>
  <c r="M64" i="7"/>
  <c r="U64" i="7" s="1"/>
  <c r="L64" i="7"/>
  <c r="T64" i="7" s="1"/>
  <c r="K64" i="7"/>
  <c r="S64" i="7" s="1"/>
  <c r="J64" i="7"/>
  <c r="R64" i="7" s="1"/>
  <c r="I64" i="7"/>
  <c r="Q64" i="7" s="1"/>
  <c r="M63" i="7"/>
  <c r="U63" i="7" s="1"/>
  <c r="L63" i="7"/>
  <c r="T63" i="7" s="1"/>
  <c r="K63" i="7"/>
  <c r="S63" i="7" s="1"/>
  <c r="J63" i="7"/>
  <c r="R63" i="7" s="1"/>
  <c r="I63" i="7"/>
  <c r="Q63" i="7" s="1"/>
  <c r="M62" i="7"/>
  <c r="U62" i="7" s="1"/>
  <c r="L62" i="7"/>
  <c r="T62" i="7" s="1"/>
  <c r="K62" i="7"/>
  <c r="S62" i="7" s="1"/>
  <c r="J62" i="7"/>
  <c r="R62" i="7" s="1"/>
  <c r="I62" i="7"/>
  <c r="Q62" i="7" s="1"/>
  <c r="M61" i="7"/>
  <c r="U61" i="7" s="1"/>
  <c r="L61" i="7"/>
  <c r="T61" i="7" s="1"/>
  <c r="K61" i="7"/>
  <c r="S61" i="7" s="1"/>
  <c r="J61" i="7"/>
  <c r="R61" i="7" s="1"/>
  <c r="I61" i="7"/>
  <c r="Q61" i="7" s="1"/>
  <c r="M60" i="7"/>
  <c r="U60" i="7" s="1"/>
  <c r="L60" i="7"/>
  <c r="T60" i="7" s="1"/>
  <c r="K60" i="7"/>
  <c r="S60" i="7" s="1"/>
  <c r="J60" i="7"/>
  <c r="R60" i="7" s="1"/>
  <c r="I60" i="7"/>
  <c r="Q60" i="7" s="1"/>
  <c r="M59" i="7"/>
  <c r="U59" i="7" s="1"/>
  <c r="L59" i="7"/>
  <c r="T59" i="7" s="1"/>
  <c r="K59" i="7"/>
  <c r="S59" i="7" s="1"/>
  <c r="J59" i="7"/>
  <c r="R59" i="7" s="1"/>
  <c r="I59" i="7"/>
  <c r="Q59" i="7" s="1"/>
  <c r="M58" i="7"/>
  <c r="U58" i="7" s="1"/>
  <c r="L58" i="7"/>
  <c r="T58" i="7" s="1"/>
  <c r="K58" i="7"/>
  <c r="S58" i="7" s="1"/>
  <c r="J58" i="7"/>
  <c r="R58" i="7" s="1"/>
  <c r="I58" i="7"/>
  <c r="Q58" i="7" s="1"/>
  <c r="M57" i="7"/>
  <c r="U57" i="7" s="1"/>
  <c r="L57" i="7"/>
  <c r="T57" i="7" s="1"/>
  <c r="K57" i="7"/>
  <c r="S57" i="7" s="1"/>
  <c r="J57" i="7"/>
  <c r="R57" i="7" s="1"/>
  <c r="I57" i="7"/>
  <c r="Q57" i="7" s="1"/>
  <c r="M56" i="7"/>
  <c r="U56" i="7" s="1"/>
  <c r="L56" i="7"/>
  <c r="T56" i="7" s="1"/>
  <c r="K56" i="7"/>
  <c r="S56" i="7" s="1"/>
  <c r="J56" i="7"/>
  <c r="R56" i="7" s="1"/>
  <c r="I56" i="7"/>
  <c r="Q56" i="7" s="1"/>
  <c r="M55" i="7"/>
  <c r="U55" i="7" s="1"/>
  <c r="L55" i="7"/>
  <c r="T55" i="7" s="1"/>
  <c r="K55" i="7"/>
  <c r="S55" i="7" s="1"/>
  <c r="J55" i="7"/>
  <c r="R55" i="7" s="1"/>
  <c r="I55" i="7"/>
  <c r="Q55" i="7" s="1"/>
  <c r="M54" i="7"/>
  <c r="U54" i="7" s="1"/>
  <c r="L54" i="7"/>
  <c r="T54" i="7" s="1"/>
  <c r="K54" i="7"/>
  <c r="S54" i="7" s="1"/>
  <c r="J54" i="7"/>
  <c r="R54" i="7" s="1"/>
  <c r="I54" i="7"/>
  <c r="Q54" i="7" s="1"/>
  <c r="M53" i="7"/>
  <c r="U53" i="7" s="1"/>
  <c r="L53" i="7"/>
  <c r="T53" i="7" s="1"/>
  <c r="K53" i="7"/>
  <c r="S53" i="7" s="1"/>
  <c r="J53" i="7"/>
  <c r="R53" i="7" s="1"/>
  <c r="I53" i="7"/>
  <c r="Q53" i="7" s="1"/>
  <c r="M52" i="7"/>
  <c r="U52" i="7" s="1"/>
  <c r="L52" i="7"/>
  <c r="T52" i="7" s="1"/>
  <c r="K52" i="7"/>
  <c r="S52" i="7" s="1"/>
  <c r="J52" i="7"/>
  <c r="R52" i="7" s="1"/>
  <c r="I52" i="7"/>
  <c r="Q52" i="7" s="1"/>
  <c r="M51" i="7"/>
  <c r="U51" i="7" s="1"/>
  <c r="L51" i="7"/>
  <c r="T51" i="7" s="1"/>
  <c r="K51" i="7"/>
  <c r="S51" i="7" s="1"/>
  <c r="J51" i="7"/>
  <c r="R51" i="7" s="1"/>
  <c r="I51" i="7"/>
  <c r="Q51" i="7" s="1"/>
  <c r="M50" i="7"/>
  <c r="U50" i="7" s="1"/>
  <c r="L50" i="7"/>
  <c r="T50" i="7" s="1"/>
  <c r="K50" i="7"/>
  <c r="S50" i="7" s="1"/>
  <c r="J50" i="7"/>
  <c r="R50" i="7" s="1"/>
  <c r="I50" i="7"/>
  <c r="Q50" i="7" s="1"/>
  <c r="M49" i="7"/>
  <c r="U49" i="7" s="1"/>
  <c r="L49" i="7"/>
  <c r="T49" i="7" s="1"/>
  <c r="K49" i="7"/>
  <c r="S49" i="7" s="1"/>
  <c r="J49" i="7"/>
  <c r="R49" i="7" s="1"/>
  <c r="I49" i="7"/>
  <c r="Q49" i="7" s="1"/>
  <c r="M48" i="7"/>
  <c r="U48" i="7" s="1"/>
  <c r="L48" i="7"/>
  <c r="T48" i="7" s="1"/>
  <c r="K48" i="7"/>
  <c r="S48" i="7" s="1"/>
  <c r="J48" i="7"/>
  <c r="R48" i="7" s="1"/>
  <c r="I48" i="7"/>
  <c r="Q48" i="7" s="1"/>
  <c r="M47" i="7"/>
  <c r="U47" i="7" s="1"/>
  <c r="L47" i="7"/>
  <c r="T47" i="7" s="1"/>
  <c r="K47" i="7"/>
  <c r="S47" i="7" s="1"/>
  <c r="J47" i="7"/>
  <c r="R47" i="7" s="1"/>
  <c r="I47" i="7"/>
  <c r="Q47" i="7" s="1"/>
  <c r="M46" i="7"/>
  <c r="U46" i="7" s="1"/>
  <c r="L46" i="7"/>
  <c r="T46" i="7" s="1"/>
  <c r="K46" i="7"/>
  <c r="S46" i="7" s="1"/>
  <c r="J46" i="7"/>
  <c r="R46" i="7" s="1"/>
  <c r="I46" i="7"/>
  <c r="Q46" i="7" s="1"/>
  <c r="M45" i="7"/>
  <c r="U45" i="7" s="1"/>
  <c r="L45" i="7"/>
  <c r="T45" i="7" s="1"/>
  <c r="K45" i="7"/>
  <c r="S45" i="7" s="1"/>
  <c r="J45" i="7"/>
  <c r="R45" i="7" s="1"/>
  <c r="I45" i="7"/>
  <c r="Q45" i="7" s="1"/>
  <c r="M44" i="7"/>
  <c r="U44" i="7" s="1"/>
  <c r="L44" i="7"/>
  <c r="T44" i="7" s="1"/>
  <c r="K44" i="7"/>
  <c r="S44" i="7" s="1"/>
  <c r="J44" i="7"/>
  <c r="R44" i="7" s="1"/>
  <c r="I44" i="7"/>
  <c r="Q44" i="7" s="1"/>
  <c r="M43" i="7"/>
  <c r="U43" i="7" s="1"/>
  <c r="L43" i="7"/>
  <c r="T43" i="7" s="1"/>
  <c r="K43" i="7"/>
  <c r="S43" i="7" s="1"/>
  <c r="J43" i="7"/>
  <c r="R43" i="7" s="1"/>
  <c r="I43" i="7"/>
  <c r="Q43" i="7" s="1"/>
  <c r="M42" i="7"/>
  <c r="U42" i="7" s="1"/>
  <c r="L42" i="7"/>
  <c r="T42" i="7" s="1"/>
  <c r="K42" i="7"/>
  <c r="S42" i="7" s="1"/>
  <c r="J42" i="7"/>
  <c r="R42" i="7" s="1"/>
  <c r="I42" i="7"/>
  <c r="Q42" i="7" s="1"/>
  <c r="M41" i="7"/>
  <c r="U41" i="7" s="1"/>
  <c r="L41" i="7"/>
  <c r="T41" i="7" s="1"/>
  <c r="K41" i="7"/>
  <c r="S41" i="7" s="1"/>
  <c r="J41" i="7"/>
  <c r="R41" i="7" s="1"/>
  <c r="I41" i="7"/>
  <c r="Q41" i="7" s="1"/>
  <c r="M40" i="7"/>
  <c r="U40" i="7" s="1"/>
  <c r="L40" i="7"/>
  <c r="T40" i="7" s="1"/>
  <c r="K40" i="7"/>
  <c r="S40" i="7" s="1"/>
  <c r="J40" i="7"/>
  <c r="R40" i="7" s="1"/>
  <c r="I40" i="7"/>
  <c r="Q40" i="7" s="1"/>
  <c r="M39" i="7"/>
  <c r="U39" i="7" s="1"/>
  <c r="L39" i="7"/>
  <c r="T39" i="7" s="1"/>
  <c r="K39" i="7"/>
  <c r="S39" i="7" s="1"/>
  <c r="J39" i="7"/>
  <c r="R39" i="7" s="1"/>
  <c r="I39" i="7"/>
  <c r="Q39" i="7" s="1"/>
  <c r="M38" i="7"/>
  <c r="U38" i="7" s="1"/>
  <c r="L38" i="7"/>
  <c r="T38" i="7" s="1"/>
  <c r="K38" i="7"/>
  <c r="S38" i="7" s="1"/>
  <c r="J38" i="7"/>
  <c r="R38" i="7" s="1"/>
  <c r="I38" i="7"/>
  <c r="Q38" i="7" s="1"/>
  <c r="M37" i="7"/>
  <c r="U37" i="7" s="1"/>
  <c r="L37" i="7"/>
  <c r="T37" i="7" s="1"/>
  <c r="K37" i="7"/>
  <c r="S37" i="7" s="1"/>
  <c r="J37" i="7"/>
  <c r="R37" i="7" s="1"/>
  <c r="I37" i="7"/>
  <c r="Q37" i="7" s="1"/>
  <c r="M36" i="7"/>
  <c r="U36" i="7" s="1"/>
  <c r="L36" i="7"/>
  <c r="T36" i="7" s="1"/>
  <c r="K36" i="7"/>
  <c r="S36" i="7" s="1"/>
  <c r="J36" i="7"/>
  <c r="R36" i="7" s="1"/>
  <c r="I36" i="7"/>
  <c r="Q36" i="7" s="1"/>
  <c r="M35" i="7"/>
  <c r="U35" i="7" s="1"/>
  <c r="L35" i="7"/>
  <c r="T35" i="7" s="1"/>
  <c r="K35" i="7"/>
  <c r="S35" i="7" s="1"/>
  <c r="J35" i="7"/>
  <c r="R35" i="7" s="1"/>
  <c r="I35" i="7"/>
  <c r="Q35" i="7" s="1"/>
  <c r="M34" i="7"/>
  <c r="U34" i="7" s="1"/>
  <c r="L34" i="7"/>
  <c r="T34" i="7" s="1"/>
  <c r="K34" i="7"/>
  <c r="S34" i="7" s="1"/>
  <c r="J34" i="7"/>
  <c r="R34" i="7" s="1"/>
  <c r="I34" i="7"/>
  <c r="Q34" i="7" s="1"/>
  <c r="M33" i="7"/>
  <c r="U33" i="7" s="1"/>
  <c r="L33" i="7"/>
  <c r="T33" i="7" s="1"/>
  <c r="K33" i="7"/>
  <c r="S33" i="7" s="1"/>
  <c r="J33" i="7"/>
  <c r="R33" i="7" s="1"/>
  <c r="I33" i="7"/>
  <c r="Q33" i="7" s="1"/>
  <c r="M32" i="7"/>
  <c r="U32" i="7" s="1"/>
  <c r="L32" i="7"/>
  <c r="T32" i="7" s="1"/>
  <c r="K32" i="7"/>
  <c r="S32" i="7" s="1"/>
  <c r="J32" i="7"/>
  <c r="R32" i="7" s="1"/>
  <c r="I32" i="7"/>
  <c r="Q32" i="7" s="1"/>
  <c r="M31" i="7"/>
  <c r="U31" i="7" s="1"/>
  <c r="L31" i="7"/>
  <c r="T31" i="7" s="1"/>
  <c r="K31" i="7"/>
  <c r="S31" i="7" s="1"/>
  <c r="J31" i="7"/>
  <c r="R31" i="7" s="1"/>
  <c r="I31" i="7"/>
  <c r="Q31" i="7" s="1"/>
  <c r="M30" i="7"/>
  <c r="U30" i="7" s="1"/>
  <c r="L30" i="7"/>
  <c r="T30" i="7" s="1"/>
  <c r="K30" i="7"/>
  <c r="S30" i="7" s="1"/>
  <c r="J30" i="7"/>
  <c r="R30" i="7" s="1"/>
  <c r="I30" i="7"/>
  <c r="Q30" i="7" s="1"/>
  <c r="M29" i="7"/>
  <c r="U29" i="7" s="1"/>
  <c r="L29" i="7"/>
  <c r="T29" i="7" s="1"/>
  <c r="K29" i="7"/>
  <c r="S29" i="7" s="1"/>
  <c r="J29" i="7"/>
  <c r="R29" i="7" s="1"/>
  <c r="I29" i="7"/>
  <c r="Q29" i="7" s="1"/>
  <c r="M28" i="7"/>
  <c r="U28" i="7" s="1"/>
  <c r="L28" i="7"/>
  <c r="T28" i="7" s="1"/>
  <c r="K28" i="7"/>
  <c r="S28" i="7" s="1"/>
  <c r="J28" i="7"/>
  <c r="R28" i="7" s="1"/>
  <c r="I28" i="7"/>
  <c r="Q28" i="7" s="1"/>
  <c r="M27" i="7"/>
  <c r="U27" i="7" s="1"/>
  <c r="L27" i="7"/>
  <c r="T27" i="7" s="1"/>
  <c r="K27" i="7"/>
  <c r="S27" i="7" s="1"/>
  <c r="J27" i="7"/>
  <c r="R27" i="7" s="1"/>
  <c r="I27" i="7"/>
  <c r="Q27" i="7" s="1"/>
  <c r="M26" i="7"/>
  <c r="U26" i="7" s="1"/>
  <c r="L26" i="7"/>
  <c r="T26" i="7" s="1"/>
  <c r="K26" i="7"/>
  <c r="S26" i="7" s="1"/>
  <c r="J26" i="7"/>
  <c r="R26" i="7" s="1"/>
  <c r="I26" i="7"/>
  <c r="Q26" i="7" s="1"/>
  <c r="M25" i="7"/>
  <c r="U25" i="7" s="1"/>
  <c r="L25" i="7"/>
  <c r="T25" i="7" s="1"/>
  <c r="K25" i="7"/>
  <c r="S25" i="7" s="1"/>
  <c r="J25" i="7"/>
  <c r="R25" i="7" s="1"/>
  <c r="I25" i="7"/>
  <c r="Q25" i="7" s="1"/>
  <c r="M24" i="7"/>
  <c r="U24" i="7" s="1"/>
  <c r="L24" i="7"/>
  <c r="T24" i="7" s="1"/>
  <c r="K24" i="7"/>
  <c r="S24" i="7" s="1"/>
  <c r="J24" i="7"/>
  <c r="R24" i="7" s="1"/>
  <c r="I24" i="7"/>
  <c r="Q24" i="7" s="1"/>
  <c r="M23" i="7"/>
  <c r="U23" i="7" s="1"/>
  <c r="L23" i="7"/>
  <c r="T23" i="7" s="1"/>
  <c r="K23" i="7"/>
  <c r="S23" i="7" s="1"/>
  <c r="J23" i="7"/>
  <c r="R23" i="7" s="1"/>
  <c r="I23" i="7"/>
  <c r="Q23" i="7" s="1"/>
  <c r="M22" i="7"/>
  <c r="U22" i="7" s="1"/>
  <c r="L22" i="7"/>
  <c r="K22" i="7"/>
  <c r="S22" i="7" s="1"/>
  <c r="J22" i="7"/>
  <c r="R22" i="7" s="1"/>
  <c r="I22" i="7"/>
  <c r="Q22" i="7" s="1"/>
  <c r="M21" i="7"/>
  <c r="U21" i="7" s="1"/>
  <c r="L21" i="7"/>
  <c r="T21" i="7" s="1"/>
  <c r="K21" i="7"/>
  <c r="S21" i="7" s="1"/>
  <c r="J21" i="7"/>
  <c r="R21" i="7" s="1"/>
  <c r="I21" i="7"/>
  <c r="Q21" i="7" s="1"/>
  <c r="M20" i="7"/>
  <c r="U20" i="7" s="1"/>
  <c r="L20" i="7"/>
  <c r="T20" i="7" s="1"/>
  <c r="K20" i="7"/>
  <c r="S20" i="7" s="1"/>
  <c r="J20" i="7"/>
  <c r="R20" i="7" s="1"/>
  <c r="I20" i="7"/>
  <c r="Q20" i="7" s="1"/>
  <c r="M19" i="7"/>
  <c r="U19" i="7" s="1"/>
  <c r="L19" i="7"/>
  <c r="T19" i="7" s="1"/>
  <c r="K19" i="7"/>
  <c r="S19" i="7" s="1"/>
  <c r="J19" i="7"/>
  <c r="R19" i="7" s="1"/>
  <c r="I19" i="7"/>
  <c r="Q19" i="7" s="1"/>
  <c r="M18" i="7"/>
  <c r="U18" i="7" s="1"/>
  <c r="L18" i="7"/>
  <c r="T18" i="7" s="1"/>
  <c r="K18" i="7"/>
  <c r="S18" i="7" s="1"/>
  <c r="J18" i="7"/>
  <c r="R18" i="7" s="1"/>
  <c r="I18" i="7"/>
  <c r="Q18" i="7" s="1"/>
  <c r="M17" i="7"/>
  <c r="U17" i="7" s="1"/>
  <c r="L17" i="7"/>
  <c r="T17" i="7" s="1"/>
  <c r="K17" i="7"/>
  <c r="S17" i="7" s="1"/>
  <c r="J17" i="7"/>
  <c r="R17" i="7" s="1"/>
  <c r="I17" i="7"/>
  <c r="Q17" i="7" s="1"/>
  <c r="M16" i="7"/>
  <c r="U16" i="7" s="1"/>
  <c r="L16" i="7"/>
  <c r="T16" i="7" s="1"/>
  <c r="K16" i="7"/>
  <c r="S16" i="7" s="1"/>
  <c r="J16" i="7"/>
  <c r="R16" i="7" s="1"/>
  <c r="I16" i="7"/>
  <c r="Q16" i="7" s="1"/>
  <c r="M15" i="7"/>
  <c r="U15" i="7" s="1"/>
  <c r="L15" i="7"/>
  <c r="T15" i="7" s="1"/>
  <c r="K15" i="7"/>
  <c r="S15" i="7" s="1"/>
  <c r="J15" i="7"/>
  <c r="R15" i="7" s="1"/>
  <c r="I15" i="7"/>
  <c r="Q15" i="7" s="1"/>
  <c r="M14" i="7"/>
  <c r="U14" i="7" s="1"/>
  <c r="L14" i="7"/>
  <c r="T14" i="7" s="1"/>
  <c r="K14" i="7"/>
  <c r="S14" i="7" s="1"/>
  <c r="J14" i="7"/>
  <c r="R14" i="7" s="1"/>
  <c r="I14" i="7"/>
  <c r="Q14" i="7" s="1"/>
  <c r="M13" i="7"/>
  <c r="U13" i="7" s="1"/>
  <c r="L13" i="7"/>
  <c r="T13" i="7" s="1"/>
  <c r="K13" i="7"/>
  <c r="S13" i="7" s="1"/>
  <c r="J13" i="7"/>
  <c r="R13" i="7" s="1"/>
  <c r="I13" i="7"/>
  <c r="Q13" i="7" s="1"/>
  <c r="M12" i="7"/>
  <c r="U12" i="7" s="1"/>
  <c r="L12" i="7"/>
  <c r="T12" i="7" s="1"/>
  <c r="K12" i="7"/>
  <c r="S12" i="7" s="1"/>
  <c r="J12" i="7"/>
  <c r="R12" i="7" s="1"/>
  <c r="I12" i="7"/>
  <c r="Q12" i="7" s="1"/>
  <c r="M11" i="7"/>
  <c r="U11" i="7" s="1"/>
  <c r="L11" i="7"/>
  <c r="T11" i="7" s="1"/>
  <c r="K11" i="7"/>
  <c r="S11" i="7" s="1"/>
  <c r="J11" i="7"/>
  <c r="R11" i="7" s="1"/>
  <c r="I11" i="7"/>
  <c r="Q11" i="7" s="1"/>
  <c r="M10" i="7"/>
  <c r="U10" i="7" s="1"/>
  <c r="L10" i="7"/>
  <c r="T10" i="7" s="1"/>
  <c r="K10" i="7"/>
  <c r="S10" i="7" s="1"/>
  <c r="J10" i="7"/>
  <c r="R10" i="7" s="1"/>
  <c r="I10" i="7"/>
  <c r="Q10" i="7" s="1"/>
  <c r="M9" i="7"/>
  <c r="U9" i="7" s="1"/>
  <c r="L9" i="7"/>
  <c r="T9" i="7" s="1"/>
  <c r="K9" i="7"/>
  <c r="S9" i="7" s="1"/>
  <c r="J9" i="7"/>
  <c r="R9" i="7" s="1"/>
  <c r="I9" i="7"/>
  <c r="Q9" i="7" s="1"/>
  <c r="M8" i="7"/>
  <c r="U8" i="7" s="1"/>
  <c r="L8" i="7"/>
  <c r="T8" i="7" s="1"/>
  <c r="K8" i="7"/>
  <c r="S8" i="7" s="1"/>
  <c r="J8" i="7"/>
  <c r="R8" i="7" s="1"/>
  <c r="I8" i="7"/>
  <c r="Q8" i="7" s="1"/>
  <c r="M7" i="7"/>
  <c r="U7" i="7" s="1"/>
  <c r="L7" i="7"/>
  <c r="T7" i="7" s="1"/>
  <c r="K7" i="7"/>
  <c r="S7" i="7" s="1"/>
  <c r="J7" i="7"/>
  <c r="R7" i="7" s="1"/>
  <c r="I7" i="7"/>
  <c r="Q7" i="7" s="1"/>
  <c r="M6" i="7"/>
  <c r="U6" i="7" s="1"/>
  <c r="L6" i="7"/>
  <c r="T6" i="7" s="1"/>
  <c r="K6" i="7"/>
  <c r="S6" i="7" s="1"/>
  <c r="J6" i="7"/>
  <c r="R6" i="7" s="1"/>
  <c r="I6" i="7"/>
  <c r="Q6" i="7" s="1"/>
  <c r="M5" i="7"/>
  <c r="U5" i="7" s="1"/>
  <c r="L5" i="7"/>
  <c r="T5" i="7" s="1"/>
  <c r="K5" i="7"/>
  <c r="S5" i="7" s="1"/>
  <c r="J5" i="7"/>
  <c r="R5" i="7" s="1"/>
  <c r="I5" i="7"/>
  <c r="Q5" i="7" s="1"/>
  <c r="M4" i="7"/>
  <c r="U4" i="7" s="1"/>
  <c r="L4" i="7"/>
  <c r="T4" i="7" s="1"/>
  <c r="K4" i="7"/>
  <c r="S4" i="7" s="1"/>
  <c r="J4" i="7"/>
  <c r="R4" i="7" s="1"/>
  <c r="I4" i="7"/>
  <c r="Q4" i="7" s="1"/>
  <c r="J83" i="6"/>
  <c r="M133" i="6"/>
  <c r="M132" i="6"/>
  <c r="U132" i="6" s="1"/>
  <c r="M131" i="6"/>
  <c r="M130" i="6"/>
  <c r="M129" i="6"/>
  <c r="M128" i="6"/>
  <c r="M127" i="6"/>
  <c r="M126" i="6"/>
  <c r="U126" i="6" s="1"/>
  <c r="M125" i="6"/>
  <c r="U125" i="6" s="1"/>
  <c r="M124" i="6"/>
  <c r="U124" i="6" s="1"/>
  <c r="M123" i="6"/>
  <c r="M122" i="6"/>
  <c r="M121" i="6"/>
  <c r="M120" i="6"/>
  <c r="M119" i="6"/>
  <c r="M118" i="6"/>
  <c r="U118" i="6" s="1"/>
  <c r="M117" i="6"/>
  <c r="M116" i="6"/>
  <c r="M115" i="6"/>
  <c r="U115" i="6" s="1"/>
  <c r="M114" i="6"/>
  <c r="M113" i="6"/>
  <c r="M112" i="6"/>
  <c r="U112" i="6" s="1"/>
  <c r="M111" i="6"/>
  <c r="M110" i="6"/>
  <c r="M109" i="6"/>
  <c r="M108" i="6"/>
  <c r="M107" i="6"/>
  <c r="U107" i="6" s="1"/>
  <c r="M106" i="6"/>
  <c r="U106" i="6" s="1"/>
  <c r="M105" i="6"/>
  <c r="M104" i="6"/>
  <c r="M103" i="6"/>
  <c r="M102" i="6"/>
  <c r="U102" i="6" s="1"/>
  <c r="M101" i="6"/>
  <c r="U101" i="6" s="1"/>
  <c r="M100" i="6"/>
  <c r="U100" i="6" s="1"/>
  <c r="M99" i="6"/>
  <c r="U99" i="6" s="1"/>
  <c r="M98" i="6"/>
  <c r="U98" i="6" s="1"/>
  <c r="M97" i="6"/>
  <c r="M96" i="6"/>
  <c r="M95" i="6"/>
  <c r="U95" i="6" s="1"/>
  <c r="M94" i="6"/>
  <c r="U94" i="6" s="1"/>
  <c r="M93" i="6"/>
  <c r="M92" i="6"/>
  <c r="U92" i="6" s="1"/>
  <c r="M91" i="6"/>
  <c r="M90" i="6"/>
  <c r="M89" i="6"/>
  <c r="M88" i="6"/>
  <c r="M87" i="6"/>
  <c r="U87" i="6" s="1"/>
  <c r="M86" i="6"/>
  <c r="U86" i="6" s="1"/>
  <c r="M85" i="6"/>
  <c r="M84" i="6"/>
  <c r="M83" i="6"/>
  <c r="M82" i="6"/>
  <c r="U82" i="6" s="1"/>
  <c r="M81" i="6"/>
  <c r="U81" i="6" s="1"/>
  <c r="M80" i="6"/>
  <c r="U80" i="6" s="1"/>
  <c r="M79" i="6"/>
  <c r="M78" i="6"/>
  <c r="U78" i="6" s="1"/>
  <c r="M77" i="6"/>
  <c r="M76" i="6"/>
  <c r="M75" i="6"/>
  <c r="U75" i="6" s="1"/>
  <c r="M74" i="6"/>
  <c r="M73" i="6"/>
  <c r="M72" i="6"/>
  <c r="M71" i="6"/>
  <c r="U71" i="6" s="1"/>
  <c r="M70" i="6"/>
  <c r="U70" i="6" s="1"/>
  <c r="M69" i="6"/>
  <c r="U69" i="6" s="1"/>
  <c r="M68" i="6"/>
  <c r="U68" i="6" s="1"/>
  <c r="M67" i="6"/>
  <c r="U67" i="6" s="1"/>
  <c r="M66" i="6"/>
  <c r="M65" i="6"/>
  <c r="M64" i="6"/>
  <c r="M63" i="6"/>
  <c r="M62" i="6"/>
  <c r="M61" i="6"/>
  <c r="M60" i="6"/>
  <c r="M59" i="6"/>
  <c r="M58" i="6"/>
  <c r="M57" i="6"/>
  <c r="M56" i="6"/>
  <c r="M55" i="6"/>
  <c r="M54" i="6"/>
  <c r="M53" i="6"/>
  <c r="M52" i="6"/>
  <c r="M51" i="6"/>
  <c r="M50" i="6"/>
  <c r="M49" i="6"/>
  <c r="M4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U24" i="6" s="1"/>
  <c r="M23" i="6"/>
  <c r="U23" i="6" s="1"/>
  <c r="M22" i="6"/>
  <c r="U22" i="6" s="1"/>
  <c r="M21" i="6"/>
  <c r="U21" i="6" s="1"/>
  <c r="M20" i="6"/>
  <c r="U20" i="6" s="1"/>
  <c r="M19" i="6"/>
  <c r="U19" i="6" s="1"/>
  <c r="M18" i="6"/>
  <c r="U18" i="6" s="1"/>
  <c r="M17" i="6"/>
  <c r="U17" i="6" s="1"/>
  <c r="M16" i="6"/>
  <c r="U16" i="6" s="1"/>
  <c r="M15" i="6"/>
  <c r="U15" i="6" s="1"/>
  <c r="M14" i="6"/>
  <c r="U14" i="6" s="1"/>
  <c r="M13" i="6"/>
  <c r="U13" i="6" s="1"/>
  <c r="M12" i="6"/>
  <c r="M11" i="6"/>
  <c r="U11" i="6" s="1"/>
  <c r="M10" i="6"/>
  <c r="U10" i="6" s="1"/>
  <c r="M9" i="6"/>
  <c r="U9" i="6" s="1"/>
  <c r="M8" i="6"/>
  <c r="U8" i="6" s="1"/>
  <c r="M7" i="6"/>
  <c r="U7" i="6" s="1"/>
  <c r="M6" i="6"/>
  <c r="U6" i="6" s="1"/>
  <c r="M5" i="6"/>
  <c r="M4" i="6"/>
  <c r="U4" i="6" s="1"/>
  <c r="L4" i="6"/>
  <c r="T4" i="6" s="1"/>
  <c r="L133" i="6"/>
  <c r="L132" i="6"/>
  <c r="T132" i="6" s="1"/>
  <c r="L131" i="6"/>
  <c r="L130" i="6"/>
  <c r="L129" i="6"/>
  <c r="L128" i="6"/>
  <c r="L127" i="6"/>
  <c r="T127" i="6" s="1"/>
  <c r="L126" i="6"/>
  <c r="L125" i="6"/>
  <c r="T125" i="6" s="1"/>
  <c r="L124" i="6"/>
  <c r="T124" i="6" s="1"/>
  <c r="L123" i="6"/>
  <c r="L122" i="6"/>
  <c r="L121" i="6"/>
  <c r="L120" i="6"/>
  <c r="L119" i="6"/>
  <c r="L118" i="6"/>
  <c r="L117" i="6"/>
  <c r="T117" i="6" s="1"/>
  <c r="L116" i="6"/>
  <c r="T116" i="6" s="1"/>
  <c r="L115" i="6"/>
  <c r="L114" i="6"/>
  <c r="L113" i="6"/>
  <c r="L112" i="6"/>
  <c r="T112" i="6" s="1"/>
  <c r="L111" i="6"/>
  <c r="L110" i="6"/>
  <c r="L109" i="6"/>
  <c r="L108" i="6"/>
  <c r="L107" i="6"/>
  <c r="T107" i="6" s="1"/>
  <c r="L106" i="6"/>
  <c r="T106" i="6" s="1"/>
  <c r="L105" i="6"/>
  <c r="L104" i="6"/>
  <c r="L103" i="6"/>
  <c r="L102" i="6"/>
  <c r="T102" i="6" s="1"/>
  <c r="L101" i="6"/>
  <c r="T101" i="6" s="1"/>
  <c r="L100" i="6"/>
  <c r="L99" i="6"/>
  <c r="L98" i="6"/>
  <c r="L97" i="6"/>
  <c r="L96" i="6"/>
  <c r="L95" i="6"/>
  <c r="L94" i="6"/>
  <c r="T94" i="6" s="1"/>
  <c r="L93" i="6"/>
  <c r="T93" i="6" s="1"/>
  <c r="L92" i="6"/>
  <c r="T92" i="6" s="1"/>
  <c r="L91" i="6"/>
  <c r="L90" i="6"/>
  <c r="L89" i="6"/>
  <c r="L88" i="6"/>
  <c r="L87" i="6"/>
  <c r="L86" i="6"/>
  <c r="L85" i="6"/>
  <c r="L84" i="6"/>
  <c r="L83" i="6"/>
  <c r="L82" i="6"/>
  <c r="T82" i="6" s="1"/>
  <c r="L81" i="6"/>
  <c r="T81" i="6" s="1"/>
  <c r="L80" i="6"/>
  <c r="T80" i="6" s="1"/>
  <c r="L79" i="6"/>
  <c r="T79" i="6" s="1"/>
  <c r="L78" i="6"/>
  <c r="T78" i="6" s="1"/>
  <c r="L77" i="6"/>
  <c r="L76" i="6"/>
  <c r="L75" i="6"/>
  <c r="T75" i="6" s="1"/>
  <c r="L74" i="6"/>
  <c r="L73" i="6"/>
  <c r="L72" i="6"/>
  <c r="L71" i="6"/>
  <c r="L70" i="6"/>
  <c r="T70" i="6" s="1"/>
  <c r="L69" i="6"/>
  <c r="T69" i="6" s="1"/>
  <c r="L68" i="6"/>
  <c r="T68" i="6" s="1"/>
  <c r="L67" i="6"/>
  <c r="T67" i="6" s="1"/>
  <c r="L66" i="6"/>
  <c r="L65" i="6"/>
  <c r="L64" i="6"/>
  <c r="L63" i="6"/>
  <c r="L62" i="6"/>
  <c r="L61" i="6"/>
  <c r="L60" i="6"/>
  <c r="L59" i="6"/>
  <c r="T59" i="6" s="1"/>
  <c r="L58" i="6"/>
  <c r="T58" i="6" s="1"/>
  <c r="L57" i="6"/>
  <c r="T57" i="6" s="1"/>
  <c r="L56" i="6"/>
  <c r="T56" i="6" s="1"/>
  <c r="L55" i="6"/>
  <c r="T55" i="6" s="1"/>
  <c r="L54" i="6"/>
  <c r="T54" i="6" s="1"/>
  <c r="L53" i="6"/>
  <c r="T53" i="6" s="1"/>
  <c r="L52" i="6"/>
  <c r="T52" i="6" s="1"/>
  <c r="L51" i="6"/>
  <c r="T51" i="6" s="1"/>
  <c r="L50" i="6"/>
  <c r="T50" i="6" s="1"/>
  <c r="L49" i="6"/>
  <c r="T49" i="6" s="1"/>
  <c r="L48" i="6"/>
  <c r="T48" i="6" s="1"/>
  <c r="L47" i="6"/>
  <c r="T47" i="6" s="1"/>
  <c r="L46" i="6"/>
  <c r="T46" i="6" s="1"/>
  <c r="L45" i="6"/>
  <c r="T45" i="6" s="1"/>
  <c r="L44" i="6"/>
  <c r="T44" i="6" s="1"/>
  <c r="L43" i="6"/>
  <c r="T43" i="6" s="1"/>
  <c r="L42" i="6"/>
  <c r="T42" i="6" s="1"/>
  <c r="L41" i="6"/>
  <c r="T41" i="6" s="1"/>
  <c r="L40" i="6"/>
  <c r="T40" i="6" s="1"/>
  <c r="L39" i="6"/>
  <c r="T39" i="6" s="1"/>
  <c r="L38" i="6"/>
  <c r="T38" i="6" s="1"/>
  <c r="L37" i="6"/>
  <c r="T37" i="6" s="1"/>
  <c r="L36" i="6"/>
  <c r="T36" i="6" s="1"/>
  <c r="L35" i="6"/>
  <c r="T35" i="6" s="1"/>
  <c r="L34" i="6"/>
  <c r="T34" i="6" s="1"/>
  <c r="L33" i="6"/>
  <c r="T33" i="6" s="1"/>
  <c r="L32" i="6"/>
  <c r="T32" i="6" s="1"/>
  <c r="L31" i="6"/>
  <c r="T31" i="6" s="1"/>
  <c r="L30" i="6"/>
  <c r="T30" i="6" s="1"/>
  <c r="L29" i="6"/>
  <c r="T29" i="6" s="1"/>
  <c r="L28" i="6"/>
  <c r="T28" i="6" s="1"/>
  <c r="L27" i="6"/>
  <c r="T27" i="6" s="1"/>
  <c r="L26" i="6"/>
  <c r="T26" i="6" s="1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T10" i="6" s="1"/>
  <c r="L9" i="6"/>
  <c r="T9" i="6" s="1"/>
  <c r="L8" i="6"/>
  <c r="T8" i="6" s="1"/>
  <c r="L7" i="6"/>
  <c r="T7" i="6" s="1"/>
  <c r="L6" i="6"/>
  <c r="T6" i="6" s="1"/>
  <c r="L5" i="6"/>
  <c r="K4" i="6"/>
  <c r="S4" i="6" s="1"/>
  <c r="K5" i="6"/>
  <c r="S5" i="6" s="1"/>
  <c r="K6" i="6"/>
  <c r="S6" i="6" s="1"/>
  <c r="K7" i="6"/>
  <c r="S7" i="6" s="1"/>
  <c r="K8" i="6"/>
  <c r="S8" i="6" s="1"/>
  <c r="K9" i="6"/>
  <c r="S9" i="6" s="1"/>
  <c r="K10" i="6"/>
  <c r="S10" i="6" s="1"/>
  <c r="K11" i="6"/>
  <c r="K12" i="6"/>
  <c r="S12" i="6" s="1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S60" i="6" s="1"/>
  <c r="K61" i="6"/>
  <c r="S61" i="6" s="1"/>
  <c r="K62" i="6"/>
  <c r="S62" i="6" s="1"/>
  <c r="K63" i="6"/>
  <c r="S63" i="6" s="1"/>
  <c r="K64" i="6"/>
  <c r="K65" i="6"/>
  <c r="K66" i="6"/>
  <c r="S66" i="6" s="1"/>
  <c r="K67" i="6"/>
  <c r="S67" i="6" s="1"/>
  <c r="K68" i="6"/>
  <c r="S68" i="6" s="1"/>
  <c r="K69" i="6"/>
  <c r="S69" i="6" s="1"/>
  <c r="K70" i="6"/>
  <c r="S70" i="6" s="1"/>
  <c r="K71" i="6"/>
  <c r="K72" i="6"/>
  <c r="S72" i="6" s="1"/>
  <c r="K73" i="6"/>
  <c r="S73" i="6" s="1"/>
  <c r="K74" i="6"/>
  <c r="S74" i="6" s="1"/>
  <c r="K75" i="6"/>
  <c r="S75" i="6" s="1"/>
  <c r="K76" i="6"/>
  <c r="S76" i="6" s="1"/>
  <c r="K77" i="6"/>
  <c r="K78" i="6"/>
  <c r="S78" i="6" s="1"/>
  <c r="K79" i="6"/>
  <c r="K80" i="6"/>
  <c r="S80" i="6" s="1"/>
  <c r="K81" i="6"/>
  <c r="S81" i="6" s="1"/>
  <c r="K82" i="6"/>
  <c r="S82" i="6" s="1"/>
  <c r="K83" i="6"/>
  <c r="S83" i="6" s="1"/>
  <c r="K84" i="6"/>
  <c r="S84" i="6" s="1"/>
  <c r="K85" i="6"/>
  <c r="S85" i="6" s="1"/>
  <c r="K86" i="6"/>
  <c r="K87" i="6"/>
  <c r="K88" i="6"/>
  <c r="K89" i="6"/>
  <c r="S89" i="6" s="1"/>
  <c r="K90" i="6"/>
  <c r="S90" i="6" s="1"/>
  <c r="K91" i="6"/>
  <c r="S91" i="6" s="1"/>
  <c r="K92" i="6"/>
  <c r="S92" i="6" s="1"/>
  <c r="K93" i="6"/>
  <c r="K94" i="6"/>
  <c r="S94" i="6" s="1"/>
  <c r="K95" i="6"/>
  <c r="K96" i="6"/>
  <c r="K97" i="6"/>
  <c r="K98" i="6"/>
  <c r="K99" i="6"/>
  <c r="K100" i="6"/>
  <c r="K101" i="6"/>
  <c r="S101" i="6" s="1"/>
  <c r="K102" i="6"/>
  <c r="S102" i="6" s="1"/>
  <c r="K103" i="6"/>
  <c r="S103" i="6" s="1"/>
  <c r="K104" i="6"/>
  <c r="S104" i="6" s="1"/>
  <c r="K105" i="6"/>
  <c r="S105" i="6" s="1"/>
  <c r="K106" i="6"/>
  <c r="S106" i="6" s="1"/>
  <c r="K107" i="6"/>
  <c r="S107" i="6" s="1"/>
  <c r="K108" i="6"/>
  <c r="S108" i="6" s="1"/>
  <c r="K109" i="6"/>
  <c r="S109" i="6" s="1"/>
  <c r="K110" i="6"/>
  <c r="S110" i="6" s="1"/>
  <c r="K111" i="6"/>
  <c r="S111" i="6" s="1"/>
  <c r="K112" i="6"/>
  <c r="S112" i="6" s="1"/>
  <c r="K113" i="6"/>
  <c r="K114" i="6"/>
  <c r="K115" i="6"/>
  <c r="K116" i="6"/>
  <c r="K117" i="6"/>
  <c r="K118" i="6"/>
  <c r="K119" i="6"/>
  <c r="K120" i="6"/>
  <c r="K121" i="6"/>
  <c r="S121" i="6" s="1"/>
  <c r="K122" i="6"/>
  <c r="S122" i="6" s="1"/>
  <c r="K123" i="6"/>
  <c r="S123" i="6" s="1"/>
  <c r="K124" i="6"/>
  <c r="S124" i="6" s="1"/>
  <c r="K125" i="6"/>
  <c r="S125" i="6" s="1"/>
  <c r="K126" i="6"/>
  <c r="K127" i="6"/>
  <c r="K128" i="6"/>
  <c r="K129" i="6"/>
  <c r="S129" i="6" s="1"/>
  <c r="K130" i="6"/>
  <c r="S130" i="6" s="1"/>
  <c r="K131" i="6"/>
  <c r="S131" i="6" s="1"/>
  <c r="K132" i="6"/>
  <c r="S132" i="6" s="1"/>
  <c r="K133" i="6"/>
  <c r="S133" i="6" s="1"/>
  <c r="J4" i="6"/>
  <c r="J5" i="6"/>
  <c r="J6" i="6"/>
  <c r="R6" i="6" s="1"/>
  <c r="J7" i="6"/>
  <c r="J8" i="6"/>
  <c r="R8" i="6" s="1"/>
  <c r="J9" i="6"/>
  <c r="J10" i="6"/>
  <c r="R10" i="6" s="1"/>
  <c r="J11" i="6"/>
  <c r="R11" i="6" s="1"/>
  <c r="J12" i="6"/>
  <c r="J13" i="6"/>
  <c r="R13" i="6" s="1"/>
  <c r="J14" i="6"/>
  <c r="R14" i="6" s="1"/>
  <c r="J15" i="6"/>
  <c r="J16" i="6"/>
  <c r="R16" i="6" s="1"/>
  <c r="J17" i="6"/>
  <c r="J18" i="6"/>
  <c r="J19" i="6"/>
  <c r="R19" i="6" s="1"/>
  <c r="J20" i="6"/>
  <c r="R20" i="6" s="1"/>
  <c r="J21" i="6"/>
  <c r="R21" i="6" s="1"/>
  <c r="J22" i="6"/>
  <c r="R22" i="6" s="1"/>
  <c r="J23" i="6"/>
  <c r="R23" i="6" s="1"/>
  <c r="J24" i="6"/>
  <c r="R24" i="6" s="1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R53" i="6" s="1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R67" i="6" s="1"/>
  <c r="J68" i="6"/>
  <c r="R68" i="6" s="1"/>
  <c r="J69" i="6"/>
  <c r="R69" i="6" s="1"/>
  <c r="J70" i="6"/>
  <c r="R70" i="6" s="1"/>
  <c r="J71" i="6"/>
  <c r="R71" i="6" s="1"/>
  <c r="J72" i="6"/>
  <c r="J73" i="6"/>
  <c r="J74" i="6"/>
  <c r="J75" i="6"/>
  <c r="R75" i="6" s="1"/>
  <c r="J76" i="6"/>
  <c r="J77" i="6"/>
  <c r="J78" i="6"/>
  <c r="J79" i="6"/>
  <c r="J80" i="6"/>
  <c r="J81" i="6"/>
  <c r="J82" i="6"/>
  <c r="J84" i="6"/>
  <c r="R84" i="6" s="1"/>
  <c r="J85" i="6"/>
  <c r="R85" i="6" s="1"/>
  <c r="J86" i="6"/>
  <c r="J87" i="6"/>
  <c r="R87" i="6" s="1"/>
  <c r="J88" i="6"/>
  <c r="J89" i="6"/>
  <c r="J90" i="6"/>
  <c r="J91" i="6"/>
  <c r="J92" i="6"/>
  <c r="R92" i="6" s="1"/>
  <c r="J93" i="6"/>
  <c r="J94" i="6"/>
  <c r="J95" i="6"/>
  <c r="R95" i="6" s="1"/>
  <c r="J96" i="6"/>
  <c r="J97" i="6"/>
  <c r="J98" i="6"/>
  <c r="R98" i="6" s="1"/>
  <c r="J99" i="6"/>
  <c r="R99" i="6" s="1"/>
  <c r="J100" i="6"/>
  <c r="R100" i="6" s="1"/>
  <c r="J101" i="6"/>
  <c r="R101" i="6" s="1"/>
  <c r="J102" i="6"/>
  <c r="R102" i="6" s="1"/>
  <c r="J103" i="6"/>
  <c r="J104" i="6"/>
  <c r="J105" i="6"/>
  <c r="J106" i="6"/>
  <c r="R106" i="6" s="1"/>
  <c r="J107" i="6"/>
  <c r="R107" i="6" s="1"/>
  <c r="J108" i="6"/>
  <c r="J109" i="6"/>
  <c r="J110" i="6"/>
  <c r="J111" i="6"/>
  <c r="J112" i="6"/>
  <c r="R112" i="6" s="1"/>
  <c r="J113" i="6"/>
  <c r="J114" i="6"/>
  <c r="J115" i="6"/>
  <c r="R115" i="6" s="1"/>
  <c r="J116" i="6"/>
  <c r="J117" i="6"/>
  <c r="J118" i="6"/>
  <c r="R118" i="6" s="1"/>
  <c r="J119" i="6"/>
  <c r="R119" i="6" s="1"/>
  <c r="J120" i="6"/>
  <c r="R120" i="6" s="1"/>
  <c r="J121" i="6"/>
  <c r="R121" i="6" s="1"/>
  <c r="J122" i="6"/>
  <c r="R122" i="6" s="1"/>
  <c r="J123" i="6"/>
  <c r="J124" i="6"/>
  <c r="J125" i="6"/>
  <c r="J126" i="6"/>
  <c r="R126" i="6" s="1"/>
  <c r="J127" i="6"/>
  <c r="R127" i="6" s="1"/>
  <c r="J128" i="6"/>
  <c r="J129" i="6"/>
  <c r="J130" i="6"/>
  <c r="R130" i="6" s="1"/>
  <c r="J131" i="6"/>
  <c r="J132" i="6"/>
  <c r="J133" i="6"/>
  <c r="R133" i="6" s="1"/>
  <c r="I5" i="6"/>
  <c r="Q5" i="6" s="1"/>
  <c r="I6" i="6"/>
  <c r="Q6" i="6" s="1"/>
  <c r="I7" i="6"/>
  <c r="I8" i="6"/>
  <c r="Q8" i="6" s="1"/>
  <c r="I9" i="6"/>
  <c r="I10" i="6"/>
  <c r="Q10" i="6" s="1"/>
  <c r="I11" i="6"/>
  <c r="Q11" i="6" s="1"/>
  <c r="I12" i="6"/>
  <c r="Q12" i="6" s="1"/>
  <c r="I13" i="6"/>
  <c r="Q13" i="6" s="1"/>
  <c r="I14" i="6"/>
  <c r="Q14" i="6" s="1"/>
  <c r="I15" i="6"/>
  <c r="I16" i="6"/>
  <c r="Q16" i="6" s="1"/>
  <c r="I17" i="6"/>
  <c r="I18" i="6"/>
  <c r="I19" i="6"/>
  <c r="Q19" i="6" s="1"/>
  <c r="I20" i="6"/>
  <c r="Q20" i="6" s="1"/>
  <c r="I21" i="6"/>
  <c r="Q21" i="6" s="1"/>
  <c r="I22" i="6"/>
  <c r="Q22" i="6" s="1"/>
  <c r="I23" i="6"/>
  <c r="Q23" i="6" s="1"/>
  <c r="I24" i="6"/>
  <c r="Q24" i="6" s="1"/>
  <c r="I25" i="6"/>
  <c r="Q25" i="6" s="1"/>
  <c r="I26" i="6"/>
  <c r="I27" i="6"/>
  <c r="I28" i="6"/>
  <c r="I29" i="6"/>
  <c r="I30" i="6"/>
  <c r="Q30" i="6" s="1"/>
  <c r="I31" i="6"/>
  <c r="I32" i="6"/>
  <c r="I33" i="6"/>
  <c r="Q33" i="6" s="1"/>
  <c r="I34" i="6"/>
  <c r="Q34" i="6" s="1"/>
  <c r="I35" i="6"/>
  <c r="Q35" i="6" s="1"/>
  <c r="I36" i="6"/>
  <c r="Q36" i="6" s="1"/>
  <c r="I37" i="6"/>
  <c r="Q37" i="6" s="1"/>
  <c r="I38" i="6"/>
  <c r="Q38" i="6" s="1"/>
  <c r="I39" i="6"/>
  <c r="Q39" i="6" s="1"/>
  <c r="I40" i="6"/>
  <c r="Q40" i="6" s="1"/>
  <c r="I41" i="6"/>
  <c r="Q41" i="6" s="1"/>
  <c r="I42" i="6"/>
  <c r="Q42" i="6" s="1"/>
  <c r="I43" i="6"/>
  <c r="Q43" i="6" s="1"/>
  <c r="I44" i="6"/>
  <c r="Q44" i="6" s="1"/>
  <c r="I45" i="6"/>
  <c r="I46" i="6"/>
  <c r="Q46" i="6" s="1"/>
  <c r="I47" i="6"/>
  <c r="Q47" i="6" s="1"/>
  <c r="I48" i="6"/>
  <c r="Q48" i="6" s="1"/>
  <c r="I49" i="6"/>
  <c r="Q49" i="6" s="1"/>
  <c r="I50" i="6"/>
  <c r="Q50" i="6" s="1"/>
  <c r="I51" i="6"/>
  <c r="I52" i="6"/>
  <c r="Q52" i="6" s="1"/>
  <c r="I53" i="6"/>
  <c r="I54" i="6"/>
  <c r="Q54" i="6" s="1"/>
  <c r="I55" i="6"/>
  <c r="I56" i="6"/>
  <c r="I57" i="6"/>
  <c r="I58" i="6"/>
  <c r="Q58" i="6" s="1"/>
  <c r="I59" i="6"/>
  <c r="Q59" i="6" s="1"/>
  <c r="I60" i="6"/>
  <c r="Q60" i="6" s="1"/>
  <c r="I61" i="6"/>
  <c r="Q61" i="6" s="1"/>
  <c r="I62" i="6"/>
  <c r="Q62" i="6" s="1"/>
  <c r="I63" i="6"/>
  <c r="Q63" i="6" s="1"/>
  <c r="I64" i="6"/>
  <c r="I65" i="6"/>
  <c r="I66" i="6"/>
  <c r="Q66" i="6" s="1"/>
  <c r="I67" i="6"/>
  <c r="Q67" i="6" s="1"/>
  <c r="I68" i="6"/>
  <c r="Q68" i="6" s="1"/>
  <c r="I69" i="6"/>
  <c r="Q69" i="6" s="1"/>
  <c r="I70" i="6"/>
  <c r="Q70" i="6" s="1"/>
  <c r="I71" i="6"/>
  <c r="Q71" i="6" s="1"/>
  <c r="I72" i="6"/>
  <c r="Q72" i="6" s="1"/>
  <c r="I73" i="6"/>
  <c r="Q73" i="6" s="1"/>
  <c r="I74" i="6"/>
  <c r="Q74" i="6" s="1"/>
  <c r="I75" i="6"/>
  <c r="Q75" i="6" s="1"/>
  <c r="I76" i="6"/>
  <c r="Q76" i="6" s="1"/>
  <c r="I77" i="6"/>
  <c r="I78" i="6"/>
  <c r="I79" i="6"/>
  <c r="Q79" i="6" s="1"/>
  <c r="I80" i="6"/>
  <c r="I81" i="6"/>
  <c r="I82" i="6"/>
  <c r="I83" i="6"/>
  <c r="I84" i="6"/>
  <c r="I85" i="6"/>
  <c r="I86" i="6"/>
  <c r="I87" i="6"/>
  <c r="Q87" i="6" s="1"/>
  <c r="I88" i="6"/>
  <c r="Q88" i="6" s="1"/>
  <c r="I89" i="6"/>
  <c r="Q89" i="6" s="1"/>
  <c r="I90" i="6"/>
  <c r="Q90" i="6" s="1"/>
  <c r="I91" i="6"/>
  <c r="Q91" i="6" s="1"/>
  <c r="I92" i="6"/>
  <c r="Q92" i="6" s="1"/>
  <c r="I93" i="6"/>
  <c r="Q93" i="6" s="1"/>
  <c r="I94" i="6"/>
  <c r="I95" i="6"/>
  <c r="Q95" i="6" s="1"/>
  <c r="I96" i="6"/>
  <c r="Q96" i="6" s="1"/>
  <c r="I97" i="6"/>
  <c r="Q97" i="6" s="1"/>
  <c r="I98" i="6"/>
  <c r="Q98" i="6" s="1"/>
  <c r="I99" i="6"/>
  <c r="Q99" i="6" s="1"/>
  <c r="I100" i="6"/>
  <c r="Q100" i="6" s="1"/>
  <c r="I101" i="6"/>
  <c r="Q101" i="6" s="1"/>
  <c r="I102" i="6"/>
  <c r="Q102" i="6" s="1"/>
  <c r="I103" i="6"/>
  <c r="Q103" i="6" s="1"/>
  <c r="I104" i="6"/>
  <c r="Q104" i="6" s="1"/>
  <c r="I105" i="6"/>
  <c r="Q105" i="6" s="1"/>
  <c r="I106" i="6"/>
  <c r="Q106" i="6" s="1"/>
  <c r="I107" i="6"/>
  <c r="Q107" i="6" s="1"/>
  <c r="I108" i="6"/>
  <c r="Q108" i="6" s="1"/>
  <c r="I109" i="6"/>
  <c r="Q109" i="6" s="1"/>
  <c r="I110" i="6"/>
  <c r="Q110" i="6" s="1"/>
  <c r="I111" i="6"/>
  <c r="Q111" i="6" s="1"/>
  <c r="I112" i="6"/>
  <c r="Q112" i="6" s="1"/>
  <c r="I113" i="6"/>
  <c r="Q113" i="6" s="1"/>
  <c r="I114" i="6"/>
  <c r="Q114" i="6" s="1"/>
  <c r="I115" i="6"/>
  <c r="Q115" i="6" s="1"/>
  <c r="I116" i="6"/>
  <c r="I117" i="6"/>
  <c r="I118" i="6"/>
  <c r="Q118" i="6" s="1"/>
  <c r="I119" i="6"/>
  <c r="I120" i="6"/>
  <c r="I121" i="6"/>
  <c r="I122" i="6"/>
  <c r="I123" i="6"/>
  <c r="I124" i="6"/>
  <c r="I125" i="6"/>
  <c r="I126" i="6"/>
  <c r="Q126" i="6" s="1"/>
  <c r="I127" i="6"/>
  <c r="I128" i="6"/>
  <c r="Q128" i="6" s="1"/>
  <c r="I129" i="6"/>
  <c r="I130" i="6"/>
  <c r="I131" i="6"/>
  <c r="I132" i="6"/>
  <c r="I133" i="6"/>
  <c r="I4" i="6"/>
  <c r="H88" i="6"/>
  <c r="H89" i="6"/>
  <c r="P89" i="6" s="1"/>
  <c r="H90" i="6"/>
  <c r="P90" i="6" s="1"/>
  <c r="H91" i="6"/>
  <c r="P91" i="6" s="1"/>
  <c r="H92" i="6"/>
  <c r="P92" i="6" s="1"/>
  <c r="H93" i="6"/>
  <c r="H94" i="6"/>
  <c r="H95" i="6"/>
  <c r="H96" i="6"/>
  <c r="H97" i="6"/>
  <c r="H98" i="6"/>
  <c r="H99" i="6"/>
  <c r="H100" i="6"/>
  <c r="H101" i="6"/>
  <c r="P101" i="6" s="1"/>
  <c r="H102" i="6"/>
  <c r="P102" i="6" s="1"/>
  <c r="H103" i="6"/>
  <c r="P103" i="6" s="1"/>
  <c r="H104" i="6"/>
  <c r="P104" i="6" s="1"/>
  <c r="H105" i="6"/>
  <c r="P105" i="6" s="1"/>
  <c r="H106" i="6"/>
  <c r="P106" i="6" s="1"/>
  <c r="H107" i="6"/>
  <c r="P107" i="6" s="1"/>
  <c r="H108" i="6"/>
  <c r="P108" i="6" s="1"/>
  <c r="H109" i="6"/>
  <c r="P109" i="6" s="1"/>
  <c r="H110" i="6"/>
  <c r="P110" i="6" s="1"/>
  <c r="H111" i="6"/>
  <c r="P111" i="6" s="1"/>
  <c r="H112" i="6"/>
  <c r="P112" i="6" s="1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P127" i="6" s="1"/>
  <c r="H128" i="6"/>
  <c r="H129" i="6"/>
  <c r="H130" i="6"/>
  <c r="H131" i="6"/>
  <c r="H132" i="6"/>
  <c r="H133" i="6"/>
  <c r="H87" i="6"/>
  <c r="B133" i="2" l="1"/>
  <c r="K4" i="2" s="1"/>
  <c r="U14" i="9"/>
  <c r="S57" i="9"/>
  <c r="Q64" i="9"/>
  <c r="S117" i="9"/>
  <c r="T57" i="9"/>
  <c r="R64" i="9"/>
  <c r="P99" i="9"/>
  <c r="T113" i="9"/>
  <c r="P123" i="9"/>
  <c r="R124" i="9"/>
  <c r="P127" i="9"/>
  <c r="Q15" i="9"/>
  <c r="S56" i="9"/>
  <c r="S116" i="9"/>
  <c r="T4" i="9"/>
  <c r="R15" i="9"/>
  <c r="R63" i="9"/>
  <c r="R67" i="9"/>
  <c r="P94" i="9"/>
  <c r="P98" i="9"/>
  <c r="P122" i="9"/>
  <c r="P126" i="9"/>
  <c r="U4" i="9"/>
  <c r="U24" i="9"/>
  <c r="S55" i="9"/>
  <c r="Q94" i="9"/>
  <c r="Q102" i="9"/>
  <c r="S119" i="9"/>
  <c r="T59" i="9"/>
  <c r="R62" i="9"/>
  <c r="R66" i="9"/>
  <c r="P93" i="9"/>
  <c r="R94" i="9"/>
  <c r="P97" i="9"/>
  <c r="P121" i="9"/>
  <c r="P125" i="9"/>
  <c r="P129" i="9"/>
  <c r="U7" i="9"/>
  <c r="Q9" i="9"/>
  <c r="U23" i="9"/>
  <c r="Q65" i="9"/>
  <c r="Q77" i="9"/>
  <c r="S10" i="9"/>
  <c r="Q29" i="9"/>
  <c r="S34" i="9"/>
  <c r="Q57" i="9"/>
  <c r="U59" i="9"/>
  <c r="U63" i="9"/>
  <c r="U67" i="9"/>
  <c r="U83" i="9"/>
  <c r="Q89" i="9"/>
  <c r="S90" i="9"/>
  <c r="S102" i="9"/>
  <c r="Q105" i="9"/>
  <c r="S106" i="9"/>
  <c r="Q109" i="9"/>
  <c r="S110" i="9"/>
  <c r="Q117" i="9"/>
  <c r="T10" i="9"/>
  <c r="T14" i="9"/>
  <c r="T34" i="9"/>
  <c r="R57" i="9"/>
  <c r="R61" i="9"/>
  <c r="T62" i="9"/>
  <c r="T66" i="9"/>
  <c r="T82" i="9"/>
  <c r="P88" i="9"/>
  <c r="T90" i="9"/>
  <c r="P96" i="9"/>
  <c r="R105" i="9"/>
  <c r="T110" i="9"/>
  <c r="R113" i="9"/>
  <c r="S9" i="9"/>
  <c r="S13" i="9"/>
  <c r="U22" i="9"/>
  <c r="Q28" i="9"/>
  <c r="Q32" i="9"/>
  <c r="S33" i="9"/>
  <c r="Q56" i="9"/>
  <c r="U58" i="9"/>
  <c r="U62" i="9"/>
  <c r="S65" i="9"/>
  <c r="U66" i="9"/>
  <c r="S77" i="9"/>
  <c r="U82" i="9"/>
  <c r="S85" i="9"/>
  <c r="Q88" i="9"/>
  <c r="S89" i="9"/>
  <c r="Q104" i="9"/>
  <c r="S105" i="9"/>
  <c r="Q108" i="9"/>
  <c r="S109" i="9"/>
  <c r="U114" i="9"/>
  <c r="Q116" i="9"/>
  <c r="Q120" i="9"/>
  <c r="R4" i="9"/>
  <c r="T9" i="9"/>
  <c r="R12" i="9"/>
  <c r="T13" i="9"/>
  <c r="R32" i="9"/>
  <c r="T33" i="9"/>
  <c r="R60" i="9"/>
  <c r="T61" i="9"/>
  <c r="T65" i="9"/>
  <c r="T85" i="9"/>
  <c r="P87" i="9"/>
  <c r="R88" i="9"/>
  <c r="P95" i="9"/>
  <c r="R104" i="9"/>
  <c r="T105" i="9"/>
  <c r="U21" i="9"/>
  <c r="Q27" i="9"/>
  <c r="Q31" i="9"/>
  <c r="S32" i="9"/>
  <c r="Q55" i="9"/>
  <c r="U61" i="9"/>
  <c r="S64" i="9"/>
  <c r="Q79" i="9"/>
  <c r="S84" i="9"/>
  <c r="Q87" i="9"/>
  <c r="U93" i="9"/>
  <c r="Q103" i="9"/>
  <c r="S104" i="9"/>
  <c r="Q107" i="9"/>
  <c r="S108" i="9"/>
  <c r="Q111" i="9"/>
  <c r="U113" i="9"/>
  <c r="Q119" i="9"/>
  <c r="U133" i="9"/>
  <c r="R7" i="9"/>
  <c r="T12" i="9"/>
  <c r="P18" i="9"/>
  <c r="R31" i="9"/>
  <c r="T32" i="9"/>
  <c r="R59" i="9"/>
  <c r="T60" i="9"/>
  <c r="T64" i="9"/>
  <c r="R83" i="9"/>
  <c r="T84" i="9"/>
  <c r="R87" i="9"/>
  <c r="T104" i="9"/>
  <c r="S11" i="9"/>
  <c r="U12" i="9"/>
  <c r="S15" i="9"/>
  <c r="U20" i="9"/>
  <c r="Q26" i="9"/>
  <c r="S31" i="9"/>
  <c r="U40" i="9"/>
  <c r="U60" i="9"/>
  <c r="S79" i="9"/>
  <c r="Q90" i="9"/>
  <c r="S103" i="9"/>
  <c r="Q106" i="9"/>
  <c r="S107" i="9"/>
  <c r="Q110" i="9"/>
  <c r="S111" i="9"/>
  <c r="D133" i="2"/>
  <c r="M4" i="2" s="1"/>
  <c r="J7" i="2" s="1"/>
  <c r="F133" i="2"/>
  <c r="M5" i="2" s="1"/>
  <c r="E133" i="2"/>
  <c r="L5" i="2" s="1"/>
  <c r="G133" i="2"/>
  <c r="M6" i="2" s="1"/>
  <c r="C133" i="2"/>
  <c r="L4" i="2" s="1"/>
  <c r="T134" i="9" l="1"/>
  <c r="AA5" i="9" s="1"/>
  <c r="P134" i="9"/>
  <c r="Y4" i="9" s="1"/>
  <c r="X5" i="9" s="1"/>
  <c r="S134" i="9"/>
  <c r="Z5" i="9" s="1"/>
  <c r="R134" i="9"/>
  <c r="AA4" i="9" s="1"/>
  <c r="P224" i="9"/>
  <c r="U134" i="9"/>
  <c r="AA6" i="9" s="1"/>
  <c r="Q134" i="9"/>
  <c r="Z4" i="9" s="1"/>
  <c r="L7" i="2"/>
  <c r="L8" i="2" s="1"/>
  <c r="L13" i="2" s="1"/>
  <c r="K6" i="2"/>
  <c r="K7" i="2"/>
  <c r="J5" i="2"/>
  <c r="J6" i="2"/>
  <c r="M8" i="2"/>
  <c r="M13" i="2" s="1"/>
  <c r="Q224" i="9"/>
  <c r="S224" i="9"/>
  <c r="R224" i="9"/>
  <c r="U224" i="9"/>
  <c r="T224" i="9"/>
  <c r="Z7" i="9" l="1"/>
  <c r="Z8" i="9" s="1"/>
  <c r="Z15" i="9" s="1"/>
  <c r="L12" i="2"/>
  <c r="K8" i="2"/>
  <c r="K15" i="2" s="1"/>
  <c r="J8" i="2"/>
  <c r="J12" i="2" s="1"/>
  <c r="Y6" i="9"/>
  <c r="X7" i="9"/>
  <c r="Y7" i="9"/>
  <c r="Y8" i="9" s="1"/>
  <c r="X6" i="9"/>
  <c r="K16" i="2"/>
  <c r="L14" i="2"/>
  <c r="M12" i="2"/>
  <c r="K14" i="2"/>
  <c r="M15" i="2"/>
  <c r="L16" i="2"/>
  <c r="M14" i="2"/>
  <c r="L15" i="2"/>
  <c r="AA8" i="9"/>
  <c r="AA13" i="9" s="1"/>
  <c r="J14" i="2" l="1"/>
  <c r="N14" i="2" s="1"/>
  <c r="J15" i="2"/>
  <c r="X8" i="9"/>
  <c r="X13" i="9" s="1"/>
  <c r="N15" i="2"/>
  <c r="J13" i="2"/>
  <c r="I16" i="2" s="1"/>
  <c r="J16" i="2"/>
  <c r="K13" i="2"/>
  <c r="N13" i="2" s="1"/>
  <c r="K12" i="2"/>
  <c r="N12" i="2" s="1"/>
  <c r="Y15" i="9"/>
  <c r="Y12" i="9"/>
  <c r="AA14" i="9"/>
  <c r="AA16" i="9"/>
  <c r="Z12" i="9"/>
  <c r="Z14" i="9"/>
  <c r="Z13" i="9"/>
  <c r="Z16" i="9"/>
  <c r="AA12" i="9"/>
  <c r="AA15" i="9"/>
  <c r="Y14" i="9"/>
  <c r="Y13" i="9"/>
  <c r="Y16" i="9"/>
  <c r="X12" i="9" l="1"/>
  <c r="AB12" i="9" s="1"/>
  <c r="AC12" i="9" s="1"/>
  <c r="O15" i="2"/>
  <c r="O13" i="2"/>
  <c r="O14" i="2"/>
  <c r="X15" i="9"/>
  <c r="X16" i="9"/>
  <c r="AB13" i="9"/>
  <c r="AC13" i="9" s="1"/>
  <c r="X14" i="9"/>
  <c r="AC14" i="9" s="1"/>
  <c r="M3" i="10"/>
  <c r="M4" i="10"/>
  <c r="M5" i="10"/>
  <c r="M6" i="10"/>
  <c r="M16" i="2"/>
  <c r="O16" i="2" l="1"/>
  <c r="O17" i="2" s="1"/>
  <c r="AD13" i="9"/>
  <c r="AD12" i="9"/>
  <c r="AB14" i="9"/>
  <c r="AB15" i="9"/>
  <c r="AC15" i="9"/>
  <c r="E7" i="10" s="1"/>
  <c r="E14" i="10" s="1"/>
  <c r="E4" i="10"/>
  <c r="E11" i="10" s="1"/>
  <c r="E6" i="10"/>
  <c r="E13" i="10" s="1"/>
  <c r="E5" i="10"/>
  <c r="E12" i="10" s="1"/>
  <c r="AD15" i="9" l="1"/>
  <c r="AD14" i="9"/>
  <c r="AD16" i="9" s="1"/>
  <c r="AD17" i="9" l="1"/>
  <c r="AC7" i="1"/>
  <c r="AB6" i="1"/>
  <c r="AA6" i="1"/>
  <c r="AA5" i="1"/>
  <c r="S5" i="1"/>
  <c r="S6" i="1"/>
  <c r="T6" i="1"/>
  <c r="U7" i="1"/>
  <c r="M7" i="1"/>
  <c r="L6" i="1"/>
  <c r="K6" i="1"/>
  <c r="K5" i="1"/>
  <c r="T7" i="1" l="1"/>
  <c r="T13" i="1" s="1"/>
  <c r="U13" i="1"/>
  <c r="U11" i="1"/>
  <c r="U12" i="1"/>
  <c r="L7" i="1"/>
  <c r="L13" i="1" s="1"/>
  <c r="AB7" i="1"/>
  <c r="AB13" i="1"/>
  <c r="M12" i="1"/>
  <c r="M13" i="1"/>
  <c r="M11" i="1"/>
  <c r="AC11" i="1"/>
  <c r="AC13" i="1"/>
  <c r="AC12" i="1"/>
  <c r="AA7" i="1"/>
  <c r="AA11" i="1" s="1"/>
  <c r="S7" i="1"/>
  <c r="S11" i="1" s="1"/>
  <c r="K7" i="1"/>
  <c r="K11" i="1" s="1"/>
  <c r="K13" i="1" l="1"/>
  <c r="S13" i="1"/>
  <c r="AA13" i="1"/>
  <c r="AA12" i="1"/>
  <c r="S12" i="1"/>
  <c r="AB12" i="1"/>
  <c r="AB11" i="1"/>
  <c r="AD11" i="1" s="1"/>
  <c r="L12" i="1"/>
  <c r="L11" i="1"/>
  <c r="K12" i="1"/>
  <c r="T12" i="1"/>
  <c r="T11" i="1"/>
  <c r="C6" i="1"/>
  <c r="C5" i="1" l="1"/>
  <c r="D6" i="1"/>
  <c r="E7" i="1"/>
  <c r="E12" i="1" l="1"/>
  <c r="AC14" i="1"/>
  <c r="D7" i="1"/>
  <c r="E11" i="1"/>
  <c r="E13" i="1"/>
  <c r="M14" i="1" l="1"/>
  <c r="D11" i="1"/>
  <c r="L14" i="1"/>
  <c r="U14" i="1"/>
  <c r="D13" i="1"/>
  <c r="D12" i="1"/>
  <c r="E14" i="1"/>
  <c r="C7" i="1"/>
  <c r="T14" i="1" l="1"/>
  <c r="AB14" i="1"/>
  <c r="N11" i="1"/>
  <c r="W13" i="1"/>
  <c r="Y52" i="8" s="1"/>
  <c r="V12" i="1"/>
  <c r="W12" i="1" s="1"/>
  <c r="Y50" i="8" s="1"/>
  <c r="AD12" i="1"/>
  <c r="AE12" i="1" s="1"/>
  <c r="N12" i="1"/>
  <c r="O12" i="1" s="1"/>
  <c r="D14" i="1"/>
  <c r="C11" i="1"/>
  <c r="F11" i="1" s="1"/>
  <c r="G11" i="1" s="1"/>
  <c r="C12" i="1"/>
  <c r="C13" i="1"/>
  <c r="H11" i="1" l="1"/>
  <c r="X36" i="6"/>
  <c r="O11" i="1"/>
  <c r="AA14" i="1"/>
  <c r="S14" i="1"/>
  <c r="V11" i="1"/>
  <c r="W11" i="1" s="1"/>
  <c r="V13" i="1"/>
  <c r="K14" i="1"/>
  <c r="N13" i="1"/>
  <c r="O13" i="1"/>
  <c r="AD13" i="1"/>
  <c r="AE13" i="1"/>
  <c r="AE11" i="1"/>
  <c r="C14" i="1"/>
  <c r="F13" i="1"/>
  <c r="G13" i="1"/>
  <c r="X40" i="6" s="1"/>
  <c r="F12" i="1"/>
  <c r="G12" i="1" s="1"/>
  <c r="X38" i="6" s="1"/>
  <c r="P12" i="1" l="1"/>
  <c r="P11" i="1"/>
  <c r="P13" i="1"/>
  <c r="Y48" i="8"/>
  <c r="X12" i="1"/>
  <c r="X13" i="1"/>
  <c r="X11" i="1"/>
  <c r="AF12" i="1"/>
  <c r="AF13" i="1"/>
  <c r="H13" i="1"/>
  <c r="H12" i="1"/>
  <c r="H14" i="1" s="1"/>
  <c r="P116" i="8"/>
  <c r="T8" i="8"/>
  <c r="P27" i="8"/>
  <c r="U96" i="8"/>
  <c r="S52" i="8"/>
  <c r="S131" i="8"/>
  <c r="T103" i="8"/>
  <c r="S49" i="8"/>
  <c r="T42" i="8"/>
  <c r="U74" i="8"/>
  <c r="T76" i="8"/>
  <c r="Q51" i="8"/>
  <c r="S132" i="8"/>
  <c r="T131" i="8"/>
  <c r="U72" i="8"/>
  <c r="P58" i="8"/>
  <c r="S44" i="8"/>
  <c r="P120" i="8"/>
  <c r="P119" i="8"/>
  <c r="P113" i="8"/>
  <c r="Q7" i="8"/>
  <c r="S41" i="8"/>
  <c r="R103" i="8"/>
  <c r="S8" i="8"/>
  <c r="T41" i="8"/>
  <c r="R109" i="8"/>
  <c r="S43" i="8"/>
  <c r="S129" i="8"/>
  <c r="T129" i="8"/>
  <c r="R27" i="8"/>
  <c r="U71" i="8"/>
  <c r="P57" i="8"/>
  <c r="S7" i="8"/>
  <c r="R96" i="8"/>
  <c r="P114" i="8"/>
  <c r="P117" i="8"/>
  <c r="R74" i="8"/>
  <c r="U91" i="8"/>
  <c r="P118" i="8"/>
  <c r="U97" i="8"/>
  <c r="P115" i="8"/>
  <c r="T108" i="8"/>
  <c r="T72" i="8"/>
  <c r="R97" i="8"/>
  <c r="Q18" i="8"/>
  <c r="P26" i="8"/>
  <c r="R111" i="8"/>
  <c r="T73" i="8"/>
  <c r="S46" i="8"/>
  <c r="R73" i="8"/>
  <c r="T91" i="8"/>
  <c r="U76" i="8"/>
  <c r="S42" i="8"/>
  <c r="S40" i="8"/>
  <c r="S47" i="8"/>
  <c r="R108" i="8"/>
  <c r="R91" i="8"/>
  <c r="P71" i="8"/>
  <c r="S130" i="8"/>
  <c r="P4" i="8"/>
  <c r="R72" i="8"/>
  <c r="S133" i="8"/>
  <c r="T109" i="8"/>
  <c r="R75" i="8"/>
  <c r="R116" i="8"/>
  <c r="Q17" i="8"/>
  <c r="S14" i="8"/>
  <c r="R26" i="8"/>
  <c r="T128" i="8"/>
  <c r="U73" i="8"/>
  <c r="P59" i="8"/>
  <c r="R117" i="8"/>
  <c r="T111" i="8"/>
  <c r="Q45" i="8"/>
  <c r="S51" i="8"/>
  <c r="P28" i="8"/>
  <c r="R123" i="8"/>
  <c r="R76" i="8"/>
  <c r="R71" i="8"/>
  <c r="S50" i="8"/>
  <c r="T75" i="8"/>
  <c r="T74" i="8"/>
  <c r="U75" i="8"/>
  <c r="S48" i="8"/>
  <c r="S45" i="8"/>
  <c r="P29" i="8"/>
  <c r="Q4" i="8"/>
  <c r="P36" i="6"/>
  <c r="P44" i="6"/>
  <c r="P46" i="6"/>
  <c r="P35" i="6"/>
  <c r="P33" i="6"/>
  <c r="P43" i="6"/>
  <c r="P41" i="6"/>
  <c r="P38" i="6"/>
  <c r="P39" i="6"/>
  <c r="P48" i="6"/>
  <c r="P47" i="6"/>
  <c r="P30" i="6"/>
  <c r="P40" i="6"/>
  <c r="P49" i="6"/>
  <c r="P50" i="6"/>
  <c r="P34" i="6"/>
  <c r="P42" i="6"/>
  <c r="P52" i="6"/>
  <c r="U31" i="6"/>
  <c r="P37" i="6"/>
  <c r="U46" i="6"/>
  <c r="R83" i="6"/>
  <c r="T88" i="6"/>
  <c r="U128" i="6"/>
  <c r="U64" i="6"/>
  <c r="R131" i="6"/>
  <c r="R42" i="6"/>
  <c r="U41" i="6"/>
  <c r="R33" i="6"/>
  <c r="R129" i="6"/>
  <c r="R48" i="6"/>
  <c r="T97" i="6"/>
  <c r="R46" i="6"/>
  <c r="U39" i="6"/>
  <c r="R34" i="6"/>
  <c r="U49" i="6"/>
  <c r="U40" i="6"/>
  <c r="R25" i="6"/>
  <c r="R40" i="6"/>
  <c r="U123" i="6"/>
  <c r="U45" i="6"/>
  <c r="R52" i="6"/>
  <c r="U57" i="6"/>
  <c r="U27" i="6"/>
  <c r="R44" i="6"/>
  <c r="R43" i="6"/>
  <c r="T123" i="6"/>
  <c r="U35" i="6"/>
  <c r="U28" i="6"/>
  <c r="U116" i="6"/>
  <c r="U50" i="6"/>
  <c r="R36" i="6"/>
  <c r="U56" i="6"/>
  <c r="T96" i="6"/>
  <c r="U26" i="6"/>
  <c r="R38" i="6"/>
  <c r="U32" i="6"/>
  <c r="U43" i="6"/>
  <c r="R47" i="6"/>
  <c r="U36" i="6"/>
  <c r="U30" i="6"/>
  <c r="R50" i="6"/>
  <c r="R41" i="6"/>
  <c r="U37" i="6"/>
  <c r="U65" i="6"/>
  <c r="U47" i="6"/>
  <c r="U38" i="6"/>
  <c r="U29" i="6"/>
  <c r="U34" i="6"/>
  <c r="U51" i="6"/>
  <c r="R128" i="6"/>
  <c r="R39" i="6"/>
  <c r="U44" i="6"/>
  <c r="U33" i="6"/>
  <c r="U55" i="6"/>
  <c r="R37" i="6"/>
  <c r="U117" i="6"/>
  <c r="R30" i="6"/>
  <c r="U77" i="6"/>
  <c r="U25" i="6"/>
  <c r="R35" i="6"/>
  <c r="R49" i="6"/>
  <c r="U42" i="6"/>
  <c r="U52" i="6"/>
  <c r="U48" i="6"/>
  <c r="Q125" i="8"/>
  <c r="P98" i="8"/>
  <c r="T61" i="8"/>
  <c r="S15" i="8"/>
  <c r="S84" i="8"/>
  <c r="T36" i="8"/>
  <c r="S103" i="8"/>
  <c r="T110" i="8"/>
  <c r="R62" i="8"/>
  <c r="S105" i="8"/>
  <c r="T82" i="8"/>
  <c r="S79" i="8"/>
  <c r="R31" i="8"/>
  <c r="Q27" i="8"/>
  <c r="U63" i="8"/>
  <c r="R90" i="8"/>
  <c r="Q32" i="8"/>
  <c r="T35" i="8"/>
  <c r="T104" i="8"/>
  <c r="Q104" i="8"/>
  <c r="Q111" i="8"/>
  <c r="Q102" i="8"/>
  <c r="S65" i="8"/>
  <c r="T32" i="8"/>
  <c r="S32" i="8"/>
  <c r="Q77" i="8"/>
  <c r="Q124" i="8"/>
  <c r="Q29" i="8"/>
  <c r="T37" i="8"/>
  <c r="P97" i="8"/>
  <c r="S55" i="8"/>
  <c r="P121" i="8"/>
  <c r="R113" i="8"/>
  <c r="S111" i="8"/>
  <c r="R104" i="8"/>
  <c r="P125" i="8"/>
  <c r="T105" i="8"/>
  <c r="U82" i="8"/>
  <c r="Q89" i="8"/>
  <c r="R82" i="8"/>
  <c r="U93" i="8"/>
  <c r="T34" i="8"/>
  <c r="U66" i="8"/>
  <c r="S106" i="8"/>
  <c r="U67" i="8"/>
  <c r="R114" i="8"/>
  <c r="U59" i="8"/>
  <c r="U113" i="8"/>
  <c r="P123" i="8"/>
  <c r="Q116" i="8"/>
  <c r="S110" i="8"/>
  <c r="P18" i="8"/>
  <c r="Q106" i="8"/>
  <c r="S36" i="8"/>
  <c r="P100" i="8"/>
  <c r="T64" i="8"/>
  <c r="P96" i="8"/>
  <c r="S107" i="8"/>
  <c r="S11" i="8"/>
  <c r="P95" i="8"/>
  <c r="R105" i="8"/>
  <c r="S39" i="8"/>
  <c r="Q90" i="8"/>
  <c r="S89" i="8"/>
  <c r="R7" i="8"/>
  <c r="T63" i="8"/>
  <c r="S13" i="8"/>
  <c r="Q65" i="8"/>
  <c r="S10" i="8"/>
  <c r="Q87" i="8"/>
  <c r="S33" i="8"/>
  <c r="U58" i="8"/>
  <c r="Q31" i="8"/>
  <c r="R93" i="8"/>
  <c r="T60" i="8"/>
  <c r="U60" i="8"/>
  <c r="T90" i="8"/>
  <c r="U114" i="8"/>
  <c r="Q108" i="8"/>
  <c r="S102" i="8"/>
  <c r="S127" i="8"/>
  <c r="Q107" i="8"/>
  <c r="P17" i="8"/>
  <c r="P88" i="8"/>
  <c r="Q122" i="8"/>
  <c r="P87" i="8"/>
  <c r="R88" i="8"/>
  <c r="T130" i="8"/>
  <c r="P124" i="8"/>
  <c r="P93" i="8"/>
  <c r="S128" i="8"/>
  <c r="T39" i="8"/>
  <c r="T62" i="8"/>
  <c r="Q57" i="8"/>
  <c r="R66" i="8"/>
  <c r="U61" i="8"/>
  <c r="S90" i="8"/>
  <c r="Q79" i="8"/>
  <c r="R32" i="8"/>
  <c r="S64" i="8"/>
  <c r="Q105" i="8"/>
  <c r="R110" i="8"/>
  <c r="P94" i="8"/>
  <c r="Q94" i="8"/>
  <c r="S37" i="8"/>
  <c r="P99" i="8"/>
  <c r="R125" i="8"/>
  <c r="Q26" i="8"/>
  <c r="P122" i="8"/>
  <c r="R67" i="8"/>
  <c r="Q127" i="8"/>
  <c r="R124" i="8"/>
  <c r="R87" i="8"/>
  <c r="T65" i="8"/>
  <c r="S38" i="8"/>
  <c r="T31" i="8"/>
  <c r="T38" i="8"/>
  <c r="R58" i="8"/>
  <c r="Q64" i="8"/>
  <c r="R65" i="8"/>
  <c r="T83" i="8"/>
  <c r="Q55" i="8"/>
  <c r="S9" i="8"/>
  <c r="U83" i="8"/>
  <c r="S56" i="8"/>
  <c r="T33" i="8"/>
  <c r="T40" i="8"/>
  <c r="S109" i="8"/>
  <c r="T67" i="8"/>
  <c r="T85" i="8"/>
  <c r="S35" i="8"/>
  <c r="Q88" i="8"/>
  <c r="Q103" i="8"/>
  <c r="P126" i="8"/>
  <c r="T9" i="8"/>
  <c r="S31" i="8"/>
  <c r="R60" i="8"/>
  <c r="T133" i="8"/>
  <c r="U62" i="8"/>
  <c r="R83" i="8"/>
  <c r="Q121" i="8"/>
  <c r="T84" i="8"/>
  <c r="Q120" i="8"/>
  <c r="Q123" i="8"/>
  <c r="Q119" i="8"/>
  <c r="R64" i="8"/>
  <c r="Q117" i="8"/>
  <c r="R59" i="8"/>
  <c r="Q110" i="8"/>
  <c r="S104" i="8"/>
  <c r="Q28" i="8"/>
  <c r="T7" i="8"/>
  <c r="S77" i="8"/>
  <c r="Q56" i="8"/>
  <c r="R57" i="8"/>
  <c r="S108" i="8"/>
  <c r="Q109" i="8"/>
  <c r="R63" i="8"/>
  <c r="T66" i="8"/>
  <c r="S85" i="8"/>
  <c r="R94" i="8"/>
  <c r="R61" i="8"/>
  <c r="S34" i="8"/>
  <c r="R4" i="8"/>
  <c r="S126" i="8"/>
  <c r="P129" i="8"/>
  <c r="P128" i="8"/>
  <c r="P46" i="8"/>
  <c r="U127" i="8"/>
  <c r="P133" i="8"/>
  <c r="U106" i="8"/>
  <c r="P8" i="8"/>
  <c r="R10" i="8"/>
  <c r="U5" i="8"/>
  <c r="P13" i="8"/>
  <c r="P43" i="8"/>
  <c r="U10" i="8"/>
  <c r="P35" i="8"/>
  <c r="R47" i="8"/>
  <c r="U13" i="8"/>
  <c r="U121" i="8"/>
  <c r="P131" i="8"/>
  <c r="P49" i="8"/>
  <c r="P38" i="8"/>
  <c r="S97" i="8"/>
  <c r="R13" i="8"/>
  <c r="T95" i="8"/>
  <c r="U55" i="8"/>
  <c r="P47" i="8"/>
  <c r="T19" i="8"/>
  <c r="T126" i="8"/>
  <c r="R14" i="8"/>
  <c r="U79" i="8"/>
  <c r="R49" i="8"/>
  <c r="T16" i="8"/>
  <c r="S100" i="8"/>
  <c r="S93" i="8"/>
  <c r="R30" i="8"/>
  <c r="T121" i="8"/>
  <c r="U56" i="8"/>
  <c r="R46" i="8"/>
  <c r="P33" i="8"/>
  <c r="T99" i="8"/>
  <c r="U28" i="8"/>
  <c r="U107" i="8"/>
  <c r="P41" i="8"/>
  <c r="P11" i="8"/>
  <c r="R5" i="8"/>
  <c r="R52" i="8"/>
  <c r="U77" i="8"/>
  <c r="P39" i="8"/>
  <c r="S98" i="8"/>
  <c r="R48" i="8"/>
  <c r="T18" i="8"/>
  <c r="S96" i="8"/>
  <c r="R19" i="8"/>
  <c r="T17" i="8"/>
  <c r="U30" i="8"/>
  <c r="T5" i="8"/>
  <c r="P52" i="8"/>
  <c r="P130" i="8"/>
  <c r="S99" i="8"/>
  <c r="P14" i="8"/>
  <c r="R44" i="8"/>
  <c r="U16" i="8"/>
  <c r="U122" i="8"/>
  <c r="P48" i="8"/>
  <c r="U120" i="8"/>
  <c r="S95" i="8"/>
  <c r="U89" i="8"/>
  <c r="U102" i="8"/>
  <c r="P50" i="8"/>
  <c r="T100" i="8"/>
  <c r="P34" i="8"/>
  <c r="T122" i="8"/>
  <c r="P36" i="8"/>
  <c r="P85" i="8"/>
  <c r="U15" i="8"/>
  <c r="R16" i="8"/>
  <c r="U11" i="8"/>
  <c r="R43" i="8"/>
  <c r="P37" i="8"/>
  <c r="R11" i="8"/>
  <c r="P10" i="8"/>
  <c r="P42" i="8"/>
  <c r="R50" i="8"/>
  <c r="U29" i="8"/>
  <c r="P84" i="8"/>
  <c r="T98" i="8"/>
  <c r="P44" i="8"/>
  <c r="U119" i="8"/>
  <c r="P40" i="8"/>
  <c r="AF14" i="1" l="1"/>
  <c r="AF15" i="1" s="1"/>
  <c r="X14" i="1"/>
  <c r="X15" i="1" s="1"/>
  <c r="P14" i="1"/>
  <c r="P15" i="1" s="1"/>
  <c r="H15" i="1"/>
  <c r="P56" i="6"/>
  <c r="P55" i="6"/>
  <c r="P58" i="6"/>
  <c r="P71" i="6"/>
  <c r="P28" i="6"/>
  <c r="P26" i="6"/>
  <c r="P29" i="6"/>
  <c r="P59" i="6"/>
  <c r="P27" i="6"/>
  <c r="P45" i="6"/>
  <c r="P32" i="6"/>
  <c r="P31" i="6"/>
  <c r="P54" i="6"/>
  <c r="P57" i="6"/>
  <c r="P51" i="6"/>
  <c r="T76" i="6"/>
  <c r="R51" i="6"/>
  <c r="T89" i="6"/>
  <c r="R103" i="6"/>
  <c r="P118" i="6"/>
  <c r="R76" i="6"/>
  <c r="R111" i="6"/>
  <c r="T77" i="6"/>
  <c r="U66" i="6"/>
  <c r="U91" i="6"/>
  <c r="R88" i="6"/>
  <c r="T111" i="6"/>
  <c r="U76" i="6"/>
  <c r="R96" i="6"/>
  <c r="R97" i="6"/>
  <c r="R60" i="6"/>
  <c r="U109" i="6"/>
  <c r="R54" i="6"/>
  <c r="R123" i="6"/>
  <c r="T61" i="6"/>
  <c r="T103" i="6"/>
  <c r="U53" i="6"/>
  <c r="T66" i="6"/>
  <c r="U63" i="6"/>
  <c r="R116" i="6"/>
  <c r="R91" i="6"/>
  <c r="R26" i="6"/>
  <c r="T60" i="6"/>
  <c r="U88" i="6"/>
  <c r="T109" i="6"/>
  <c r="T91" i="6"/>
  <c r="R32" i="6"/>
  <c r="U131" i="6"/>
  <c r="R63" i="6"/>
  <c r="U108" i="6"/>
  <c r="P117" i="6"/>
  <c r="R77" i="6"/>
  <c r="T131" i="6"/>
  <c r="P115" i="6"/>
  <c r="P114" i="6"/>
  <c r="P116" i="6"/>
  <c r="P113" i="6"/>
  <c r="R89" i="6"/>
  <c r="R55" i="6"/>
  <c r="T63" i="6"/>
  <c r="U60" i="6"/>
  <c r="R61" i="6"/>
  <c r="T129" i="6"/>
  <c r="T128" i="6"/>
  <c r="U103" i="6"/>
  <c r="T72" i="6"/>
  <c r="U89" i="6"/>
  <c r="U129" i="6"/>
  <c r="P119" i="6"/>
  <c r="U83" i="6"/>
  <c r="R65" i="6"/>
  <c r="R45" i="6"/>
  <c r="T25" i="6"/>
  <c r="U61" i="6"/>
  <c r="R117" i="6"/>
  <c r="R28" i="6"/>
  <c r="U111" i="6"/>
  <c r="U72" i="6"/>
  <c r="T83" i="6"/>
  <c r="R66" i="6"/>
  <c r="T108" i="6"/>
  <c r="R108" i="6"/>
  <c r="R57" i="6"/>
  <c r="R59" i="6"/>
  <c r="R72" i="6"/>
  <c r="T62" i="6"/>
  <c r="P120" i="6"/>
  <c r="R62" i="6"/>
  <c r="U97" i="6"/>
  <c r="T65" i="6"/>
  <c r="U54" i="6"/>
  <c r="R109" i="6"/>
  <c r="U96" i="6"/>
  <c r="R58" i="6"/>
  <c r="T64" i="6"/>
  <c r="R27" i="6"/>
  <c r="R64" i="6"/>
  <c r="U59" i="6"/>
  <c r="R31" i="6"/>
  <c r="U58" i="6"/>
  <c r="R29" i="6"/>
  <c r="U62" i="6"/>
  <c r="R56" i="6"/>
  <c r="U22" i="8"/>
  <c r="S27" i="8"/>
  <c r="T113" i="8"/>
  <c r="S29" i="8"/>
  <c r="S26" i="8"/>
  <c r="Q15" i="8"/>
  <c r="U21" i="8"/>
  <c r="T59" i="8"/>
  <c r="R9" i="8"/>
  <c r="U133" i="8"/>
  <c r="T57" i="8"/>
  <c r="Q9" i="8"/>
  <c r="S119" i="8"/>
  <c r="S28" i="8"/>
  <c r="U20" i="8"/>
  <c r="U23" i="8"/>
  <c r="S117" i="8"/>
  <c r="T58" i="8"/>
  <c r="U40" i="8"/>
  <c r="S120" i="8"/>
  <c r="S57" i="8"/>
  <c r="U24" i="8"/>
  <c r="S116" i="8"/>
  <c r="T114" i="8"/>
  <c r="U130" i="8"/>
  <c r="S30" i="8"/>
  <c r="U7" i="8"/>
  <c r="U4" i="8"/>
  <c r="T4" i="8"/>
  <c r="U17" i="8"/>
  <c r="U52" i="8"/>
  <c r="R53" i="8"/>
  <c r="U51" i="8"/>
  <c r="U19" i="8"/>
  <c r="U46" i="8"/>
  <c r="S113" i="8"/>
  <c r="S118" i="8"/>
  <c r="U14" i="8"/>
  <c r="S115" i="8"/>
  <c r="T28" i="8"/>
  <c r="T115" i="8"/>
  <c r="U44" i="8"/>
  <c r="P9" i="8"/>
  <c r="R15" i="8"/>
  <c r="U43" i="8"/>
  <c r="T29" i="8"/>
  <c r="U47" i="8"/>
  <c r="U50" i="8"/>
  <c r="U48" i="8"/>
  <c r="U132" i="8"/>
  <c r="T120" i="8"/>
  <c r="P15" i="8"/>
  <c r="T119" i="8"/>
  <c r="S71" i="8"/>
  <c r="S59" i="8"/>
  <c r="U45" i="8"/>
  <c r="S58" i="8"/>
  <c r="S114" i="8"/>
  <c r="P132" i="8"/>
  <c r="T30" i="8"/>
  <c r="P53" i="8"/>
  <c r="U18" i="8"/>
  <c r="U49" i="8"/>
  <c r="R132" i="8"/>
  <c r="Q53" i="8"/>
  <c r="T118" i="8"/>
  <c r="P14" i="6"/>
  <c r="P85" i="6"/>
  <c r="P79" i="6"/>
  <c r="P78" i="6"/>
  <c r="P16" i="6"/>
  <c r="P11" i="6"/>
  <c r="P80" i="6"/>
  <c r="P20" i="6"/>
  <c r="P81" i="6"/>
  <c r="P13" i="6"/>
  <c r="P82" i="6"/>
  <c r="P22" i="6"/>
  <c r="P19" i="6"/>
  <c r="P84" i="6"/>
  <c r="P24" i="6"/>
  <c r="P83" i="6"/>
  <c r="P21" i="6"/>
  <c r="P23" i="6"/>
  <c r="P25" i="6"/>
  <c r="Q80" i="6"/>
  <c r="S96" i="6"/>
  <c r="R78" i="6"/>
  <c r="R5" i="6"/>
  <c r="S126" i="6"/>
  <c r="Q81" i="6"/>
  <c r="Q133" i="6"/>
  <c r="P131" i="6"/>
  <c r="P129" i="6"/>
  <c r="T126" i="6"/>
  <c r="R79" i="6"/>
  <c r="S97" i="6"/>
  <c r="Q130" i="6"/>
  <c r="P133" i="6"/>
  <c r="R86" i="6"/>
  <c r="Q84" i="6"/>
  <c r="S86" i="6"/>
  <c r="T99" i="6"/>
  <c r="S88" i="6"/>
  <c r="P130" i="6"/>
  <c r="S95" i="6"/>
  <c r="T121" i="6"/>
  <c r="U79" i="6"/>
  <c r="R82" i="6"/>
  <c r="Q83" i="6"/>
  <c r="R81" i="6"/>
  <c r="S87" i="6"/>
  <c r="T100" i="6"/>
  <c r="S99" i="6"/>
  <c r="T5" i="6"/>
  <c r="U122" i="6"/>
  <c r="R80" i="6"/>
  <c r="S98" i="6"/>
  <c r="P128" i="6"/>
  <c r="Q85" i="6"/>
  <c r="S93" i="6"/>
  <c r="Q131" i="6"/>
  <c r="T98" i="6"/>
  <c r="Q78" i="6"/>
  <c r="U5" i="6"/>
  <c r="S100" i="6"/>
  <c r="Q129" i="6"/>
  <c r="T87" i="6"/>
  <c r="Q86" i="6"/>
  <c r="T122" i="6"/>
  <c r="U120" i="6"/>
  <c r="U119" i="6"/>
  <c r="Q82" i="6"/>
  <c r="T86" i="6"/>
  <c r="T95" i="6"/>
  <c r="U127" i="6"/>
  <c r="U121" i="6"/>
  <c r="P7" i="6"/>
  <c r="Q56" i="6"/>
  <c r="P94" i="6"/>
  <c r="R124" i="6"/>
  <c r="S14" i="6"/>
  <c r="T130" i="6"/>
  <c r="P100" i="6"/>
  <c r="T12" i="6"/>
  <c r="T11" i="6"/>
  <c r="U93" i="6"/>
  <c r="S77" i="6"/>
  <c r="Q127" i="6"/>
  <c r="S17" i="6"/>
  <c r="Q18" i="6"/>
  <c r="T19" i="6"/>
  <c r="T24" i="6"/>
  <c r="U110" i="6"/>
  <c r="S24" i="6"/>
  <c r="R94" i="6"/>
  <c r="S127" i="6"/>
  <c r="Q116" i="6"/>
  <c r="T18" i="6"/>
  <c r="S13" i="6"/>
  <c r="Q27" i="6"/>
  <c r="T20" i="6"/>
  <c r="R114" i="6"/>
  <c r="T85" i="6"/>
  <c r="U74" i="6"/>
  <c r="R113" i="6"/>
  <c r="Q119" i="6"/>
  <c r="T15" i="6"/>
  <c r="U84" i="6"/>
  <c r="S22" i="6"/>
  <c r="Q26" i="6"/>
  <c r="Q121" i="6"/>
  <c r="T104" i="6"/>
  <c r="S23" i="6"/>
  <c r="T105" i="6"/>
  <c r="S128" i="6"/>
  <c r="Q117" i="6"/>
  <c r="S64" i="6"/>
  <c r="P123" i="6"/>
  <c r="R90" i="6"/>
  <c r="R17" i="6"/>
  <c r="S19" i="6"/>
  <c r="U90" i="6"/>
  <c r="P121" i="6"/>
  <c r="R105" i="6"/>
  <c r="S18" i="6"/>
  <c r="Q31" i="6"/>
  <c r="S65" i="6"/>
  <c r="T23" i="6"/>
  <c r="U12" i="6"/>
  <c r="T110" i="6"/>
  <c r="Q55" i="6"/>
  <c r="U133" i="6"/>
  <c r="S15" i="6"/>
  <c r="S16" i="6"/>
  <c r="Q77" i="6"/>
  <c r="Q28" i="6"/>
  <c r="T74" i="6"/>
  <c r="T16" i="6"/>
  <c r="R18" i="6"/>
  <c r="T84" i="6"/>
  <c r="U73" i="6"/>
  <c r="S11" i="6"/>
  <c r="T133" i="6"/>
  <c r="U114" i="6"/>
  <c r="Q4" i="6"/>
  <c r="T14" i="6"/>
  <c r="P87" i="6"/>
  <c r="S20" i="6"/>
  <c r="Q57" i="6"/>
  <c r="R7" i="6"/>
  <c r="Q124" i="6"/>
  <c r="T17" i="6"/>
  <c r="Q45" i="6"/>
  <c r="R125" i="6"/>
  <c r="T90" i="6"/>
  <c r="S21" i="6"/>
  <c r="P99" i="6"/>
  <c r="R74" i="6"/>
  <c r="Q51" i="6"/>
  <c r="P98" i="6"/>
  <c r="R73" i="6"/>
  <c r="Q123" i="6"/>
  <c r="P97" i="6"/>
  <c r="T22" i="6"/>
  <c r="Q7" i="6"/>
  <c r="R93" i="6"/>
  <c r="S25" i="6"/>
  <c r="R110" i="6"/>
  <c r="P126" i="6"/>
  <c r="S79" i="6"/>
  <c r="Q29" i="6"/>
  <c r="P124" i="6"/>
  <c r="Q122" i="6"/>
  <c r="U105" i="6"/>
  <c r="T13" i="6"/>
  <c r="U130" i="6"/>
  <c r="U104" i="6"/>
  <c r="Q120" i="6"/>
  <c r="Q94" i="6"/>
  <c r="T73" i="6"/>
  <c r="P93" i="6"/>
  <c r="Q17" i="6"/>
  <c r="Q32" i="6"/>
  <c r="P95" i="6"/>
  <c r="Q125" i="6"/>
  <c r="P125" i="6"/>
  <c r="R12" i="6"/>
  <c r="U113" i="6"/>
  <c r="U85" i="6"/>
  <c r="Q65" i="6"/>
  <c r="T21" i="6"/>
  <c r="P122" i="6"/>
  <c r="Q64" i="6"/>
  <c r="P96" i="6"/>
  <c r="R104" i="6"/>
  <c r="R4" i="6"/>
  <c r="P88" i="6"/>
  <c r="P15" i="6"/>
  <c r="Q53" i="6"/>
  <c r="Q132" i="6"/>
  <c r="T118" i="6"/>
  <c r="T120" i="6"/>
  <c r="S113" i="6"/>
  <c r="S118" i="6"/>
  <c r="S53" i="6"/>
  <c r="T119" i="6"/>
  <c r="P132" i="6"/>
  <c r="S54" i="6"/>
  <c r="S115" i="6"/>
  <c r="S114" i="6"/>
  <c r="T71" i="6"/>
  <c r="S59" i="6"/>
  <c r="S58" i="6"/>
  <c r="S71" i="6"/>
  <c r="R132" i="6"/>
  <c r="T115" i="6"/>
  <c r="P9" i="6"/>
  <c r="S55" i="6"/>
  <c r="S39" i="6"/>
  <c r="S45" i="6"/>
  <c r="Q9" i="6"/>
  <c r="S35" i="6"/>
  <c r="S34" i="6"/>
  <c r="S43" i="6"/>
  <c r="S42" i="6"/>
  <c r="S31" i="6"/>
  <c r="S27" i="6"/>
  <c r="S26" i="6"/>
  <c r="S44" i="6"/>
  <c r="S119" i="6"/>
  <c r="R15" i="6"/>
  <c r="S28" i="6"/>
  <c r="S32" i="6"/>
  <c r="Q15" i="6"/>
  <c r="S57" i="6"/>
  <c r="S36" i="6"/>
  <c r="S29" i="6"/>
  <c r="S117" i="6"/>
  <c r="S37" i="6"/>
  <c r="S46" i="6"/>
  <c r="S116" i="6"/>
  <c r="S49" i="6"/>
  <c r="S47" i="6"/>
  <c r="S38" i="6"/>
  <c r="S56" i="6"/>
  <c r="S41" i="6"/>
  <c r="S48" i="6"/>
  <c r="R9" i="6"/>
  <c r="T113" i="6"/>
  <c r="S30" i="6"/>
  <c r="T114" i="6"/>
  <c r="S52" i="6"/>
  <c r="S51" i="6"/>
  <c r="S50" i="6"/>
  <c r="S120" i="6"/>
  <c r="S33" i="6"/>
  <c r="S40" i="6"/>
  <c r="U111" i="8"/>
  <c r="R129" i="8"/>
  <c r="T123" i="8"/>
  <c r="U103" i="8"/>
  <c r="R128" i="8"/>
  <c r="Q46" i="8"/>
  <c r="R25" i="8"/>
  <c r="S24" i="8"/>
  <c r="Q43" i="8"/>
  <c r="T96" i="8"/>
  <c r="S19" i="8"/>
  <c r="U123" i="8"/>
  <c r="S23" i="8"/>
  <c r="Q22" i="8"/>
  <c r="Q19" i="8"/>
  <c r="S21" i="8"/>
  <c r="Q24" i="8"/>
  <c r="S18" i="8"/>
  <c r="R41" i="8"/>
  <c r="Q21" i="8"/>
  <c r="P30" i="8"/>
  <c r="Q14" i="8"/>
  <c r="T97" i="8"/>
  <c r="Q8" i="8"/>
  <c r="U27" i="8"/>
  <c r="U128" i="8"/>
  <c r="Q131" i="8"/>
  <c r="S22" i="8"/>
  <c r="R42" i="8"/>
  <c r="Q23" i="8"/>
  <c r="R131" i="8"/>
  <c r="U117" i="8"/>
  <c r="Q130" i="8"/>
  <c r="Q52" i="8"/>
  <c r="S17" i="8"/>
  <c r="Q40" i="8"/>
  <c r="S20" i="8"/>
  <c r="Q133" i="8"/>
  <c r="Q129" i="8"/>
  <c r="U109" i="8"/>
  <c r="Q42" i="8"/>
  <c r="U116" i="8"/>
  <c r="Q50" i="8"/>
  <c r="Q44" i="8"/>
  <c r="Q49" i="8"/>
  <c r="U26" i="8"/>
  <c r="Q20" i="8"/>
  <c r="U25" i="8"/>
  <c r="U108" i="8"/>
  <c r="Q41" i="8"/>
  <c r="Q47" i="8"/>
  <c r="R8" i="8"/>
  <c r="T25" i="8"/>
  <c r="Q48" i="8"/>
  <c r="S134" i="8" l="1"/>
  <c r="Z5" i="8" s="1"/>
  <c r="Y6" i="8" s="1"/>
  <c r="P134" i="8"/>
  <c r="Y4" i="8" s="1"/>
  <c r="X5" i="8" s="1"/>
  <c r="R134" i="8"/>
  <c r="AA4" i="8" s="1"/>
  <c r="X7" i="8" s="1"/>
  <c r="U134" i="7"/>
  <c r="AA6" i="7" s="1"/>
  <c r="Z7" i="7" s="1"/>
  <c r="S134" i="7"/>
  <c r="Z5" i="7" s="1"/>
  <c r="Y6" i="7" s="1"/>
  <c r="R134" i="7"/>
  <c r="AA4" i="7" s="1"/>
  <c r="X7" i="7" s="1"/>
  <c r="S134" i="6"/>
  <c r="Q134" i="8"/>
  <c r="Z4" i="8" s="1"/>
  <c r="X6" i="8" s="1"/>
  <c r="Q134" i="6"/>
  <c r="Q134" i="7"/>
  <c r="Z4" i="7" s="1"/>
  <c r="U134" i="6"/>
  <c r="T134" i="8"/>
  <c r="AA5" i="8" s="1"/>
  <c r="P134" i="6"/>
  <c r="Y4" i="6" s="1"/>
  <c r="U134" i="8"/>
  <c r="AA6" i="8" s="1"/>
  <c r="T134" i="6"/>
  <c r="R134" i="6"/>
  <c r="P134" i="7"/>
  <c r="Y4" i="7" s="1"/>
  <c r="T134" i="7"/>
  <c r="AA5" i="7" s="1"/>
  <c r="Z7" i="8" l="1"/>
  <c r="AA8" i="7"/>
  <c r="X6" i="7"/>
  <c r="Z8" i="7"/>
  <c r="Y8" i="7"/>
  <c r="Y14" i="7" s="1"/>
  <c r="Y7" i="8"/>
  <c r="X5" i="7"/>
  <c r="AA8" i="8"/>
  <c r="AA13" i="8" s="1"/>
  <c r="X8" i="8"/>
  <c r="X13" i="8" s="1"/>
  <c r="Y8" i="8" l="1"/>
  <c r="Y13" i="8" s="1"/>
  <c r="Z8" i="8"/>
  <c r="AA13" i="7"/>
  <c r="AA16" i="7"/>
  <c r="AA15" i="7"/>
  <c r="AA14" i="7"/>
  <c r="AA12" i="7"/>
  <c r="Z16" i="7"/>
  <c r="Z14" i="7"/>
  <c r="Z13" i="7"/>
  <c r="X15" i="8"/>
  <c r="X16" i="8"/>
  <c r="X12" i="8"/>
  <c r="X14" i="8"/>
  <c r="Y15" i="8"/>
  <c r="AA14" i="8"/>
  <c r="AA16" i="8"/>
  <c r="AA15" i="8"/>
  <c r="AA12" i="8"/>
  <c r="Z15" i="7"/>
  <c r="Y16" i="7"/>
  <c r="Y13" i="7"/>
  <c r="Y12" i="7"/>
  <c r="X8" i="7"/>
  <c r="X13" i="7" s="1"/>
  <c r="Z12" i="7"/>
  <c r="X5" i="6"/>
  <c r="Z5" i="6"/>
  <c r="Y6" i="6" s="1"/>
  <c r="AA5" i="6"/>
  <c r="AA6" i="6"/>
  <c r="Z7" i="6" s="1"/>
  <c r="Z4" i="6"/>
  <c r="X6" i="6" s="1"/>
  <c r="AA4" i="6"/>
  <c r="Y12" i="8" l="1"/>
  <c r="Y16" i="8"/>
  <c r="Z15" i="8"/>
  <c r="AC15" i="8" s="1"/>
  <c r="Z16" i="8"/>
  <c r="Z13" i="8"/>
  <c r="AB13" i="8" s="1"/>
  <c r="AC13" i="8" s="1"/>
  <c r="Z12" i="8"/>
  <c r="Z14" i="8"/>
  <c r="Y14" i="8"/>
  <c r="X16" i="7"/>
  <c r="X12" i="7"/>
  <c r="X15" i="7"/>
  <c r="X14" i="7"/>
  <c r="AB13" i="7"/>
  <c r="AC13" i="7" s="1"/>
  <c r="AA8" i="6"/>
  <c r="AA12" i="6" s="1"/>
  <c r="Z8" i="6"/>
  <c r="Z15" i="6" s="1"/>
  <c r="Y7" i="6"/>
  <c r="Y8" i="6" s="1"/>
  <c r="X7" i="6"/>
  <c r="X8" i="6" s="1"/>
  <c r="X12" i="6" s="1"/>
  <c r="AB12" i="8" l="1"/>
  <c r="AC12" i="8" s="1"/>
  <c r="AB14" i="8"/>
  <c r="D4" i="10"/>
  <c r="D11" i="10" s="1"/>
  <c r="AC14" i="8"/>
  <c r="AB15" i="8"/>
  <c r="Y14" i="6"/>
  <c r="AB12" i="7"/>
  <c r="AC12" i="7" s="1"/>
  <c r="D5" i="10"/>
  <c r="D12" i="10" s="1"/>
  <c r="AB15" i="7"/>
  <c r="AC15" i="7"/>
  <c r="D7" i="10"/>
  <c r="D14" i="10" s="1"/>
  <c r="C5" i="10"/>
  <c r="C12" i="10" s="1"/>
  <c r="AB14" i="7"/>
  <c r="AC14" i="7"/>
  <c r="Z12" i="6"/>
  <c r="AA13" i="6"/>
  <c r="AA15" i="6"/>
  <c r="AA16" i="6"/>
  <c r="AA14" i="6"/>
  <c r="Y15" i="6"/>
  <c r="Y12" i="6"/>
  <c r="Y16" i="6"/>
  <c r="Y13" i="6"/>
  <c r="Z14" i="6"/>
  <c r="Z16" i="6"/>
  <c r="Z13" i="6"/>
  <c r="AD15" i="8" l="1"/>
  <c r="AD14" i="8"/>
  <c r="AD13" i="8"/>
  <c r="D6" i="10"/>
  <c r="D13" i="10" s="1"/>
  <c r="C6" i="10"/>
  <c r="C13" i="10" s="1"/>
  <c r="C4" i="10"/>
  <c r="C11" i="10" s="1"/>
  <c r="C7" i="10"/>
  <c r="C14" i="10" s="1"/>
  <c r="X16" i="6"/>
  <c r="X13" i="6"/>
  <c r="X14" i="6"/>
  <c r="X15" i="6"/>
  <c r="AC15" i="6" l="1"/>
  <c r="AB15" i="6"/>
  <c r="AC14" i="6"/>
  <c r="AB14" i="6"/>
  <c r="AB13" i="6"/>
  <c r="AC13" i="6" s="1"/>
  <c r="AB12" i="6"/>
  <c r="AC12" i="6" s="1"/>
  <c r="AD14" i="6" s="1"/>
  <c r="AD15" i="6" l="1"/>
  <c r="AD13" i="6"/>
  <c r="B6" i="10"/>
  <c r="B13" i="10" s="1"/>
  <c r="B5" i="10"/>
  <c r="B12" i="10" s="1"/>
  <c r="F12" i="10" s="1"/>
  <c r="I11" i="10" s="1"/>
  <c r="B7" i="10"/>
  <c r="B14" i="10" s="1"/>
  <c r="F14" i="10" s="1"/>
  <c r="I13" i="10" s="1"/>
  <c r="B4" i="10"/>
  <c r="B11" i="10" s="1"/>
  <c r="I12" i="10" l="1"/>
  <c r="F13" i="10"/>
  <c r="AD17" i="6"/>
  <c r="F11" i="10"/>
  <c r="I10" i="10" s="1"/>
  <c r="J10" i="10" l="1"/>
  <c r="J12" i="10"/>
  <c r="J11" i="10"/>
  <c r="J13" i="10"/>
  <c r="AD17" i="8" l="1"/>
</calcChain>
</file>

<file path=xl/sharedStrings.xml><?xml version="1.0" encoding="utf-8"?>
<sst xmlns="http://schemas.openxmlformats.org/spreadsheetml/2006/main" count="4487" uniqueCount="263">
  <si>
    <t>JUMLAH</t>
  </si>
  <si>
    <t>Baik</t>
  </si>
  <si>
    <t>Cukup</t>
  </si>
  <si>
    <t>Kurang</t>
  </si>
  <si>
    <t>Jumlah</t>
  </si>
  <si>
    <t>Prioritas</t>
  </si>
  <si>
    <t>MATRIKS PERBANDINGAN SUB-K1</t>
  </si>
  <si>
    <t>MATRIKS NILAI SUB-KRITERIA(Normalisasi)</t>
  </si>
  <si>
    <t>CI</t>
  </si>
  <si>
    <t>CR</t>
  </si>
  <si>
    <t xml:space="preserve">SUB K1 </t>
  </si>
  <si>
    <t>SUB K2</t>
  </si>
  <si>
    <t>SUB K3</t>
  </si>
  <si>
    <t>SB</t>
  </si>
  <si>
    <t>SUB K4</t>
  </si>
  <si>
    <t>MATRIKS PERBANDINGAN SUB-K4</t>
  </si>
  <si>
    <t>MATRIKS PERBANDINGAN SUB-K3</t>
  </si>
  <si>
    <t>MATRIKS PERBANDINGAN SUB-K2</t>
  </si>
  <si>
    <t>Prioritas Sub Kriteria</t>
  </si>
  <si>
    <t>K1</t>
  </si>
  <si>
    <t>K2</t>
  </si>
  <si>
    <t>K3</t>
  </si>
  <si>
    <t>K4</t>
  </si>
  <si>
    <t>Sangat Baik</t>
  </si>
  <si>
    <t xml:space="preserve">Baik </t>
  </si>
  <si>
    <t>MATRIKS PERBANDINGAN</t>
  </si>
  <si>
    <t xml:space="preserve">RANKING PRIORITAS KRITERIA </t>
  </si>
  <si>
    <t>Bobot Prioritas</t>
  </si>
  <si>
    <t>Ranking</t>
  </si>
  <si>
    <t>K1(Tingkat Kehadiran Mengajar)</t>
  </si>
  <si>
    <t>K2(Ketepatan Mulai dan Mengakhiri Jam Belajar)</t>
  </si>
  <si>
    <t>K3(Kemudahan Penyampaian Materi Untuk Dipahami)</t>
  </si>
  <si>
    <t>K4(Kemampuan Dalam Mengelola Interaksi Kelas)</t>
  </si>
  <si>
    <t>A1</t>
  </si>
  <si>
    <t>A2</t>
  </si>
  <si>
    <t>A3</t>
  </si>
  <si>
    <t>A4</t>
  </si>
  <si>
    <t>Guru</t>
  </si>
  <si>
    <t>Nilai</t>
  </si>
  <si>
    <t>HASIL PERKALIAN BOBOT SUB DAN KRITERIA</t>
  </si>
  <si>
    <t>MATRIKS KRITERIA(Normalisasi)</t>
  </si>
  <si>
    <t>Responden</t>
  </si>
  <si>
    <t>Siswa 1</t>
  </si>
  <si>
    <t>Siswa 2</t>
  </si>
  <si>
    <t>Siswa 3</t>
  </si>
  <si>
    <t>Siswa 4</t>
  </si>
  <si>
    <t>Siswa 5</t>
  </si>
  <si>
    <t>Siswa 6</t>
  </si>
  <si>
    <t>Siswa 7</t>
  </si>
  <si>
    <t>Siswa 8</t>
  </si>
  <si>
    <t>Siswa 9</t>
  </si>
  <si>
    <t>Siswa 10</t>
  </si>
  <si>
    <t>Siswa 11</t>
  </si>
  <si>
    <t>Siswa 12</t>
  </si>
  <si>
    <t>Siswa 13</t>
  </si>
  <si>
    <t>Siswa 14</t>
  </si>
  <si>
    <t>Siswa 15</t>
  </si>
  <si>
    <t>Siswa 16</t>
  </si>
  <si>
    <t>Siswa 17</t>
  </si>
  <si>
    <t>Siswa 18</t>
  </si>
  <si>
    <t>Siswa 19</t>
  </si>
  <si>
    <t>Siswa 20</t>
  </si>
  <si>
    <t>Siswa 21</t>
  </si>
  <si>
    <t>Siswa 22</t>
  </si>
  <si>
    <t>Siswa 23</t>
  </si>
  <si>
    <t>Siswa 24</t>
  </si>
  <si>
    <t>Siswa 25</t>
  </si>
  <si>
    <t>Siswa 26</t>
  </si>
  <si>
    <t>Siswa 27</t>
  </si>
  <si>
    <t>Siswa 28</t>
  </si>
  <si>
    <t>Siswa 29</t>
  </si>
  <si>
    <t>Siswa 30</t>
  </si>
  <si>
    <t>Siswa 31</t>
  </si>
  <si>
    <t>Siswa 32</t>
  </si>
  <si>
    <t>Siswa 33</t>
  </si>
  <si>
    <t>Siswa 34</t>
  </si>
  <si>
    <t>Siswa 35</t>
  </si>
  <si>
    <t>Siswa 36</t>
  </si>
  <si>
    <t>Siswa 37</t>
  </si>
  <si>
    <t>Siswa 38</t>
  </si>
  <si>
    <t>Siswa 39</t>
  </si>
  <si>
    <t>Siswa 40</t>
  </si>
  <si>
    <t>Siswa 41</t>
  </si>
  <si>
    <t>Siswa 42</t>
  </si>
  <si>
    <t>Siswa 43</t>
  </si>
  <si>
    <t>Siswa 44</t>
  </si>
  <si>
    <t>Siswa 45</t>
  </si>
  <si>
    <t>Siswa 46</t>
  </si>
  <si>
    <t>Siswa 47</t>
  </si>
  <si>
    <t>Siswa 48</t>
  </si>
  <si>
    <t>Siswa 49</t>
  </si>
  <si>
    <t>Siswa 50</t>
  </si>
  <si>
    <t>Siswa 51</t>
  </si>
  <si>
    <t>Siswa 52</t>
  </si>
  <si>
    <t>Siswa 53</t>
  </si>
  <si>
    <t>Siswa 54</t>
  </si>
  <si>
    <t>Siswa 55</t>
  </si>
  <si>
    <t>Siswa 56</t>
  </si>
  <si>
    <t>Siswa 57</t>
  </si>
  <si>
    <t>Siswa 58</t>
  </si>
  <si>
    <t>Siswa 59</t>
  </si>
  <si>
    <t>Siswa 60</t>
  </si>
  <si>
    <t>Siswa 61</t>
  </si>
  <si>
    <t>Siswa 62</t>
  </si>
  <si>
    <t>Siswa 63</t>
  </si>
  <si>
    <t>Siswa 64</t>
  </si>
  <si>
    <t>Siswa 65</t>
  </si>
  <si>
    <t>Siswa 66</t>
  </si>
  <si>
    <t>Siswa 67</t>
  </si>
  <si>
    <t>Siswa 68</t>
  </si>
  <si>
    <t>Siswa 69</t>
  </si>
  <si>
    <t>Siswa 70</t>
  </si>
  <si>
    <t>Siswa 71</t>
  </si>
  <si>
    <t>Siswa 72</t>
  </si>
  <si>
    <t>Siswa 73</t>
  </si>
  <si>
    <t>Siswa 74</t>
  </si>
  <si>
    <t>Siswa 75</t>
  </si>
  <si>
    <t>Siswa 76</t>
  </si>
  <si>
    <t>Siswa 77</t>
  </si>
  <si>
    <t>Siswa 78</t>
  </si>
  <si>
    <t>Siswa 79</t>
  </si>
  <si>
    <t>Siswa 80</t>
  </si>
  <si>
    <t>Siswa 81</t>
  </si>
  <si>
    <t>Siswa 82</t>
  </si>
  <si>
    <t>Siswa 83</t>
  </si>
  <si>
    <t>Siswa 84</t>
  </si>
  <si>
    <t>Siswa 85</t>
  </si>
  <si>
    <t>Siswa 86</t>
  </si>
  <si>
    <t>Siswa 87</t>
  </si>
  <si>
    <t>Siswa 88</t>
  </si>
  <si>
    <t>Siswa 89</t>
  </si>
  <si>
    <t>Siswa 90</t>
  </si>
  <si>
    <t>Siswa 91</t>
  </si>
  <si>
    <t>Siswa 92</t>
  </si>
  <si>
    <t>Siswa 93</t>
  </si>
  <si>
    <t>Siswa 94</t>
  </si>
  <si>
    <t>Siswa 95</t>
  </si>
  <si>
    <t>Siswa 96</t>
  </si>
  <si>
    <t>Siswa 97</t>
  </si>
  <si>
    <t>Siswa 98</t>
  </si>
  <si>
    <t>Siswa 99</t>
  </si>
  <si>
    <t>Siswa 100</t>
  </si>
  <si>
    <t>Siswa 101</t>
  </si>
  <si>
    <t>Siswa 102</t>
  </si>
  <si>
    <t>Siswa 103</t>
  </si>
  <si>
    <t>Siswa 104</t>
  </si>
  <si>
    <t>Siswa 105</t>
  </si>
  <si>
    <t>Siswa 106</t>
  </si>
  <si>
    <t>Siswa 107</t>
  </si>
  <si>
    <t>Siswa 108</t>
  </si>
  <si>
    <t>Siswa 109</t>
  </si>
  <si>
    <t>Siswa 110</t>
  </si>
  <si>
    <t>Siswa 111</t>
  </si>
  <si>
    <t>Siswa 112</t>
  </si>
  <si>
    <t>Siswa 113</t>
  </si>
  <si>
    <t>Siswa 114</t>
  </si>
  <si>
    <t>Siswa 115</t>
  </si>
  <si>
    <t>Siswa 116</t>
  </si>
  <si>
    <t>Siswa 117</t>
  </si>
  <si>
    <t>Siswa 118</t>
  </si>
  <si>
    <t>Siswa 119</t>
  </si>
  <si>
    <t>Siswa 120</t>
  </si>
  <si>
    <t>Siswa 121</t>
  </si>
  <si>
    <t>Siswa 122</t>
  </si>
  <si>
    <t>Siswa 123</t>
  </si>
  <si>
    <t>Siswa 124</t>
  </si>
  <si>
    <t>Siswa 125</t>
  </si>
  <si>
    <t>Siswa 126</t>
  </si>
  <si>
    <t>Siswa 127</t>
  </si>
  <si>
    <t>Siswa 128</t>
  </si>
  <si>
    <t>Siswa 129</t>
  </si>
  <si>
    <t>Siswa 130</t>
  </si>
  <si>
    <t>Siswa 131</t>
  </si>
  <si>
    <t>Siswa 132</t>
  </si>
  <si>
    <t>Siswa 133</t>
  </si>
  <si>
    <t>Siswa 134</t>
  </si>
  <si>
    <t>Siswa 135</t>
  </si>
  <si>
    <t>Siswa 136</t>
  </si>
  <si>
    <t>Siswa 137</t>
  </si>
  <si>
    <t>Siswa 138</t>
  </si>
  <si>
    <t>Siswa 139</t>
  </si>
  <si>
    <t>Siswa 140</t>
  </si>
  <si>
    <t>Siswa 141</t>
  </si>
  <si>
    <t>Siswa 142</t>
  </si>
  <si>
    <t>Siswa 143</t>
  </si>
  <si>
    <t>Siswa 144</t>
  </si>
  <si>
    <t>Siswa 145</t>
  </si>
  <si>
    <t>Siswa 146</t>
  </si>
  <si>
    <t>Siswa 147</t>
  </si>
  <si>
    <t>Siswa 148</t>
  </si>
  <si>
    <t>Siswa 149</t>
  </si>
  <si>
    <t>Siswa 150</t>
  </si>
  <si>
    <t xml:space="preserve">Kurang </t>
  </si>
  <si>
    <t>Geomean</t>
  </si>
  <si>
    <t>k2</t>
  </si>
  <si>
    <t>k3</t>
  </si>
  <si>
    <t>k4</t>
  </si>
  <si>
    <t>K1 VS K2</t>
  </si>
  <si>
    <t>K1 VS K3</t>
  </si>
  <si>
    <t>K1 VS K4</t>
  </si>
  <si>
    <t>K2 VS K3</t>
  </si>
  <si>
    <t>K2 VS K4</t>
  </si>
  <si>
    <t>K3 VS K4</t>
  </si>
  <si>
    <t>A1 VS A2</t>
  </si>
  <si>
    <t>A1 VS A3</t>
  </si>
  <si>
    <t>A1 VS A4</t>
  </si>
  <si>
    <t>A2 VS A3</t>
  </si>
  <si>
    <t>A2 VS A4</t>
  </si>
  <si>
    <t>A3 VS A4</t>
  </si>
  <si>
    <t>Cukup/Baik</t>
  </si>
  <si>
    <t>Baik/Baik</t>
  </si>
  <si>
    <t>Kurang/Baik</t>
  </si>
  <si>
    <t>Baik/Cukup</t>
  </si>
  <si>
    <t>Cukup/Cukup</t>
  </si>
  <si>
    <t>Kurang/Cukup</t>
  </si>
  <si>
    <t>Cukup/Kurang</t>
  </si>
  <si>
    <t>Baik/Kurang</t>
  </si>
  <si>
    <t>Kurang/Kurang</t>
  </si>
  <si>
    <t>DATA MENTAH</t>
  </si>
  <si>
    <t>Data Perbandingan Alternatif</t>
  </si>
  <si>
    <t>0,63/0,63</t>
  </si>
  <si>
    <t>0,26/0,26</t>
  </si>
  <si>
    <t>0,11/0,11</t>
  </si>
  <si>
    <t>0,63/0,11</t>
  </si>
  <si>
    <t>0,26/0,63</t>
  </si>
  <si>
    <t>0,26/0,11</t>
  </si>
  <si>
    <t>0,11/0,63</t>
  </si>
  <si>
    <t>Hasil pembagian sub kriteria</t>
  </si>
  <si>
    <t>Data Perbandingan Alternatif Berdasarkan Bobot Sub Kriteria</t>
  </si>
  <si>
    <t>Sangat Baik/Cukup</t>
  </si>
  <si>
    <t>Sangat Baik/Sangat Baik</t>
  </si>
  <si>
    <t>Sangat Baik/Baik</t>
  </si>
  <si>
    <t>Baik/Sangat Baik</t>
  </si>
  <si>
    <t>Cukup/Sangat Baik</t>
  </si>
  <si>
    <t>Menghitung Hasil</t>
  </si>
  <si>
    <t>k1</t>
  </si>
  <si>
    <t>baik</t>
  </si>
  <si>
    <t xml:space="preserve">Ranking </t>
  </si>
  <si>
    <t xml:space="preserve">Siswa 1 </t>
  </si>
  <si>
    <t>GEOMEAN</t>
  </si>
  <si>
    <t>MATRIKS NILAI KRITERIA</t>
  </si>
  <si>
    <t>Data Perbandingan Sub K riteria Alternatif</t>
  </si>
  <si>
    <t>Data Perbandingan Alternatif Berdasarkan Rata-Rata Bobot Sub Kriteria</t>
  </si>
  <si>
    <t>BPP =</t>
  </si>
  <si>
    <t>V/S</t>
  </si>
  <si>
    <t xml:space="preserve">BPP = </t>
  </si>
  <si>
    <t>Penilaian Alternatif Hare</t>
  </si>
  <si>
    <t>Urutan</t>
  </si>
  <si>
    <t>Ket :Berdasarkan dari penilaian dari keseluruhan kriteria.</t>
  </si>
  <si>
    <t>Waka 1</t>
  </si>
  <si>
    <t>Waka 2</t>
  </si>
  <si>
    <t>Waka 3</t>
  </si>
  <si>
    <t>Waka 4</t>
  </si>
  <si>
    <t>Waka 5</t>
  </si>
  <si>
    <t>V(Jumlah yang pemberi suara)</t>
  </si>
  <si>
    <t>S(Jumlah kursi yang tersedia)</t>
  </si>
  <si>
    <t>Nilai A3 lebih dari BPP sebanyak 0,5 maka A3 memberikan</t>
  </si>
  <si>
    <t>nilai 0,5 kepada A4 dikarenakan nilai yang paling mendekati BPP</t>
  </si>
  <si>
    <t>adalah A4 sehingga berdasarkan nilai A3 dan A4 menjadi saran untuk guru berprestasi</t>
  </si>
  <si>
    <t>Konsisten</t>
  </si>
  <si>
    <t>CM</t>
  </si>
  <si>
    <t>Cr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</si>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</sst>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0"/>
    <numFmt numFmtId="167" formatCode="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76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3F3F76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18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0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2" fillId="15" borderId="0" applyNumberFormat="0" applyBorder="0" applyAlignment="0" applyProtection="0"/>
    <xf numFmtId="0" fontId="1" fillId="16" borderId="0" applyNumberFormat="0" applyBorder="0" applyAlignment="0" applyProtection="0"/>
    <xf numFmtId="0" fontId="13" fillId="0" borderId="8" applyNumberFormat="0" applyFill="0" applyAlignment="0" applyProtection="0"/>
    <xf numFmtId="0" fontId="14" fillId="17" borderId="9" applyNumberFormat="0" applyAlignment="0" applyProtection="0"/>
    <xf numFmtId="0" fontId="1" fillId="18" borderId="10" applyNumberFormat="0" applyFont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</cellStyleXfs>
  <cellXfs count="148">
    <xf numFmtId="0" fontId="0" fillId="0" borderId="0" xfId="0"/>
    <xf numFmtId="0" fontId="0" fillId="0" borderId="0" xfId="0" applyAlignment="1">
      <alignment horizontal="center"/>
    </xf>
    <xf numFmtId="0" fontId="6" fillId="7" borderId="3" xfId="7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7" fillId="3" borderId="3" xfId="3" applyNumberFormat="1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0" fontId="8" fillId="2" borderId="1" xfId="1" applyFont="1" applyAlignment="1">
      <alignment horizontal="center"/>
    </xf>
    <xf numFmtId="0" fontId="6" fillId="6" borderId="3" xfId="6" applyFont="1" applyBorder="1" applyAlignment="1">
      <alignment horizontal="center"/>
    </xf>
    <xf numFmtId="0" fontId="6" fillId="4" borderId="3" xfId="4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9" fillId="0" borderId="3" xfId="2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0" fillId="9" borderId="3" xfId="8" applyBorder="1" applyAlignment="1">
      <alignment horizontal="center"/>
    </xf>
    <xf numFmtId="0" fontId="3" fillId="0" borderId="3" xfId="2" applyBorder="1" applyAlignment="1">
      <alignment horizontal="center"/>
    </xf>
    <xf numFmtId="0" fontId="7" fillId="0" borderId="0" xfId="0" applyFont="1"/>
    <xf numFmtId="2" fontId="7" fillId="0" borderId="3" xfId="0" applyNumberFormat="1" applyFont="1" applyBorder="1" applyAlignment="1">
      <alignment horizontal="center" vertical="center"/>
    </xf>
    <xf numFmtId="0" fontId="6" fillId="7" borderId="3" xfId="7" applyFont="1" applyBorder="1"/>
    <xf numFmtId="0" fontId="7" fillId="0" borderId="3" xfId="0" applyFont="1" applyBorder="1"/>
    <xf numFmtId="0" fontId="5" fillId="13" borderId="3" xfId="9" applyFont="1" applyBorder="1"/>
    <xf numFmtId="2" fontId="0" fillId="0" borderId="3" xfId="0" applyNumberFormat="1" applyBorder="1" applyAlignment="1">
      <alignment horizontal="center" vertical="center"/>
    </xf>
    <xf numFmtId="2" fontId="0" fillId="0" borderId="3" xfId="0" applyNumberFormat="1" applyBorder="1"/>
    <xf numFmtId="2" fontId="12" fillId="15" borderId="3" xfId="11" applyNumberFormat="1" applyBorder="1" applyAlignment="1">
      <alignment horizontal="center" vertical="center"/>
    </xf>
    <xf numFmtId="2" fontId="1" fillId="16" borderId="3" xfId="12" applyNumberFormat="1" applyBorder="1" applyAlignment="1">
      <alignment horizontal="center" vertical="center"/>
    </xf>
    <xf numFmtId="2" fontId="1" fillId="4" borderId="3" xfId="4" applyNumberFormat="1" applyBorder="1" applyAlignment="1">
      <alignment horizontal="center" vertical="center"/>
    </xf>
    <xf numFmtId="0" fontId="0" fillId="0" borderId="3" xfId="0" applyBorder="1"/>
    <xf numFmtId="0" fontId="6" fillId="7" borderId="3" xfId="7" applyFont="1" applyBorder="1" applyAlignment="1">
      <alignment horizontal="center"/>
    </xf>
    <xf numFmtId="0" fontId="15" fillId="15" borderId="3" xfId="11" applyFont="1" applyBorder="1" applyAlignment="1">
      <alignment vertical="center"/>
    </xf>
    <xf numFmtId="0" fontId="5" fillId="5" borderId="3" xfId="5" applyFont="1" applyBorder="1" applyAlignment="1">
      <alignment vertical="center"/>
    </xf>
    <xf numFmtId="2" fontId="1" fillId="4" borderId="7" xfId="4" applyNumberFormat="1" applyBorder="1" applyAlignment="1">
      <alignment horizontal="center" vertical="center"/>
    </xf>
    <xf numFmtId="0" fontId="2" fillId="2" borderId="1" xfId="1"/>
    <xf numFmtId="2" fontId="0" fillId="0" borderId="3" xfId="0" applyNumberFormat="1" applyFill="1" applyBorder="1" applyAlignment="1">
      <alignment horizontal="center" vertical="center"/>
    </xf>
    <xf numFmtId="0" fontId="3" fillId="0" borderId="3" xfId="2" applyBorder="1"/>
    <xf numFmtId="2" fontId="14" fillId="17" borderId="9" xfId="14" applyNumberFormat="1" applyAlignment="1">
      <alignment horizontal="center" vertical="center"/>
    </xf>
    <xf numFmtId="164" fontId="6" fillId="7" borderId="3" xfId="7" applyNumberFormat="1" applyFont="1" applyBorder="1" applyAlignment="1">
      <alignment horizontal="center"/>
    </xf>
    <xf numFmtId="164" fontId="8" fillId="2" borderId="1" xfId="1" applyNumberFormat="1" applyFont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4" fontId="7" fillId="0" borderId="3" xfId="0" applyNumberFormat="1" applyFont="1" applyBorder="1"/>
    <xf numFmtId="2" fontId="15" fillId="15" borderId="3" xfId="11" applyNumberFormat="1" applyFont="1" applyBorder="1" applyAlignment="1">
      <alignment vertical="center"/>
    </xf>
    <xf numFmtId="2" fontId="5" fillId="5" borderId="3" xfId="5" applyNumberFormat="1" applyFont="1" applyBorder="1" applyAlignment="1">
      <alignment vertical="center"/>
    </xf>
    <xf numFmtId="2" fontId="4" fillId="5" borderId="3" xfId="5" applyNumberFormat="1" applyBorder="1"/>
    <xf numFmtId="2" fontId="13" fillId="0" borderId="8" xfId="13" applyNumberFormat="1"/>
    <xf numFmtId="164" fontId="3" fillId="0" borderId="3" xfId="2" applyNumberFormat="1" applyBorder="1" applyAlignment="1">
      <alignment horizontal="center"/>
    </xf>
    <xf numFmtId="164" fontId="3" fillId="0" borderId="3" xfId="2" applyNumberFormat="1" applyBorder="1"/>
    <xf numFmtId="0" fontId="1" fillId="19" borderId="3" xfId="16" applyBorder="1"/>
    <xf numFmtId="0" fontId="4" fillId="20" borderId="3" xfId="10" applyFill="1" applyBorder="1" applyAlignment="1">
      <alignment horizontal="center"/>
    </xf>
    <xf numFmtId="0" fontId="4" fillId="14" borderId="3" xfId="10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2" borderId="3" xfId="0" applyFill="1" applyBorder="1" applyAlignment="1">
      <alignment horizontal="center"/>
    </xf>
    <xf numFmtId="0" fontId="0" fillId="23" borderId="3" xfId="0" applyFill="1" applyBorder="1" applyAlignment="1">
      <alignment horizontal="center"/>
    </xf>
    <xf numFmtId="0" fontId="0" fillId="24" borderId="3" xfId="0" applyFill="1" applyBorder="1" applyAlignment="1">
      <alignment horizontal="center"/>
    </xf>
    <xf numFmtId="2" fontId="16" fillId="0" borderId="8" xfId="13" applyNumberFormat="1" applyFont="1" applyAlignment="1">
      <alignment horizontal="center" vertical="center"/>
    </xf>
    <xf numFmtId="0" fontId="17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6" fillId="7" borderId="3" xfId="7" applyFont="1" applyBorder="1" applyAlignment="1">
      <alignment horizontal="center" vertical="center"/>
    </xf>
    <xf numFmtId="0" fontId="6" fillId="6" borderId="3" xfId="6" applyFont="1" applyBorder="1" applyAlignment="1">
      <alignment horizontal="center" vertical="center"/>
    </xf>
    <xf numFmtId="0" fontId="15" fillId="15" borderId="3" xfId="11" applyFont="1" applyBorder="1" applyAlignment="1">
      <alignment horizontal="center" vertical="center"/>
    </xf>
    <xf numFmtId="0" fontId="5" fillId="5" borderId="3" xfId="5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4" borderId="3" xfId="4" applyFont="1" applyBorder="1" applyAlignment="1">
      <alignment horizontal="center" vertical="center"/>
    </xf>
    <xf numFmtId="2" fontId="7" fillId="3" borderId="3" xfId="3" applyNumberFormat="1" applyFont="1" applyBorder="1" applyAlignment="1">
      <alignment horizontal="center" vertical="center"/>
    </xf>
    <xf numFmtId="0" fontId="8" fillId="2" borderId="1" xfId="1" applyFont="1" applyAlignment="1">
      <alignment horizontal="center" vertical="center"/>
    </xf>
    <xf numFmtId="0" fontId="6" fillId="4" borderId="3" xfId="4" applyFont="1" applyBorder="1" applyAlignment="1">
      <alignment horizontal="center" vertical="center"/>
    </xf>
    <xf numFmtId="0" fontId="3" fillId="0" borderId="0" xfId="2" applyAlignment="1">
      <alignment horizontal="center" vertical="center"/>
    </xf>
    <xf numFmtId="0" fontId="5" fillId="13" borderId="3" xfId="9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17" borderId="9" xfId="14" applyFont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0" fillId="0" borderId="3" xfId="0" applyBorder="1" applyAlignment="1"/>
    <xf numFmtId="2" fontId="14" fillId="17" borderId="9" xfId="14" applyNumberFormat="1"/>
    <xf numFmtId="2" fontId="7" fillId="0" borderId="3" xfId="0" applyNumberFormat="1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8" fillId="0" borderId="8" xfId="13" applyFont="1"/>
    <xf numFmtId="0" fontId="13" fillId="0" borderId="8" xfId="13"/>
    <xf numFmtId="0" fontId="15" fillId="15" borderId="0" xfId="11" applyFont="1"/>
    <xf numFmtId="0" fontId="15" fillId="15" borderId="0" xfId="11" applyNumberFormat="1" applyFont="1"/>
    <xf numFmtId="0" fontId="19" fillId="20" borderId="3" xfId="4" applyFont="1" applyFill="1" applyBorder="1" applyAlignment="1">
      <alignment horizontal="center"/>
    </xf>
    <xf numFmtId="0" fontId="19" fillId="4" borderId="3" xfId="4" applyFont="1" applyBorder="1" applyAlignment="1">
      <alignment horizontal="center"/>
    </xf>
    <xf numFmtId="0" fontId="19" fillId="27" borderId="3" xfId="0" applyFont="1" applyFill="1" applyBorder="1" applyAlignment="1">
      <alignment horizontal="center"/>
    </xf>
    <xf numFmtId="0" fontId="1" fillId="27" borderId="3" xfId="17" applyFill="1" applyBorder="1" applyAlignment="1">
      <alignment horizontal="center"/>
    </xf>
    <xf numFmtId="0" fontId="20" fillId="2" borderId="1" xfId="1" applyFont="1" applyAlignment="1">
      <alignment horizontal="center"/>
    </xf>
    <xf numFmtId="0" fontId="19" fillId="28" borderId="3" xfId="0" applyFont="1" applyFill="1" applyBorder="1" applyAlignment="1">
      <alignment horizontal="center"/>
    </xf>
    <xf numFmtId="0" fontId="1" fillId="28" borderId="3" xfId="17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0" fillId="12" borderId="0" xfId="0" applyFill="1"/>
    <xf numFmtId="0" fontId="0" fillId="27" borderId="3" xfId="0" applyFill="1" applyBorder="1" applyAlignment="1">
      <alignment horizontal="center"/>
    </xf>
    <xf numFmtId="0" fontId="0" fillId="28" borderId="3" xfId="0" applyFill="1" applyBorder="1" applyAlignment="1">
      <alignment horizontal="center"/>
    </xf>
    <xf numFmtId="0" fontId="3" fillId="0" borderId="0" xfId="2"/>
    <xf numFmtId="2" fontId="0" fillId="0" borderId="0" xfId="0" applyNumberFormat="1"/>
    <xf numFmtId="0" fontId="0" fillId="30" borderId="3" xfId="0" applyFill="1" applyBorder="1" applyAlignment="1">
      <alignment horizontal="center"/>
    </xf>
    <xf numFmtId="2" fontId="7" fillId="0" borderId="3" xfId="0" applyNumberFormat="1" applyFont="1" applyBorder="1"/>
    <xf numFmtId="2" fontId="7" fillId="25" borderId="3" xfId="0" applyNumberFormat="1" applyFont="1" applyFill="1" applyBorder="1" applyAlignment="1">
      <alignment horizontal="center"/>
    </xf>
    <xf numFmtId="0" fontId="6" fillId="7" borderId="3" xfId="7" applyFont="1" applyBorder="1" applyAlignment="1">
      <alignment horizontal="center"/>
    </xf>
    <xf numFmtId="164" fontId="0" fillId="0" borderId="0" xfId="0" applyNumberFormat="1"/>
    <xf numFmtId="1" fontId="10" fillId="18" borderId="10" xfId="15" applyNumberFormat="1" applyFont="1" applyAlignment="1">
      <alignment horizontal="center" vertical="center"/>
    </xf>
    <xf numFmtId="0" fontId="10" fillId="18" borderId="10" xfId="15" applyFont="1" applyAlignment="1">
      <alignment horizontal="center" vertical="center"/>
    </xf>
    <xf numFmtId="0" fontId="10" fillId="18" borderId="17" xfId="15" applyFont="1" applyBorder="1" applyAlignment="1">
      <alignment horizontal="center" vertical="center"/>
    </xf>
    <xf numFmtId="0" fontId="10" fillId="9" borderId="3" xfId="8" applyBorder="1" applyAlignment="1">
      <alignment horizontal="center" vertical="center"/>
    </xf>
    <xf numFmtId="165" fontId="7" fillId="0" borderId="3" xfId="0" applyNumberFormat="1" applyFont="1" applyBorder="1" applyAlignment="1">
      <alignment horizontal="center" vertical="center"/>
    </xf>
    <xf numFmtId="0" fontId="12" fillId="15" borderId="0" xfId="11" applyAlignment="1">
      <alignment horizontal="center"/>
    </xf>
    <xf numFmtId="0" fontId="6" fillId="7" borderId="18" xfId="7" applyFont="1" applyBorder="1"/>
    <xf numFmtId="0" fontId="6" fillId="4" borderId="4" xfId="4" applyFont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0" fontId="12" fillId="15" borderId="3" xfId="11" applyBorder="1" applyAlignment="1">
      <alignment horizontal="center"/>
    </xf>
    <xf numFmtId="0" fontId="0" fillId="29" borderId="0" xfId="0" applyFill="1" applyAlignment="1">
      <alignment horizontal="center"/>
    </xf>
    <xf numFmtId="0" fontId="0" fillId="29" borderId="3" xfId="0" applyFill="1" applyBorder="1"/>
    <xf numFmtId="0" fontId="0" fillId="0" borderId="0" xfId="0" applyAlignment="1">
      <alignment horizontal="left"/>
    </xf>
    <xf numFmtId="166" fontId="0" fillId="29" borderId="3" xfId="0" applyNumberFormat="1" applyFill="1" applyBorder="1"/>
    <xf numFmtId="167" fontId="0" fillId="0" borderId="3" xfId="0" applyNumberFormat="1" applyBorder="1"/>
    <xf numFmtId="167" fontId="0" fillId="29" borderId="3" xfId="0" applyNumberFormat="1" applyFill="1" applyBorder="1"/>
    <xf numFmtId="165" fontId="7" fillId="0" borderId="0" xfId="0" applyNumberFormat="1" applyFont="1" applyAlignment="1">
      <alignment horizontal="center" vertical="center"/>
    </xf>
    <xf numFmtId="167" fontId="0" fillId="0" borderId="0" xfId="0" applyNumberFormat="1"/>
    <xf numFmtId="0" fontId="0" fillId="8" borderId="0" xfId="0" applyFill="1" applyAlignment="1">
      <alignment horizontal="center"/>
    </xf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5" fillId="5" borderId="2" xfId="5" applyFont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5" fillId="13" borderId="4" xfId="9" applyFont="1" applyBorder="1" applyAlignment="1">
      <alignment horizontal="center" vertical="center"/>
    </xf>
    <xf numFmtId="0" fontId="5" fillId="13" borderId="6" xfId="9" applyFont="1" applyBorder="1" applyAlignment="1">
      <alignment horizontal="center" vertical="center"/>
    </xf>
    <xf numFmtId="0" fontId="5" fillId="13" borderId="5" xfId="9" applyFont="1" applyBorder="1" applyAlignment="1">
      <alignment horizontal="center" vertical="center"/>
    </xf>
    <xf numFmtId="0" fontId="2" fillId="2" borderId="1" xfId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2" fillId="2" borderId="14" xfId="1" applyBorder="1" applyAlignment="1">
      <alignment horizontal="center"/>
    </xf>
    <xf numFmtId="0" fontId="2" fillId="2" borderId="15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12" borderId="2" xfId="0" applyFill="1" applyBorder="1" applyAlignment="1">
      <alignment horizontal="center"/>
    </xf>
    <xf numFmtId="2" fontId="0" fillId="12" borderId="2" xfId="0" applyNumberFormat="1" applyFill="1" applyBorder="1" applyAlignment="1">
      <alignment horizontal="center"/>
    </xf>
    <xf numFmtId="2" fontId="2" fillId="18" borderId="19" xfId="15" applyNumberFormat="1" applyFont="1" applyBorder="1" applyAlignment="1">
      <alignment horizontal="center" vertical="center"/>
    </xf>
    <xf numFmtId="2" fontId="2" fillId="18" borderId="20" xfId="15" applyNumberFormat="1" applyFont="1" applyBorder="1" applyAlignment="1">
      <alignment horizontal="center" vertical="center"/>
    </xf>
    <xf numFmtId="2" fontId="2" fillId="18" borderId="21" xfId="15" applyNumberFormat="1" applyFont="1" applyBorder="1" applyAlignment="1">
      <alignment horizontal="center" vertical="center"/>
    </xf>
    <xf numFmtId="164" fontId="5" fillId="5" borderId="2" xfId="5" applyNumberFormat="1" applyFont="1" applyBorder="1" applyAlignment="1">
      <alignment horizontal="center" vertical="center"/>
    </xf>
    <xf numFmtId="2" fontId="2" fillId="18" borderId="11" xfId="15" applyNumberFormat="1" applyFont="1" applyBorder="1" applyAlignment="1">
      <alignment horizontal="center" vertical="center"/>
    </xf>
    <xf numFmtId="2" fontId="2" fillId="18" borderId="12" xfId="15" applyNumberFormat="1" applyFont="1" applyBorder="1" applyAlignment="1">
      <alignment horizontal="center" vertical="center"/>
    </xf>
    <xf numFmtId="2" fontId="2" fillId="18" borderId="13" xfId="15" applyNumberFormat="1" applyFont="1" applyBorder="1" applyAlignment="1">
      <alignment horizontal="center" vertical="center"/>
    </xf>
    <xf numFmtId="0" fontId="5" fillId="13" borderId="4" xfId="9" applyFont="1" applyBorder="1" applyAlignment="1">
      <alignment horizontal="center"/>
    </xf>
    <xf numFmtId="0" fontId="5" fillId="13" borderId="6" xfId="9" applyFont="1" applyBorder="1" applyAlignment="1">
      <alignment horizontal="center"/>
    </xf>
    <xf numFmtId="0" fontId="5" fillId="13" borderId="5" xfId="9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0" fillId="29" borderId="0" xfId="0" applyFill="1" applyAlignment="1">
      <alignment horizontal="left"/>
    </xf>
    <xf numFmtId="0" fontId="19" fillId="8" borderId="2" xfId="0" applyFont="1" applyFill="1" applyBorder="1" applyAlignment="1">
      <alignment horizontal="center"/>
    </xf>
  </cellXfs>
  <cellStyles count="18">
    <cellStyle name="20% - Accent1" xfId="3" builtinId="30"/>
    <cellStyle name="20% - Accent6" xfId="6" builtinId="50"/>
    <cellStyle name="40% - Accent1" xfId="17" builtinId="31"/>
    <cellStyle name="40% - Accent2" xfId="4" builtinId="35"/>
    <cellStyle name="40% - Accent5" xfId="16" builtinId="47"/>
    <cellStyle name="40% - Accent6" xfId="7" builtinId="51"/>
    <cellStyle name="60% - Accent5" xfId="12" builtinId="48"/>
    <cellStyle name="Accent2" xfId="9" builtinId="33"/>
    <cellStyle name="Accent4" xfId="10" builtinId="41"/>
    <cellStyle name="Accent5" xfId="5" builtinId="45"/>
    <cellStyle name="Check Cell" xfId="14" builtinId="23"/>
    <cellStyle name="Explanatory Text" xfId="2" builtinId="53"/>
    <cellStyle name="Good" xfId="8" builtinId="26"/>
    <cellStyle name="Input" xfId="1" builtinId="20"/>
    <cellStyle name="Linked Cell" xfId="13" builtinId="24"/>
    <cellStyle name="Neutral" xfId="11" builtinId="28"/>
    <cellStyle name="Normal" xfId="0" builtinId="0"/>
    <cellStyle name="Note" xfId="1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531428B-027F-4E4B-AAF8-B0317C6A97B9}" type="doc">
      <dgm:prSet loTypeId="urn:microsoft.com/office/officeart/2008/layout/NameandTitleOrganizationalChart" loCatId="hierarchy" qsTypeId="urn:microsoft.com/office/officeart/2005/8/quickstyle/simple1" qsCatId="simple" csTypeId="urn:microsoft.com/office/officeart/2005/8/colors/accent0_1" csCatId="mainScheme" phldr="1"/>
      <dgm:spPr/>
      <dgm:t>
        <a:bodyPr/>
        <a:lstStyle/>
        <a:p>
          <a:endParaRPr lang="en-ID"/>
        </a:p>
      </dgm:t>
    </dgm:pt>
    <dgm:pt modelId="{38822B68-679A-457E-B507-CDEEE9735E9C}">
      <dgm:prSet phldrT="[Text]"/>
      <dgm:spPr/>
      <dgm:t>
        <a:bodyPr/>
        <a:lstStyle/>
        <a:p>
          <a:r>
            <a:rPr lang="en-ID"/>
            <a:t>Kinerja Pembelajaran Siswa</a:t>
          </a:r>
        </a:p>
      </dgm:t>
    </dgm:pt>
    <dgm:pt modelId="{8392D508-1188-471E-B803-529011786A29}" type="parTrans" cxnId="{A4AFF63F-C026-43A5-8E14-E98F5592D0AA}">
      <dgm:prSet/>
      <dgm:spPr/>
      <dgm:t>
        <a:bodyPr/>
        <a:lstStyle/>
        <a:p>
          <a:endParaRPr lang="en-ID"/>
        </a:p>
      </dgm:t>
    </dgm:pt>
    <dgm:pt modelId="{DFF1AD6D-A83F-4913-A07F-C08CB1431F2F}" type="sibTrans" cxnId="{A4AFF63F-C026-43A5-8E14-E98F5592D0AA}">
      <dgm:prSet/>
      <dgm:spPr/>
      <dgm:t>
        <a:bodyPr/>
        <a:lstStyle/>
        <a:p>
          <a:r>
            <a:rPr lang="en-ID"/>
            <a:t>AHP</a:t>
          </a:r>
        </a:p>
      </dgm:t>
    </dgm:pt>
    <dgm:pt modelId="{51F21E04-C07D-45F9-84E2-6814EB312C13}">
      <dgm:prSet phldrT="[Text]"/>
      <dgm:spPr/>
      <dgm:t>
        <a:bodyPr/>
        <a:lstStyle/>
        <a:p>
          <a:r>
            <a:rPr lang="en-ID"/>
            <a:t>Tingkat kehadiran Mengajar </a:t>
          </a:r>
        </a:p>
      </dgm:t>
    </dgm:pt>
    <dgm:pt modelId="{3D902D42-0C5B-456F-91F0-3DCD573FCBF4}" type="parTrans" cxnId="{54208D96-709A-42DD-8151-327688623D77}">
      <dgm:prSet/>
      <dgm:spPr/>
      <dgm:t>
        <a:bodyPr/>
        <a:lstStyle/>
        <a:p>
          <a:endParaRPr lang="en-ID"/>
        </a:p>
      </dgm:t>
    </dgm:pt>
    <dgm:pt modelId="{82C4E5D9-77EE-4905-B6F8-D9E56F4325C6}" type="sibTrans" cxnId="{54208D96-709A-42DD-8151-327688623D77}">
      <dgm:prSet/>
      <dgm:spPr/>
      <dgm:t>
        <a:bodyPr/>
        <a:lstStyle/>
        <a:p>
          <a:r>
            <a:rPr lang="en-ID"/>
            <a:t>0,246</a:t>
          </a:r>
        </a:p>
      </dgm:t>
    </dgm:pt>
    <dgm:pt modelId="{5457CEE9-2818-4567-BEAA-06640A8F8476}">
      <dgm:prSet phldrT="[Text]"/>
      <dgm:spPr/>
      <dgm:t>
        <a:bodyPr/>
        <a:lstStyle/>
        <a:p>
          <a:r>
            <a:rPr lang="en-ID"/>
            <a:t>Ketepatan mulai dan mengakhiri jam belajar</a:t>
          </a:r>
        </a:p>
      </dgm:t>
    </dgm:pt>
    <dgm:pt modelId="{B562706F-A910-4EA4-A5A5-5B85538A6F76}" type="parTrans" cxnId="{D1F82007-B091-4E26-8E6C-F4241B8C82BC}">
      <dgm:prSet/>
      <dgm:spPr/>
      <dgm:t>
        <a:bodyPr/>
        <a:lstStyle/>
        <a:p>
          <a:endParaRPr lang="en-ID"/>
        </a:p>
      </dgm:t>
    </dgm:pt>
    <dgm:pt modelId="{50FE92FE-83C6-420E-9863-E4599C4BFF7D}" type="sibTrans" cxnId="{D1F82007-B091-4E26-8E6C-F4241B8C82BC}">
      <dgm:prSet/>
      <dgm:spPr/>
      <dgm:t>
        <a:bodyPr/>
        <a:lstStyle/>
        <a:p>
          <a:r>
            <a:rPr lang="en-ID"/>
            <a:t>0,200</a:t>
          </a:r>
        </a:p>
      </dgm:t>
    </dgm:pt>
    <dgm:pt modelId="{A1582B3F-D79F-454D-A579-F25AC2B2FC43}">
      <dgm:prSet phldrT="[Text]"/>
      <dgm:spPr/>
      <dgm:t>
        <a:bodyPr/>
        <a:lstStyle/>
        <a:p>
          <a:r>
            <a:rPr lang="en-ID"/>
            <a:t>Kemudahan penyampaian materi untuk di pahami</a:t>
          </a:r>
        </a:p>
      </dgm:t>
    </dgm:pt>
    <dgm:pt modelId="{6034F044-30B1-4165-9DF0-1F7956CE0AF1}" type="parTrans" cxnId="{FE9E8F30-1816-4A1B-9D4A-F04FBF0EB8BD}">
      <dgm:prSet/>
      <dgm:spPr/>
      <dgm:t>
        <a:bodyPr/>
        <a:lstStyle/>
        <a:p>
          <a:endParaRPr lang="en-ID"/>
        </a:p>
      </dgm:t>
    </dgm:pt>
    <dgm:pt modelId="{E1A36EF5-C785-45E9-B7CE-2D2201BA95DA}" type="sibTrans" cxnId="{FE9E8F30-1816-4A1B-9D4A-F04FBF0EB8BD}">
      <dgm:prSet/>
      <dgm:spPr/>
      <dgm:t>
        <a:bodyPr/>
        <a:lstStyle/>
        <a:p>
          <a:r>
            <a:rPr lang="en-ID"/>
            <a:t>0,327</a:t>
          </a:r>
        </a:p>
      </dgm:t>
    </dgm:pt>
    <dgm:pt modelId="{D3832E21-7181-4B0C-9964-DD90CB6D731E}">
      <dgm:prSet phldrT="[Text]"/>
      <dgm:spPr/>
      <dgm:t>
        <a:bodyPr/>
        <a:lstStyle/>
        <a:p>
          <a:r>
            <a:rPr lang="en-ID"/>
            <a:t>Kemampuan dalam mengelola interaksi kelas </a:t>
          </a:r>
        </a:p>
      </dgm:t>
    </dgm:pt>
    <dgm:pt modelId="{490B6EE9-A411-4AA0-BEC9-497FADFDE47F}" type="parTrans" cxnId="{634B9A15-9060-4E4D-A3E3-8125A4B055F7}">
      <dgm:prSet/>
      <dgm:spPr/>
      <dgm:t>
        <a:bodyPr/>
        <a:lstStyle/>
        <a:p>
          <a:endParaRPr lang="en-ID"/>
        </a:p>
      </dgm:t>
    </dgm:pt>
    <dgm:pt modelId="{25386F1B-31DF-400C-AE05-9C151DED1CFF}" type="sibTrans" cxnId="{634B9A15-9060-4E4D-A3E3-8125A4B055F7}">
      <dgm:prSet/>
      <dgm:spPr/>
      <dgm:t>
        <a:bodyPr/>
        <a:lstStyle/>
        <a:p>
          <a:r>
            <a:rPr lang="en-ID"/>
            <a:t>0,227</a:t>
          </a:r>
        </a:p>
      </dgm:t>
    </dgm:pt>
    <dgm:pt modelId="{68AE198A-49A1-46EE-9F34-96C6F9D83593}">
      <dgm:prSet/>
      <dgm:spPr/>
      <dgm:t>
        <a:bodyPr/>
        <a:lstStyle/>
        <a:p>
          <a:r>
            <a:rPr lang="en-ID"/>
            <a:t>Baik</a:t>
          </a:r>
        </a:p>
      </dgm:t>
    </dgm:pt>
    <dgm:pt modelId="{E2A249B6-3DA4-4B89-A772-E8345F798C9C}" type="parTrans" cxnId="{D0975559-D1AC-4445-A78D-C99B330B3E31}">
      <dgm:prSet/>
      <dgm:spPr/>
      <dgm:t>
        <a:bodyPr/>
        <a:lstStyle/>
        <a:p>
          <a:endParaRPr lang="en-ID"/>
        </a:p>
      </dgm:t>
    </dgm:pt>
    <dgm:pt modelId="{C40F70B6-1A60-4B01-91D9-B2E50273889B}" type="sibTrans" cxnId="{D0975559-D1AC-4445-A78D-C99B330B3E31}">
      <dgm:prSet/>
      <dgm:spPr/>
      <dgm:t>
        <a:bodyPr/>
        <a:lstStyle/>
        <a:p>
          <a:r>
            <a:rPr lang="en-ID"/>
            <a:t>0,63</a:t>
          </a:r>
        </a:p>
      </dgm:t>
    </dgm:pt>
    <dgm:pt modelId="{092CB23B-FF2E-4599-A811-62F36CF1F2DA}">
      <dgm:prSet/>
      <dgm:spPr/>
      <dgm:t>
        <a:bodyPr/>
        <a:lstStyle/>
        <a:p>
          <a:r>
            <a:rPr lang="en-ID"/>
            <a:t>Cukup</a:t>
          </a:r>
        </a:p>
      </dgm:t>
    </dgm:pt>
    <dgm:pt modelId="{0384D335-0674-4FCB-B94E-C71BF3B938E5}" type="parTrans" cxnId="{DE36D5DF-3B19-45A4-A77F-86D2FE76AEF5}">
      <dgm:prSet/>
      <dgm:spPr/>
      <dgm:t>
        <a:bodyPr/>
        <a:lstStyle/>
        <a:p>
          <a:endParaRPr lang="en-ID"/>
        </a:p>
      </dgm:t>
    </dgm:pt>
    <dgm:pt modelId="{99159AFE-79BC-40D3-BA79-69C469769F59}" type="sibTrans" cxnId="{DE36D5DF-3B19-45A4-A77F-86D2FE76AEF5}">
      <dgm:prSet/>
      <dgm:spPr/>
      <dgm:t>
        <a:bodyPr/>
        <a:lstStyle/>
        <a:p>
          <a:r>
            <a:rPr lang="en-ID"/>
            <a:t>0,26</a:t>
          </a:r>
        </a:p>
      </dgm:t>
    </dgm:pt>
    <dgm:pt modelId="{0933E9C5-C7A4-486A-8B42-E70F1ED97400}">
      <dgm:prSet/>
      <dgm:spPr/>
      <dgm:t>
        <a:bodyPr/>
        <a:lstStyle/>
        <a:p>
          <a:r>
            <a:rPr lang="en-ID"/>
            <a:t>Kurang</a:t>
          </a:r>
        </a:p>
      </dgm:t>
    </dgm:pt>
    <dgm:pt modelId="{A801EE0A-FD0C-493C-9EDC-BE411EB83CB3}" type="parTrans" cxnId="{7A5C2C30-FE4E-4675-9FAB-7A8752E3FC9F}">
      <dgm:prSet/>
      <dgm:spPr/>
      <dgm:t>
        <a:bodyPr/>
        <a:lstStyle/>
        <a:p>
          <a:endParaRPr lang="en-ID"/>
        </a:p>
      </dgm:t>
    </dgm:pt>
    <dgm:pt modelId="{D9D2B0F8-5C5A-4705-9C48-D1966B326423}" type="sibTrans" cxnId="{7A5C2C30-FE4E-4675-9FAB-7A8752E3FC9F}">
      <dgm:prSet/>
      <dgm:spPr/>
      <dgm:t>
        <a:bodyPr/>
        <a:lstStyle/>
        <a:p>
          <a:r>
            <a:rPr lang="en-ID"/>
            <a:t>0,11</a:t>
          </a:r>
        </a:p>
      </dgm:t>
    </dgm:pt>
    <dgm:pt modelId="{3724138E-7696-4959-8A82-D432B600F946}">
      <dgm:prSet/>
      <dgm:spPr/>
      <dgm:t>
        <a:bodyPr/>
        <a:lstStyle/>
        <a:p>
          <a:r>
            <a:rPr lang="en-ID"/>
            <a:t>Baik</a:t>
          </a:r>
        </a:p>
      </dgm:t>
    </dgm:pt>
    <dgm:pt modelId="{94A0B5EA-B760-4CD1-BC9D-224B84B410D0}" type="parTrans" cxnId="{96A3B36F-C3E3-49C1-93CA-1B3351890BD8}">
      <dgm:prSet/>
      <dgm:spPr/>
      <dgm:t>
        <a:bodyPr/>
        <a:lstStyle/>
        <a:p>
          <a:endParaRPr lang="en-ID"/>
        </a:p>
      </dgm:t>
    </dgm:pt>
    <dgm:pt modelId="{B5C54A8E-1037-43A2-8A66-16523295E185}" type="sibTrans" cxnId="{96A3B36F-C3E3-49C1-93CA-1B3351890BD8}">
      <dgm:prSet/>
      <dgm:spPr/>
      <dgm:t>
        <a:bodyPr/>
        <a:lstStyle/>
        <a:p>
          <a:r>
            <a:rPr lang="en-ID"/>
            <a:t>0,48</a:t>
          </a:r>
        </a:p>
      </dgm:t>
    </dgm:pt>
    <dgm:pt modelId="{E7E209B4-F722-4DBA-B14F-3DCB62049188}">
      <dgm:prSet/>
      <dgm:spPr/>
      <dgm:t>
        <a:bodyPr/>
        <a:lstStyle/>
        <a:p>
          <a:r>
            <a:rPr lang="en-ID"/>
            <a:t>Cukup</a:t>
          </a:r>
        </a:p>
      </dgm:t>
    </dgm:pt>
    <dgm:pt modelId="{444A8F80-3BCA-4EEC-87B9-C041163F1609}" type="parTrans" cxnId="{2569A8F2-22C7-422B-8A77-785C36541D5F}">
      <dgm:prSet/>
      <dgm:spPr/>
      <dgm:t>
        <a:bodyPr/>
        <a:lstStyle/>
        <a:p>
          <a:endParaRPr lang="en-ID"/>
        </a:p>
      </dgm:t>
    </dgm:pt>
    <dgm:pt modelId="{ABD15C56-9FD9-45AD-901C-A19C4F687986}" type="sibTrans" cxnId="{2569A8F2-22C7-422B-8A77-785C36541D5F}">
      <dgm:prSet/>
      <dgm:spPr/>
      <dgm:t>
        <a:bodyPr/>
        <a:lstStyle/>
        <a:p>
          <a:r>
            <a:rPr lang="en-ID"/>
            <a:t>0,26</a:t>
          </a:r>
        </a:p>
      </dgm:t>
    </dgm:pt>
    <dgm:pt modelId="{82086F52-C152-4393-BB03-622EC3968788}">
      <dgm:prSet/>
      <dgm:spPr/>
      <dgm:t>
        <a:bodyPr/>
        <a:lstStyle/>
        <a:p>
          <a:r>
            <a:rPr lang="en-ID"/>
            <a:t>Kurang</a:t>
          </a:r>
        </a:p>
      </dgm:t>
    </dgm:pt>
    <dgm:pt modelId="{6DEDAD2B-8929-43B5-8F7F-A23B8621731A}" type="parTrans" cxnId="{7E0E8D05-BB64-4EFB-9F31-72D896785110}">
      <dgm:prSet/>
      <dgm:spPr/>
      <dgm:t>
        <a:bodyPr/>
        <a:lstStyle/>
        <a:p>
          <a:endParaRPr lang="en-ID"/>
        </a:p>
      </dgm:t>
    </dgm:pt>
    <dgm:pt modelId="{ECE4F3A4-2A01-4D7D-AEDF-0052B93AC122}" type="sibTrans" cxnId="{7E0E8D05-BB64-4EFB-9F31-72D896785110}">
      <dgm:prSet/>
      <dgm:spPr/>
      <dgm:t>
        <a:bodyPr/>
        <a:lstStyle/>
        <a:p>
          <a:r>
            <a:rPr lang="en-ID"/>
            <a:t>0,15</a:t>
          </a:r>
        </a:p>
      </dgm:t>
    </dgm:pt>
    <dgm:pt modelId="{9C22C02B-1656-49A8-92B0-08BBBDBBBA4B}">
      <dgm:prSet/>
      <dgm:spPr/>
      <dgm:t>
        <a:bodyPr/>
        <a:lstStyle/>
        <a:p>
          <a:r>
            <a:rPr lang="en-ID"/>
            <a:t>Sangat Baik</a:t>
          </a:r>
        </a:p>
      </dgm:t>
    </dgm:pt>
    <dgm:pt modelId="{F6413ED8-A471-44EF-A020-EAC1993198B6}" type="parTrans" cxnId="{A087430F-EF5E-43A6-A09D-98E5D6D10487}">
      <dgm:prSet/>
      <dgm:spPr/>
      <dgm:t>
        <a:bodyPr/>
        <a:lstStyle/>
        <a:p>
          <a:endParaRPr lang="en-ID"/>
        </a:p>
      </dgm:t>
    </dgm:pt>
    <dgm:pt modelId="{2733452F-6484-4CC9-AD04-9ABF3B8A1407}" type="sibTrans" cxnId="{A087430F-EF5E-43A6-A09D-98E5D6D10487}">
      <dgm:prSet/>
      <dgm:spPr/>
      <dgm:t>
        <a:bodyPr/>
        <a:lstStyle/>
        <a:p>
          <a:r>
            <a:rPr lang="en-ID"/>
            <a:t>0,6</a:t>
          </a:r>
        </a:p>
      </dgm:t>
    </dgm:pt>
    <dgm:pt modelId="{2479A159-3CC2-42FB-9E3B-0EF3526AEB27}">
      <dgm:prSet/>
      <dgm:spPr/>
      <dgm:t>
        <a:bodyPr/>
        <a:lstStyle/>
        <a:p>
          <a:r>
            <a:rPr lang="en-ID"/>
            <a:t>Baik</a:t>
          </a:r>
        </a:p>
      </dgm:t>
    </dgm:pt>
    <dgm:pt modelId="{389F147E-0D6B-44CF-9D1D-51D6555F9EC4}" type="parTrans" cxnId="{7499762F-8769-4ECC-82C2-F7AD7E76CD91}">
      <dgm:prSet/>
      <dgm:spPr/>
      <dgm:t>
        <a:bodyPr/>
        <a:lstStyle/>
        <a:p>
          <a:endParaRPr lang="en-ID"/>
        </a:p>
      </dgm:t>
    </dgm:pt>
    <dgm:pt modelId="{3BFB68AA-3B5E-4860-BA66-9508FEC9959B}" type="sibTrans" cxnId="{7499762F-8769-4ECC-82C2-F7AD7E76CD91}">
      <dgm:prSet/>
      <dgm:spPr/>
      <dgm:t>
        <a:bodyPr/>
        <a:lstStyle/>
        <a:p>
          <a:r>
            <a:rPr lang="en-ID"/>
            <a:t>0,22</a:t>
          </a:r>
        </a:p>
      </dgm:t>
    </dgm:pt>
    <dgm:pt modelId="{3A5100A5-DB05-4A34-96DC-FEF9329F3A59}">
      <dgm:prSet/>
      <dgm:spPr/>
      <dgm:t>
        <a:bodyPr/>
        <a:lstStyle/>
        <a:p>
          <a:r>
            <a:rPr lang="en-ID"/>
            <a:t>Cukup</a:t>
          </a:r>
        </a:p>
      </dgm:t>
    </dgm:pt>
    <dgm:pt modelId="{93FE217C-DFD4-4F42-8B29-0DC3C30FCDBD}" type="parTrans" cxnId="{4A9BEBC9-786F-4FF4-B81D-0F77D2979F8A}">
      <dgm:prSet/>
      <dgm:spPr/>
      <dgm:t>
        <a:bodyPr/>
        <a:lstStyle/>
        <a:p>
          <a:endParaRPr lang="en-ID"/>
        </a:p>
      </dgm:t>
    </dgm:pt>
    <dgm:pt modelId="{8D7A4CEF-20D4-4FA7-B2A5-AEFA30A88DB8}" type="sibTrans" cxnId="{4A9BEBC9-786F-4FF4-B81D-0F77D2979F8A}">
      <dgm:prSet/>
      <dgm:spPr/>
      <dgm:t>
        <a:bodyPr/>
        <a:lstStyle/>
        <a:p>
          <a:r>
            <a:rPr lang="en-ID"/>
            <a:t>0,13</a:t>
          </a:r>
        </a:p>
      </dgm:t>
    </dgm:pt>
    <dgm:pt modelId="{E3C251AD-B210-4721-9F43-CBDD18EC0D58}">
      <dgm:prSet/>
      <dgm:spPr/>
      <dgm:t>
        <a:bodyPr/>
        <a:lstStyle/>
        <a:p>
          <a:r>
            <a:rPr lang="en-ID"/>
            <a:t>Baik</a:t>
          </a:r>
        </a:p>
      </dgm:t>
    </dgm:pt>
    <dgm:pt modelId="{388D3629-D013-4FB7-9370-DD79230F1997}" type="parTrans" cxnId="{6523B05B-F84B-4886-B899-3ED286D31434}">
      <dgm:prSet/>
      <dgm:spPr/>
      <dgm:t>
        <a:bodyPr/>
        <a:lstStyle/>
        <a:p>
          <a:endParaRPr lang="en-ID"/>
        </a:p>
      </dgm:t>
    </dgm:pt>
    <dgm:pt modelId="{868A0DF7-D464-4519-B611-11BCA407302D}" type="sibTrans" cxnId="{6523B05B-F84B-4886-B899-3ED286D31434}">
      <dgm:prSet/>
      <dgm:spPr/>
      <dgm:t>
        <a:bodyPr/>
        <a:lstStyle/>
        <a:p>
          <a:r>
            <a:rPr lang="en-ID"/>
            <a:t>0,52</a:t>
          </a:r>
        </a:p>
      </dgm:t>
    </dgm:pt>
    <dgm:pt modelId="{6A381181-A21D-4F31-9D88-FD42656AF43D}">
      <dgm:prSet/>
      <dgm:spPr/>
      <dgm:t>
        <a:bodyPr/>
        <a:lstStyle/>
        <a:p>
          <a:r>
            <a:rPr lang="en-ID"/>
            <a:t>Cukup</a:t>
          </a:r>
        </a:p>
      </dgm:t>
    </dgm:pt>
    <dgm:pt modelId="{4AD56853-D41C-4031-9616-195DD60E6104}" type="parTrans" cxnId="{848DA78B-7093-41D0-91C2-0CBFE2465564}">
      <dgm:prSet/>
      <dgm:spPr/>
      <dgm:t>
        <a:bodyPr/>
        <a:lstStyle/>
        <a:p>
          <a:endParaRPr lang="en-ID"/>
        </a:p>
      </dgm:t>
    </dgm:pt>
    <dgm:pt modelId="{93770C6B-830F-4BD1-A00B-6798597B6C48}" type="sibTrans" cxnId="{848DA78B-7093-41D0-91C2-0CBFE2465564}">
      <dgm:prSet/>
      <dgm:spPr/>
      <dgm:t>
        <a:bodyPr/>
        <a:lstStyle/>
        <a:p>
          <a:r>
            <a:rPr lang="en-ID"/>
            <a:t>0,26</a:t>
          </a:r>
        </a:p>
      </dgm:t>
    </dgm:pt>
    <dgm:pt modelId="{25695C07-5DFF-46AD-8210-1B7A375A7E2A}">
      <dgm:prSet/>
      <dgm:spPr/>
      <dgm:t>
        <a:bodyPr/>
        <a:lstStyle/>
        <a:p>
          <a:r>
            <a:rPr lang="en-ID"/>
            <a:t>Kurang</a:t>
          </a:r>
        </a:p>
      </dgm:t>
    </dgm:pt>
    <dgm:pt modelId="{1A54A7E9-44A6-4E91-AF80-07595F19D668}" type="parTrans" cxnId="{FD821B7F-CD22-4434-9CDD-D81E95E5DA7F}">
      <dgm:prSet/>
      <dgm:spPr/>
      <dgm:t>
        <a:bodyPr/>
        <a:lstStyle/>
        <a:p>
          <a:endParaRPr lang="en-ID"/>
        </a:p>
      </dgm:t>
    </dgm:pt>
    <dgm:pt modelId="{4B510E24-C714-4DE7-9117-BDBCFF6636E2}" type="sibTrans" cxnId="{FD821B7F-CD22-4434-9CDD-D81E95E5DA7F}">
      <dgm:prSet/>
      <dgm:spPr/>
      <dgm:t>
        <a:bodyPr/>
        <a:lstStyle/>
        <a:p>
          <a:r>
            <a:rPr lang="en-ID"/>
            <a:t>0,13</a:t>
          </a:r>
        </a:p>
      </dgm:t>
    </dgm:pt>
    <dgm:pt modelId="{AFDAFA07-B525-4BA5-84FD-46023E60032A}" type="pres">
      <dgm:prSet presAssocID="{B531428B-027F-4E4B-AAF8-B0317C6A97B9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0B42E411-3960-45C9-BF87-25BF97AB75F0}" type="pres">
      <dgm:prSet presAssocID="{38822B68-679A-457E-B507-CDEEE9735E9C}" presName="hierRoot1" presStyleCnt="0">
        <dgm:presLayoutVars>
          <dgm:hierBranch val="init"/>
        </dgm:presLayoutVars>
      </dgm:prSet>
      <dgm:spPr/>
    </dgm:pt>
    <dgm:pt modelId="{5E0364BF-9EB3-457E-B27D-D0466A3EAB2B}" type="pres">
      <dgm:prSet presAssocID="{38822B68-679A-457E-B507-CDEEE9735E9C}" presName="rootComposite1" presStyleCnt="0"/>
      <dgm:spPr/>
    </dgm:pt>
    <dgm:pt modelId="{EB1184CD-2A17-407D-A885-C33E359647EE}" type="pres">
      <dgm:prSet presAssocID="{38822B68-679A-457E-B507-CDEEE9735E9C}" presName="rootText1" presStyleLbl="node0" presStyleIdx="0" presStyleCnt="1">
        <dgm:presLayoutVars>
          <dgm:chMax/>
          <dgm:chPref val="3"/>
        </dgm:presLayoutVars>
      </dgm:prSet>
      <dgm:spPr/>
    </dgm:pt>
    <dgm:pt modelId="{5F5D9999-13E8-4FE0-B1FE-CD3E3BAB817F}" type="pres">
      <dgm:prSet presAssocID="{38822B68-679A-457E-B507-CDEEE9735E9C}" presName="titleText1" presStyleLbl="fgAcc0" presStyleIdx="0" presStyleCnt="1">
        <dgm:presLayoutVars>
          <dgm:chMax val="0"/>
          <dgm:chPref val="0"/>
        </dgm:presLayoutVars>
      </dgm:prSet>
      <dgm:spPr/>
    </dgm:pt>
    <dgm:pt modelId="{8496C49A-7625-4476-A69C-2B39066E6A0E}" type="pres">
      <dgm:prSet presAssocID="{38822B68-679A-457E-B507-CDEEE9735E9C}" presName="rootConnector1" presStyleLbl="node1" presStyleIdx="0" presStyleCnt="16"/>
      <dgm:spPr/>
    </dgm:pt>
    <dgm:pt modelId="{683808A6-C375-4D7E-85AD-8F62A973A823}" type="pres">
      <dgm:prSet presAssocID="{38822B68-679A-457E-B507-CDEEE9735E9C}" presName="hierChild2" presStyleCnt="0"/>
      <dgm:spPr/>
    </dgm:pt>
    <dgm:pt modelId="{250609B9-F473-4815-AD30-4E1C82914FA8}" type="pres">
      <dgm:prSet presAssocID="{3D902D42-0C5B-456F-91F0-3DCD573FCBF4}" presName="Name37" presStyleLbl="parChTrans1D2" presStyleIdx="0" presStyleCnt="4"/>
      <dgm:spPr/>
    </dgm:pt>
    <dgm:pt modelId="{24E47531-D157-40F5-8EDE-66697276C9CE}" type="pres">
      <dgm:prSet presAssocID="{51F21E04-C07D-45F9-84E2-6814EB312C13}" presName="hierRoot2" presStyleCnt="0">
        <dgm:presLayoutVars>
          <dgm:hierBranch val="init"/>
        </dgm:presLayoutVars>
      </dgm:prSet>
      <dgm:spPr/>
    </dgm:pt>
    <dgm:pt modelId="{E2C3D912-5206-49D8-A175-2FC633AA51B4}" type="pres">
      <dgm:prSet presAssocID="{51F21E04-C07D-45F9-84E2-6814EB312C13}" presName="rootComposite" presStyleCnt="0"/>
      <dgm:spPr/>
    </dgm:pt>
    <dgm:pt modelId="{6F80F46F-C695-42D2-90C8-568364FBD29E}" type="pres">
      <dgm:prSet presAssocID="{51F21E04-C07D-45F9-84E2-6814EB312C13}" presName="rootText" presStyleLbl="node1" presStyleIdx="0" presStyleCnt="16">
        <dgm:presLayoutVars>
          <dgm:chMax/>
          <dgm:chPref val="3"/>
        </dgm:presLayoutVars>
      </dgm:prSet>
      <dgm:spPr/>
    </dgm:pt>
    <dgm:pt modelId="{E94465E8-C41F-4E39-81A7-CA5F2244521F}" type="pres">
      <dgm:prSet presAssocID="{51F21E04-C07D-45F9-84E2-6814EB312C13}" presName="titleText2" presStyleLbl="fgAcc1" presStyleIdx="0" presStyleCnt="16">
        <dgm:presLayoutVars>
          <dgm:chMax val="0"/>
          <dgm:chPref val="0"/>
        </dgm:presLayoutVars>
      </dgm:prSet>
      <dgm:spPr/>
    </dgm:pt>
    <dgm:pt modelId="{F2DC2EB9-59F5-40B8-9CC1-6E46BB0EEABD}" type="pres">
      <dgm:prSet presAssocID="{51F21E04-C07D-45F9-84E2-6814EB312C13}" presName="rootConnector" presStyleLbl="node2" presStyleIdx="0" presStyleCnt="0"/>
      <dgm:spPr/>
    </dgm:pt>
    <dgm:pt modelId="{EC512CD2-A51C-4DD3-A50C-C3005C2125D8}" type="pres">
      <dgm:prSet presAssocID="{51F21E04-C07D-45F9-84E2-6814EB312C13}" presName="hierChild4" presStyleCnt="0"/>
      <dgm:spPr/>
    </dgm:pt>
    <dgm:pt modelId="{BD26CD72-0FB8-4692-BDA7-58D33789B2F0}" type="pres">
      <dgm:prSet presAssocID="{E2A249B6-3DA4-4B89-A772-E8345F798C9C}" presName="Name37" presStyleLbl="parChTrans1D3" presStyleIdx="0" presStyleCnt="12"/>
      <dgm:spPr/>
    </dgm:pt>
    <dgm:pt modelId="{FD65247D-1B32-407C-B30C-AAC79CC50C11}" type="pres">
      <dgm:prSet presAssocID="{68AE198A-49A1-46EE-9F34-96C6F9D83593}" presName="hierRoot2" presStyleCnt="0">
        <dgm:presLayoutVars>
          <dgm:hierBranch val="init"/>
        </dgm:presLayoutVars>
      </dgm:prSet>
      <dgm:spPr/>
    </dgm:pt>
    <dgm:pt modelId="{64B331D8-67BE-405F-939B-D49877E60B96}" type="pres">
      <dgm:prSet presAssocID="{68AE198A-49A1-46EE-9F34-96C6F9D83593}" presName="rootComposite" presStyleCnt="0"/>
      <dgm:spPr/>
    </dgm:pt>
    <dgm:pt modelId="{44C23BB5-A097-4117-AE58-C2B4DAC91A28}" type="pres">
      <dgm:prSet presAssocID="{68AE198A-49A1-46EE-9F34-96C6F9D83593}" presName="rootText" presStyleLbl="node1" presStyleIdx="1" presStyleCnt="16">
        <dgm:presLayoutVars>
          <dgm:chMax/>
          <dgm:chPref val="3"/>
        </dgm:presLayoutVars>
      </dgm:prSet>
      <dgm:spPr/>
    </dgm:pt>
    <dgm:pt modelId="{D6CB838F-2580-45A2-8509-F521CD25C34B}" type="pres">
      <dgm:prSet presAssocID="{68AE198A-49A1-46EE-9F34-96C6F9D83593}" presName="titleText2" presStyleLbl="fgAcc1" presStyleIdx="1" presStyleCnt="16">
        <dgm:presLayoutVars>
          <dgm:chMax val="0"/>
          <dgm:chPref val="0"/>
        </dgm:presLayoutVars>
      </dgm:prSet>
      <dgm:spPr/>
    </dgm:pt>
    <dgm:pt modelId="{F093F15A-9F90-4BD2-998B-68AA87D5837E}" type="pres">
      <dgm:prSet presAssocID="{68AE198A-49A1-46EE-9F34-96C6F9D83593}" presName="rootConnector" presStyleLbl="node3" presStyleIdx="0" presStyleCnt="0"/>
      <dgm:spPr/>
    </dgm:pt>
    <dgm:pt modelId="{E413DCF5-BAC7-47E1-AC90-22F2EA615BC8}" type="pres">
      <dgm:prSet presAssocID="{68AE198A-49A1-46EE-9F34-96C6F9D83593}" presName="hierChild4" presStyleCnt="0"/>
      <dgm:spPr/>
    </dgm:pt>
    <dgm:pt modelId="{C03AFD17-6EF6-415F-B59F-1FBF64C23191}" type="pres">
      <dgm:prSet presAssocID="{68AE198A-49A1-46EE-9F34-96C6F9D83593}" presName="hierChild5" presStyleCnt="0"/>
      <dgm:spPr/>
    </dgm:pt>
    <dgm:pt modelId="{0F6A3127-FBC1-4FA2-9DB5-5FA08CBFF1FD}" type="pres">
      <dgm:prSet presAssocID="{0384D335-0674-4FCB-B94E-C71BF3B938E5}" presName="Name37" presStyleLbl="parChTrans1D3" presStyleIdx="1" presStyleCnt="12"/>
      <dgm:spPr/>
    </dgm:pt>
    <dgm:pt modelId="{E44753E4-8F64-4F03-B6E9-9FB48EC21197}" type="pres">
      <dgm:prSet presAssocID="{092CB23B-FF2E-4599-A811-62F36CF1F2DA}" presName="hierRoot2" presStyleCnt="0">
        <dgm:presLayoutVars>
          <dgm:hierBranch val="init"/>
        </dgm:presLayoutVars>
      </dgm:prSet>
      <dgm:spPr/>
    </dgm:pt>
    <dgm:pt modelId="{0CCBAC0F-9A23-4AB6-ADEC-1CE6714B5423}" type="pres">
      <dgm:prSet presAssocID="{092CB23B-FF2E-4599-A811-62F36CF1F2DA}" presName="rootComposite" presStyleCnt="0"/>
      <dgm:spPr/>
    </dgm:pt>
    <dgm:pt modelId="{F0AF11AF-A42C-4F5A-A281-0E5D7E45F11E}" type="pres">
      <dgm:prSet presAssocID="{092CB23B-FF2E-4599-A811-62F36CF1F2DA}" presName="rootText" presStyleLbl="node1" presStyleIdx="2" presStyleCnt="16">
        <dgm:presLayoutVars>
          <dgm:chMax/>
          <dgm:chPref val="3"/>
        </dgm:presLayoutVars>
      </dgm:prSet>
      <dgm:spPr/>
    </dgm:pt>
    <dgm:pt modelId="{45B4873A-51E3-47E5-9A4F-8048F6D51377}" type="pres">
      <dgm:prSet presAssocID="{092CB23B-FF2E-4599-A811-62F36CF1F2DA}" presName="titleText2" presStyleLbl="fgAcc1" presStyleIdx="2" presStyleCnt="16">
        <dgm:presLayoutVars>
          <dgm:chMax val="0"/>
          <dgm:chPref val="0"/>
        </dgm:presLayoutVars>
      </dgm:prSet>
      <dgm:spPr/>
    </dgm:pt>
    <dgm:pt modelId="{AADEF475-3FDD-4D05-AE96-79AA4049F65C}" type="pres">
      <dgm:prSet presAssocID="{092CB23B-FF2E-4599-A811-62F36CF1F2DA}" presName="rootConnector" presStyleLbl="node3" presStyleIdx="0" presStyleCnt="0"/>
      <dgm:spPr/>
    </dgm:pt>
    <dgm:pt modelId="{10A6766A-CA6E-4774-8101-B6E6C1876412}" type="pres">
      <dgm:prSet presAssocID="{092CB23B-FF2E-4599-A811-62F36CF1F2DA}" presName="hierChild4" presStyleCnt="0"/>
      <dgm:spPr/>
    </dgm:pt>
    <dgm:pt modelId="{2FB30C30-CED0-4AA9-AFAA-91F3266552A1}" type="pres">
      <dgm:prSet presAssocID="{092CB23B-FF2E-4599-A811-62F36CF1F2DA}" presName="hierChild5" presStyleCnt="0"/>
      <dgm:spPr/>
    </dgm:pt>
    <dgm:pt modelId="{0DA70516-857F-4609-AFE0-38619B9F9F7B}" type="pres">
      <dgm:prSet presAssocID="{A801EE0A-FD0C-493C-9EDC-BE411EB83CB3}" presName="Name37" presStyleLbl="parChTrans1D3" presStyleIdx="2" presStyleCnt="12"/>
      <dgm:spPr/>
    </dgm:pt>
    <dgm:pt modelId="{1B7AFA21-B576-4EB0-90D4-D2E1871792E7}" type="pres">
      <dgm:prSet presAssocID="{0933E9C5-C7A4-486A-8B42-E70F1ED97400}" presName="hierRoot2" presStyleCnt="0">
        <dgm:presLayoutVars>
          <dgm:hierBranch val="init"/>
        </dgm:presLayoutVars>
      </dgm:prSet>
      <dgm:spPr/>
    </dgm:pt>
    <dgm:pt modelId="{3A3A055A-068A-4DBD-AB44-C3D52C76AC11}" type="pres">
      <dgm:prSet presAssocID="{0933E9C5-C7A4-486A-8B42-E70F1ED97400}" presName="rootComposite" presStyleCnt="0"/>
      <dgm:spPr/>
    </dgm:pt>
    <dgm:pt modelId="{88D7C942-EFBF-4A79-A689-CCB22EF00444}" type="pres">
      <dgm:prSet presAssocID="{0933E9C5-C7A4-486A-8B42-E70F1ED97400}" presName="rootText" presStyleLbl="node1" presStyleIdx="3" presStyleCnt="16">
        <dgm:presLayoutVars>
          <dgm:chMax/>
          <dgm:chPref val="3"/>
        </dgm:presLayoutVars>
      </dgm:prSet>
      <dgm:spPr/>
    </dgm:pt>
    <dgm:pt modelId="{63355734-7B07-420E-B6F6-445D65344FC2}" type="pres">
      <dgm:prSet presAssocID="{0933E9C5-C7A4-486A-8B42-E70F1ED97400}" presName="titleText2" presStyleLbl="fgAcc1" presStyleIdx="3" presStyleCnt="16">
        <dgm:presLayoutVars>
          <dgm:chMax val="0"/>
          <dgm:chPref val="0"/>
        </dgm:presLayoutVars>
      </dgm:prSet>
      <dgm:spPr/>
    </dgm:pt>
    <dgm:pt modelId="{857702F3-AE90-4203-98D6-1AA13973AE8B}" type="pres">
      <dgm:prSet presAssocID="{0933E9C5-C7A4-486A-8B42-E70F1ED97400}" presName="rootConnector" presStyleLbl="node3" presStyleIdx="0" presStyleCnt="0"/>
      <dgm:spPr/>
    </dgm:pt>
    <dgm:pt modelId="{28E68315-3970-49AC-894A-E98B357BC4F9}" type="pres">
      <dgm:prSet presAssocID="{0933E9C5-C7A4-486A-8B42-E70F1ED97400}" presName="hierChild4" presStyleCnt="0"/>
      <dgm:spPr/>
    </dgm:pt>
    <dgm:pt modelId="{6CBB9EE3-E4FA-4A60-975E-A271D5BE26E3}" type="pres">
      <dgm:prSet presAssocID="{0933E9C5-C7A4-486A-8B42-E70F1ED97400}" presName="hierChild5" presStyleCnt="0"/>
      <dgm:spPr/>
    </dgm:pt>
    <dgm:pt modelId="{6014979E-3382-4418-A512-28DE873ABFB2}" type="pres">
      <dgm:prSet presAssocID="{51F21E04-C07D-45F9-84E2-6814EB312C13}" presName="hierChild5" presStyleCnt="0"/>
      <dgm:spPr/>
    </dgm:pt>
    <dgm:pt modelId="{43FF3444-7CE1-4753-B0D2-11F87A1FB113}" type="pres">
      <dgm:prSet presAssocID="{B562706F-A910-4EA4-A5A5-5B85538A6F76}" presName="Name37" presStyleLbl="parChTrans1D2" presStyleIdx="1" presStyleCnt="4"/>
      <dgm:spPr/>
    </dgm:pt>
    <dgm:pt modelId="{DE14F433-8F02-4B6B-AADC-59F43A38F989}" type="pres">
      <dgm:prSet presAssocID="{5457CEE9-2818-4567-BEAA-06640A8F8476}" presName="hierRoot2" presStyleCnt="0">
        <dgm:presLayoutVars>
          <dgm:hierBranch val="init"/>
        </dgm:presLayoutVars>
      </dgm:prSet>
      <dgm:spPr/>
    </dgm:pt>
    <dgm:pt modelId="{99ED5F6F-24D2-491E-988F-3265D3866504}" type="pres">
      <dgm:prSet presAssocID="{5457CEE9-2818-4567-BEAA-06640A8F8476}" presName="rootComposite" presStyleCnt="0"/>
      <dgm:spPr/>
    </dgm:pt>
    <dgm:pt modelId="{AC31223F-96FC-4EEC-8F3E-F369BFC7174F}" type="pres">
      <dgm:prSet presAssocID="{5457CEE9-2818-4567-BEAA-06640A8F8476}" presName="rootText" presStyleLbl="node1" presStyleIdx="4" presStyleCnt="16">
        <dgm:presLayoutVars>
          <dgm:chMax/>
          <dgm:chPref val="3"/>
        </dgm:presLayoutVars>
      </dgm:prSet>
      <dgm:spPr/>
    </dgm:pt>
    <dgm:pt modelId="{7BC7E660-D690-4F51-AA01-5AB007A2864F}" type="pres">
      <dgm:prSet presAssocID="{5457CEE9-2818-4567-BEAA-06640A8F8476}" presName="titleText2" presStyleLbl="fgAcc1" presStyleIdx="4" presStyleCnt="16">
        <dgm:presLayoutVars>
          <dgm:chMax val="0"/>
          <dgm:chPref val="0"/>
        </dgm:presLayoutVars>
      </dgm:prSet>
      <dgm:spPr/>
    </dgm:pt>
    <dgm:pt modelId="{278B1178-7AF4-4A42-BDA4-88C70B3AD18A}" type="pres">
      <dgm:prSet presAssocID="{5457CEE9-2818-4567-BEAA-06640A8F8476}" presName="rootConnector" presStyleLbl="node2" presStyleIdx="0" presStyleCnt="0"/>
      <dgm:spPr/>
    </dgm:pt>
    <dgm:pt modelId="{9A6BFE22-8674-420C-A89D-18315EE717EB}" type="pres">
      <dgm:prSet presAssocID="{5457CEE9-2818-4567-BEAA-06640A8F8476}" presName="hierChild4" presStyleCnt="0"/>
      <dgm:spPr/>
    </dgm:pt>
    <dgm:pt modelId="{BD438065-206A-4656-A8A8-647DF0964985}" type="pres">
      <dgm:prSet presAssocID="{94A0B5EA-B760-4CD1-BC9D-224B84B410D0}" presName="Name37" presStyleLbl="parChTrans1D3" presStyleIdx="3" presStyleCnt="12"/>
      <dgm:spPr/>
    </dgm:pt>
    <dgm:pt modelId="{0B72E8F9-A623-4A1D-BA5A-A91DAEF9CD5F}" type="pres">
      <dgm:prSet presAssocID="{3724138E-7696-4959-8A82-D432B600F946}" presName="hierRoot2" presStyleCnt="0">
        <dgm:presLayoutVars>
          <dgm:hierBranch val="init"/>
        </dgm:presLayoutVars>
      </dgm:prSet>
      <dgm:spPr/>
    </dgm:pt>
    <dgm:pt modelId="{C521E6ED-55A8-4521-8A4B-38BA3566411F}" type="pres">
      <dgm:prSet presAssocID="{3724138E-7696-4959-8A82-D432B600F946}" presName="rootComposite" presStyleCnt="0"/>
      <dgm:spPr/>
    </dgm:pt>
    <dgm:pt modelId="{8557B8E7-0AA4-46E4-9343-D478089FF476}" type="pres">
      <dgm:prSet presAssocID="{3724138E-7696-4959-8A82-D432B600F946}" presName="rootText" presStyleLbl="node1" presStyleIdx="5" presStyleCnt="16">
        <dgm:presLayoutVars>
          <dgm:chMax/>
          <dgm:chPref val="3"/>
        </dgm:presLayoutVars>
      </dgm:prSet>
      <dgm:spPr/>
    </dgm:pt>
    <dgm:pt modelId="{CB57FF3B-C5EE-4275-BC74-A16894101394}" type="pres">
      <dgm:prSet presAssocID="{3724138E-7696-4959-8A82-D432B600F946}" presName="titleText2" presStyleLbl="fgAcc1" presStyleIdx="5" presStyleCnt="16">
        <dgm:presLayoutVars>
          <dgm:chMax val="0"/>
          <dgm:chPref val="0"/>
        </dgm:presLayoutVars>
      </dgm:prSet>
      <dgm:spPr/>
    </dgm:pt>
    <dgm:pt modelId="{AE5D3746-C30E-4A7F-B073-4F7FAE399B7E}" type="pres">
      <dgm:prSet presAssocID="{3724138E-7696-4959-8A82-D432B600F946}" presName="rootConnector" presStyleLbl="node3" presStyleIdx="0" presStyleCnt="0"/>
      <dgm:spPr/>
    </dgm:pt>
    <dgm:pt modelId="{122DEF26-30D2-41EC-86CD-CEE372D084EA}" type="pres">
      <dgm:prSet presAssocID="{3724138E-7696-4959-8A82-D432B600F946}" presName="hierChild4" presStyleCnt="0"/>
      <dgm:spPr/>
    </dgm:pt>
    <dgm:pt modelId="{3755611F-B825-4BF8-BE36-833D1203E819}" type="pres">
      <dgm:prSet presAssocID="{3724138E-7696-4959-8A82-D432B600F946}" presName="hierChild5" presStyleCnt="0"/>
      <dgm:spPr/>
    </dgm:pt>
    <dgm:pt modelId="{3813C272-24DE-4F8F-8DFD-3CAD6A306B79}" type="pres">
      <dgm:prSet presAssocID="{444A8F80-3BCA-4EEC-87B9-C041163F1609}" presName="Name37" presStyleLbl="parChTrans1D3" presStyleIdx="4" presStyleCnt="12"/>
      <dgm:spPr/>
    </dgm:pt>
    <dgm:pt modelId="{45B59DB6-5FB8-416D-8A43-8B42B930D62C}" type="pres">
      <dgm:prSet presAssocID="{E7E209B4-F722-4DBA-B14F-3DCB62049188}" presName="hierRoot2" presStyleCnt="0">
        <dgm:presLayoutVars>
          <dgm:hierBranch val="init"/>
        </dgm:presLayoutVars>
      </dgm:prSet>
      <dgm:spPr/>
    </dgm:pt>
    <dgm:pt modelId="{02E63B83-55EA-4AE1-B068-AB32488D37A3}" type="pres">
      <dgm:prSet presAssocID="{E7E209B4-F722-4DBA-B14F-3DCB62049188}" presName="rootComposite" presStyleCnt="0"/>
      <dgm:spPr/>
    </dgm:pt>
    <dgm:pt modelId="{C1AB9E86-FF0D-4B88-A331-ADD62AD160CA}" type="pres">
      <dgm:prSet presAssocID="{E7E209B4-F722-4DBA-B14F-3DCB62049188}" presName="rootText" presStyleLbl="node1" presStyleIdx="6" presStyleCnt="16">
        <dgm:presLayoutVars>
          <dgm:chMax/>
          <dgm:chPref val="3"/>
        </dgm:presLayoutVars>
      </dgm:prSet>
      <dgm:spPr/>
    </dgm:pt>
    <dgm:pt modelId="{E1F5EDF0-0FAA-4F00-B15B-75C9955D0E2C}" type="pres">
      <dgm:prSet presAssocID="{E7E209B4-F722-4DBA-B14F-3DCB62049188}" presName="titleText2" presStyleLbl="fgAcc1" presStyleIdx="6" presStyleCnt="16">
        <dgm:presLayoutVars>
          <dgm:chMax val="0"/>
          <dgm:chPref val="0"/>
        </dgm:presLayoutVars>
      </dgm:prSet>
      <dgm:spPr/>
    </dgm:pt>
    <dgm:pt modelId="{12BF778C-ED9D-4135-9EF3-A2E6D94A40BF}" type="pres">
      <dgm:prSet presAssocID="{E7E209B4-F722-4DBA-B14F-3DCB62049188}" presName="rootConnector" presStyleLbl="node3" presStyleIdx="0" presStyleCnt="0"/>
      <dgm:spPr/>
    </dgm:pt>
    <dgm:pt modelId="{60BEE393-8585-4FCA-9AA3-7A293F3343B9}" type="pres">
      <dgm:prSet presAssocID="{E7E209B4-F722-4DBA-B14F-3DCB62049188}" presName="hierChild4" presStyleCnt="0"/>
      <dgm:spPr/>
    </dgm:pt>
    <dgm:pt modelId="{B03DA41B-4D57-4E98-9D16-7EA8BDF526C1}" type="pres">
      <dgm:prSet presAssocID="{E7E209B4-F722-4DBA-B14F-3DCB62049188}" presName="hierChild5" presStyleCnt="0"/>
      <dgm:spPr/>
    </dgm:pt>
    <dgm:pt modelId="{8A195968-81E0-47C1-8666-0346B92371BB}" type="pres">
      <dgm:prSet presAssocID="{6DEDAD2B-8929-43B5-8F7F-A23B8621731A}" presName="Name37" presStyleLbl="parChTrans1D3" presStyleIdx="5" presStyleCnt="12"/>
      <dgm:spPr/>
    </dgm:pt>
    <dgm:pt modelId="{660E58C2-4ABD-4154-87FA-3104C1AF6A5D}" type="pres">
      <dgm:prSet presAssocID="{82086F52-C152-4393-BB03-622EC3968788}" presName="hierRoot2" presStyleCnt="0">
        <dgm:presLayoutVars>
          <dgm:hierBranch val="init"/>
        </dgm:presLayoutVars>
      </dgm:prSet>
      <dgm:spPr/>
    </dgm:pt>
    <dgm:pt modelId="{D1167EDA-410B-42C4-BC52-6CFD8A1D2D67}" type="pres">
      <dgm:prSet presAssocID="{82086F52-C152-4393-BB03-622EC3968788}" presName="rootComposite" presStyleCnt="0"/>
      <dgm:spPr/>
    </dgm:pt>
    <dgm:pt modelId="{08E7F453-4794-4616-9361-B7FC07FCF96F}" type="pres">
      <dgm:prSet presAssocID="{82086F52-C152-4393-BB03-622EC3968788}" presName="rootText" presStyleLbl="node1" presStyleIdx="7" presStyleCnt="16">
        <dgm:presLayoutVars>
          <dgm:chMax/>
          <dgm:chPref val="3"/>
        </dgm:presLayoutVars>
      </dgm:prSet>
      <dgm:spPr/>
    </dgm:pt>
    <dgm:pt modelId="{32A1E8A3-E13F-40C4-9B94-B2B6BB37A737}" type="pres">
      <dgm:prSet presAssocID="{82086F52-C152-4393-BB03-622EC3968788}" presName="titleText2" presStyleLbl="fgAcc1" presStyleIdx="7" presStyleCnt="16">
        <dgm:presLayoutVars>
          <dgm:chMax val="0"/>
          <dgm:chPref val="0"/>
        </dgm:presLayoutVars>
      </dgm:prSet>
      <dgm:spPr/>
    </dgm:pt>
    <dgm:pt modelId="{36C5DD0C-E0C9-4251-AE6B-5CB4D91C60D2}" type="pres">
      <dgm:prSet presAssocID="{82086F52-C152-4393-BB03-622EC3968788}" presName="rootConnector" presStyleLbl="node3" presStyleIdx="0" presStyleCnt="0"/>
      <dgm:spPr/>
    </dgm:pt>
    <dgm:pt modelId="{E30778BE-43C7-4237-8C5E-689DEC0F422F}" type="pres">
      <dgm:prSet presAssocID="{82086F52-C152-4393-BB03-622EC3968788}" presName="hierChild4" presStyleCnt="0"/>
      <dgm:spPr/>
    </dgm:pt>
    <dgm:pt modelId="{2E844008-EDEA-43EF-B5D7-0C23E70DFE9F}" type="pres">
      <dgm:prSet presAssocID="{82086F52-C152-4393-BB03-622EC3968788}" presName="hierChild5" presStyleCnt="0"/>
      <dgm:spPr/>
    </dgm:pt>
    <dgm:pt modelId="{36B4BA62-E90B-4D1D-B44C-1F3F9CD5F98A}" type="pres">
      <dgm:prSet presAssocID="{5457CEE9-2818-4567-BEAA-06640A8F8476}" presName="hierChild5" presStyleCnt="0"/>
      <dgm:spPr/>
    </dgm:pt>
    <dgm:pt modelId="{78F2C371-4BC8-4937-96CE-EE2DB5273D82}" type="pres">
      <dgm:prSet presAssocID="{6034F044-30B1-4165-9DF0-1F7956CE0AF1}" presName="Name37" presStyleLbl="parChTrans1D2" presStyleIdx="2" presStyleCnt="4"/>
      <dgm:spPr/>
    </dgm:pt>
    <dgm:pt modelId="{46A6DF0D-EC7F-4B2D-9669-759DDE3CAE36}" type="pres">
      <dgm:prSet presAssocID="{A1582B3F-D79F-454D-A579-F25AC2B2FC43}" presName="hierRoot2" presStyleCnt="0">
        <dgm:presLayoutVars>
          <dgm:hierBranch val="init"/>
        </dgm:presLayoutVars>
      </dgm:prSet>
      <dgm:spPr/>
    </dgm:pt>
    <dgm:pt modelId="{9ED13A21-DC93-4997-B20B-13203937CADF}" type="pres">
      <dgm:prSet presAssocID="{A1582B3F-D79F-454D-A579-F25AC2B2FC43}" presName="rootComposite" presStyleCnt="0"/>
      <dgm:spPr/>
    </dgm:pt>
    <dgm:pt modelId="{77CD3DCF-3B6A-432B-92F4-100E1E7B46D7}" type="pres">
      <dgm:prSet presAssocID="{A1582B3F-D79F-454D-A579-F25AC2B2FC43}" presName="rootText" presStyleLbl="node1" presStyleIdx="8" presStyleCnt="16">
        <dgm:presLayoutVars>
          <dgm:chMax/>
          <dgm:chPref val="3"/>
        </dgm:presLayoutVars>
      </dgm:prSet>
      <dgm:spPr/>
    </dgm:pt>
    <dgm:pt modelId="{78370FD4-8F84-44E8-836E-2255460A9955}" type="pres">
      <dgm:prSet presAssocID="{A1582B3F-D79F-454D-A579-F25AC2B2FC43}" presName="titleText2" presStyleLbl="fgAcc1" presStyleIdx="8" presStyleCnt="16">
        <dgm:presLayoutVars>
          <dgm:chMax val="0"/>
          <dgm:chPref val="0"/>
        </dgm:presLayoutVars>
      </dgm:prSet>
      <dgm:spPr/>
    </dgm:pt>
    <dgm:pt modelId="{DEB513E6-C29D-47B6-A7F8-420E15130328}" type="pres">
      <dgm:prSet presAssocID="{A1582B3F-D79F-454D-A579-F25AC2B2FC43}" presName="rootConnector" presStyleLbl="node2" presStyleIdx="0" presStyleCnt="0"/>
      <dgm:spPr/>
    </dgm:pt>
    <dgm:pt modelId="{E01C8049-9599-483C-AA02-2EB93CEDC9A1}" type="pres">
      <dgm:prSet presAssocID="{A1582B3F-D79F-454D-A579-F25AC2B2FC43}" presName="hierChild4" presStyleCnt="0"/>
      <dgm:spPr/>
    </dgm:pt>
    <dgm:pt modelId="{BD095760-8D4D-4750-AD5E-96C70186AB69}" type="pres">
      <dgm:prSet presAssocID="{F6413ED8-A471-44EF-A020-EAC1993198B6}" presName="Name37" presStyleLbl="parChTrans1D3" presStyleIdx="6" presStyleCnt="12"/>
      <dgm:spPr/>
    </dgm:pt>
    <dgm:pt modelId="{AA5D656E-77DD-43F0-9ABA-9B75F2B1B027}" type="pres">
      <dgm:prSet presAssocID="{9C22C02B-1656-49A8-92B0-08BBBDBBBA4B}" presName="hierRoot2" presStyleCnt="0">
        <dgm:presLayoutVars>
          <dgm:hierBranch val="init"/>
        </dgm:presLayoutVars>
      </dgm:prSet>
      <dgm:spPr/>
    </dgm:pt>
    <dgm:pt modelId="{5E1E12D5-3557-4B93-B7B2-7DBA06FCB343}" type="pres">
      <dgm:prSet presAssocID="{9C22C02B-1656-49A8-92B0-08BBBDBBBA4B}" presName="rootComposite" presStyleCnt="0"/>
      <dgm:spPr/>
    </dgm:pt>
    <dgm:pt modelId="{707F2999-627E-4576-9533-86C8BE64E1DF}" type="pres">
      <dgm:prSet presAssocID="{9C22C02B-1656-49A8-92B0-08BBBDBBBA4B}" presName="rootText" presStyleLbl="node1" presStyleIdx="9" presStyleCnt="16">
        <dgm:presLayoutVars>
          <dgm:chMax/>
          <dgm:chPref val="3"/>
        </dgm:presLayoutVars>
      </dgm:prSet>
      <dgm:spPr/>
    </dgm:pt>
    <dgm:pt modelId="{A602DC0A-581B-47F4-9105-8A9149D367F8}" type="pres">
      <dgm:prSet presAssocID="{9C22C02B-1656-49A8-92B0-08BBBDBBBA4B}" presName="titleText2" presStyleLbl="fgAcc1" presStyleIdx="9" presStyleCnt="16">
        <dgm:presLayoutVars>
          <dgm:chMax val="0"/>
          <dgm:chPref val="0"/>
        </dgm:presLayoutVars>
      </dgm:prSet>
      <dgm:spPr/>
    </dgm:pt>
    <dgm:pt modelId="{F5DD3F51-1449-4CB0-9B8E-167C1CCB7BE8}" type="pres">
      <dgm:prSet presAssocID="{9C22C02B-1656-49A8-92B0-08BBBDBBBA4B}" presName="rootConnector" presStyleLbl="node3" presStyleIdx="0" presStyleCnt="0"/>
      <dgm:spPr/>
    </dgm:pt>
    <dgm:pt modelId="{F4AC4BD5-535D-47D2-B388-4EDD38A0244B}" type="pres">
      <dgm:prSet presAssocID="{9C22C02B-1656-49A8-92B0-08BBBDBBBA4B}" presName="hierChild4" presStyleCnt="0"/>
      <dgm:spPr/>
    </dgm:pt>
    <dgm:pt modelId="{6FF1D050-C792-4CC3-B982-C0CD87BFB384}" type="pres">
      <dgm:prSet presAssocID="{9C22C02B-1656-49A8-92B0-08BBBDBBBA4B}" presName="hierChild5" presStyleCnt="0"/>
      <dgm:spPr/>
    </dgm:pt>
    <dgm:pt modelId="{F4120DE5-5AC5-4EB9-9C23-C3CE71FCADDB}" type="pres">
      <dgm:prSet presAssocID="{389F147E-0D6B-44CF-9D1D-51D6555F9EC4}" presName="Name37" presStyleLbl="parChTrans1D3" presStyleIdx="7" presStyleCnt="12"/>
      <dgm:spPr/>
    </dgm:pt>
    <dgm:pt modelId="{B8455F0E-02C0-45E2-A463-915F68C5D83A}" type="pres">
      <dgm:prSet presAssocID="{2479A159-3CC2-42FB-9E3B-0EF3526AEB27}" presName="hierRoot2" presStyleCnt="0">
        <dgm:presLayoutVars>
          <dgm:hierBranch val="init"/>
        </dgm:presLayoutVars>
      </dgm:prSet>
      <dgm:spPr/>
    </dgm:pt>
    <dgm:pt modelId="{56C0C849-83CE-431B-933C-E9F70B04B536}" type="pres">
      <dgm:prSet presAssocID="{2479A159-3CC2-42FB-9E3B-0EF3526AEB27}" presName="rootComposite" presStyleCnt="0"/>
      <dgm:spPr/>
    </dgm:pt>
    <dgm:pt modelId="{F372517A-AE1C-4D69-850D-51593A4A10A5}" type="pres">
      <dgm:prSet presAssocID="{2479A159-3CC2-42FB-9E3B-0EF3526AEB27}" presName="rootText" presStyleLbl="node1" presStyleIdx="10" presStyleCnt="16">
        <dgm:presLayoutVars>
          <dgm:chMax/>
          <dgm:chPref val="3"/>
        </dgm:presLayoutVars>
      </dgm:prSet>
      <dgm:spPr/>
    </dgm:pt>
    <dgm:pt modelId="{20B7B852-BC5A-485A-B60A-8A9329E388C8}" type="pres">
      <dgm:prSet presAssocID="{2479A159-3CC2-42FB-9E3B-0EF3526AEB27}" presName="titleText2" presStyleLbl="fgAcc1" presStyleIdx="10" presStyleCnt="16">
        <dgm:presLayoutVars>
          <dgm:chMax val="0"/>
          <dgm:chPref val="0"/>
        </dgm:presLayoutVars>
      </dgm:prSet>
      <dgm:spPr/>
    </dgm:pt>
    <dgm:pt modelId="{96D92DD3-D23E-4757-92AE-0C9A12E399D3}" type="pres">
      <dgm:prSet presAssocID="{2479A159-3CC2-42FB-9E3B-0EF3526AEB27}" presName="rootConnector" presStyleLbl="node3" presStyleIdx="0" presStyleCnt="0"/>
      <dgm:spPr/>
    </dgm:pt>
    <dgm:pt modelId="{10B8B715-9E67-4535-96C3-6B15F3DC043D}" type="pres">
      <dgm:prSet presAssocID="{2479A159-3CC2-42FB-9E3B-0EF3526AEB27}" presName="hierChild4" presStyleCnt="0"/>
      <dgm:spPr/>
    </dgm:pt>
    <dgm:pt modelId="{11F1BC07-497A-4868-B2C7-9A060C38C092}" type="pres">
      <dgm:prSet presAssocID="{2479A159-3CC2-42FB-9E3B-0EF3526AEB27}" presName="hierChild5" presStyleCnt="0"/>
      <dgm:spPr/>
    </dgm:pt>
    <dgm:pt modelId="{7D9F0DDE-42CD-4490-850B-DFA1782DD321}" type="pres">
      <dgm:prSet presAssocID="{93FE217C-DFD4-4F42-8B29-0DC3C30FCDBD}" presName="Name37" presStyleLbl="parChTrans1D3" presStyleIdx="8" presStyleCnt="12"/>
      <dgm:spPr/>
    </dgm:pt>
    <dgm:pt modelId="{9EC78DB8-785D-431D-886E-DF36E10D3674}" type="pres">
      <dgm:prSet presAssocID="{3A5100A5-DB05-4A34-96DC-FEF9329F3A59}" presName="hierRoot2" presStyleCnt="0">
        <dgm:presLayoutVars>
          <dgm:hierBranch val="init"/>
        </dgm:presLayoutVars>
      </dgm:prSet>
      <dgm:spPr/>
    </dgm:pt>
    <dgm:pt modelId="{6BD88765-D9A1-4DBC-9337-55192CADBE76}" type="pres">
      <dgm:prSet presAssocID="{3A5100A5-DB05-4A34-96DC-FEF9329F3A59}" presName="rootComposite" presStyleCnt="0"/>
      <dgm:spPr/>
    </dgm:pt>
    <dgm:pt modelId="{06920D41-CAE1-4B6D-8F56-9BB16722CEAB}" type="pres">
      <dgm:prSet presAssocID="{3A5100A5-DB05-4A34-96DC-FEF9329F3A59}" presName="rootText" presStyleLbl="node1" presStyleIdx="11" presStyleCnt="16">
        <dgm:presLayoutVars>
          <dgm:chMax/>
          <dgm:chPref val="3"/>
        </dgm:presLayoutVars>
      </dgm:prSet>
      <dgm:spPr/>
    </dgm:pt>
    <dgm:pt modelId="{544EECC3-071D-4A6B-8A87-67A838E015A9}" type="pres">
      <dgm:prSet presAssocID="{3A5100A5-DB05-4A34-96DC-FEF9329F3A59}" presName="titleText2" presStyleLbl="fgAcc1" presStyleIdx="11" presStyleCnt="16">
        <dgm:presLayoutVars>
          <dgm:chMax val="0"/>
          <dgm:chPref val="0"/>
        </dgm:presLayoutVars>
      </dgm:prSet>
      <dgm:spPr/>
    </dgm:pt>
    <dgm:pt modelId="{E714F939-21CD-4EE7-AE46-13084729FF8C}" type="pres">
      <dgm:prSet presAssocID="{3A5100A5-DB05-4A34-96DC-FEF9329F3A59}" presName="rootConnector" presStyleLbl="node3" presStyleIdx="0" presStyleCnt="0"/>
      <dgm:spPr/>
    </dgm:pt>
    <dgm:pt modelId="{786359D3-EBC6-40FF-8068-D6AC0A0468DC}" type="pres">
      <dgm:prSet presAssocID="{3A5100A5-DB05-4A34-96DC-FEF9329F3A59}" presName="hierChild4" presStyleCnt="0"/>
      <dgm:spPr/>
    </dgm:pt>
    <dgm:pt modelId="{93B8B072-EA27-4B7B-8D99-DCE62654C87C}" type="pres">
      <dgm:prSet presAssocID="{3A5100A5-DB05-4A34-96DC-FEF9329F3A59}" presName="hierChild5" presStyleCnt="0"/>
      <dgm:spPr/>
    </dgm:pt>
    <dgm:pt modelId="{72DFB1DF-3FE0-42F7-92AF-A943AF0D47E1}" type="pres">
      <dgm:prSet presAssocID="{A1582B3F-D79F-454D-A579-F25AC2B2FC43}" presName="hierChild5" presStyleCnt="0"/>
      <dgm:spPr/>
    </dgm:pt>
    <dgm:pt modelId="{87AD2C4B-0C3B-4213-9730-4BE33D0B7427}" type="pres">
      <dgm:prSet presAssocID="{490B6EE9-A411-4AA0-BEC9-497FADFDE47F}" presName="Name37" presStyleLbl="parChTrans1D2" presStyleIdx="3" presStyleCnt="4"/>
      <dgm:spPr/>
    </dgm:pt>
    <dgm:pt modelId="{C945C1C3-366C-4469-8EB5-01085DFA665D}" type="pres">
      <dgm:prSet presAssocID="{D3832E21-7181-4B0C-9964-DD90CB6D731E}" presName="hierRoot2" presStyleCnt="0">
        <dgm:presLayoutVars>
          <dgm:hierBranch val="init"/>
        </dgm:presLayoutVars>
      </dgm:prSet>
      <dgm:spPr/>
    </dgm:pt>
    <dgm:pt modelId="{2DA4F417-BDB5-4A3D-A101-959991C78628}" type="pres">
      <dgm:prSet presAssocID="{D3832E21-7181-4B0C-9964-DD90CB6D731E}" presName="rootComposite" presStyleCnt="0"/>
      <dgm:spPr/>
    </dgm:pt>
    <dgm:pt modelId="{5DF3BEAD-A0C7-4C43-A58D-B3F6E56783E4}" type="pres">
      <dgm:prSet presAssocID="{D3832E21-7181-4B0C-9964-DD90CB6D731E}" presName="rootText" presStyleLbl="node1" presStyleIdx="12" presStyleCnt="16">
        <dgm:presLayoutVars>
          <dgm:chMax/>
          <dgm:chPref val="3"/>
        </dgm:presLayoutVars>
      </dgm:prSet>
      <dgm:spPr/>
    </dgm:pt>
    <dgm:pt modelId="{4FEE589D-A81B-46D4-8046-CD556071A074}" type="pres">
      <dgm:prSet presAssocID="{D3832E21-7181-4B0C-9964-DD90CB6D731E}" presName="titleText2" presStyleLbl="fgAcc1" presStyleIdx="12" presStyleCnt="16">
        <dgm:presLayoutVars>
          <dgm:chMax val="0"/>
          <dgm:chPref val="0"/>
        </dgm:presLayoutVars>
      </dgm:prSet>
      <dgm:spPr/>
    </dgm:pt>
    <dgm:pt modelId="{4A4B5013-D547-422E-B410-9E041C6C9F27}" type="pres">
      <dgm:prSet presAssocID="{D3832E21-7181-4B0C-9964-DD90CB6D731E}" presName="rootConnector" presStyleLbl="node2" presStyleIdx="0" presStyleCnt="0"/>
      <dgm:spPr/>
    </dgm:pt>
    <dgm:pt modelId="{31C699EC-C22D-416B-88E2-036602E59A5C}" type="pres">
      <dgm:prSet presAssocID="{D3832E21-7181-4B0C-9964-DD90CB6D731E}" presName="hierChild4" presStyleCnt="0"/>
      <dgm:spPr/>
    </dgm:pt>
    <dgm:pt modelId="{F304468E-722A-4420-91C6-15C8A55A6563}" type="pres">
      <dgm:prSet presAssocID="{388D3629-D013-4FB7-9370-DD79230F1997}" presName="Name37" presStyleLbl="parChTrans1D3" presStyleIdx="9" presStyleCnt="12"/>
      <dgm:spPr/>
    </dgm:pt>
    <dgm:pt modelId="{E167DBF0-E6A0-4BDF-9608-B58FDCF697D1}" type="pres">
      <dgm:prSet presAssocID="{E3C251AD-B210-4721-9F43-CBDD18EC0D58}" presName="hierRoot2" presStyleCnt="0">
        <dgm:presLayoutVars>
          <dgm:hierBranch val="init"/>
        </dgm:presLayoutVars>
      </dgm:prSet>
      <dgm:spPr/>
    </dgm:pt>
    <dgm:pt modelId="{60780E1A-6EDC-412B-9609-00535697F240}" type="pres">
      <dgm:prSet presAssocID="{E3C251AD-B210-4721-9F43-CBDD18EC0D58}" presName="rootComposite" presStyleCnt="0"/>
      <dgm:spPr/>
    </dgm:pt>
    <dgm:pt modelId="{BD9BC962-6C09-4F11-9A99-E78FC3287533}" type="pres">
      <dgm:prSet presAssocID="{E3C251AD-B210-4721-9F43-CBDD18EC0D58}" presName="rootText" presStyleLbl="node1" presStyleIdx="13" presStyleCnt="16">
        <dgm:presLayoutVars>
          <dgm:chMax/>
          <dgm:chPref val="3"/>
        </dgm:presLayoutVars>
      </dgm:prSet>
      <dgm:spPr/>
    </dgm:pt>
    <dgm:pt modelId="{A5CAC354-5292-4798-8938-1D5686CFFC2B}" type="pres">
      <dgm:prSet presAssocID="{E3C251AD-B210-4721-9F43-CBDD18EC0D58}" presName="titleText2" presStyleLbl="fgAcc1" presStyleIdx="13" presStyleCnt="16">
        <dgm:presLayoutVars>
          <dgm:chMax val="0"/>
          <dgm:chPref val="0"/>
        </dgm:presLayoutVars>
      </dgm:prSet>
      <dgm:spPr/>
    </dgm:pt>
    <dgm:pt modelId="{0DCF08FB-A98C-4A49-BB0F-4656D3CA06F7}" type="pres">
      <dgm:prSet presAssocID="{E3C251AD-B210-4721-9F43-CBDD18EC0D58}" presName="rootConnector" presStyleLbl="node3" presStyleIdx="0" presStyleCnt="0"/>
      <dgm:spPr/>
    </dgm:pt>
    <dgm:pt modelId="{41852873-F35B-4F45-BC16-90B07C6FB6D5}" type="pres">
      <dgm:prSet presAssocID="{E3C251AD-B210-4721-9F43-CBDD18EC0D58}" presName="hierChild4" presStyleCnt="0"/>
      <dgm:spPr/>
    </dgm:pt>
    <dgm:pt modelId="{B73C14BC-473F-450E-BF3F-2A7A4280B81F}" type="pres">
      <dgm:prSet presAssocID="{E3C251AD-B210-4721-9F43-CBDD18EC0D58}" presName="hierChild5" presStyleCnt="0"/>
      <dgm:spPr/>
    </dgm:pt>
    <dgm:pt modelId="{51436D35-AFEF-4652-BD7F-EB83B33B3A1C}" type="pres">
      <dgm:prSet presAssocID="{4AD56853-D41C-4031-9616-195DD60E6104}" presName="Name37" presStyleLbl="parChTrans1D3" presStyleIdx="10" presStyleCnt="12"/>
      <dgm:spPr/>
    </dgm:pt>
    <dgm:pt modelId="{E0F6E6BD-CED0-4454-8B8B-0236133F6853}" type="pres">
      <dgm:prSet presAssocID="{6A381181-A21D-4F31-9D88-FD42656AF43D}" presName="hierRoot2" presStyleCnt="0">
        <dgm:presLayoutVars>
          <dgm:hierBranch val="init"/>
        </dgm:presLayoutVars>
      </dgm:prSet>
      <dgm:spPr/>
    </dgm:pt>
    <dgm:pt modelId="{2AACC093-153E-4C6B-A600-088F69ECC73B}" type="pres">
      <dgm:prSet presAssocID="{6A381181-A21D-4F31-9D88-FD42656AF43D}" presName="rootComposite" presStyleCnt="0"/>
      <dgm:spPr/>
    </dgm:pt>
    <dgm:pt modelId="{318BD859-CAAD-40C4-9109-61108B58DA0F}" type="pres">
      <dgm:prSet presAssocID="{6A381181-A21D-4F31-9D88-FD42656AF43D}" presName="rootText" presStyleLbl="node1" presStyleIdx="14" presStyleCnt="16">
        <dgm:presLayoutVars>
          <dgm:chMax/>
          <dgm:chPref val="3"/>
        </dgm:presLayoutVars>
      </dgm:prSet>
      <dgm:spPr/>
    </dgm:pt>
    <dgm:pt modelId="{C59EC1B8-6AEE-4C3B-8A3C-C6B3127A310D}" type="pres">
      <dgm:prSet presAssocID="{6A381181-A21D-4F31-9D88-FD42656AF43D}" presName="titleText2" presStyleLbl="fgAcc1" presStyleIdx="14" presStyleCnt="16">
        <dgm:presLayoutVars>
          <dgm:chMax val="0"/>
          <dgm:chPref val="0"/>
        </dgm:presLayoutVars>
      </dgm:prSet>
      <dgm:spPr/>
    </dgm:pt>
    <dgm:pt modelId="{12F1F666-6B5E-4E86-9528-2BBEDDCE05C8}" type="pres">
      <dgm:prSet presAssocID="{6A381181-A21D-4F31-9D88-FD42656AF43D}" presName="rootConnector" presStyleLbl="node3" presStyleIdx="0" presStyleCnt="0"/>
      <dgm:spPr/>
    </dgm:pt>
    <dgm:pt modelId="{11A6550E-0846-4637-95FC-A9175ADA2A1E}" type="pres">
      <dgm:prSet presAssocID="{6A381181-A21D-4F31-9D88-FD42656AF43D}" presName="hierChild4" presStyleCnt="0"/>
      <dgm:spPr/>
    </dgm:pt>
    <dgm:pt modelId="{4644A03E-653B-4120-9076-ED1209B852D3}" type="pres">
      <dgm:prSet presAssocID="{6A381181-A21D-4F31-9D88-FD42656AF43D}" presName="hierChild5" presStyleCnt="0"/>
      <dgm:spPr/>
    </dgm:pt>
    <dgm:pt modelId="{9433C197-4BA3-4A3A-A195-4FBCEE80FB44}" type="pres">
      <dgm:prSet presAssocID="{1A54A7E9-44A6-4E91-AF80-07595F19D668}" presName="Name37" presStyleLbl="parChTrans1D3" presStyleIdx="11" presStyleCnt="12"/>
      <dgm:spPr/>
    </dgm:pt>
    <dgm:pt modelId="{C74EB89C-414C-477C-9879-D87863CE8B90}" type="pres">
      <dgm:prSet presAssocID="{25695C07-5DFF-46AD-8210-1B7A375A7E2A}" presName="hierRoot2" presStyleCnt="0">
        <dgm:presLayoutVars>
          <dgm:hierBranch val="init"/>
        </dgm:presLayoutVars>
      </dgm:prSet>
      <dgm:spPr/>
    </dgm:pt>
    <dgm:pt modelId="{A8E935F9-04C4-4078-A007-B06D1CE3CD8A}" type="pres">
      <dgm:prSet presAssocID="{25695C07-5DFF-46AD-8210-1B7A375A7E2A}" presName="rootComposite" presStyleCnt="0"/>
      <dgm:spPr/>
    </dgm:pt>
    <dgm:pt modelId="{0A09BD60-F8C0-4F6D-ACE9-E15955B77C25}" type="pres">
      <dgm:prSet presAssocID="{25695C07-5DFF-46AD-8210-1B7A375A7E2A}" presName="rootText" presStyleLbl="node1" presStyleIdx="15" presStyleCnt="16">
        <dgm:presLayoutVars>
          <dgm:chMax/>
          <dgm:chPref val="3"/>
        </dgm:presLayoutVars>
      </dgm:prSet>
      <dgm:spPr/>
    </dgm:pt>
    <dgm:pt modelId="{DCA3AC20-78A7-4DAE-A8E4-4053999932B7}" type="pres">
      <dgm:prSet presAssocID="{25695C07-5DFF-46AD-8210-1B7A375A7E2A}" presName="titleText2" presStyleLbl="fgAcc1" presStyleIdx="15" presStyleCnt="16">
        <dgm:presLayoutVars>
          <dgm:chMax val="0"/>
          <dgm:chPref val="0"/>
        </dgm:presLayoutVars>
      </dgm:prSet>
      <dgm:spPr/>
    </dgm:pt>
    <dgm:pt modelId="{CBF33C06-CEFA-4CEE-A944-B5EA66D66DA7}" type="pres">
      <dgm:prSet presAssocID="{25695C07-5DFF-46AD-8210-1B7A375A7E2A}" presName="rootConnector" presStyleLbl="node3" presStyleIdx="0" presStyleCnt="0"/>
      <dgm:spPr/>
    </dgm:pt>
    <dgm:pt modelId="{5FEFE501-21B8-4F38-AF99-F48F56914568}" type="pres">
      <dgm:prSet presAssocID="{25695C07-5DFF-46AD-8210-1B7A375A7E2A}" presName="hierChild4" presStyleCnt="0"/>
      <dgm:spPr/>
    </dgm:pt>
    <dgm:pt modelId="{6D778BD0-87CC-4D62-B467-6CAFF2CE3142}" type="pres">
      <dgm:prSet presAssocID="{25695C07-5DFF-46AD-8210-1B7A375A7E2A}" presName="hierChild5" presStyleCnt="0"/>
      <dgm:spPr/>
    </dgm:pt>
    <dgm:pt modelId="{7417737E-3898-471E-BE59-54DCD5828F74}" type="pres">
      <dgm:prSet presAssocID="{D3832E21-7181-4B0C-9964-DD90CB6D731E}" presName="hierChild5" presStyleCnt="0"/>
      <dgm:spPr/>
    </dgm:pt>
    <dgm:pt modelId="{8682A4FC-2BB8-418F-A338-8139866217D7}" type="pres">
      <dgm:prSet presAssocID="{38822B68-679A-457E-B507-CDEEE9735E9C}" presName="hierChild3" presStyleCnt="0"/>
      <dgm:spPr/>
    </dgm:pt>
  </dgm:ptLst>
  <dgm:cxnLst>
    <dgm:cxn modelId="{19665500-AB3E-4FEE-85B9-A704A1A1A7EE}" type="presOf" srcId="{3A5100A5-DB05-4A34-96DC-FEF9329F3A59}" destId="{E714F939-21CD-4EE7-AE46-13084729FF8C}" srcOrd="1" destOrd="0" presId="urn:microsoft.com/office/officeart/2008/layout/NameandTitleOrganizationalChart"/>
    <dgm:cxn modelId="{DC726705-C12F-4B2A-9FA5-EF8B5C3676DB}" type="presOf" srcId="{444A8F80-3BCA-4EEC-87B9-C041163F1609}" destId="{3813C272-24DE-4F8F-8DFD-3CAD6A306B79}" srcOrd="0" destOrd="0" presId="urn:microsoft.com/office/officeart/2008/layout/NameandTitleOrganizationalChart"/>
    <dgm:cxn modelId="{7E0E8D05-BB64-4EFB-9F31-72D896785110}" srcId="{5457CEE9-2818-4567-BEAA-06640A8F8476}" destId="{82086F52-C152-4393-BB03-622EC3968788}" srcOrd="2" destOrd="0" parTransId="{6DEDAD2B-8929-43B5-8F7F-A23B8621731A}" sibTransId="{ECE4F3A4-2A01-4D7D-AEDF-0052B93AC122}"/>
    <dgm:cxn modelId="{7623CA05-5DFF-4562-807E-DE3411DB3EE2}" type="presOf" srcId="{D3832E21-7181-4B0C-9964-DD90CB6D731E}" destId="{5DF3BEAD-A0C7-4C43-A58D-B3F6E56783E4}" srcOrd="0" destOrd="0" presId="urn:microsoft.com/office/officeart/2008/layout/NameandTitleOrganizationalChart"/>
    <dgm:cxn modelId="{D1F82007-B091-4E26-8E6C-F4241B8C82BC}" srcId="{38822B68-679A-457E-B507-CDEEE9735E9C}" destId="{5457CEE9-2818-4567-BEAA-06640A8F8476}" srcOrd="1" destOrd="0" parTransId="{B562706F-A910-4EA4-A5A5-5B85538A6F76}" sibTransId="{50FE92FE-83C6-420E-9863-E4599C4BFF7D}"/>
    <dgm:cxn modelId="{4C854309-AFF6-431E-9034-6BEB0B97A0E9}" type="presOf" srcId="{6DEDAD2B-8929-43B5-8F7F-A23B8621731A}" destId="{8A195968-81E0-47C1-8666-0346B92371BB}" srcOrd="0" destOrd="0" presId="urn:microsoft.com/office/officeart/2008/layout/NameandTitleOrganizationalChart"/>
    <dgm:cxn modelId="{2DF4220A-45B1-454F-859D-6211D74EA4D6}" type="presOf" srcId="{68AE198A-49A1-46EE-9F34-96C6F9D83593}" destId="{44C23BB5-A097-4117-AE58-C2B4DAC91A28}" srcOrd="0" destOrd="0" presId="urn:microsoft.com/office/officeart/2008/layout/NameandTitleOrganizationalChart"/>
    <dgm:cxn modelId="{8BCE2E0A-3199-4CCD-AA09-FA1881372B31}" type="presOf" srcId="{490B6EE9-A411-4AA0-BEC9-497FADFDE47F}" destId="{87AD2C4B-0C3B-4213-9730-4BE33D0B7427}" srcOrd="0" destOrd="0" presId="urn:microsoft.com/office/officeart/2008/layout/NameandTitleOrganizationalChart"/>
    <dgm:cxn modelId="{E12F510A-DA92-4B03-8F6C-82177755433F}" type="presOf" srcId="{99159AFE-79BC-40D3-BA79-69C469769F59}" destId="{45B4873A-51E3-47E5-9A4F-8048F6D51377}" srcOrd="0" destOrd="0" presId="urn:microsoft.com/office/officeart/2008/layout/NameandTitleOrganizationalChart"/>
    <dgm:cxn modelId="{41FD400B-289C-4FE1-BFD8-17F1CB6FD224}" type="presOf" srcId="{82086F52-C152-4393-BB03-622EC3968788}" destId="{36C5DD0C-E0C9-4251-AE6B-5CB4D91C60D2}" srcOrd="1" destOrd="0" presId="urn:microsoft.com/office/officeart/2008/layout/NameandTitleOrganizationalChart"/>
    <dgm:cxn modelId="{203C8A0D-3DE1-4C39-994F-F04C924E8667}" type="presOf" srcId="{2479A159-3CC2-42FB-9E3B-0EF3526AEB27}" destId="{F372517A-AE1C-4D69-850D-51593A4A10A5}" srcOrd="0" destOrd="0" presId="urn:microsoft.com/office/officeart/2008/layout/NameandTitleOrganizationalChart"/>
    <dgm:cxn modelId="{A087430F-EF5E-43A6-A09D-98E5D6D10487}" srcId="{A1582B3F-D79F-454D-A579-F25AC2B2FC43}" destId="{9C22C02B-1656-49A8-92B0-08BBBDBBBA4B}" srcOrd="0" destOrd="0" parTransId="{F6413ED8-A471-44EF-A020-EAC1993198B6}" sibTransId="{2733452F-6484-4CC9-AD04-9ABF3B8A1407}"/>
    <dgm:cxn modelId="{5E6C9311-6C8F-45D8-ABB2-8B8CE88F2108}" type="presOf" srcId="{092CB23B-FF2E-4599-A811-62F36CF1F2DA}" destId="{F0AF11AF-A42C-4F5A-A281-0E5D7E45F11E}" srcOrd="0" destOrd="0" presId="urn:microsoft.com/office/officeart/2008/layout/NameandTitleOrganizationalChart"/>
    <dgm:cxn modelId="{634B9A15-9060-4E4D-A3E3-8125A4B055F7}" srcId="{38822B68-679A-457E-B507-CDEEE9735E9C}" destId="{D3832E21-7181-4B0C-9964-DD90CB6D731E}" srcOrd="3" destOrd="0" parTransId="{490B6EE9-A411-4AA0-BEC9-497FADFDE47F}" sibTransId="{25386F1B-31DF-400C-AE05-9C151DED1CFF}"/>
    <dgm:cxn modelId="{C2AB4A18-E21D-4D45-A0D9-BFDA2DF73F41}" type="presOf" srcId="{B531428B-027F-4E4B-AAF8-B0317C6A97B9}" destId="{AFDAFA07-B525-4BA5-84FD-46023E60032A}" srcOrd="0" destOrd="0" presId="urn:microsoft.com/office/officeart/2008/layout/NameandTitleOrganizationalChart"/>
    <dgm:cxn modelId="{8DFDFF1F-5002-4505-9DA8-FCDBC8C62036}" type="presOf" srcId="{A1582B3F-D79F-454D-A579-F25AC2B2FC43}" destId="{DEB513E6-C29D-47B6-A7F8-420E15130328}" srcOrd="1" destOrd="0" presId="urn:microsoft.com/office/officeart/2008/layout/NameandTitleOrganizationalChart"/>
    <dgm:cxn modelId="{5FC97F20-52FC-4B14-9CC8-151C6008B918}" type="presOf" srcId="{0933E9C5-C7A4-486A-8B42-E70F1ED97400}" destId="{857702F3-AE90-4203-98D6-1AA13973AE8B}" srcOrd="1" destOrd="0" presId="urn:microsoft.com/office/officeart/2008/layout/NameandTitleOrganizationalChart"/>
    <dgm:cxn modelId="{F7B66B26-9A51-4115-8A44-E435945E65A6}" type="presOf" srcId="{2733452F-6484-4CC9-AD04-9ABF3B8A1407}" destId="{A602DC0A-581B-47F4-9105-8A9149D367F8}" srcOrd="0" destOrd="0" presId="urn:microsoft.com/office/officeart/2008/layout/NameandTitleOrganizationalChart"/>
    <dgm:cxn modelId="{A01DEB26-0DD8-44B9-872E-0F60AAECCE26}" type="presOf" srcId="{51F21E04-C07D-45F9-84E2-6814EB312C13}" destId="{F2DC2EB9-59F5-40B8-9CC1-6E46BB0EEABD}" srcOrd="1" destOrd="0" presId="urn:microsoft.com/office/officeart/2008/layout/NameandTitleOrganizationalChart"/>
    <dgm:cxn modelId="{7499762F-8769-4ECC-82C2-F7AD7E76CD91}" srcId="{A1582B3F-D79F-454D-A579-F25AC2B2FC43}" destId="{2479A159-3CC2-42FB-9E3B-0EF3526AEB27}" srcOrd="1" destOrd="0" parTransId="{389F147E-0D6B-44CF-9D1D-51D6555F9EC4}" sibTransId="{3BFB68AA-3B5E-4860-BA66-9508FEC9959B}"/>
    <dgm:cxn modelId="{7A5C2C30-FE4E-4675-9FAB-7A8752E3FC9F}" srcId="{51F21E04-C07D-45F9-84E2-6814EB312C13}" destId="{0933E9C5-C7A4-486A-8B42-E70F1ED97400}" srcOrd="2" destOrd="0" parTransId="{A801EE0A-FD0C-493C-9EDC-BE411EB83CB3}" sibTransId="{D9D2B0F8-5C5A-4705-9C48-D1966B326423}"/>
    <dgm:cxn modelId="{84D16B30-1ADA-4723-A2C7-1C818BEC2C44}" type="presOf" srcId="{2479A159-3CC2-42FB-9E3B-0EF3526AEB27}" destId="{96D92DD3-D23E-4757-92AE-0C9A12E399D3}" srcOrd="1" destOrd="0" presId="urn:microsoft.com/office/officeart/2008/layout/NameandTitleOrganizationalChart"/>
    <dgm:cxn modelId="{FE9E8F30-1816-4A1B-9D4A-F04FBF0EB8BD}" srcId="{38822B68-679A-457E-B507-CDEEE9735E9C}" destId="{A1582B3F-D79F-454D-A579-F25AC2B2FC43}" srcOrd="2" destOrd="0" parTransId="{6034F044-30B1-4165-9DF0-1F7956CE0AF1}" sibTransId="{E1A36EF5-C785-45E9-B7CE-2D2201BA95DA}"/>
    <dgm:cxn modelId="{23965632-D874-4E6A-A33B-D3973AAEDBFD}" type="presOf" srcId="{3D902D42-0C5B-456F-91F0-3DCD573FCBF4}" destId="{250609B9-F473-4815-AD30-4E1C82914FA8}" srcOrd="0" destOrd="0" presId="urn:microsoft.com/office/officeart/2008/layout/NameandTitleOrganizationalChart"/>
    <dgm:cxn modelId="{B2061738-C010-47D3-8682-7D45739AC29C}" type="presOf" srcId="{3724138E-7696-4959-8A82-D432B600F946}" destId="{8557B8E7-0AA4-46E4-9343-D478089FF476}" srcOrd="0" destOrd="0" presId="urn:microsoft.com/office/officeart/2008/layout/NameandTitleOrganizationalChart"/>
    <dgm:cxn modelId="{9394E938-70B1-4A78-9050-CA831CE5CD0F}" type="presOf" srcId="{A801EE0A-FD0C-493C-9EDC-BE411EB83CB3}" destId="{0DA70516-857F-4609-AFE0-38619B9F9F7B}" srcOrd="0" destOrd="0" presId="urn:microsoft.com/office/officeart/2008/layout/NameandTitleOrganizationalChart"/>
    <dgm:cxn modelId="{D6E38539-28C2-421D-9B1D-03D038126C8B}" type="presOf" srcId="{8D7A4CEF-20D4-4FA7-B2A5-AEFA30A88DB8}" destId="{544EECC3-071D-4A6B-8A87-67A838E015A9}" srcOrd="0" destOrd="0" presId="urn:microsoft.com/office/officeart/2008/layout/NameandTitleOrganizationalChart"/>
    <dgm:cxn modelId="{14BAAE3C-B746-4497-9236-57DD94EFEAD7}" type="presOf" srcId="{ABD15C56-9FD9-45AD-901C-A19C4F687986}" destId="{E1F5EDF0-0FAA-4F00-B15B-75C9955D0E2C}" srcOrd="0" destOrd="0" presId="urn:microsoft.com/office/officeart/2008/layout/NameandTitleOrganizationalChart"/>
    <dgm:cxn modelId="{6810BC3E-C3B1-40DC-B2EC-2348654AD1A5}" type="presOf" srcId="{50FE92FE-83C6-420E-9863-E4599C4BFF7D}" destId="{7BC7E660-D690-4F51-AA01-5AB007A2864F}" srcOrd="0" destOrd="0" presId="urn:microsoft.com/office/officeart/2008/layout/NameandTitleOrganizationalChart"/>
    <dgm:cxn modelId="{A4AFF63F-C026-43A5-8E14-E98F5592D0AA}" srcId="{B531428B-027F-4E4B-AAF8-B0317C6A97B9}" destId="{38822B68-679A-457E-B507-CDEEE9735E9C}" srcOrd="0" destOrd="0" parTransId="{8392D508-1188-471E-B803-529011786A29}" sibTransId="{DFF1AD6D-A83F-4913-A07F-C08CB1431F2F}"/>
    <dgm:cxn modelId="{6523B05B-F84B-4886-B899-3ED286D31434}" srcId="{D3832E21-7181-4B0C-9964-DD90CB6D731E}" destId="{E3C251AD-B210-4721-9F43-CBDD18EC0D58}" srcOrd="0" destOrd="0" parTransId="{388D3629-D013-4FB7-9370-DD79230F1997}" sibTransId="{868A0DF7-D464-4519-B611-11BCA407302D}"/>
    <dgm:cxn modelId="{09D75F5C-30FE-4C86-98EC-085848190ECC}" type="presOf" srcId="{E3C251AD-B210-4721-9F43-CBDD18EC0D58}" destId="{BD9BC962-6C09-4F11-9A99-E78FC3287533}" srcOrd="0" destOrd="0" presId="urn:microsoft.com/office/officeart/2008/layout/NameandTitleOrganizationalChart"/>
    <dgm:cxn modelId="{A4878B5F-300A-4559-BC8D-D99B2422C845}" type="presOf" srcId="{F6413ED8-A471-44EF-A020-EAC1993198B6}" destId="{BD095760-8D4D-4750-AD5E-96C70186AB69}" srcOrd="0" destOrd="0" presId="urn:microsoft.com/office/officeart/2008/layout/NameandTitleOrganizationalChart"/>
    <dgm:cxn modelId="{AA363E42-13BE-48B6-AC85-18C5D51E9685}" type="presOf" srcId="{6A381181-A21D-4F31-9D88-FD42656AF43D}" destId="{318BD859-CAAD-40C4-9109-61108B58DA0F}" srcOrd="0" destOrd="0" presId="urn:microsoft.com/office/officeart/2008/layout/NameandTitleOrganizationalChart"/>
    <dgm:cxn modelId="{F104F64A-23A2-435F-8479-B02A25EA8C2C}" type="presOf" srcId="{1A54A7E9-44A6-4E91-AF80-07595F19D668}" destId="{9433C197-4BA3-4A3A-A195-4FBCEE80FB44}" srcOrd="0" destOrd="0" presId="urn:microsoft.com/office/officeart/2008/layout/NameandTitleOrganizationalChart"/>
    <dgm:cxn modelId="{9EEE416F-3193-42C4-BAC1-9CCC404ADBA9}" type="presOf" srcId="{5457CEE9-2818-4567-BEAA-06640A8F8476}" destId="{AC31223F-96FC-4EEC-8F3E-F369BFC7174F}" srcOrd="0" destOrd="0" presId="urn:microsoft.com/office/officeart/2008/layout/NameandTitleOrganizationalChart"/>
    <dgm:cxn modelId="{96A3B36F-C3E3-49C1-93CA-1B3351890BD8}" srcId="{5457CEE9-2818-4567-BEAA-06640A8F8476}" destId="{3724138E-7696-4959-8A82-D432B600F946}" srcOrd="0" destOrd="0" parTransId="{94A0B5EA-B760-4CD1-BC9D-224B84B410D0}" sibTransId="{B5C54A8E-1037-43A2-8A66-16523295E185}"/>
    <dgm:cxn modelId="{99A7A271-0A38-47FD-ADE0-6E5D9F78C84A}" type="presOf" srcId="{6A381181-A21D-4F31-9D88-FD42656AF43D}" destId="{12F1F666-6B5E-4E86-9528-2BBEDDCE05C8}" srcOrd="1" destOrd="0" presId="urn:microsoft.com/office/officeart/2008/layout/NameandTitleOrganizationalChart"/>
    <dgm:cxn modelId="{3852CE71-2BE9-4D8D-B248-7CF37426BAB6}" type="presOf" srcId="{B5C54A8E-1037-43A2-8A66-16523295E185}" destId="{CB57FF3B-C5EE-4275-BC74-A16894101394}" srcOrd="0" destOrd="0" presId="urn:microsoft.com/office/officeart/2008/layout/NameandTitleOrganizationalChart"/>
    <dgm:cxn modelId="{FC48FB72-0D3D-48E0-BD9B-37A6418A7712}" type="presOf" srcId="{4AD56853-D41C-4031-9616-195DD60E6104}" destId="{51436D35-AFEF-4652-BD7F-EB83B33B3A1C}" srcOrd="0" destOrd="0" presId="urn:microsoft.com/office/officeart/2008/layout/NameandTitleOrganizationalChart"/>
    <dgm:cxn modelId="{83D0E053-6485-45A2-910C-FC071FBE0756}" type="presOf" srcId="{E3C251AD-B210-4721-9F43-CBDD18EC0D58}" destId="{0DCF08FB-A98C-4A49-BB0F-4656D3CA06F7}" srcOrd="1" destOrd="0" presId="urn:microsoft.com/office/officeart/2008/layout/NameandTitleOrganizationalChart"/>
    <dgm:cxn modelId="{4F734374-5335-4A48-BA77-43F94721A2C3}" type="presOf" srcId="{D3832E21-7181-4B0C-9964-DD90CB6D731E}" destId="{4A4B5013-D547-422E-B410-9E041C6C9F27}" srcOrd="1" destOrd="0" presId="urn:microsoft.com/office/officeart/2008/layout/NameandTitleOrganizationalChart"/>
    <dgm:cxn modelId="{85A5D856-0455-42EC-82AB-6492D0C97461}" type="presOf" srcId="{25695C07-5DFF-46AD-8210-1B7A375A7E2A}" destId="{CBF33C06-CEFA-4CEE-A944-B5EA66D66DA7}" srcOrd="1" destOrd="0" presId="urn:microsoft.com/office/officeart/2008/layout/NameandTitleOrganizationalChart"/>
    <dgm:cxn modelId="{09E8D578-7B23-4D82-B6DF-6F9622D6417E}" type="presOf" srcId="{51F21E04-C07D-45F9-84E2-6814EB312C13}" destId="{6F80F46F-C695-42D2-90C8-568364FBD29E}" srcOrd="0" destOrd="0" presId="urn:microsoft.com/office/officeart/2008/layout/NameandTitleOrganizationalChart"/>
    <dgm:cxn modelId="{D0975559-D1AC-4445-A78D-C99B330B3E31}" srcId="{51F21E04-C07D-45F9-84E2-6814EB312C13}" destId="{68AE198A-49A1-46EE-9F34-96C6F9D83593}" srcOrd="0" destOrd="0" parTransId="{E2A249B6-3DA4-4B89-A772-E8345F798C9C}" sibTransId="{C40F70B6-1A60-4B01-91D9-B2E50273889B}"/>
    <dgm:cxn modelId="{FD821B7F-CD22-4434-9CDD-D81E95E5DA7F}" srcId="{D3832E21-7181-4B0C-9964-DD90CB6D731E}" destId="{25695C07-5DFF-46AD-8210-1B7A375A7E2A}" srcOrd="2" destOrd="0" parTransId="{1A54A7E9-44A6-4E91-AF80-07595F19D668}" sibTransId="{4B510E24-C714-4DE7-9117-BDBCFF6636E2}"/>
    <dgm:cxn modelId="{B4AFCC80-DE7A-4D2E-B3CF-195B587D3769}" type="presOf" srcId="{ECE4F3A4-2A01-4D7D-AEDF-0052B93AC122}" destId="{32A1E8A3-E13F-40C4-9B94-B2B6BB37A737}" srcOrd="0" destOrd="0" presId="urn:microsoft.com/office/officeart/2008/layout/NameandTitleOrganizationalChart"/>
    <dgm:cxn modelId="{F85C048A-1187-4535-8158-DC223005DFBD}" type="presOf" srcId="{82086F52-C152-4393-BB03-622EC3968788}" destId="{08E7F453-4794-4616-9361-B7FC07FCF96F}" srcOrd="0" destOrd="0" presId="urn:microsoft.com/office/officeart/2008/layout/NameandTitleOrganizationalChart"/>
    <dgm:cxn modelId="{848DA78B-7093-41D0-91C2-0CBFE2465564}" srcId="{D3832E21-7181-4B0C-9964-DD90CB6D731E}" destId="{6A381181-A21D-4F31-9D88-FD42656AF43D}" srcOrd="1" destOrd="0" parTransId="{4AD56853-D41C-4031-9616-195DD60E6104}" sibTransId="{93770C6B-830F-4BD1-A00B-6798597B6C48}"/>
    <dgm:cxn modelId="{DFA88396-0141-4137-8D1A-94BED1A16D41}" type="presOf" srcId="{3724138E-7696-4959-8A82-D432B600F946}" destId="{AE5D3746-C30E-4A7F-B073-4F7FAE399B7E}" srcOrd="1" destOrd="0" presId="urn:microsoft.com/office/officeart/2008/layout/NameandTitleOrganizationalChart"/>
    <dgm:cxn modelId="{54208D96-709A-42DD-8151-327688623D77}" srcId="{38822B68-679A-457E-B507-CDEEE9735E9C}" destId="{51F21E04-C07D-45F9-84E2-6814EB312C13}" srcOrd="0" destOrd="0" parTransId="{3D902D42-0C5B-456F-91F0-3DCD573FCBF4}" sibTransId="{82C4E5D9-77EE-4905-B6F8-D9E56F4325C6}"/>
    <dgm:cxn modelId="{58E12698-0EBD-4C1E-AEAE-16A93D170FCB}" type="presOf" srcId="{E2A249B6-3DA4-4B89-A772-E8345F798C9C}" destId="{BD26CD72-0FB8-4692-BDA7-58D33789B2F0}" srcOrd="0" destOrd="0" presId="urn:microsoft.com/office/officeart/2008/layout/NameandTitleOrganizationalChart"/>
    <dgm:cxn modelId="{74FE7A99-86DB-4974-B615-6764852318F2}" type="presOf" srcId="{9C22C02B-1656-49A8-92B0-08BBBDBBBA4B}" destId="{F5DD3F51-1449-4CB0-9B8E-167C1CCB7BE8}" srcOrd="1" destOrd="0" presId="urn:microsoft.com/office/officeart/2008/layout/NameandTitleOrganizationalChart"/>
    <dgm:cxn modelId="{61AF749A-99A3-479D-9E3E-093D95A5AD52}" type="presOf" srcId="{9C22C02B-1656-49A8-92B0-08BBBDBBBA4B}" destId="{707F2999-627E-4576-9533-86C8BE64E1DF}" srcOrd="0" destOrd="0" presId="urn:microsoft.com/office/officeart/2008/layout/NameandTitleOrganizationalChart"/>
    <dgm:cxn modelId="{61F6B59A-E187-4564-836C-3E76EA3078D4}" type="presOf" srcId="{3A5100A5-DB05-4A34-96DC-FEF9329F3A59}" destId="{06920D41-CAE1-4B6D-8F56-9BB16722CEAB}" srcOrd="0" destOrd="0" presId="urn:microsoft.com/office/officeart/2008/layout/NameandTitleOrganizationalChart"/>
    <dgm:cxn modelId="{6274519B-4C53-4D6A-A046-AA9B55D39158}" type="presOf" srcId="{25695C07-5DFF-46AD-8210-1B7A375A7E2A}" destId="{0A09BD60-F8C0-4F6D-ACE9-E15955B77C25}" srcOrd="0" destOrd="0" presId="urn:microsoft.com/office/officeart/2008/layout/NameandTitleOrganizationalChart"/>
    <dgm:cxn modelId="{421E899D-0D4D-4874-8668-A8C52BFE11F6}" type="presOf" srcId="{E1A36EF5-C785-45E9-B7CE-2D2201BA95DA}" destId="{78370FD4-8F84-44E8-836E-2255460A9955}" srcOrd="0" destOrd="0" presId="urn:microsoft.com/office/officeart/2008/layout/NameandTitleOrganizationalChart"/>
    <dgm:cxn modelId="{08D2BA9F-C6B4-4757-91E1-36873EEC3865}" type="presOf" srcId="{E7E209B4-F722-4DBA-B14F-3DCB62049188}" destId="{12BF778C-ED9D-4135-9EF3-A2E6D94A40BF}" srcOrd="1" destOrd="0" presId="urn:microsoft.com/office/officeart/2008/layout/NameandTitleOrganizationalChart"/>
    <dgm:cxn modelId="{38D53EA0-AE33-4AD9-8883-015CA3DA5996}" type="presOf" srcId="{E7E209B4-F722-4DBA-B14F-3DCB62049188}" destId="{C1AB9E86-FF0D-4B88-A331-ADD62AD160CA}" srcOrd="0" destOrd="0" presId="urn:microsoft.com/office/officeart/2008/layout/NameandTitleOrganizationalChart"/>
    <dgm:cxn modelId="{AB6BF8A1-F4ED-49F9-80DF-13AB56ED6F1A}" type="presOf" srcId="{389F147E-0D6B-44CF-9D1D-51D6555F9EC4}" destId="{F4120DE5-5AC5-4EB9-9C23-C3CE71FCADDB}" srcOrd="0" destOrd="0" presId="urn:microsoft.com/office/officeart/2008/layout/NameandTitleOrganizationalChart"/>
    <dgm:cxn modelId="{CC79C3A4-13F5-4503-9D08-7FCCD3E44CAF}" type="presOf" srcId="{0933E9C5-C7A4-486A-8B42-E70F1ED97400}" destId="{88D7C942-EFBF-4A79-A689-CCB22EF00444}" srcOrd="0" destOrd="0" presId="urn:microsoft.com/office/officeart/2008/layout/NameandTitleOrganizationalChart"/>
    <dgm:cxn modelId="{875C41A9-C34B-44F7-9979-B2D7E346765C}" type="presOf" srcId="{25386F1B-31DF-400C-AE05-9C151DED1CFF}" destId="{4FEE589D-A81B-46D4-8046-CD556071A074}" srcOrd="0" destOrd="0" presId="urn:microsoft.com/office/officeart/2008/layout/NameandTitleOrganizationalChart"/>
    <dgm:cxn modelId="{25EFADA9-FB7A-4921-B72E-1743AA5839D5}" type="presOf" srcId="{38822B68-679A-457E-B507-CDEEE9735E9C}" destId="{8496C49A-7625-4476-A69C-2B39066E6A0E}" srcOrd="1" destOrd="0" presId="urn:microsoft.com/office/officeart/2008/layout/NameandTitleOrganizationalChart"/>
    <dgm:cxn modelId="{E6C0CEA9-B171-47B5-9855-328ED532A938}" type="presOf" srcId="{82C4E5D9-77EE-4905-B6F8-D9E56F4325C6}" destId="{E94465E8-C41F-4E39-81A7-CA5F2244521F}" srcOrd="0" destOrd="0" presId="urn:microsoft.com/office/officeart/2008/layout/NameandTitleOrganizationalChart"/>
    <dgm:cxn modelId="{9782F7AA-69EC-458C-98D7-FD77116A3765}" type="presOf" srcId="{868A0DF7-D464-4519-B611-11BCA407302D}" destId="{A5CAC354-5292-4798-8938-1D5686CFFC2B}" srcOrd="0" destOrd="0" presId="urn:microsoft.com/office/officeart/2008/layout/NameandTitleOrganizationalChart"/>
    <dgm:cxn modelId="{5CE491AE-AD58-4D53-8295-ED0EDC56F171}" type="presOf" srcId="{5457CEE9-2818-4567-BEAA-06640A8F8476}" destId="{278B1178-7AF4-4A42-BDA4-88C70B3AD18A}" srcOrd="1" destOrd="0" presId="urn:microsoft.com/office/officeart/2008/layout/NameandTitleOrganizationalChart"/>
    <dgm:cxn modelId="{6B8627AF-3EAC-412E-A48C-3C4C44AC8C77}" type="presOf" srcId="{388D3629-D013-4FB7-9370-DD79230F1997}" destId="{F304468E-722A-4420-91C6-15C8A55A6563}" srcOrd="0" destOrd="0" presId="urn:microsoft.com/office/officeart/2008/layout/NameandTitleOrganizationalChart"/>
    <dgm:cxn modelId="{2E3ECCB4-7E20-4121-9F78-8B05DF2BACDA}" type="presOf" srcId="{092CB23B-FF2E-4599-A811-62F36CF1F2DA}" destId="{AADEF475-3FDD-4D05-AE96-79AA4049F65C}" srcOrd="1" destOrd="0" presId="urn:microsoft.com/office/officeart/2008/layout/NameandTitleOrganizationalChart"/>
    <dgm:cxn modelId="{382ED8B4-3583-49F3-A58D-1B336FE748B4}" type="presOf" srcId="{3BFB68AA-3B5E-4860-BA66-9508FEC9959B}" destId="{20B7B852-BC5A-485A-B60A-8A9329E388C8}" srcOrd="0" destOrd="0" presId="urn:microsoft.com/office/officeart/2008/layout/NameandTitleOrganizationalChart"/>
    <dgm:cxn modelId="{454BA2B6-A5DF-4475-971C-1BEF2E5E31AF}" type="presOf" srcId="{DFF1AD6D-A83F-4913-A07F-C08CB1431F2F}" destId="{5F5D9999-13E8-4FE0-B1FE-CD3E3BAB817F}" srcOrd="0" destOrd="0" presId="urn:microsoft.com/office/officeart/2008/layout/NameandTitleOrganizationalChart"/>
    <dgm:cxn modelId="{050336B7-D134-4D0A-A715-3EDC5664863E}" type="presOf" srcId="{B562706F-A910-4EA4-A5A5-5B85538A6F76}" destId="{43FF3444-7CE1-4753-B0D2-11F87A1FB113}" srcOrd="0" destOrd="0" presId="urn:microsoft.com/office/officeart/2008/layout/NameandTitleOrganizationalChart"/>
    <dgm:cxn modelId="{C54D5CB9-95A6-49DE-8B83-73D95919F7F9}" type="presOf" srcId="{94A0B5EA-B760-4CD1-BC9D-224B84B410D0}" destId="{BD438065-206A-4656-A8A8-647DF0964985}" srcOrd="0" destOrd="0" presId="urn:microsoft.com/office/officeart/2008/layout/NameandTitleOrganizationalChart"/>
    <dgm:cxn modelId="{28D4FEBB-24F1-468E-B62D-43688FC5F803}" type="presOf" srcId="{4B510E24-C714-4DE7-9117-BDBCFF6636E2}" destId="{DCA3AC20-78A7-4DAE-A8E4-4053999932B7}" srcOrd="0" destOrd="0" presId="urn:microsoft.com/office/officeart/2008/layout/NameandTitleOrganizationalChart"/>
    <dgm:cxn modelId="{6B0F3AC2-C266-4B9C-B7B2-C3BF2A6F72BA}" type="presOf" srcId="{0384D335-0674-4FCB-B94E-C71BF3B938E5}" destId="{0F6A3127-FBC1-4FA2-9DB5-5FA08CBFF1FD}" srcOrd="0" destOrd="0" presId="urn:microsoft.com/office/officeart/2008/layout/NameandTitleOrganizationalChart"/>
    <dgm:cxn modelId="{CAF988C3-10A3-4AC9-8AC1-4113CD3F0B4D}" type="presOf" srcId="{93770C6B-830F-4BD1-A00B-6798597B6C48}" destId="{C59EC1B8-6AEE-4C3B-8A3C-C6B3127A310D}" srcOrd="0" destOrd="0" presId="urn:microsoft.com/office/officeart/2008/layout/NameandTitleOrganizationalChart"/>
    <dgm:cxn modelId="{189F60C4-B5F4-42E4-9EDF-4D4D4915C7CB}" type="presOf" srcId="{93FE217C-DFD4-4F42-8B29-0DC3C30FCDBD}" destId="{7D9F0DDE-42CD-4490-850B-DFA1782DD321}" srcOrd="0" destOrd="0" presId="urn:microsoft.com/office/officeart/2008/layout/NameandTitleOrganizationalChart"/>
    <dgm:cxn modelId="{4A9BEBC9-786F-4FF4-B81D-0F77D2979F8A}" srcId="{A1582B3F-D79F-454D-A579-F25AC2B2FC43}" destId="{3A5100A5-DB05-4A34-96DC-FEF9329F3A59}" srcOrd="2" destOrd="0" parTransId="{93FE217C-DFD4-4F42-8B29-0DC3C30FCDBD}" sibTransId="{8D7A4CEF-20D4-4FA7-B2A5-AEFA30A88DB8}"/>
    <dgm:cxn modelId="{A14EF2D1-FF8F-47D9-93FB-206A727EFF94}" type="presOf" srcId="{C40F70B6-1A60-4B01-91D9-B2E50273889B}" destId="{D6CB838F-2580-45A2-8509-F521CD25C34B}" srcOrd="0" destOrd="0" presId="urn:microsoft.com/office/officeart/2008/layout/NameandTitleOrganizationalChart"/>
    <dgm:cxn modelId="{F7095ED2-9104-402E-A357-C463753CC4CC}" type="presOf" srcId="{38822B68-679A-457E-B507-CDEEE9735E9C}" destId="{EB1184CD-2A17-407D-A885-C33E359647EE}" srcOrd="0" destOrd="0" presId="urn:microsoft.com/office/officeart/2008/layout/NameandTitleOrganizationalChart"/>
    <dgm:cxn modelId="{318751DA-AE8A-4FEB-932C-B40058D1EFEC}" type="presOf" srcId="{D9D2B0F8-5C5A-4705-9C48-D1966B326423}" destId="{63355734-7B07-420E-B6F6-445D65344FC2}" srcOrd="0" destOrd="0" presId="urn:microsoft.com/office/officeart/2008/layout/NameandTitleOrganizationalChart"/>
    <dgm:cxn modelId="{9B26A4DE-AA9A-4E4D-AB46-15671D169BB5}" type="presOf" srcId="{6034F044-30B1-4165-9DF0-1F7956CE0AF1}" destId="{78F2C371-4BC8-4937-96CE-EE2DB5273D82}" srcOrd="0" destOrd="0" presId="urn:microsoft.com/office/officeart/2008/layout/NameandTitleOrganizationalChart"/>
    <dgm:cxn modelId="{DE36D5DF-3B19-45A4-A77F-86D2FE76AEF5}" srcId="{51F21E04-C07D-45F9-84E2-6814EB312C13}" destId="{092CB23B-FF2E-4599-A811-62F36CF1F2DA}" srcOrd="1" destOrd="0" parTransId="{0384D335-0674-4FCB-B94E-C71BF3B938E5}" sibTransId="{99159AFE-79BC-40D3-BA79-69C469769F59}"/>
    <dgm:cxn modelId="{2569A8F2-22C7-422B-8A77-785C36541D5F}" srcId="{5457CEE9-2818-4567-BEAA-06640A8F8476}" destId="{E7E209B4-F722-4DBA-B14F-3DCB62049188}" srcOrd="1" destOrd="0" parTransId="{444A8F80-3BCA-4EEC-87B9-C041163F1609}" sibTransId="{ABD15C56-9FD9-45AD-901C-A19C4F687986}"/>
    <dgm:cxn modelId="{36A98EF4-F6B9-401C-890D-D099E90D82B7}" type="presOf" srcId="{68AE198A-49A1-46EE-9F34-96C6F9D83593}" destId="{F093F15A-9F90-4BD2-998B-68AA87D5837E}" srcOrd="1" destOrd="0" presId="urn:microsoft.com/office/officeart/2008/layout/NameandTitleOrganizationalChart"/>
    <dgm:cxn modelId="{DFD8C0F4-2656-45CE-901A-401B9A9F7764}" type="presOf" srcId="{A1582B3F-D79F-454D-A579-F25AC2B2FC43}" destId="{77CD3DCF-3B6A-432B-92F4-100E1E7B46D7}" srcOrd="0" destOrd="0" presId="urn:microsoft.com/office/officeart/2008/layout/NameandTitleOrganizationalChart"/>
    <dgm:cxn modelId="{9668926E-CA0D-48F6-BDEA-0886E127FCA2}" type="presParOf" srcId="{AFDAFA07-B525-4BA5-84FD-46023E60032A}" destId="{0B42E411-3960-45C9-BF87-25BF97AB75F0}" srcOrd="0" destOrd="0" presId="urn:microsoft.com/office/officeart/2008/layout/NameandTitleOrganizationalChart"/>
    <dgm:cxn modelId="{DB0588BC-2B6B-44F0-A660-F34797720588}" type="presParOf" srcId="{0B42E411-3960-45C9-BF87-25BF97AB75F0}" destId="{5E0364BF-9EB3-457E-B27D-D0466A3EAB2B}" srcOrd="0" destOrd="0" presId="urn:microsoft.com/office/officeart/2008/layout/NameandTitleOrganizationalChart"/>
    <dgm:cxn modelId="{CBF4357A-4C7D-4286-AFC2-C751DD387B96}" type="presParOf" srcId="{5E0364BF-9EB3-457E-B27D-D0466A3EAB2B}" destId="{EB1184CD-2A17-407D-A885-C33E359647EE}" srcOrd="0" destOrd="0" presId="urn:microsoft.com/office/officeart/2008/layout/NameandTitleOrganizationalChart"/>
    <dgm:cxn modelId="{582220B4-B832-4BE4-9492-E26B9A5AACBB}" type="presParOf" srcId="{5E0364BF-9EB3-457E-B27D-D0466A3EAB2B}" destId="{5F5D9999-13E8-4FE0-B1FE-CD3E3BAB817F}" srcOrd="1" destOrd="0" presId="urn:microsoft.com/office/officeart/2008/layout/NameandTitleOrganizationalChart"/>
    <dgm:cxn modelId="{45B57D60-82D3-4520-854A-989CA2D2648F}" type="presParOf" srcId="{5E0364BF-9EB3-457E-B27D-D0466A3EAB2B}" destId="{8496C49A-7625-4476-A69C-2B39066E6A0E}" srcOrd="2" destOrd="0" presId="urn:microsoft.com/office/officeart/2008/layout/NameandTitleOrganizationalChart"/>
    <dgm:cxn modelId="{D6B98991-0B08-4C7F-9269-08F42C07A441}" type="presParOf" srcId="{0B42E411-3960-45C9-BF87-25BF97AB75F0}" destId="{683808A6-C375-4D7E-85AD-8F62A973A823}" srcOrd="1" destOrd="0" presId="urn:microsoft.com/office/officeart/2008/layout/NameandTitleOrganizationalChart"/>
    <dgm:cxn modelId="{BA55498D-2DDF-45A2-80AB-D1284730FED0}" type="presParOf" srcId="{683808A6-C375-4D7E-85AD-8F62A973A823}" destId="{250609B9-F473-4815-AD30-4E1C82914FA8}" srcOrd="0" destOrd="0" presId="urn:microsoft.com/office/officeart/2008/layout/NameandTitleOrganizationalChart"/>
    <dgm:cxn modelId="{8F04E0C7-B86A-437C-951F-87CDDE814EC1}" type="presParOf" srcId="{683808A6-C375-4D7E-85AD-8F62A973A823}" destId="{24E47531-D157-40F5-8EDE-66697276C9CE}" srcOrd="1" destOrd="0" presId="urn:microsoft.com/office/officeart/2008/layout/NameandTitleOrganizationalChart"/>
    <dgm:cxn modelId="{13898FFC-C629-4841-99AA-A52CE19D8884}" type="presParOf" srcId="{24E47531-D157-40F5-8EDE-66697276C9CE}" destId="{E2C3D912-5206-49D8-A175-2FC633AA51B4}" srcOrd="0" destOrd="0" presId="urn:microsoft.com/office/officeart/2008/layout/NameandTitleOrganizationalChart"/>
    <dgm:cxn modelId="{533F8769-FDF0-4692-A63F-C2F1096C9F91}" type="presParOf" srcId="{E2C3D912-5206-49D8-A175-2FC633AA51B4}" destId="{6F80F46F-C695-42D2-90C8-568364FBD29E}" srcOrd="0" destOrd="0" presId="urn:microsoft.com/office/officeart/2008/layout/NameandTitleOrganizationalChart"/>
    <dgm:cxn modelId="{82201177-5D04-4046-BA0B-1A9D5BE23D58}" type="presParOf" srcId="{E2C3D912-5206-49D8-A175-2FC633AA51B4}" destId="{E94465E8-C41F-4E39-81A7-CA5F2244521F}" srcOrd="1" destOrd="0" presId="urn:microsoft.com/office/officeart/2008/layout/NameandTitleOrganizationalChart"/>
    <dgm:cxn modelId="{A1AD2059-6746-4EC2-9CCF-AA6C28983C5A}" type="presParOf" srcId="{E2C3D912-5206-49D8-A175-2FC633AA51B4}" destId="{F2DC2EB9-59F5-40B8-9CC1-6E46BB0EEABD}" srcOrd="2" destOrd="0" presId="urn:microsoft.com/office/officeart/2008/layout/NameandTitleOrganizationalChart"/>
    <dgm:cxn modelId="{F0E92AF4-9C72-4786-8083-600011B068AE}" type="presParOf" srcId="{24E47531-D157-40F5-8EDE-66697276C9CE}" destId="{EC512CD2-A51C-4DD3-A50C-C3005C2125D8}" srcOrd="1" destOrd="0" presId="urn:microsoft.com/office/officeart/2008/layout/NameandTitleOrganizationalChart"/>
    <dgm:cxn modelId="{115AD397-37F0-41E1-B488-8788B53CEEB5}" type="presParOf" srcId="{EC512CD2-A51C-4DD3-A50C-C3005C2125D8}" destId="{BD26CD72-0FB8-4692-BDA7-58D33789B2F0}" srcOrd="0" destOrd="0" presId="urn:microsoft.com/office/officeart/2008/layout/NameandTitleOrganizationalChart"/>
    <dgm:cxn modelId="{94EA9FB8-4307-4544-8341-5A824A056ACA}" type="presParOf" srcId="{EC512CD2-A51C-4DD3-A50C-C3005C2125D8}" destId="{FD65247D-1B32-407C-B30C-AAC79CC50C11}" srcOrd="1" destOrd="0" presId="urn:microsoft.com/office/officeart/2008/layout/NameandTitleOrganizationalChart"/>
    <dgm:cxn modelId="{94D1F4A7-2AD0-4DD4-801C-F1B12E74D056}" type="presParOf" srcId="{FD65247D-1B32-407C-B30C-AAC79CC50C11}" destId="{64B331D8-67BE-405F-939B-D49877E60B96}" srcOrd="0" destOrd="0" presId="urn:microsoft.com/office/officeart/2008/layout/NameandTitleOrganizationalChart"/>
    <dgm:cxn modelId="{B77FE5D3-6E63-437C-9FD5-305EF7465598}" type="presParOf" srcId="{64B331D8-67BE-405F-939B-D49877E60B96}" destId="{44C23BB5-A097-4117-AE58-C2B4DAC91A28}" srcOrd="0" destOrd="0" presId="urn:microsoft.com/office/officeart/2008/layout/NameandTitleOrganizationalChart"/>
    <dgm:cxn modelId="{28C55B0A-0794-4F1D-B2AF-3468BECBD90D}" type="presParOf" srcId="{64B331D8-67BE-405F-939B-D49877E60B96}" destId="{D6CB838F-2580-45A2-8509-F521CD25C34B}" srcOrd="1" destOrd="0" presId="urn:microsoft.com/office/officeart/2008/layout/NameandTitleOrganizationalChart"/>
    <dgm:cxn modelId="{14326B15-7ACA-42AB-9EE1-3B74F0A79FDD}" type="presParOf" srcId="{64B331D8-67BE-405F-939B-D49877E60B96}" destId="{F093F15A-9F90-4BD2-998B-68AA87D5837E}" srcOrd="2" destOrd="0" presId="urn:microsoft.com/office/officeart/2008/layout/NameandTitleOrganizationalChart"/>
    <dgm:cxn modelId="{7A878B7E-D086-4A0E-ACF7-180C1E5AEF60}" type="presParOf" srcId="{FD65247D-1B32-407C-B30C-AAC79CC50C11}" destId="{E413DCF5-BAC7-47E1-AC90-22F2EA615BC8}" srcOrd="1" destOrd="0" presId="urn:microsoft.com/office/officeart/2008/layout/NameandTitleOrganizationalChart"/>
    <dgm:cxn modelId="{8E969005-DB0F-4E65-9B29-7718C4250995}" type="presParOf" srcId="{FD65247D-1B32-407C-B30C-AAC79CC50C11}" destId="{C03AFD17-6EF6-415F-B59F-1FBF64C23191}" srcOrd="2" destOrd="0" presId="urn:microsoft.com/office/officeart/2008/layout/NameandTitleOrganizationalChart"/>
    <dgm:cxn modelId="{7144F96A-969D-4AA5-A7D8-E407395DD450}" type="presParOf" srcId="{EC512CD2-A51C-4DD3-A50C-C3005C2125D8}" destId="{0F6A3127-FBC1-4FA2-9DB5-5FA08CBFF1FD}" srcOrd="2" destOrd="0" presId="urn:microsoft.com/office/officeart/2008/layout/NameandTitleOrganizationalChart"/>
    <dgm:cxn modelId="{FFA79CCC-73BC-4AA1-9C71-45ADE7D0CBEB}" type="presParOf" srcId="{EC512CD2-A51C-4DD3-A50C-C3005C2125D8}" destId="{E44753E4-8F64-4F03-B6E9-9FB48EC21197}" srcOrd="3" destOrd="0" presId="urn:microsoft.com/office/officeart/2008/layout/NameandTitleOrganizationalChart"/>
    <dgm:cxn modelId="{75BA190A-AD81-4B32-BA45-CC3CF713F939}" type="presParOf" srcId="{E44753E4-8F64-4F03-B6E9-9FB48EC21197}" destId="{0CCBAC0F-9A23-4AB6-ADEC-1CE6714B5423}" srcOrd="0" destOrd="0" presId="urn:microsoft.com/office/officeart/2008/layout/NameandTitleOrganizationalChart"/>
    <dgm:cxn modelId="{8824831B-E557-46E3-A035-D5C0B491A4AC}" type="presParOf" srcId="{0CCBAC0F-9A23-4AB6-ADEC-1CE6714B5423}" destId="{F0AF11AF-A42C-4F5A-A281-0E5D7E45F11E}" srcOrd="0" destOrd="0" presId="urn:microsoft.com/office/officeart/2008/layout/NameandTitleOrganizationalChart"/>
    <dgm:cxn modelId="{636C2DA6-C65E-46C2-91A3-579473EA0973}" type="presParOf" srcId="{0CCBAC0F-9A23-4AB6-ADEC-1CE6714B5423}" destId="{45B4873A-51E3-47E5-9A4F-8048F6D51377}" srcOrd="1" destOrd="0" presId="urn:microsoft.com/office/officeart/2008/layout/NameandTitleOrganizationalChart"/>
    <dgm:cxn modelId="{4FBF09CC-15ED-4413-B66D-B7BADAA0A04D}" type="presParOf" srcId="{0CCBAC0F-9A23-4AB6-ADEC-1CE6714B5423}" destId="{AADEF475-3FDD-4D05-AE96-79AA4049F65C}" srcOrd="2" destOrd="0" presId="urn:microsoft.com/office/officeart/2008/layout/NameandTitleOrganizationalChart"/>
    <dgm:cxn modelId="{A72BE2AF-05AA-4ED7-801A-049CB7F45E87}" type="presParOf" srcId="{E44753E4-8F64-4F03-B6E9-9FB48EC21197}" destId="{10A6766A-CA6E-4774-8101-B6E6C1876412}" srcOrd="1" destOrd="0" presId="urn:microsoft.com/office/officeart/2008/layout/NameandTitleOrganizationalChart"/>
    <dgm:cxn modelId="{47A489B5-35E4-4120-9A6B-A4780DFA102B}" type="presParOf" srcId="{E44753E4-8F64-4F03-B6E9-9FB48EC21197}" destId="{2FB30C30-CED0-4AA9-AFAA-91F3266552A1}" srcOrd="2" destOrd="0" presId="urn:microsoft.com/office/officeart/2008/layout/NameandTitleOrganizationalChart"/>
    <dgm:cxn modelId="{9D3BB839-AC08-423A-ACB6-897ECC66D2CC}" type="presParOf" srcId="{EC512CD2-A51C-4DD3-A50C-C3005C2125D8}" destId="{0DA70516-857F-4609-AFE0-38619B9F9F7B}" srcOrd="4" destOrd="0" presId="urn:microsoft.com/office/officeart/2008/layout/NameandTitleOrganizationalChart"/>
    <dgm:cxn modelId="{BDF11181-75E5-41F2-879E-82BF0871575E}" type="presParOf" srcId="{EC512CD2-A51C-4DD3-A50C-C3005C2125D8}" destId="{1B7AFA21-B576-4EB0-90D4-D2E1871792E7}" srcOrd="5" destOrd="0" presId="urn:microsoft.com/office/officeart/2008/layout/NameandTitleOrganizationalChart"/>
    <dgm:cxn modelId="{23BBFEEE-58D3-4991-BDFD-B9909EEEC37D}" type="presParOf" srcId="{1B7AFA21-B576-4EB0-90D4-D2E1871792E7}" destId="{3A3A055A-068A-4DBD-AB44-C3D52C76AC11}" srcOrd="0" destOrd="0" presId="urn:microsoft.com/office/officeart/2008/layout/NameandTitleOrganizationalChart"/>
    <dgm:cxn modelId="{BFCBC2CB-54FD-43E6-AE64-43017940B283}" type="presParOf" srcId="{3A3A055A-068A-4DBD-AB44-C3D52C76AC11}" destId="{88D7C942-EFBF-4A79-A689-CCB22EF00444}" srcOrd="0" destOrd="0" presId="urn:microsoft.com/office/officeart/2008/layout/NameandTitleOrganizationalChart"/>
    <dgm:cxn modelId="{958D7644-D00C-4BAF-B77C-AEBB1186D0CE}" type="presParOf" srcId="{3A3A055A-068A-4DBD-AB44-C3D52C76AC11}" destId="{63355734-7B07-420E-B6F6-445D65344FC2}" srcOrd="1" destOrd="0" presId="urn:microsoft.com/office/officeart/2008/layout/NameandTitleOrganizationalChart"/>
    <dgm:cxn modelId="{B595A7DE-B401-4E46-9F89-B190604632C0}" type="presParOf" srcId="{3A3A055A-068A-4DBD-AB44-C3D52C76AC11}" destId="{857702F3-AE90-4203-98D6-1AA13973AE8B}" srcOrd="2" destOrd="0" presId="urn:microsoft.com/office/officeart/2008/layout/NameandTitleOrganizationalChart"/>
    <dgm:cxn modelId="{737E8018-5659-4E10-95EC-2A3B1AD46FFF}" type="presParOf" srcId="{1B7AFA21-B576-4EB0-90D4-D2E1871792E7}" destId="{28E68315-3970-49AC-894A-E98B357BC4F9}" srcOrd="1" destOrd="0" presId="urn:microsoft.com/office/officeart/2008/layout/NameandTitleOrganizationalChart"/>
    <dgm:cxn modelId="{8277EE50-DB4F-4DA1-83A9-A4AA715688CC}" type="presParOf" srcId="{1B7AFA21-B576-4EB0-90D4-D2E1871792E7}" destId="{6CBB9EE3-E4FA-4A60-975E-A271D5BE26E3}" srcOrd="2" destOrd="0" presId="urn:microsoft.com/office/officeart/2008/layout/NameandTitleOrganizationalChart"/>
    <dgm:cxn modelId="{A456E6FC-577E-49DD-8309-73EE48BB7AC4}" type="presParOf" srcId="{24E47531-D157-40F5-8EDE-66697276C9CE}" destId="{6014979E-3382-4418-A512-28DE873ABFB2}" srcOrd="2" destOrd="0" presId="urn:microsoft.com/office/officeart/2008/layout/NameandTitleOrganizationalChart"/>
    <dgm:cxn modelId="{6617542E-17AB-4F31-B48B-5A8590ECD192}" type="presParOf" srcId="{683808A6-C375-4D7E-85AD-8F62A973A823}" destId="{43FF3444-7CE1-4753-B0D2-11F87A1FB113}" srcOrd="2" destOrd="0" presId="urn:microsoft.com/office/officeart/2008/layout/NameandTitleOrganizationalChart"/>
    <dgm:cxn modelId="{6F5992FF-83B4-4B16-822B-FE36960CDB36}" type="presParOf" srcId="{683808A6-C375-4D7E-85AD-8F62A973A823}" destId="{DE14F433-8F02-4B6B-AADC-59F43A38F989}" srcOrd="3" destOrd="0" presId="urn:microsoft.com/office/officeart/2008/layout/NameandTitleOrganizationalChart"/>
    <dgm:cxn modelId="{E51949A8-8F2D-42D7-B3D0-B7C9A6D4646C}" type="presParOf" srcId="{DE14F433-8F02-4B6B-AADC-59F43A38F989}" destId="{99ED5F6F-24D2-491E-988F-3265D3866504}" srcOrd="0" destOrd="0" presId="urn:microsoft.com/office/officeart/2008/layout/NameandTitleOrganizationalChart"/>
    <dgm:cxn modelId="{3AEFB743-F353-4408-9484-32ACA9F78236}" type="presParOf" srcId="{99ED5F6F-24D2-491E-988F-3265D3866504}" destId="{AC31223F-96FC-4EEC-8F3E-F369BFC7174F}" srcOrd="0" destOrd="0" presId="urn:microsoft.com/office/officeart/2008/layout/NameandTitleOrganizationalChart"/>
    <dgm:cxn modelId="{5C8542C7-859A-427A-AACF-E16638174C9F}" type="presParOf" srcId="{99ED5F6F-24D2-491E-988F-3265D3866504}" destId="{7BC7E660-D690-4F51-AA01-5AB007A2864F}" srcOrd="1" destOrd="0" presId="urn:microsoft.com/office/officeart/2008/layout/NameandTitleOrganizationalChart"/>
    <dgm:cxn modelId="{F6B32AD7-BDFB-4086-8655-3C8A6AA7515F}" type="presParOf" srcId="{99ED5F6F-24D2-491E-988F-3265D3866504}" destId="{278B1178-7AF4-4A42-BDA4-88C70B3AD18A}" srcOrd="2" destOrd="0" presId="urn:microsoft.com/office/officeart/2008/layout/NameandTitleOrganizationalChart"/>
    <dgm:cxn modelId="{5F64A0D6-1ED2-443F-A514-A975736FF6DF}" type="presParOf" srcId="{DE14F433-8F02-4B6B-AADC-59F43A38F989}" destId="{9A6BFE22-8674-420C-A89D-18315EE717EB}" srcOrd="1" destOrd="0" presId="urn:microsoft.com/office/officeart/2008/layout/NameandTitleOrganizationalChart"/>
    <dgm:cxn modelId="{C7F58F64-CF17-49B4-9C0D-930E1E97EF46}" type="presParOf" srcId="{9A6BFE22-8674-420C-A89D-18315EE717EB}" destId="{BD438065-206A-4656-A8A8-647DF0964985}" srcOrd="0" destOrd="0" presId="urn:microsoft.com/office/officeart/2008/layout/NameandTitleOrganizationalChart"/>
    <dgm:cxn modelId="{EE502019-79FF-4271-ABCE-55654FF7B46A}" type="presParOf" srcId="{9A6BFE22-8674-420C-A89D-18315EE717EB}" destId="{0B72E8F9-A623-4A1D-BA5A-A91DAEF9CD5F}" srcOrd="1" destOrd="0" presId="urn:microsoft.com/office/officeart/2008/layout/NameandTitleOrganizationalChart"/>
    <dgm:cxn modelId="{9DA94AD4-5CEF-4889-9464-E7542DB76786}" type="presParOf" srcId="{0B72E8F9-A623-4A1D-BA5A-A91DAEF9CD5F}" destId="{C521E6ED-55A8-4521-8A4B-38BA3566411F}" srcOrd="0" destOrd="0" presId="urn:microsoft.com/office/officeart/2008/layout/NameandTitleOrganizationalChart"/>
    <dgm:cxn modelId="{31D0306C-EA63-4FC3-8C57-9B48A5ED0652}" type="presParOf" srcId="{C521E6ED-55A8-4521-8A4B-38BA3566411F}" destId="{8557B8E7-0AA4-46E4-9343-D478089FF476}" srcOrd="0" destOrd="0" presId="urn:microsoft.com/office/officeart/2008/layout/NameandTitleOrganizationalChart"/>
    <dgm:cxn modelId="{CCB8E4D4-364D-464F-B96E-B71A0F508234}" type="presParOf" srcId="{C521E6ED-55A8-4521-8A4B-38BA3566411F}" destId="{CB57FF3B-C5EE-4275-BC74-A16894101394}" srcOrd="1" destOrd="0" presId="urn:microsoft.com/office/officeart/2008/layout/NameandTitleOrganizationalChart"/>
    <dgm:cxn modelId="{26AE1C79-CF3E-41BC-9787-1CACD312EBE7}" type="presParOf" srcId="{C521E6ED-55A8-4521-8A4B-38BA3566411F}" destId="{AE5D3746-C30E-4A7F-B073-4F7FAE399B7E}" srcOrd="2" destOrd="0" presId="urn:microsoft.com/office/officeart/2008/layout/NameandTitleOrganizationalChart"/>
    <dgm:cxn modelId="{49271C29-9746-4A62-96F5-5C58E53A0BA2}" type="presParOf" srcId="{0B72E8F9-A623-4A1D-BA5A-A91DAEF9CD5F}" destId="{122DEF26-30D2-41EC-86CD-CEE372D084EA}" srcOrd="1" destOrd="0" presId="urn:microsoft.com/office/officeart/2008/layout/NameandTitleOrganizationalChart"/>
    <dgm:cxn modelId="{ABFD4EEE-B7C8-4F79-94E6-C05EABF0CB33}" type="presParOf" srcId="{0B72E8F9-A623-4A1D-BA5A-A91DAEF9CD5F}" destId="{3755611F-B825-4BF8-BE36-833D1203E819}" srcOrd="2" destOrd="0" presId="urn:microsoft.com/office/officeart/2008/layout/NameandTitleOrganizationalChart"/>
    <dgm:cxn modelId="{DC5436D5-C81F-458A-9EBF-F523AF4F2CDC}" type="presParOf" srcId="{9A6BFE22-8674-420C-A89D-18315EE717EB}" destId="{3813C272-24DE-4F8F-8DFD-3CAD6A306B79}" srcOrd="2" destOrd="0" presId="urn:microsoft.com/office/officeart/2008/layout/NameandTitleOrganizationalChart"/>
    <dgm:cxn modelId="{F7C8866F-549A-4875-A7F4-D733CA8FBB0B}" type="presParOf" srcId="{9A6BFE22-8674-420C-A89D-18315EE717EB}" destId="{45B59DB6-5FB8-416D-8A43-8B42B930D62C}" srcOrd="3" destOrd="0" presId="urn:microsoft.com/office/officeart/2008/layout/NameandTitleOrganizationalChart"/>
    <dgm:cxn modelId="{D2533468-6E51-4E5C-8D63-30EB92BB4DF4}" type="presParOf" srcId="{45B59DB6-5FB8-416D-8A43-8B42B930D62C}" destId="{02E63B83-55EA-4AE1-B068-AB32488D37A3}" srcOrd="0" destOrd="0" presId="urn:microsoft.com/office/officeart/2008/layout/NameandTitleOrganizationalChart"/>
    <dgm:cxn modelId="{0F81AB8E-2F19-4B1E-9D07-2015EBB13CAE}" type="presParOf" srcId="{02E63B83-55EA-4AE1-B068-AB32488D37A3}" destId="{C1AB9E86-FF0D-4B88-A331-ADD62AD160CA}" srcOrd="0" destOrd="0" presId="urn:microsoft.com/office/officeart/2008/layout/NameandTitleOrganizationalChart"/>
    <dgm:cxn modelId="{610C7AE0-4166-44A3-A9B8-FDD64CBE356F}" type="presParOf" srcId="{02E63B83-55EA-4AE1-B068-AB32488D37A3}" destId="{E1F5EDF0-0FAA-4F00-B15B-75C9955D0E2C}" srcOrd="1" destOrd="0" presId="urn:microsoft.com/office/officeart/2008/layout/NameandTitleOrganizationalChart"/>
    <dgm:cxn modelId="{60BC6C01-1C89-422D-8B3E-D408E3DB8E58}" type="presParOf" srcId="{02E63B83-55EA-4AE1-B068-AB32488D37A3}" destId="{12BF778C-ED9D-4135-9EF3-A2E6D94A40BF}" srcOrd="2" destOrd="0" presId="urn:microsoft.com/office/officeart/2008/layout/NameandTitleOrganizationalChart"/>
    <dgm:cxn modelId="{96AC54B1-8FB5-477F-85BB-DC8554390FEC}" type="presParOf" srcId="{45B59DB6-5FB8-416D-8A43-8B42B930D62C}" destId="{60BEE393-8585-4FCA-9AA3-7A293F3343B9}" srcOrd="1" destOrd="0" presId="urn:microsoft.com/office/officeart/2008/layout/NameandTitleOrganizationalChart"/>
    <dgm:cxn modelId="{03C40C50-B65A-49C0-AAC1-A76684E794C8}" type="presParOf" srcId="{45B59DB6-5FB8-416D-8A43-8B42B930D62C}" destId="{B03DA41B-4D57-4E98-9D16-7EA8BDF526C1}" srcOrd="2" destOrd="0" presId="urn:microsoft.com/office/officeart/2008/layout/NameandTitleOrganizationalChart"/>
    <dgm:cxn modelId="{1C2A090C-B1CD-4E82-9591-2B07D96FEF26}" type="presParOf" srcId="{9A6BFE22-8674-420C-A89D-18315EE717EB}" destId="{8A195968-81E0-47C1-8666-0346B92371BB}" srcOrd="4" destOrd="0" presId="urn:microsoft.com/office/officeart/2008/layout/NameandTitleOrganizationalChart"/>
    <dgm:cxn modelId="{1F72A5D7-C286-48F9-BDD3-7772407C3B52}" type="presParOf" srcId="{9A6BFE22-8674-420C-A89D-18315EE717EB}" destId="{660E58C2-4ABD-4154-87FA-3104C1AF6A5D}" srcOrd="5" destOrd="0" presId="urn:microsoft.com/office/officeart/2008/layout/NameandTitleOrganizationalChart"/>
    <dgm:cxn modelId="{8F12F077-DDA6-400E-A443-CFB16B3F80AE}" type="presParOf" srcId="{660E58C2-4ABD-4154-87FA-3104C1AF6A5D}" destId="{D1167EDA-410B-42C4-BC52-6CFD8A1D2D67}" srcOrd="0" destOrd="0" presId="urn:microsoft.com/office/officeart/2008/layout/NameandTitleOrganizationalChart"/>
    <dgm:cxn modelId="{91FFE7B9-9EDA-4465-891E-89F29F8C2C4A}" type="presParOf" srcId="{D1167EDA-410B-42C4-BC52-6CFD8A1D2D67}" destId="{08E7F453-4794-4616-9361-B7FC07FCF96F}" srcOrd="0" destOrd="0" presId="urn:microsoft.com/office/officeart/2008/layout/NameandTitleOrganizationalChart"/>
    <dgm:cxn modelId="{D1524F91-B772-420D-9EC9-50A554BDE1DC}" type="presParOf" srcId="{D1167EDA-410B-42C4-BC52-6CFD8A1D2D67}" destId="{32A1E8A3-E13F-40C4-9B94-B2B6BB37A737}" srcOrd="1" destOrd="0" presId="urn:microsoft.com/office/officeart/2008/layout/NameandTitleOrganizationalChart"/>
    <dgm:cxn modelId="{A090FD8D-970D-4094-85AF-02F89656E1BE}" type="presParOf" srcId="{D1167EDA-410B-42C4-BC52-6CFD8A1D2D67}" destId="{36C5DD0C-E0C9-4251-AE6B-5CB4D91C60D2}" srcOrd="2" destOrd="0" presId="urn:microsoft.com/office/officeart/2008/layout/NameandTitleOrganizationalChart"/>
    <dgm:cxn modelId="{BD2BA8E4-1BBF-4C70-9710-6E38DF20C705}" type="presParOf" srcId="{660E58C2-4ABD-4154-87FA-3104C1AF6A5D}" destId="{E30778BE-43C7-4237-8C5E-689DEC0F422F}" srcOrd="1" destOrd="0" presId="urn:microsoft.com/office/officeart/2008/layout/NameandTitleOrganizationalChart"/>
    <dgm:cxn modelId="{07F7A500-C112-4C5D-90BD-7931B481085F}" type="presParOf" srcId="{660E58C2-4ABD-4154-87FA-3104C1AF6A5D}" destId="{2E844008-EDEA-43EF-B5D7-0C23E70DFE9F}" srcOrd="2" destOrd="0" presId="urn:microsoft.com/office/officeart/2008/layout/NameandTitleOrganizationalChart"/>
    <dgm:cxn modelId="{FB51225D-2689-42EE-8AEC-31848739B46A}" type="presParOf" srcId="{DE14F433-8F02-4B6B-AADC-59F43A38F989}" destId="{36B4BA62-E90B-4D1D-B44C-1F3F9CD5F98A}" srcOrd="2" destOrd="0" presId="urn:microsoft.com/office/officeart/2008/layout/NameandTitleOrganizationalChart"/>
    <dgm:cxn modelId="{D3D4C2D0-D532-4349-BF22-D1B88B401ABD}" type="presParOf" srcId="{683808A6-C375-4D7E-85AD-8F62A973A823}" destId="{78F2C371-4BC8-4937-96CE-EE2DB5273D82}" srcOrd="4" destOrd="0" presId="urn:microsoft.com/office/officeart/2008/layout/NameandTitleOrganizationalChart"/>
    <dgm:cxn modelId="{DD19DD8D-AE23-4F98-83B4-21E17F45E5A2}" type="presParOf" srcId="{683808A6-C375-4D7E-85AD-8F62A973A823}" destId="{46A6DF0D-EC7F-4B2D-9669-759DDE3CAE36}" srcOrd="5" destOrd="0" presId="urn:microsoft.com/office/officeart/2008/layout/NameandTitleOrganizationalChart"/>
    <dgm:cxn modelId="{5E1D5F59-885F-401F-9780-F5D20C8B46A1}" type="presParOf" srcId="{46A6DF0D-EC7F-4B2D-9669-759DDE3CAE36}" destId="{9ED13A21-DC93-4997-B20B-13203937CADF}" srcOrd="0" destOrd="0" presId="urn:microsoft.com/office/officeart/2008/layout/NameandTitleOrganizationalChart"/>
    <dgm:cxn modelId="{884ED14C-7AB6-43E3-ADD3-AD24A6A19745}" type="presParOf" srcId="{9ED13A21-DC93-4997-B20B-13203937CADF}" destId="{77CD3DCF-3B6A-432B-92F4-100E1E7B46D7}" srcOrd="0" destOrd="0" presId="urn:microsoft.com/office/officeart/2008/layout/NameandTitleOrganizationalChart"/>
    <dgm:cxn modelId="{4BDE1CDD-840E-459E-948D-6D591125885A}" type="presParOf" srcId="{9ED13A21-DC93-4997-B20B-13203937CADF}" destId="{78370FD4-8F84-44E8-836E-2255460A9955}" srcOrd="1" destOrd="0" presId="urn:microsoft.com/office/officeart/2008/layout/NameandTitleOrganizationalChart"/>
    <dgm:cxn modelId="{75C5679D-BEDC-44A9-A187-0FA327CDC853}" type="presParOf" srcId="{9ED13A21-DC93-4997-B20B-13203937CADF}" destId="{DEB513E6-C29D-47B6-A7F8-420E15130328}" srcOrd="2" destOrd="0" presId="urn:microsoft.com/office/officeart/2008/layout/NameandTitleOrganizationalChart"/>
    <dgm:cxn modelId="{324C917E-6CFC-4035-AF0C-4804B1E3C513}" type="presParOf" srcId="{46A6DF0D-EC7F-4B2D-9669-759DDE3CAE36}" destId="{E01C8049-9599-483C-AA02-2EB93CEDC9A1}" srcOrd="1" destOrd="0" presId="urn:microsoft.com/office/officeart/2008/layout/NameandTitleOrganizationalChart"/>
    <dgm:cxn modelId="{09EC31DC-D0CA-4112-8176-DDD7FF26A8CE}" type="presParOf" srcId="{E01C8049-9599-483C-AA02-2EB93CEDC9A1}" destId="{BD095760-8D4D-4750-AD5E-96C70186AB69}" srcOrd="0" destOrd="0" presId="urn:microsoft.com/office/officeart/2008/layout/NameandTitleOrganizationalChart"/>
    <dgm:cxn modelId="{8C0F4D38-847A-4CAD-A3AC-F310FE07F683}" type="presParOf" srcId="{E01C8049-9599-483C-AA02-2EB93CEDC9A1}" destId="{AA5D656E-77DD-43F0-9ABA-9B75F2B1B027}" srcOrd="1" destOrd="0" presId="urn:microsoft.com/office/officeart/2008/layout/NameandTitleOrganizationalChart"/>
    <dgm:cxn modelId="{FF61CB2D-CA4C-4F39-9C8A-4430CFDCE3C0}" type="presParOf" srcId="{AA5D656E-77DD-43F0-9ABA-9B75F2B1B027}" destId="{5E1E12D5-3557-4B93-B7B2-7DBA06FCB343}" srcOrd="0" destOrd="0" presId="urn:microsoft.com/office/officeart/2008/layout/NameandTitleOrganizationalChart"/>
    <dgm:cxn modelId="{B7DD98AB-D3F7-43B6-A227-585C9A099A92}" type="presParOf" srcId="{5E1E12D5-3557-4B93-B7B2-7DBA06FCB343}" destId="{707F2999-627E-4576-9533-86C8BE64E1DF}" srcOrd="0" destOrd="0" presId="urn:microsoft.com/office/officeart/2008/layout/NameandTitleOrganizationalChart"/>
    <dgm:cxn modelId="{715B2449-6BFF-445E-B077-2D946BC86A7C}" type="presParOf" srcId="{5E1E12D5-3557-4B93-B7B2-7DBA06FCB343}" destId="{A602DC0A-581B-47F4-9105-8A9149D367F8}" srcOrd="1" destOrd="0" presId="urn:microsoft.com/office/officeart/2008/layout/NameandTitleOrganizationalChart"/>
    <dgm:cxn modelId="{37DBFCBE-AAC7-4840-963F-81F8E34E93C7}" type="presParOf" srcId="{5E1E12D5-3557-4B93-B7B2-7DBA06FCB343}" destId="{F5DD3F51-1449-4CB0-9B8E-167C1CCB7BE8}" srcOrd="2" destOrd="0" presId="urn:microsoft.com/office/officeart/2008/layout/NameandTitleOrganizationalChart"/>
    <dgm:cxn modelId="{F5954CD8-9F86-4A51-848D-3BC868E6ABED}" type="presParOf" srcId="{AA5D656E-77DD-43F0-9ABA-9B75F2B1B027}" destId="{F4AC4BD5-535D-47D2-B388-4EDD38A0244B}" srcOrd="1" destOrd="0" presId="urn:microsoft.com/office/officeart/2008/layout/NameandTitleOrganizationalChart"/>
    <dgm:cxn modelId="{A6AC5A6C-9745-4876-87D7-966566533447}" type="presParOf" srcId="{AA5D656E-77DD-43F0-9ABA-9B75F2B1B027}" destId="{6FF1D050-C792-4CC3-B982-C0CD87BFB384}" srcOrd="2" destOrd="0" presId="urn:microsoft.com/office/officeart/2008/layout/NameandTitleOrganizationalChart"/>
    <dgm:cxn modelId="{34EE66AC-22B1-44F9-9A07-9509D24A5016}" type="presParOf" srcId="{E01C8049-9599-483C-AA02-2EB93CEDC9A1}" destId="{F4120DE5-5AC5-4EB9-9C23-C3CE71FCADDB}" srcOrd="2" destOrd="0" presId="urn:microsoft.com/office/officeart/2008/layout/NameandTitleOrganizationalChart"/>
    <dgm:cxn modelId="{42D6F2DE-44D6-4F07-BDF4-C27732BDD549}" type="presParOf" srcId="{E01C8049-9599-483C-AA02-2EB93CEDC9A1}" destId="{B8455F0E-02C0-45E2-A463-915F68C5D83A}" srcOrd="3" destOrd="0" presId="urn:microsoft.com/office/officeart/2008/layout/NameandTitleOrganizationalChart"/>
    <dgm:cxn modelId="{CEE594F1-E0D0-412E-861A-A2FAA73F9752}" type="presParOf" srcId="{B8455F0E-02C0-45E2-A463-915F68C5D83A}" destId="{56C0C849-83CE-431B-933C-E9F70B04B536}" srcOrd="0" destOrd="0" presId="urn:microsoft.com/office/officeart/2008/layout/NameandTitleOrganizationalChart"/>
    <dgm:cxn modelId="{78F5B338-7C34-4901-A69F-5DB4C552B972}" type="presParOf" srcId="{56C0C849-83CE-431B-933C-E9F70B04B536}" destId="{F372517A-AE1C-4D69-850D-51593A4A10A5}" srcOrd="0" destOrd="0" presId="urn:microsoft.com/office/officeart/2008/layout/NameandTitleOrganizationalChart"/>
    <dgm:cxn modelId="{B8982421-AA2F-4318-A8BD-4B7D4D9A3390}" type="presParOf" srcId="{56C0C849-83CE-431B-933C-E9F70B04B536}" destId="{20B7B852-BC5A-485A-B60A-8A9329E388C8}" srcOrd="1" destOrd="0" presId="urn:microsoft.com/office/officeart/2008/layout/NameandTitleOrganizationalChart"/>
    <dgm:cxn modelId="{8A7235FB-6CBA-4380-A23A-E7E39532B82F}" type="presParOf" srcId="{56C0C849-83CE-431B-933C-E9F70B04B536}" destId="{96D92DD3-D23E-4757-92AE-0C9A12E399D3}" srcOrd="2" destOrd="0" presId="urn:microsoft.com/office/officeart/2008/layout/NameandTitleOrganizationalChart"/>
    <dgm:cxn modelId="{D1983F4E-32A4-4B56-9122-13429302AA88}" type="presParOf" srcId="{B8455F0E-02C0-45E2-A463-915F68C5D83A}" destId="{10B8B715-9E67-4535-96C3-6B15F3DC043D}" srcOrd="1" destOrd="0" presId="urn:microsoft.com/office/officeart/2008/layout/NameandTitleOrganizationalChart"/>
    <dgm:cxn modelId="{87CA30DB-4FCE-43E3-9123-0E8F92D5E482}" type="presParOf" srcId="{B8455F0E-02C0-45E2-A463-915F68C5D83A}" destId="{11F1BC07-497A-4868-B2C7-9A060C38C092}" srcOrd="2" destOrd="0" presId="urn:microsoft.com/office/officeart/2008/layout/NameandTitleOrganizationalChart"/>
    <dgm:cxn modelId="{3791CB49-DB02-4CCD-B195-91CEECADB2BB}" type="presParOf" srcId="{E01C8049-9599-483C-AA02-2EB93CEDC9A1}" destId="{7D9F0DDE-42CD-4490-850B-DFA1782DD321}" srcOrd="4" destOrd="0" presId="urn:microsoft.com/office/officeart/2008/layout/NameandTitleOrganizationalChart"/>
    <dgm:cxn modelId="{946B2451-EE7A-4514-A0A6-077BB10CB85F}" type="presParOf" srcId="{E01C8049-9599-483C-AA02-2EB93CEDC9A1}" destId="{9EC78DB8-785D-431D-886E-DF36E10D3674}" srcOrd="5" destOrd="0" presId="urn:microsoft.com/office/officeart/2008/layout/NameandTitleOrganizationalChart"/>
    <dgm:cxn modelId="{E5BFBFCA-E94A-4F0C-89F9-A7F5265085B9}" type="presParOf" srcId="{9EC78DB8-785D-431D-886E-DF36E10D3674}" destId="{6BD88765-D9A1-4DBC-9337-55192CADBE76}" srcOrd="0" destOrd="0" presId="urn:microsoft.com/office/officeart/2008/layout/NameandTitleOrganizationalChart"/>
    <dgm:cxn modelId="{0CAE82A1-80DA-4B96-BB94-6CACF620A30C}" type="presParOf" srcId="{6BD88765-D9A1-4DBC-9337-55192CADBE76}" destId="{06920D41-CAE1-4B6D-8F56-9BB16722CEAB}" srcOrd="0" destOrd="0" presId="urn:microsoft.com/office/officeart/2008/layout/NameandTitleOrganizationalChart"/>
    <dgm:cxn modelId="{D3461C54-0876-4667-83DC-D67F93208F00}" type="presParOf" srcId="{6BD88765-D9A1-4DBC-9337-55192CADBE76}" destId="{544EECC3-071D-4A6B-8A87-67A838E015A9}" srcOrd="1" destOrd="0" presId="urn:microsoft.com/office/officeart/2008/layout/NameandTitleOrganizationalChart"/>
    <dgm:cxn modelId="{C82FD1E5-5363-40DD-8558-BFE15568E792}" type="presParOf" srcId="{6BD88765-D9A1-4DBC-9337-55192CADBE76}" destId="{E714F939-21CD-4EE7-AE46-13084729FF8C}" srcOrd="2" destOrd="0" presId="urn:microsoft.com/office/officeart/2008/layout/NameandTitleOrganizationalChart"/>
    <dgm:cxn modelId="{0284FBD1-12F4-42A2-A657-ADAC0D3BC54A}" type="presParOf" srcId="{9EC78DB8-785D-431D-886E-DF36E10D3674}" destId="{786359D3-EBC6-40FF-8068-D6AC0A0468DC}" srcOrd="1" destOrd="0" presId="urn:microsoft.com/office/officeart/2008/layout/NameandTitleOrganizationalChart"/>
    <dgm:cxn modelId="{8AF3D6E0-6118-451B-8F6E-735C7A9897B6}" type="presParOf" srcId="{9EC78DB8-785D-431D-886E-DF36E10D3674}" destId="{93B8B072-EA27-4B7B-8D99-DCE62654C87C}" srcOrd="2" destOrd="0" presId="urn:microsoft.com/office/officeart/2008/layout/NameandTitleOrganizationalChart"/>
    <dgm:cxn modelId="{CEDD21DA-3E29-43F0-A5B4-964D2FAB907D}" type="presParOf" srcId="{46A6DF0D-EC7F-4B2D-9669-759DDE3CAE36}" destId="{72DFB1DF-3FE0-42F7-92AF-A943AF0D47E1}" srcOrd="2" destOrd="0" presId="urn:microsoft.com/office/officeart/2008/layout/NameandTitleOrganizationalChart"/>
    <dgm:cxn modelId="{1777D04F-D00C-4B61-8996-C7FD001BA4C4}" type="presParOf" srcId="{683808A6-C375-4D7E-85AD-8F62A973A823}" destId="{87AD2C4B-0C3B-4213-9730-4BE33D0B7427}" srcOrd="6" destOrd="0" presId="urn:microsoft.com/office/officeart/2008/layout/NameandTitleOrganizationalChart"/>
    <dgm:cxn modelId="{6F18BC80-B691-4B6C-9C35-EDFE03279D45}" type="presParOf" srcId="{683808A6-C375-4D7E-85AD-8F62A973A823}" destId="{C945C1C3-366C-4469-8EB5-01085DFA665D}" srcOrd="7" destOrd="0" presId="urn:microsoft.com/office/officeart/2008/layout/NameandTitleOrganizationalChart"/>
    <dgm:cxn modelId="{7282777D-57FD-4A21-BE72-306D1772654C}" type="presParOf" srcId="{C945C1C3-366C-4469-8EB5-01085DFA665D}" destId="{2DA4F417-BDB5-4A3D-A101-959991C78628}" srcOrd="0" destOrd="0" presId="urn:microsoft.com/office/officeart/2008/layout/NameandTitleOrganizationalChart"/>
    <dgm:cxn modelId="{1CA1DF49-B238-4EA5-A9DF-E173BC92EF04}" type="presParOf" srcId="{2DA4F417-BDB5-4A3D-A101-959991C78628}" destId="{5DF3BEAD-A0C7-4C43-A58D-B3F6E56783E4}" srcOrd="0" destOrd="0" presId="urn:microsoft.com/office/officeart/2008/layout/NameandTitleOrganizationalChart"/>
    <dgm:cxn modelId="{2F6BC0E2-4860-442A-8ADC-E676CE4919C1}" type="presParOf" srcId="{2DA4F417-BDB5-4A3D-A101-959991C78628}" destId="{4FEE589D-A81B-46D4-8046-CD556071A074}" srcOrd="1" destOrd="0" presId="urn:microsoft.com/office/officeart/2008/layout/NameandTitleOrganizationalChart"/>
    <dgm:cxn modelId="{D79876B7-FE76-4244-B590-56BEA74DDB8F}" type="presParOf" srcId="{2DA4F417-BDB5-4A3D-A101-959991C78628}" destId="{4A4B5013-D547-422E-B410-9E041C6C9F27}" srcOrd="2" destOrd="0" presId="urn:microsoft.com/office/officeart/2008/layout/NameandTitleOrganizationalChart"/>
    <dgm:cxn modelId="{05FC2383-6758-451C-BC12-3F31B1EB9755}" type="presParOf" srcId="{C945C1C3-366C-4469-8EB5-01085DFA665D}" destId="{31C699EC-C22D-416B-88E2-036602E59A5C}" srcOrd="1" destOrd="0" presId="urn:microsoft.com/office/officeart/2008/layout/NameandTitleOrganizationalChart"/>
    <dgm:cxn modelId="{B25C624B-1BDC-4A87-8199-1CA606F7C4C9}" type="presParOf" srcId="{31C699EC-C22D-416B-88E2-036602E59A5C}" destId="{F304468E-722A-4420-91C6-15C8A55A6563}" srcOrd="0" destOrd="0" presId="urn:microsoft.com/office/officeart/2008/layout/NameandTitleOrganizationalChart"/>
    <dgm:cxn modelId="{37E2AB4F-AB85-46A3-A02D-F8FE801A4CBD}" type="presParOf" srcId="{31C699EC-C22D-416B-88E2-036602E59A5C}" destId="{E167DBF0-E6A0-4BDF-9608-B58FDCF697D1}" srcOrd="1" destOrd="0" presId="urn:microsoft.com/office/officeart/2008/layout/NameandTitleOrganizationalChart"/>
    <dgm:cxn modelId="{E55B2C50-1B32-4D02-A701-C10B02A98EEC}" type="presParOf" srcId="{E167DBF0-E6A0-4BDF-9608-B58FDCF697D1}" destId="{60780E1A-6EDC-412B-9609-00535697F240}" srcOrd="0" destOrd="0" presId="urn:microsoft.com/office/officeart/2008/layout/NameandTitleOrganizationalChart"/>
    <dgm:cxn modelId="{476686E7-487E-4756-BD5F-41C5AA8482FE}" type="presParOf" srcId="{60780E1A-6EDC-412B-9609-00535697F240}" destId="{BD9BC962-6C09-4F11-9A99-E78FC3287533}" srcOrd="0" destOrd="0" presId="urn:microsoft.com/office/officeart/2008/layout/NameandTitleOrganizationalChart"/>
    <dgm:cxn modelId="{26A51EE4-83E9-4127-94A1-126CAA240C32}" type="presParOf" srcId="{60780E1A-6EDC-412B-9609-00535697F240}" destId="{A5CAC354-5292-4798-8938-1D5686CFFC2B}" srcOrd="1" destOrd="0" presId="urn:microsoft.com/office/officeart/2008/layout/NameandTitleOrganizationalChart"/>
    <dgm:cxn modelId="{3A168EE6-9CB2-49CC-90AF-E1FD8BB9B3F6}" type="presParOf" srcId="{60780E1A-6EDC-412B-9609-00535697F240}" destId="{0DCF08FB-A98C-4A49-BB0F-4656D3CA06F7}" srcOrd="2" destOrd="0" presId="urn:microsoft.com/office/officeart/2008/layout/NameandTitleOrganizationalChart"/>
    <dgm:cxn modelId="{5746279D-E6C9-4B26-ABF6-36D305AF9ACF}" type="presParOf" srcId="{E167DBF0-E6A0-4BDF-9608-B58FDCF697D1}" destId="{41852873-F35B-4F45-BC16-90B07C6FB6D5}" srcOrd="1" destOrd="0" presId="urn:microsoft.com/office/officeart/2008/layout/NameandTitleOrganizationalChart"/>
    <dgm:cxn modelId="{CA3636BD-A3D3-47E5-A6BE-7C0824D67037}" type="presParOf" srcId="{E167DBF0-E6A0-4BDF-9608-B58FDCF697D1}" destId="{B73C14BC-473F-450E-BF3F-2A7A4280B81F}" srcOrd="2" destOrd="0" presId="urn:microsoft.com/office/officeart/2008/layout/NameandTitleOrganizationalChart"/>
    <dgm:cxn modelId="{71929BF9-628B-450F-A9D9-4C1A8C169E78}" type="presParOf" srcId="{31C699EC-C22D-416B-88E2-036602E59A5C}" destId="{51436D35-AFEF-4652-BD7F-EB83B33B3A1C}" srcOrd="2" destOrd="0" presId="urn:microsoft.com/office/officeart/2008/layout/NameandTitleOrganizationalChart"/>
    <dgm:cxn modelId="{F28F7123-3C6E-4CDA-8B46-13A3CD5AC4DF}" type="presParOf" srcId="{31C699EC-C22D-416B-88E2-036602E59A5C}" destId="{E0F6E6BD-CED0-4454-8B8B-0236133F6853}" srcOrd="3" destOrd="0" presId="urn:microsoft.com/office/officeart/2008/layout/NameandTitleOrganizationalChart"/>
    <dgm:cxn modelId="{F2B1B5F3-98CF-4B7D-9202-DE14F02BB10D}" type="presParOf" srcId="{E0F6E6BD-CED0-4454-8B8B-0236133F6853}" destId="{2AACC093-153E-4C6B-A600-088F69ECC73B}" srcOrd="0" destOrd="0" presId="urn:microsoft.com/office/officeart/2008/layout/NameandTitleOrganizationalChart"/>
    <dgm:cxn modelId="{08366F5B-FED9-4206-AAA1-3D4BF66BB920}" type="presParOf" srcId="{2AACC093-153E-4C6B-A600-088F69ECC73B}" destId="{318BD859-CAAD-40C4-9109-61108B58DA0F}" srcOrd="0" destOrd="0" presId="urn:microsoft.com/office/officeart/2008/layout/NameandTitleOrganizationalChart"/>
    <dgm:cxn modelId="{9B06A5C8-412C-478E-85D2-7E107F7C9BC2}" type="presParOf" srcId="{2AACC093-153E-4C6B-A600-088F69ECC73B}" destId="{C59EC1B8-6AEE-4C3B-8A3C-C6B3127A310D}" srcOrd="1" destOrd="0" presId="urn:microsoft.com/office/officeart/2008/layout/NameandTitleOrganizationalChart"/>
    <dgm:cxn modelId="{3437D74D-0C36-4C54-A234-2CAC3D846473}" type="presParOf" srcId="{2AACC093-153E-4C6B-A600-088F69ECC73B}" destId="{12F1F666-6B5E-4E86-9528-2BBEDDCE05C8}" srcOrd="2" destOrd="0" presId="urn:microsoft.com/office/officeart/2008/layout/NameandTitleOrganizationalChart"/>
    <dgm:cxn modelId="{57F384B9-6C8E-4C71-A7C5-401421340C5C}" type="presParOf" srcId="{E0F6E6BD-CED0-4454-8B8B-0236133F6853}" destId="{11A6550E-0846-4637-95FC-A9175ADA2A1E}" srcOrd="1" destOrd="0" presId="urn:microsoft.com/office/officeart/2008/layout/NameandTitleOrganizationalChart"/>
    <dgm:cxn modelId="{FEEA5F86-848A-4F36-9FB8-ACA31E1F9689}" type="presParOf" srcId="{E0F6E6BD-CED0-4454-8B8B-0236133F6853}" destId="{4644A03E-653B-4120-9076-ED1209B852D3}" srcOrd="2" destOrd="0" presId="urn:microsoft.com/office/officeart/2008/layout/NameandTitleOrganizationalChart"/>
    <dgm:cxn modelId="{35B9AB2A-D157-445A-B0C5-F19AAED3BD97}" type="presParOf" srcId="{31C699EC-C22D-416B-88E2-036602E59A5C}" destId="{9433C197-4BA3-4A3A-A195-4FBCEE80FB44}" srcOrd="4" destOrd="0" presId="urn:microsoft.com/office/officeart/2008/layout/NameandTitleOrganizationalChart"/>
    <dgm:cxn modelId="{8AF8C958-22C6-4899-A315-9FB7584F83F3}" type="presParOf" srcId="{31C699EC-C22D-416B-88E2-036602E59A5C}" destId="{C74EB89C-414C-477C-9879-D87863CE8B90}" srcOrd="5" destOrd="0" presId="urn:microsoft.com/office/officeart/2008/layout/NameandTitleOrganizationalChart"/>
    <dgm:cxn modelId="{6D826739-CF78-4DD3-A270-3E14A6916662}" type="presParOf" srcId="{C74EB89C-414C-477C-9879-D87863CE8B90}" destId="{A8E935F9-04C4-4078-A007-B06D1CE3CD8A}" srcOrd="0" destOrd="0" presId="urn:microsoft.com/office/officeart/2008/layout/NameandTitleOrganizationalChart"/>
    <dgm:cxn modelId="{5E6CF257-FCA0-410A-BB55-B2B3EE6AB3F7}" type="presParOf" srcId="{A8E935F9-04C4-4078-A007-B06D1CE3CD8A}" destId="{0A09BD60-F8C0-4F6D-ACE9-E15955B77C25}" srcOrd="0" destOrd="0" presId="urn:microsoft.com/office/officeart/2008/layout/NameandTitleOrganizationalChart"/>
    <dgm:cxn modelId="{1CECAF47-98AE-4B4C-AAAC-5BFDEA90B7A1}" type="presParOf" srcId="{A8E935F9-04C4-4078-A007-B06D1CE3CD8A}" destId="{DCA3AC20-78A7-4DAE-A8E4-4053999932B7}" srcOrd="1" destOrd="0" presId="urn:microsoft.com/office/officeart/2008/layout/NameandTitleOrganizationalChart"/>
    <dgm:cxn modelId="{F743226A-734E-45A9-A834-A3069D7CC719}" type="presParOf" srcId="{A8E935F9-04C4-4078-A007-B06D1CE3CD8A}" destId="{CBF33C06-CEFA-4CEE-A944-B5EA66D66DA7}" srcOrd="2" destOrd="0" presId="urn:microsoft.com/office/officeart/2008/layout/NameandTitleOrganizationalChart"/>
    <dgm:cxn modelId="{701A2684-13BB-4E2A-BF97-A27D6C047B2C}" type="presParOf" srcId="{C74EB89C-414C-477C-9879-D87863CE8B90}" destId="{5FEFE501-21B8-4F38-AF99-F48F56914568}" srcOrd="1" destOrd="0" presId="urn:microsoft.com/office/officeart/2008/layout/NameandTitleOrganizationalChart"/>
    <dgm:cxn modelId="{80B13E4B-ABD9-44F3-AB2D-78C670F95556}" type="presParOf" srcId="{C74EB89C-414C-477C-9879-D87863CE8B90}" destId="{6D778BD0-87CC-4D62-B467-6CAFF2CE3142}" srcOrd="2" destOrd="0" presId="urn:microsoft.com/office/officeart/2008/layout/NameandTitleOrganizationalChart"/>
    <dgm:cxn modelId="{9895A123-CD0C-44FA-9F50-DE2F6F3D7704}" type="presParOf" srcId="{C945C1C3-366C-4469-8EB5-01085DFA665D}" destId="{7417737E-3898-471E-BE59-54DCD5828F74}" srcOrd="2" destOrd="0" presId="urn:microsoft.com/office/officeart/2008/layout/NameandTitleOrganizationalChart"/>
    <dgm:cxn modelId="{089ABEDF-A7FE-4166-9641-F2A72D1933F6}" type="presParOf" srcId="{0B42E411-3960-45C9-BF87-25BF97AB75F0}" destId="{8682A4FC-2BB8-418F-A338-8139866217D7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433C197-4BA3-4A3A-A195-4FBCEE80FB44}">
      <dsp:nvSpPr>
        <dsp:cNvPr id="0" name=""/>
        <dsp:cNvSpPr/>
      </dsp:nvSpPr>
      <dsp:spPr>
        <a:xfrm>
          <a:off x="14754505" y="2914494"/>
          <a:ext cx="1406975" cy="3137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7025"/>
              </a:lnTo>
              <a:lnTo>
                <a:pt x="1406975" y="187025"/>
              </a:lnTo>
              <a:lnTo>
                <a:pt x="1406975" y="313720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436D35-AFEF-4652-BD7F-EB83B33B3A1C}">
      <dsp:nvSpPr>
        <dsp:cNvPr id="0" name=""/>
        <dsp:cNvSpPr/>
      </dsp:nvSpPr>
      <dsp:spPr>
        <a:xfrm>
          <a:off x="14708785" y="2914494"/>
          <a:ext cx="91440" cy="3137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3720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04468E-722A-4420-91C6-15C8A55A6563}">
      <dsp:nvSpPr>
        <dsp:cNvPr id="0" name=""/>
        <dsp:cNvSpPr/>
      </dsp:nvSpPr>
      <dsp:spPr>
        <a:xfrm>
          <a:off x="13347529" y="2914494"/>
          <a:ext cx="1406975" cy="313720"/>
        </a:xfrm>
        <a:custGeom>
          <a:avLst/>
          <a:gdLst/>
          <a:ahLst/>
          <a:cxnLst/>
          <a:rect l="0" t="0" r="0" b="0"/>
          <a:pathLst>
            <a:path>
              <a:moveTo>
                <a:pt x="1406975" y="0"/>
              </a:moveTo>
              <a:lnTo>
                <a:pt x="1406975" y="187025"/>
              </a:lnTo>
              <a:lnTo>
                <a:pt x="0" y="187025"/>
              </a:lnTo>
              <a:lnTo>
                <a:pt x="0" y="313720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AD2C4B-0C3B-4213-9730-4BE33D0B7427}">
      <dsp:nvSpPr>
        <dsp:cNvPr id="0" name=""/>
        <dsp:cNvSpPr/>
      </dsp:nvSpPr>
      <dsp:spPr>
        <a:xfrm>
          <a:off x="8423114" y="2057796"/>
          <a:ext cx="6331390" cy="3137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7025"/>
              </a:lnTo>
              <a:lnTo>
                <a:pt x="6331390" y="187025"/>
              </a:lnTo>
              <a:lnTo>
                <a:pt x="6331390" y="313720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9F0DDE-42CD-4490-850B-DFA1782DD321}">
      <dsp:nvSpPr>
        <dsp:cNvPr id="0" name=""/>
        <dsp:cNvSpPr/>
      </dsp:nvSpPr>
      <dsp:spPr>
        <a:xfrm>
          <a:off x="10533578" y="2914494"/>
          <a:ext cx="1406975" cy="3137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7025"/>
              </a:lnTo>
              <a:lnTo>
                <a:pt x="1406975" y="187025"/>
              </a:lnTo>
              <a:lnTo>
                <a:pt x="1406975" y="313720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120DE5-5AC5-4EB9-9C23-C3CE71FCADDB}">
      <dsp:nvSpPr>
        <dsp:cNvPr id="0" name=""/>
        <dsp:cNvSpPr/>
      </dsp:nvSpPr>
      <dsp:spPr>
        <a:xfrm>
          <a:off x="10487858" y="2914494"/>
          <a:ext cx="91440" cy="3137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3720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095760-8D4D-4750-AD5E-96C70186AB69}">
      <dsp:nvSpPr>
        <dsp:cNvPr id="0" name=""/>
        <dsp:cNvSpPr/>
      </dsp:nvSpPr>
      <dsp:spPr>
        <a:xfrm>
          <a:off x="9126602" y="2914494"/>
          <a:ext cx="1406975" cy="313720"/>
        </a:xfrm>
        <a:custGeom>
          <a:avLst/>
          <a:gdLst/>
          <a:ahLst/>
          <a:cxnLst/>
          <a:rect l="0" t="0" r="0" b="0"/>
          <a:pathLst>
            <a:path>
              <a:moveTo>
                <a:pt x="1406975" y="0"/>
              </a:moveTo>
              <a:lnTo>
                <a:pt x="1406975" y="187025"/>
              </a:lnTo>
              <a:lnTo>
                <a:pt x="0" y="187025"/>
              </a:lnTo>
              <a:lnTo>
                <a:pt x="0" y="313720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F2C371-4BC8-4937-96CE-EE2DB5273D82}">
      <dsp:nvSpPr>
        <dsp:cNvPr id="0" name=""/>
        <dsp:cNvSpPr/>
      </dsp:nvSpPr>
      <dsp:spPr>
        <a:xfrm>
          <a:off x="8423114" y="2057796"/>
          <a:ext cx="2110463" cy="3137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7025"/>
              </a:lnTo>
              <a:lnTo>
                <a:pt x="2110463" y="187025"/>
              </a:lnTo>
              <a:lnTo>
                <a:pt x="2110463" y="313720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195968-81E0-47C1-8666-0346B92371BB}">
      <dsp:nvSpPr>
        <dsp:cNvPr id="0" name=""/>
        <dsp:cNvSpPr/>
      </dsp:nvSpPr>
      <dsp:spPr>
        <a:xfrm>
          <a:off x="6312651" y="2914494"/>
          <a:ext cx="1406975" cy="3137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7025"/>
              </a:lnTo>
              <a:lnTo>
                <a:pt x="1406975" y="187025"/>
              </a:lnTo>
              <a:lnTo>
                <a:pt x="1406975" y="313720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13C272-24DE-4F8F-8DFD-3CAD6A306B79}">
      <dsp:nvSpPr>
        <dsp:cNvPr id="0" name=""/>
        <dsp:cNvSpPr/>
      </dsp:nvSpPr>
      <dsp:spPr>
        <a:xfrm>
          <a:off x="6266931" y="2914494"/>
          <a:ext cx="91440" cy="3137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3720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438065-206A-4656-A8A8-647DF0964985}">
      <dsp:nvSpPr>
        <dsp:cNvPr id="0" name=""/>
        <dsp:cNvSpPr/>
      </dsp:nvSpPr>
      <dsp:spPr>
        <a:xfrm>
          <a:off x="4905675" y="2914494"/>
          <a:ext cx="1406975" cy="313720"/>
        </a:xfrm>
        <a:custGeom>
          <a:avLst/>
          <a:gdLst/>
          <a:ahLst/>
          <a:cxnLst/>
          <a:rect l="0" t="0" r="0" b="0"/>
          <a:pathLst>
            <a:path>
              <a:moveTo>
                <a:pt x="1406975" y="0"/>
              </a:moveTo>
              <a:lnTo>
                <a:pt x="1406975" y="187025"/>
              </a:lnTo>
              <a:lnTo>
                <a:pt x="0" y="187025"/>
              </a:lnTo>
              <a:lnTo>
                <a:pt x="0" y="313720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FF3444-7CE1-4753-B0D2-11F87A1FB113}">
      <dsp:nvSpPr>
        <dsp:cNvPr id="0" name=""/>
        <dsp:cNvSpPr/>
      </dsp:nvSpPr>
      <dsp:spPr>
        <a:xfrm>
          <a:off x="6312651" y="2057796"/>
          <a:ext cx="2110463" cy="313720"/>
        </a:xfrm>
        <a:custGeom>
          <a:avLst/>
          <a:gdLst/>
          <a:ahLst/>
          <a:cxnLst/>
          <a:rect l="0" t="0" r="0" b="0"/>
          <a:pathLst>
            <a:path>
              <a:moveTo>
                <a:pt x="2110463" y="0"/>
              </a:moveTo>
              <a:lnTo>
                <a:pt x="2110463" y="187025"/>
              </a:lnTo>
              <a:lnTo>
                <a:pt x="0" y="187025"/>
              </a:lnTo>
              <a:lnTo>
                <a:pt x="0" y="313720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A70516-857F-4609-AFE0-38619B9F9F7B}">
      <dsp:nvSpPr>
        <dsp:cNvPr id="0" name=""/>
        <dsp:cNvSpPr/>
      </dsp:nvSpPr>
      <dsp:spPr>
        <a:xfrm>
          <a:off x="2091724" y="2914494"/>
          <a:ext cx="1406975" cy="3137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7025"/>
              </a:lnTo>
              <a:lnTo>
                <a:pt x="1406975" y="187025"/>
              </a:lnTo>
              <a:lnTo>
                <a:pt x="1406975" y="313720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6A3127-FBC1-4FA2-9DB5-5FA08CBFF1FD}">
      <dsp:nvSpPr>
        <dsp:cNvPr id="0" name=""/>
        <dsp:cNvSpPr/>
      </dsp:nvSpPr>
      <dsp:spPr>
        <a:xfrm>
          <a:off x="2046004" y="2914494"/>
          <a:ext cx="91440" cy="3137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3720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26CD72-0FB8-4692-BDA7-58D33789B2F0}">
      <dsp:nvSpPr>
        <dsp:cNvPr id="0" name=""/>
        <dsp:cNvSpPr/>
      </dsp:nvSpPr>
      <dsp:spPr>
        <a:xfrm>
          <a:off x="684748" y="2914494"/>
          <a:ext cx="1406975" cy="313720"/>
        </a:xfrm>
        <a:custGeom>
          <a:avLst/>
          <a:gdLst/>
          <a:ahLst/>
          <a:cxnLst/>
          <a:rect l="0" t="0" r="0" b="0"/>
          <a:pathLst>
            <a:path>
              <a:moveTo>
                <a:pt x="1406975" y="0"/>
              </a:moveTo>
              <a:lnTo>
                <a:pt x="1406975" y="187025"/>
              </a:lnTo>
              <a:lnTo>
                <a:pt x="0" y="187025"/>
              </a:lnTo>
              <a:lnTo>
                <a:pt x="0" y="313720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0609B9-F473-4815-AD30-4E1C82914FA8}">
      <dsp:nvSpPr>
        <dsp:cNvPr id="0" name=""/>
        <dsp:cNvSpPr/>
      </dsp:nvSpPr>
      <dsp:spPr>
        <a:xfrm>
          <a:off x="2091724" y="2057796"/>
          <a:ext cx="6331390" cy="313720"/>
        </a:xfrm>
        <a:custGeom>
          <a:avLst/>
          <a:gdLst/>
          <a:ahLst/>
          <a:cxnLst/>
          <a:rect l="0" t="0" r="0" b="0"/>
          <a:pathLst>
            <a:path>
              <a:moveTo>
                <a:pt x="6331390" y="0"/>
              </a:moveTo>
              <a:lnTo>
                <a:pt x="6331390" y="187025"/>
              </a:lnTo>
              <a:lnTo>
                <a:pt x="0" y="187025"/>
              </a:lnTo>
              <a:lnTo>
                <a:pt x="0" y="313720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1184CD-2A17-407D-A885-C33E359647EE}">
      <dsp:nvSpPr>
        <dsp:cNvPr id="0" name=""/>
        <dsp:cNvSpPr/>
      </dsp:nvSpPr>
      <dsp:spPr>
        <a:xfrm>
          <a:off x="7898757" y="1514818"/>
          <a:ext cx="1048714" cy="54297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662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900" kern="1200"/>
            <a:t>Kinerja Pembelajaran Siswa</a:t>
          </a:r>
        </a:p>
      </dsp:txBody>
      <dsp:txXfrm>
        <a:off x="7898757" y="1514818"/>
        <a:ext cx="1048714" cy="542977"/>
      </dsp:txXfrm>
    </dsp:sp>
    <dsp:sp modelId="{5F5D9999-13E8-4FE0-B1FE-CD3E3BAB817F}">
      <dsp:nvSpPr>
        <dsp:cNvPr id="0" name=""/>
        <dsp:cNvSpPr/>
      </dsp:nvSpPr>
      <dsp:spPr>
        <a:xfrm>
          <a:off x="8108500" y="1937134"/>
          <a:ext cx="943843" cy="180992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marL="0" lvl="0" indent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1000" kern="1200"/>
            <a:t>AHP</a:t>
          </a:r>
        </a:p>
      </dsp:txBody>
      <dsp:txXfrm>
        <a:off x="8108500" y="1937134"/>
        <a:ext cx="943843" cy="180992"/>
      </dsp:txXfrm>
    </dsp:sp>
    <dsp:sp modelId="{6F80F46F-C695-42D2-90C8-568364FBD29E}">
      <dsp:nvSpPr>
        <dsp:cNvPr id="0" name=""/>
        <dsp:cNvSpPr/>
      </dsp:nvSpPr>
      <dsp:spPr>
        <a:xfrm>
          <a:off x="1567367" y="2371516"/>
          <a:ext cx="1048714" cy="54297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662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900" kern="1200"/>
            <a:t>Tingkat kehadiran Mengajar </a:t>
          </a:r>
        </a:p>
      </dsp:txBody>
      <dsp:txXfrm>
        <a:off x="1567367" y="2371516"/>
        <a:ext cx="1048714" cy="542977"/>
      </dsp:txXfrm>
    </dsp:sp>
    <dsp:sp modelId="{E94465E8-C41F-4E39-81A7-CA5F2244521F}">
      <dsp:nvSpPr>
        <dsp:cNvPr id="0" name=""/>
        <dsp:cNvSpPr/>
      </dsp:nvSpPr>
      <dsp:spPr>
        <a:xfrm>
          <a:off x="1777110" y="2793832"/>
          <a:ext cx="943843" cy="180992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1100" kern="1200"/>
            <a:t>0,246</a:t>
          </a:r>
        </a:p>
      </dsp:txBody>
      <dsp:txXfrm>
        <a:off x="1777110" y="2793832"/>
        <a:ext cx="943843" cy="180992"/>
      </dsp:txXfrm>
    </dsp:sp>
    <dsp:sp modelId="{44C23BB5-A097-4117-AE58-C2B4DAC91A28}">
      <dsp:nvSpPr>
        <dsp:cNvPr id="0" name=""/>
        <dsp:cNvSpPr/>
      </dsp:nvSpPr>
      <dsp:spPr>
        <a:xfrm>
          <a:off x="160391" y="3228215"/>
          <a:ext cx="1048714" cy="54297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662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900" kern="1200"/>
            <a:t>Baik</a:t>
          </a:r>
        </a:p>
      </dsp:txBody>
      <dsp:txXfrm>
        <a:off x="160391" y="3228215"/>
        <a:ext cx="1048714" cy="542977"/>
      </dsp:txXfrm>
    </dsp:sp>
    <dsp:sp modelId="{D6CB838F-2580-45A2-8509-F521CD25C34B}">
      <dsp:nvSpPr>
        <dsp:cNvPr id="0" name=""/>
        <dsp:cNvSpPr/>
      </dsp:nvSpPr>
      <dsp:spPr>
        <a:xfrm>
          <a:off x="370134" y="3650531"/>
          <a:ext cx="943843" cy="180992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1100" kern="1200"/>
            <a:t>0,63</a:t>
          </a:r>
        </a:p>
      </dsp:txBody>
      <dsp:txXfrm>
        <a:off x="370134" y="3650531"/>
        <a:ext cx="943843" cy="180992"/>
      </dsp:txXfrm>
    </dsp:sp>
    <dsp:sp modelId="{F0AF11AF-A42C-4F5A-A281-0E5D7E45F11E}">
      <dsp:nvSpPr>
        <dsp:cNvPr id="0" name=""/>
        <dsp:cNvSpPr/>
      </dsp:nvSpPr>
      <dsp:spPr>
        <a:xfrm>
          <a:off x="1567367" y="3228215"/>
          <a:ext cx="1048714" cy="54297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662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900" kern="1200"/>
            <a:t>Cukup</a:t>
          </a:r>
        </a:p>
      </dsp:txBody>
      <dsp:txXfrm>
        <a:off x="1567367" y="3228215"/>
        <a:ext cx="1048714" cy="542977"/>
      </dsp:txXfrm>
    </dsp:sp>
    <dsp:sp modelId="{45B4873A-51E3-47E5-9A4F-8048F6D51377}">
      <dsp:nvSpPr>
        <dsp:cNvPr id="0" name=""/>
        <dsp:cNvSpPr/>
      </dsp:nvSpPr>
      <dsp:spPr>
        <a:xfrm>
          <a:off x="1777110" y="3650531"/>
          <a:ext cx="943843" cy="180992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1100" kern="1200"/>
            <a:t>0,26</a:t>
          </a:r>
        </a:p>
      </dsp:txBody>
      <dsp:txXfrm>
        <a:off x="1777110" y="3650531"/>
        <a:ext cx="943843" cy="180992"/>
      </dsp:txXfrm>
    </dsp:sp>
    <dsp:sp modelId="{88D7C942-EFBF-4A79-A689-CCB22EF00444}">
      <dsp:nvSpPr>
        <dsp:cNvPr id="0" name=""/>
        <dsp:cNvSpPr/>
      </dsp:nvSpPr>
      <dsp:spPr>
        <a:xfrm>
          <a:off x="2974342" y="3228215"/>
          <a:ext cx="1048714" cy="54297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662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900" kern="1200"/>
            <a:t>Kurang</a:t>
          </a:r>
        </a:p>
      </dsp:txBody>
      <dsp:txXfrm>
        <a:off x="2974342" y="3228215"/>
        <a:ext cx="1048714" cy="542977"/>
      </dsp:txXfrm>
    </dsp:sp>
    <dsp:sp modelId="{63355734-7B07-420E-B6F6-445D65344FC2}">
      <dsp:nvSpPr>
        <dsp:cNvPr id="0" name=""/>
        <dsp:cNvSpPr/>
      </dsp:nvSpPr>
      <dsp:spPr>
        <a:xfrm>
          <a:off x="3184085" y="3650531"/>
          <a:ext cx="943843" cy="180992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1100" kern="1200"/>
            <a:t>0,11</a:t>
          </a:r>
        </a:p>
      </dsp:txBody>
      <dsp:txXfrm>
        <a:off x="3184085" y="3650531"/>
        <a:ext cx="943843" cy="180992"/>
      </dsp:txXfrm>
    </dsp:sp>
    <dsp:sp modelId="{AC31223F-96FC-4EEC-8F3E-F369BFC7174F}">
      <dsp:nvSpPr>
        <dsp:cNvPr id="0" name=""/>
        <dsp:cNvSpPr/>
      </dsp:nvSpPr>
      <dsp:spPr>
        <a:xfrm>
          <a:off x="5788294" y="2371516"/>
          <a:ext cx="1048714" cy="54297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662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900" kern="1200"/>
            <a:t>Ketepatan mulai dan mengakhiri jam belajar</a:t>
          </a:r>
        </a:p>
      </dsp:txBody>
      <dsp:txXfrm>
        <a:off x="5788294" y="2371516"/>
        <a:ext cx="1048714" cy="542977"/>
      </dsp:txXfrm>
    </dsp:sp>
    <dsp:sp modelId="{7BC7E660-D690-4F51-AA01-5AB007A2864F}">
      <dsp:nvSpPr>
        <dsp:cNvPr id="0" name=""/>
        <dsp:cNvSpPr/>
      </dsp:nvSpPr>
      <dsp:spPr>
        <a:xfrm>
          <a:off x="5998036" y="2793832"/>
          <a:ext cx="943843" cy="180992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1100" kern="1200"/>
            <a:t>0,200</a:t>
          </a:r>
        </a:p>
      </dsp:txBody>
      <dsp:txXfrm>
        <a:off x="5998036" y="2793832"/>
        <a:ext cx="943843" cy="180992"/>
      </dsp:txXfrm>
    </dsp:sp>
    <dsp:sp modelId="{8557B8E7-0AA4-46E4-9343-D478089FF476}">
      <dsp:nvSpPr>
        <dsp:cNvPr id="0" name=""/>
        <dsp:cNvSpPr/>
      </dsp:nvSpPr>
      <dsp:spPr>
        <a:xfrm>
          <a:off x="4381318" y="3228215"/>
          <a:ext cx="1048714" cy="54297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662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900" kern="1200"/>
            <a:t>Baik</a:t>
          </a:r>
        </a:p>
      </dsp:txBody>
      <dsp:txXfrm>
        <a:off x="4381318" y="3228215"/>
        <a:ext cx="1048714" cy="542977"/>
      </dsp:txXfrm>
    </dsp:sp>
    <dsp:sp modelId="{CB57FF3B-C5EE-4275-BC74-A16894101394}">
      <dsp:nvSpPr>
        <dsp:cNvPr id="0" name=""/>
        <dsp:cNvSpPr/>
      </dsp:nvSpPr>
      <dsp:spPr>
        <a:xfrm>
          <a:off x="4591061" y="3650531"/>
          <a:ext cx="943843" cy="180992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1100" kern="1200"/>
            <a:t>0,48</a:t>
          </a:r>
        </a:p>
      </dsp:txBody>
      <dsp:txXfrm>
        <a:off x="4591061" y="3650531"/>
        <a:ext cx="943843" cy="180992"/>
      </dsp:txXfrm>
    </dsp:sp>
    <dsp:sp modelId="{C1AB9E86-FF0D-4B88-A331-ADD62AD160CA}">
      <dsp:nvSpPr>
        <dsp:cNvPr id="0" name=""/>
        <dsp:cNvSpPr/>
      </dsp:nvSpPr>
      <dsp:spPr>
        <a:xfrm>
          <a:off x="5788294" y="3228215"/>
          <a:ext cx="1048714" cy="54297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662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900" kern="1200"/>
            <a:t>Cukup</a:t>
          </a:r>
        </a:p>
      </dsp:txBody>
      <dsp:txXfrm>
        <a:off x="5788294" y="3228215"/>
        <a:ext cx="1048714" cy="542977"/>
      </dsp:txXfrm>
    </dsp:sp>
    <dsp:sp modelId="{E1F5EDF0-0FAA-4F00-B15B-75C9955D0E2C}">
      <dsp:nvSpPr>
        <dsp:cNvPr id="0" name=""/>
        <dsp:cNvSpPr/>
      </dsp:nvSpPr>
      <dsp:spPr>
        <a:xfrm>
          <a:off x="5998036" y="3650531"/>
          <a:ext cx="943843" cy="180992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1100" kern="1200"/>
            <a:t>0,26</a:t>
          </a:r>
        </a:p>
      </dsp:txBody>
      <dsp:txXfrm>
        <a:off x="5998036" y="3650531"/>
        <a:ext cx="943843" cy="180992"/>
      </dsp:txXfrm>
    </dsp:sp>
    <dsp:sp modelId="{08E7F453-4794-4616-9361-B7FC07FCF96F}">
      <dsp:nvSpPr>
        <dsp:cNvPr id="0" name=""/>
        <dsp:cNvSpPr/>
      </dsp:nvSpPr>
      <dsp:spPr>
        <a:xfrm>
          <a:off x="7195269" y="3228215"/>
          <a:ext cx="1048714" cy="54297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662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900" kern="1200"/>
            <a:t>Kurang</a:t>
          </a:r>
        </a:p>
      </dsp:txBody>
      <dsp:txXfrm>
        <a:off x="7195269" y="3228215"/>
        <a:ext cx="1048714" cy="542977"/>
      </dsp:txXfrm>
    </dsp:sp>
    <dsp:sp modelId="{32A1E8A3-E13F-40C4-9B94-B2B6BB37A737}">
      <dsp:nvSpPr>
        <dsp:cNvPr id="0" name=""/>
        <dsp:cNvSpPr/>
      </dsp:nvSpPr>
      <dsp:spPr>
        <a:xfrm>
          <a:off x="7405012" y="3650531"/>
          <a:ext cx="943843" cy="180992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1100" kern="1200"/>
            <a:t>0,15</a:t>
          </a:r>
        </a:p>
      </dsp:txBody>
      <dsp:txXfrm>
        <a:off x="7405012" y="3650531"/>
        <a:ext cx="943843" cy="180992"/>
      </dsp:txXfrm>
    </dsp:sp>
    <dsp:sp modelId="{77CD3DCF-3B6A-432B-92F4-100E1E7B46D7}">
      <dsp:nvSpPr>
        <dsp:cNvPr id="0" name=""/>
        <dsp:cNvSpPr/>
      </dsp:nvSpPr>
      <dsp:spPr>
        <a:xfrm>
          <a:off x="10009220" y="2371516"/>
          <a:ext cx="1048714" cy="54297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662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900" kern="1200"/>
            <a:t>Kemudahan penyampaian materi untuk di pahami</a:t>
          </a:r>
        </a:p>
      </dsp:txBody>
      <dsp:txXfrm>
        <a:off x="10009220" y="2371516"/>
        <a:ext cx="1048714" cy="542977"/>
      </dsp:txXfrm>
    </dsp:sp>
    <dsp:sp modelId="{78370FD4-8F84-44E8-836E-2255460A9955}">
      <dsp:nvSpPr>
        <dsp:cNvPr id="0" name=""/>
        <dsp:cNvSpPr/>
      </dsp:nvSpPr>
      <dsp:spPr>
        <a:xfrm>
          <a:off x="10218963" y="2793832"/>
          <a:ext cx="943843" cy="180992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1100" kern="1200"/>
            <a:t>0,327</a:t>
          </a:r>
        </a:p>
      </dsp:txBody>
      <dsp:txXfrm>
        <a:off x="10218963" y="2793832"/>
        <a:ext cx="943843" cy="180992"/>
      </dsp:txXfrm>
    </dsp:sp>
    <dsp:sp modelId="{707F2999-627E-4576-9533-86C8BE64E1DF}">
      <dsp:nvSpPr>
        <dsp:cNvPr id="0" name=""/>
        <dsp:cNvSpPr/>
      </dsp:nvSpPr>
      <dsp:spPr>
        <a:xfrm>
          <a:off x="8602245" y="3228215"/>
          <a:ext cx="1048714" cy="54297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662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900" kern="1200"/>
            <a:t>Sangat Baik</a:t>
          </a:r>
        </a:p>
      </dsp:txBody>
      <dsp:txXfrm>
        <a:off x="8602245" y="3228215"/>
        <a:ext cx="1048714" cy="542977"/>
      </dsp:txXfrm>
    </dsp:sp>
    <dsp:sp modelId="{A602DC0A-581B-47F4-9105-8A9149D367F8}">
      <dsp:nvSpPr>
        <dsp:cNvPr id="0" name=""/>
        <dsp:cNvSpPr/>
      </dsp:nvSpPr>
      <dsp:spPr>
        <a:xfrm>
          <a:off x="8811988" y="3650531"/>
          <a:ext cx="943843" cy="180992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1100" kern="1200"/>
            <a:t>0,6</a:t>
          </a:r>
        </a:p>
      </dsp:txBody>
      <dsp:txXfrm>
        <a:off x="8811988" y="3650531"/>
        <a:ext cx="943843" cy="180992"/>
      </dsp:txXfrm>
    </dsp:sp>
    <dsp:sp modelId="{F372517A-AE1C-4D69-850D-51593A4A10A5}">
      <dsp:nvSpPr>
        <dsp:cNvPr id="0" name=""/>
        <dsp:cNvSpPr/>
      </dsp:nvSpPr>
      <dsp:spPr>
        <a:xfrm>
          <a:off x="10009220" y="3228215"/>
          <a:ext cx="1048714" cy="54297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662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900" kern="1200"/>
            <a:t>Baik</a:t>
          </a:r>
        </a:p>
      </dsp:txBody>
      <dsp:txXfrm>
        <a:off x="10009220" y="3228215"/>
        <a:ext cx="1048714" cy="542977"/>
      </dsp:txXfrm>
    </dsp:sp>
    <dsp:sp modelId="{20B7B852-BC5A-485A-B60A-8A9329E388C8}">
      <dsp:nvSpPr>
        <dsp:cNvPr id="0" name=""/>
        <dsp:cNvSpPr/>
      </dsp:nvSpPr>
      <dsp:spPr>
        <a:xfrm>
          <a:off x="10218963" y="3650531"/>
          <a:ext cx="943843" cy="180992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1100" kern="1200"/>
            <a:t>0,22</a:t>
          </a:r>
        </a:p>
      </dsp:txBody>
      <dsp:txXfrm>
        <a:off x="10218963" y="3650531"/>
        <a:ext cx="943843" cy="180992"/>
      </dsp:txXfrm>
    </dsp:sp>
    <dsp:sp modelId="{06920D41-CAE1-4B6D-8F56-9BB16722CEAB}">
      <dsp:nvSpPr>
        <dsp:cNvPr id="0" name=""/>
        <dsp:cNvSpPr/>
      </dsp:nvSpPr>
      <dsp:spPr>
        <a:xfrm>
          <a:off x="11416196" y="3228215"/>
          <a:ext cx="1048714" cy="54297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662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900" kern="1200"/>
            <a:t>Cukup</a:t>
          </a:r>
        </a:p>
      </dsp:txBody>
      <dsp:txXfrm>
        <a:off x="11416196" y="3228215"/>
        <a:ext cx="1048714" cy="542977"/>
      </dsp:txXfrm>
    </dsp:sp>
    <dsp:sp modelId="{544EECC3-071D-4A6B-8A87-67A838E015A9}">
      <dsp:nvSpPr>
        <dsp:cNvPr id="0" name=""/>
        <dsp:cNvSpPr/>
      </dsp:nvSpPr>
      <dsp:spPr>
        <a:xfrm>
          <a:off x="11625939" y="3650531"/>
          <a:ext cx="943843" cy="180992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1100" kern="1200"/>
            <a:t>0,13</a:t>
          </a:r>
        </a:p>
      </dsp:txBody>
      <dsp:txXfrm>
        <a:off x="11625939" y="3650531"/>
        <a:ext cx="943843" cy="180992"/>
      </dsp:txXfrm>
    </dsp:sp>
    <dsp:sp modelId="{5DF3BEAD-A0C7-4C43-A58D-B3F6E56783E4}">
      <dsp:nvSpPr>
        <dsp:cNvPr id="0" name=""/>
        <dsp:cNvSpPr/>
      </dsp:nvSpPr>
      <dsp:spPr>
        <a:xfrm>
          <a:off x="14230147" y="2371516"/>
          <a:ext cx="1048714" cy="54297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662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900" kern="1200"/>
            <a:t>Kemampuan dalam mengelola interaksi kelas </a:t>
          </a:r>
        </a:p>
      </dsp:txBody>
      <dsp:txXfrm>
        <a:off x="14230147" y="2371516"/>
        <a:ext cx="1048714" cy="542977"/>
      </dsp:txXfrm>
    </dsp:sp>
    <dsp:sp modelId="{4FEE589D-A81B-46D4-8046-CD556071A074}">
      <dsp:nvSpPr>
        <dsp:cNvPr id="0" name=""/>
        <dsp:cNvSpPr/>
      </dsp:nvSpPr>
      <dsp:spPr>
        <a:xfrm>
          <a:off x="14439890" y="2793832"/>
          <a:ext cx="943843" cy="180992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1100" kern="1200"/>
            <a:t>0,227</a:t>
          </a:r>
        </a:p>
      </dsp:txBody>
      <dsp:txXfrm>
        <a:off x="14439890" y="2793832"/>
        <a:ext cx="943843" cy="180992"/>
      </dsp:txXfrm>
    </dsp:sp>
    <dsp:sp modelId="{BD9BC962-6C09-4F11-9A99-E78FC3287533}">
      <dsp:nvSpPr>
        <dsp:cNvPr id="0" name=""/>
        <dsp:cNvSpPr/>
      </dsp:nvSpPr>
      <dsp:spPr>
        <a:xfrm>
          <a:off x="12823172" y="3228215"/>
          <a:ext cx="1048714" cy="54297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662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900" kern="1200"/>
            <a:t>Baik</a:t>
          </a:r>
        </a:p>
      </dsp:txBody>
      <dsp:txXfrm>
        <a:off x="12823172" y="3228215"/>
        <a:ext cx="1048714" cy="542977"/>
      </dsp:txXfrm>
    </dsp:sp>
    <dsp:sp modelId="{A5CAC354-5292-4798-8938-1D5686CFFC2B}">
      <dsp:nvSpPr>
        <dsp:cNvPr id="0" name=""/>
        <dsp:cNvSpPr/>
      </dsp:nvSpPr>
      <dsp:spPr>
        <a:xfrm>
          <a:off x="13032915" y="3650531"/>
          <a:ext cx="943843" cy="180992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1100" kern="1200"/>
            <a:t>0,52</a:t>
          </a:r>
        </a:p>
      </dsp:txBody>
      <dsp:txXfrm>
        <a:off x="13032915" y="3650531"/>
        <a:ext cx="943843" cy="180992"/>
      </dsp:txXfrm>
    </dsp:sp>
    <dsp:sp modelId="{318BD859-CAAD-40C4-9109-61108B58DA0F}">
      <dsp:nvSpPr>
        <dsp:cNvPr id="0" name=""/>
        <dsp:cNvSpPr/>
      </dsp:nvSpPr>
      <dsp:spPr>
        <a:xfrm>
          <a:off x="14230147" y="3228215"/>
          <a:ext cx="1048714" cy="54297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662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900" kern="1200"/>
            <a:t>Cukup</a:t>
          </a:r>
        </a:p>
      </dsp:txBody>
      <dsp:txXfrm>
        <a:off x="14230147" y="3228215"/>
        <a:ext cx="1048714" cy="542977"/>
      </dsp:txXfrm>
    </dsp:sp>
    <dsp:sp modelId="{C59EC1B8-6AEE-4C3B-8A3C-C6B3127A310D}">
      <dsp:nvSpPr>
        <dsp:cNvPr id="0" name=""/>
        <dsp:cNvSpPr/>
      </dsp:nvSpPr>
      <dsp:spPr>
        <a:xfrm>
          <a:off x="14439890" y="3650531"/>
          <a:ext cx="943843" cy="180992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1100" kern="1200"/>
            <a:t>0,26</a:t>
          </a:r>
        </a:p>
      </dsp:txBody>
      <dsp:txXfrm>
        <a:off x="14439890" y="3650531"/>
        <a:ext cx="943843" cy="180992"/>
      </dsp:txXfrm>
    </dsp:sp>
    <dsp:sp modelId="{0A09BD60-F8C0-4F6D-ACE9-E15955B77C25}">
      <dsp:nvSpPr>
        <dsp:cNvPr id="0" name=""/>
        <dsp:cNvSpPr/>
      </dsp:nvSpPr>
      <dsp:spPr>
        <a:xfrm>
          <a:off x="15637123" y="3228215"/>
          <a:ext cx="1048714" cy="54297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662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900" kern="1200"/>
            <a:t>Kurang</a:t>
          </a:r>
        </a:p>
      </dsp:txBody>
      <dsp:txXfrm>
        <a:off x="15637123" y="3228215"/>
        <a:ext cx="1048714" cy="542977"/>
      </dsp:txXfrm>
    </dsp:sp>
    <dsp:sp modelId="{DCA3AC20-78A7-4DAE-A8E4-4053999932B7}">
      <dsp:nvSpPr>
        <dsp:cNvPr id="0" name=""/>
        <dsp:cNvSpPr/>
      </dsp:nvSpPr>
      <dsp:spPr>
        <a:xfrm>
          <a:off x="15846866" y="3650531"/>
          <a:ext cx="943843" cy="180992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1100" kern="1200"/>
            <a:t>0,13</a:t>
          </a:r>
        </a:p>
      </dsp:txBody>
      <dsp:txXfrm>
        <a:off x="15846866" y="3650531"/>
        <a:ext cx="943843" cy="18099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491901</xdr:colOff>
      <xdr:row>28</xdr:row>
      <xdr:rowOff>152042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0:G22"/>
  <sheetViews>
    <sheetView showGridLines="0" zoomScale="71" zoomScaleNormal="71" workbookViewId="0">
      <selection activeCell="C31" sqref="C31"/>
    </sheetView>
  </sheetViews>
  <sheetFormatPr defaultRowHeight="14.5" x14ac:dyDescent="0.35"/>
  <sheetData>
    <row r="20" spans="7:7" ht="15.5" x14ac:dyDescent="0.35">
      <c r="G20" s="51"/>
    </row>
    <row r="21" spans="7:7" ht="15.5" x14ac:dyDescent="0.35">
      <c r="G21" s="51"/>
    </row>
    <row r="22" spans="7:7" ht="15.5" x14ac:dyDescent="0.35">
      <c r="G22" s="5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134"/>
  <sheetViews>
    <sheetView workbookViewId="0">
      <selection activeCell="O5" sqref="O5"/>
    </sheetView>
  </sheetViews>
  <sheetFormatPr defaultColWidth="8.81640625" defaultRowHeight="15.5" x14ac:dyDescent="0.35"/>
  <cols>
    <col min="1" max="1" width="11.54296875" style="58" customWidth="1"/>
    <col min="2" max="2" width="8.81640625" style="58"/>
    <col min="3" max="3" width="10.1796875" style="58" customWidth="1"/>
    <col min="4" max="5" width="8.81640625" style="58"/>
    <col min="6" max="6" width="11.1796875" style="58" customWidth="1"/>
    <col min="7" max="8" width="8.81640625" style="58"/>
    <col min="9" max="9" width="8.81640625" style="58" customWidth="1"/>
    <col min="10" max="10" width="10.1796875" style="58" customWidth="1"/>
    <col min="11" max="12" width="8.81640625" style="58"/>
    <col min="13" max="13" width="10.90625" style="58" customWidth="1"/>
    <col min="14" max="14" width="8.81640625" style="58"/>
    <col min="15" max="15" width="11.1796875" style="58" customWidth="1"/>
    <col min="16" max="16384" width="8.81640625" style="58"/>
  </cols>
  <sheetData>
    <row r="2" spans="1:16" x14ac:dyDescent="0.35">
      <c r="A2" s="56" t="s">
        <v>41</v>
      </c>
      <c r="B2" s="57" t="s">
        <v>197</v>
      </c>
      <c r="C2" s="57" t="s">
        <v>198</v>
      </c>
      <c r="D2" s="57" t="s">
        <v>199</v>
      </c>
      <c r="E2" s="57" t="s">
        <v>200</v>
      </c>
      <c r="F2" s="57" t="s">
        <v>201</v>
      </c>
      <c r="G2" s="57" t="s">
        <v>202</v>
      </c>
      <c r="I2" s="118" t="s">
        <v>25</v>
      </c>
      <c r="J2" s="118"/>
      <c r="K2" s="118"/>
      <c r="L2" s="118"/>
      <c r="M2" s="118"/>
    </row>
    <row r="3" spans="1:16" x14ac:dyDescent="0.35">
      <c r="A3" s="59" t="s">
        <v>238</v>
      </c>
      <c r="B3" s="15">
        <v>4</v>
      </c>
      <c r="C3" s="15">
        <f>1/2</f>
        <v>0.5</v>
      </c>
      <c r="D3" s="15">
        <f>1/4</f>
        <v>0.25</v>
      </c>
      <c r="E3" s="15">
        <v>3</v>
      </c>
      <c r="F3" s="15">
        <f>1/2</f>
        <v>0.5</v>
      </c>
      <c r="G3" s="15">
        <v>4</v>
      </c>
      <c r="I3" s="54"/>
      <c r="J3" s="54" t="s">
        <v>19</v>
      </c>
      <c r="K3" s="54" t="s">
        <v>20</v>
      </c>
      <c r="L3" s="54" t="s">
        <v>21</v>
      </c>
      <c r="M3" s="54" t="s">
        <v>22</v>
      </c>
    </row>
    <row r="4" spans="1:16" x14ac:dyDescent="0.35">
      <c r="A4" s="59" t="s">
        <v>43</v>
      </c>
      <c r="B4" s="15">
        <v>4</v>
      </c>
      <c r="C4" s="15">
        <v>2</v>
      </c>
      <c r="D4" s="15">
        <v>4</v>
      </c>
      <c r="E4" s="15">
        <v>5</v>
      </c>
      <c r="F4" s="15">
        <v>5</v>
      </c>
      <c r="G4" s="15">
        <v>7</v>
      </c>
      <c r="I4" s="54" t="s">
        <v>19</v>
      </c>
      <c r="J4" s="53">
        <v>1</v>
      </c>
      <c r="K4" s="60">
        <f>B133</f>
        <v>1.4867560949931453</v>
      </c>
      <c r="L4" s="60">
        <f>C133</f>
        <v>0.66875128009135398</v>
      </c>
      <c r="M4" s="60">
        <f>D133</f>
        <v>0.81578969012236768</v>
      </c>
    </row>
    <row r="5" spans="1:16" x14ac:dyDescent="0.35">
      <c r="A5" s="59" t="s">
        <v>44</v>
      </c>
      <c r="B5" s="15">
        <v>1</v>
      </c>
      <c r="C5" s="15">
        <f>1/9</f>
        <v>0.1111111111111111</v>
      </c>
      <c r="D5" s="15">
        <v>2</v>
      </c>
      <c r="E5" s="15">
        <f>1/3</f>
        <v>0.33333333333333331</v>
      </c>
      <c r="F5" s="15">
        <v>3</v>
      </c>
      <c r="G5" s="15">
        <f>1/4</f>
        <v>0.25</v>
      </c>
      <c r="I5" s="54" t="s">
        <v>20</v>
      </c>
      <c r="J5" s="15">
        <f>1/K4</f>
        <v>0.67260528029287181</v>
      </c>
      <c r="K5" s="53">
        <v>1</v>
      </c>
      <c r="L5" s="60">
        <f>E133</f>
        <v>0.66111073613757132</v>
      </c>
      <c r="M5" s="60">
        <f>F133</f>
        <v>0.85218440571799325</v>
      </c>
    </row>
    <row r="6" spans="1:16" x14ac:dyDescent="0.35">
      <c r="A6" s="59" t="s">
        <v>45</v>
      </c>
      <c r="B6" s="15">
        <v>4</v>
      </c>
      <c r="C6" s="15">
        <v>3</v>
      </c>
      <c r="D6" s="15">
        <f>1/4</f>
        <v>0.25</v>
      </c>
      <c r="E6" s="15">
        <v>3</v>
      </c>
      <c r="F6" s="15">
        <v>4</v>
      </c>
      <c r="G6" s="15">
        <v>4</v>
      </c>
      <c r="I6" s="54" t="s">
        <v>21</v>
      </c>
      <c r="J6" s="15">
        <f>1/L4</f>
        <v>1.4953242405209246</v>
      </c>
      <c r="K6" s="15">
        <f>1/L5</f>
        <v>1.512605899947008</v>
      </c>
      <c r="L6" s="53">
        <v>1</v>
      </c>
      <c r="M6" s="60">
        <f>G133</f>
        <v>1.634371721100299</v>
      </c>
    </row>
    <row r="7" spans="1:16" x14ac:dyDescent="0.35">
      <c r="A7" s="59" t="s">
        <v>46</v>
      </c>
      <c r="B7" s="15">
        <v>2</v>
      </c>
      <c r="C7" s="15">
        <v>2</v>
      </c>
      <c r="D7" s="15">
        <v>4</v>
      </c>
      <c r="E7" s="15">
        <v>3</v>
      </c>
      <c r="F7" s="15">
        <f>1/4</f>
        <v>0.25</v>
      </c>
      <c r="G7" s="15">
        <v>3</v>
      </c>
      <c r="I7" s="54" t="s">
        <v>22</v>
      </c>
      <c r="J7" s="15">
        <f>1/M4</f>
        <v>1.2258061263926991</v>
      </c>
      <c r="K7" s="15">
        <f>1/M5</f>
        <v>1.1734549392011782</v>
      </c>
      <c r="L7" s="15">
        <f>1/M6</f>
        <v>0.6118559120239645</v>
      </c>
      <c r="M7" s="53">
        <v>1</v>
      </c>
    </row>
    <row r="8" spans="1:16" x14ac:dyDescent="0.35">
      <c r="A8" s="59" t="s">
        <v>47</v>
      </c>
      <c r="B8" s="15">
        <v>1</v>
      </c>
      <c r="C8" s="15">
        <f>1/3</f>
        <v>0.33333333333333331</v>
      </c>
      <c r="D8" s="15">
        <f>1/2</f>
        <v>0.5</v>
      </c>
      <c r="E8" s="15">
        <f>1/2</f>
        <v>0.5</v>
      </c>
      <c r="F8" s="15">
        <f>1/3</f>
        <v>0.33333333333333331</v>
      </c>
      <c r="G8" s="15">
        <v>3</v>
      </c>
      <c r="I8" s="61" t="s">
        <v>0</v>
      </c>
      <c r="J8" s="15">
        <f>SUM(J4:J7)</f>
        <v>4.3937356472064959</v>
      </c>
      <c r="K8" s="15">
        <f>SUM(K4:K7)</f>
        <v>5.1728169341413324</v>
      </c>
      <c r="L8" s="15">
        <f>SUM(L4:L7)</f>
        <v>2.9417179282528898</v>
      </c>
      <c r="M8" s="15">
        <f>SUM(M4:M7)</f>
        <v>4.3023458169406599</v>
      </c>
      <c r="O8" s="112"/>
    </row>
    <row r="9" spans="1:16" x14ac:dyDescent="0.35">
      <c r="A9" s="59" t="s">
        <v>48</v>
      </c>
      <c r="B9" s="15">
        <v>1</v>
      </c>
      <c r="C9" s="15">
        <v>3</v>
      </c>
      <c r="D9" s="15">
        <v>2</v>
      </c>
      <c r="E9" s="15">
        <f>1/3</f>
        <v>0.33333333333333331</v>
      </c>
      <c r="F9" s="15">
        <v>5</v>
      </c>
      <c r="G9" s="15">
        <v>2</v>
      </c>
    </row>
    <row r="10" spans="1:16" x14ac:dyDescent="0.35">
      <c r="A10" s="59" t="s">
        <v>49</v>
      </c>
      <c r="B10" s="15">
        <v>7</v>
      </c>
      <c r="C10" s="15">
        <f>1/7</f>
        <v>0.14285714285714285</v>
      </c>
      <c r="D10" s="15">
        <f>1/3</f>
        <v>0.33333333333333331</v>
      </c>
      <c r="E10" s="15">
        <f>1/5</f>
        <v>0.2</v>
      </c>
      <c r="F10" s="15">
        <f>1/5</f>
        <v>0.2</v>
      </c>
      <c r="G10" s="15">
        <v>7</v>
      </c>
      <c r="I10" s="119" t="s">
        <v>240</v>
      </c>
      <c r="J10" s="119"/>
      <c r="K10" s="119"/>
      <c r="L10" s="119"/>
      <c r="M10" s="119"/>
      <c r="O10" s="58" t="s">
        <v>262</v>
      </c>
    </row>
    <row r="11" spans="1:16" x14ac:dyDescent="0.35">
      <c r="A11" s="59" t="s">
        <v>50</v>
      </c>
      <c r="B11" s="15">
        <v>5</v>
      </c>
      <c r="C11" s="15">
        <v>3</v>
      </c>
      <c r="D11" s="15">
        <v>1</v>
      </c>
      <c r="E11" s="15">
        <f>1/4</f>
        <v>0.25</v>
      </c>
      <c r="F11" s="15">
        <f>1/4</f>
        <v>0.25</v>
      </c>
      <c r="G11" s="15">
        <f>1/4</f>
        <v>0.25</v>
      </c>
      <c r="I11" s="53"/>
      <c r="J11" s="55" t="s">
        <v>19</v>
      </c>
      <c r="K11" s="55" t="s">
        <v>20</v>
      </c>
      <c r="L11" s="55" t="s">
        <v>21</v>
      </c>
      <c r="M11" s="55" t="s">
        <v>22</v>
      </c>
      <c r="N11" s="62" t="s">
        <v>5</v>
      </c>
      <c r="O11" s="99" t="s">
        <v>260</v>
      </c>
    </row>
    <row r="12" spans="1:16" x14ac:dyDescent="0.35">
      <c r="A12" s="59" t="s">
        <v>51</v>
      </c>
      <c r="B12" s="15">
        <v>5</v>
      </c>
      <c r="C12" s="15">
        <f>1/9</f>
        <v>0.1111111111111111</v>
      </c>
      <c r="D12" s="15">
        <v>5</v>
      </c>
      <c r="E12" s="15">
        <v>8</v>
      </c>
      <c r="F12" s="15">
        <v>5</v>
      </c>
      <c r="G12" s="15">
        <v>8</v>
      </c>
      <c r="I12" s="54" t="s">
        <v>19</v>
      </c>
      <c r="J12" s="15">
        <f>J4/$J$8</f>
        <v>0.22759676054607256</v>
      </c>
      <c r="K12" s="15">
        <f>K4/$K$8</f>
        <v>0.28741711023646366</v>
      </c>
      <c r="L12" s="15">
        <f>L4/$L$8</f>
        <v>0.22733358411713214</v>
      </c>
      <c r="M12" s="15">
        <f>M4/$M$8</f>
        <v>0.1896150901933924</v>
      </c>
      <c r="N12" s="15">
        <f>AVERAGE(J12:M12)</f>
        <v>0.23299063627326519</v>
      </c>
      <c r="O12" s="100">
        <f>MMULT(J4:M4,$N$12:$N$15)/N12</f>
        <v>4.0259906745724363</v>
      </c>
    </row>
    <row r="13" spans="1:16" x14ac:dyDescent="0.35">
      <c r="A13" s="59" t="s">
        <v>52</v>
      </c>
      <c r="B13" s="15">
        <v>1</v>
      </c>
      <c r="C13" s="15">
        <f>1/9</f>
        <v>0.1111111111111111</v>
      </c>
      <c r="D13" s="15">
        <f>1/3</f>
        <v>0.33333333333333331</v>
      </c>
      <c r="E13" s="15">
        <f>1/7</f>
        <v>0.14285714285714285</v>
      </c>
      <c r="F13" s="15">
        <f>1/3</f>
        <v>0.33333333333333331</v>
      </c>
      <c r="G13" s="15">
        <v>9</v>
      </c>
      <c r="I13" s="54" t="s">
        <v>20</v>
      </c>
      <c r="J13" s="15">
        <f>J5/$J$8</f>
        <v>0.15308278292084077</v>
      </c>
      <c r="K13" s="15">
        <f>K5/$K$8</f>
        <v>0.19331826599156388</v>
      </c>
      <c r="L13" s="15">
        <f>L5/$L$8</f>
        <v>0.22473627732561374</v>
      </c>
      <c r="M13" s="15">
        <f>M5/$M$8</f>
        <v>0.19807436267965323</v>
      </c>
      <c r="N13" s="15">
        <f>AVERAGE(J13:M13)</f>
        <v>0.19230292222941792</v>
      </c>
      <c r="O13" s="100">
        <f t="shared" ref="O13:O15" si="0">MMULT(J5:M5,$N$12:$N$15)/N13</f>
        <v>4.0257307063650583</v>
      </c>
    </row>
    <row r="14" spans="1:16" x14ac:dyDescent="0.35">
      <c r="A14" s="59" t="s">
        <v>53</v>
      </c>
      <c r="B14" s="15">
        <v>1</v>
      </c>
      <c r="C14" s="15">
        <f>1/3</f>
        <v>0.33333333333333331</v>
      </c>
      <c r="D14" s="15">
        <f>1/2</f>
        <v>0.5</v>
      </c>
      <c r="E14" s="15">
        <v>8</v>
      </c>
      <c r="F14" s="15">
        <f>1/5</f>
        <v>0.2</v>
      </c>
      <c r="G14" s="15">
        <f>1/7</f>
        <v>0.14285714285714285</v>
      </c>
      <c r="I14" s="54" t="s">
        <v>21</v>
      </c>
      <c r="J14" s="15">
        <f>J6/$J$8</f>
        <v>0.34033095310857869</v>
      </c>
      <c r="K14" s="15">
        <f>K6/$K$8</f>
        <v>0.29241434970636454</v>
      </c>
      <c r="L14" s="15">
        <f>L6/$L$8</f>
        <v>0.33993741901485031</v>
      </c>
      <c r="M14" s="15">
        <f>M6/$M$8</f>
        <v>0.37987920791138979</v>
      </c>
      <c r="N14" s="15">
        <f>AVERAGE(J14:M14)</f>
        <v>0.33814048243529582</v>
      </c>
      <c r="O14" s="100">
        <f t="shared" si="0"/>
        <v>4.0339809869920709</v>
      </c>
    </row>
    <row r="15" spans="1:16" x14ac:dyDescent="0.35">
      <c r="A15" s="59" t="s">
        <v>54</v>
      </c>
      <c r="B15" s="15">
        <v>4</v>
      </c>
      <c r="C15" s="15">
        <v>4</v>
      </c>
      <c r="D15" s="15">
        <f>1/2</f>
        <v>0.5</v>
      </c>
      <c r="E15" s="15">
        <f>1/4</f>
        <v>0.25</v>
      </c>
      <c r="F15" s="15">
        <v>3</v>
      </c>
      <c r="G15" s="15">
        <v>4</v>
      </c>
      <c r="I15" s="54" t="s">
        <v>22</v>
      </c>
      <c r="J15" s="15">
        <f>J7/$J$8</f>
        <v>0.2789895034245079</v>
      </c>
      <c r="K15" s="15">
        <f>K7/$K$8</f>
        <v>0.22685027406560776</v>
      </c>
      <c r="L15" s="15">
        <f>L7/$L$8</f>
        <v>0.20799271954240381</v>
      </c>
      <c r="M15" s="15">
        <f>M7/$M$8</f>
        <v>0.23243133921556461</v>
      </c>
      <c r="N15" s="15">
        <f>AVERAGE(J15:M15)</f>
        <v>0.23656595906202102</v>
      </c>
      <c r="O15" s="100">
        <f t="shared" si="0"/>
        <v>4.0357428404702276</v>
      </c>
    </row>
    <row r="16" spans="1:16" x14ac:dyDescent="0.35">
      <c r="A16" s="59" t="s">
        <v>55</v>
      </c>
      <c r="B16" s="15">
        <v>4</v>
      </c>
      <c r="C16" s="15">
        <f>1/2</f>
        <v>0.5</v>
      </c>
      <c r="D16" s="15">
        <f>1/4</f>
        <v>0.25</v>
      </c>
      <c r="E16" s="15">
        <v>3</v>
      </c>
      <c r="F16" s="15">
        <v>4</v>
      </c>
      <c r="G16" s="15">
        <v>4</v>
      </c>
      <c r="I16" s="63">
        <f>SUM(J12:J15)</f>
        <v>0.99999999999999989</v>
      </c>
      <c r="J16" s="63">
        <f>K8/$K$8</f>
        <v>1</v>
      </c>
      <c r="K16" s="63">
        <f>L8/$L$8</f>
        <v>1</v>
      </c>
      <c r="L16" s="63">
        <f>M8/$M$8</f>
        <v>1</v>
      </c>
      <c r="M16" s="63">
        <f>SUM(N12:N15)</f>
        <v>1</v>
      </c>
      <c r="N16" s="96" t="s">
        <v>8</v>
      </c>
      <c r="O16" s="98">
        <f>((SUM(O12:O15)/COUNT(O12:O15))-COUNT(O12:O15))/(COUNT(O12:O15)-1)</f>
        <v>1.0120434033315936E-2</v>
      </c>
      <c r="P16" s="97"/>
    </row>
    <row r="17" spans="1:16" x14ac:dyDescent="0.35">
      <c r="A17" s="59" t="s">
        <v>56</v>
      </c>
      <c r="B17" s="15">
        <v>4</v>
      </c>
      <c r="C17" s="15">
        <v>2</v>
      </c>
      <c r="D17" s="15">
        <f>1/4</f>
        <v>0.25</v>
      </c>
      <c r="E17" s="15">
        <v>3</v>
      </c>
      <c r="F17" s="15">
        <v>4</v>
      </c>
      <c r="G17" s="15">
        <v>4</v>
      </c>
      <c r="N17" s="97" t="s">
        <v>9</v>
      </c>
      <c r="O17" s="97">
        <f>O16/0.9</f>
        <v>1.1244926703684373E-2</v>
      </c>
      <c r="P17" s="97" t="s">
        <v>259</v>
      </c>
    </row>
    <row r="18" spans="1:16" x14ac:dyDescent="0.35">
      <c r="A18" s="59" t="s">
        <v>57</v>
      </c>
      <c r="B18" s="15">
        <v>4</v>
      </c>
      <c r="C18" s="15">
        <v>2</v>
      </c>
      <c r="D18" s="15">
        <v>4</v>
      </c>
      <c r="E18" s="15">
        <v>3</v>
      </c>
      <c r="F18" s="15">
        <f>1/2</f>
        <v>0.5</v>
      </c>
      <c r="G18" s="15">
        <v>4</v>
      </c>
    </row>
    <row r="19" spans="1:16" x14ac:dyDescent="0.35">
      <c r="A19" s="59" t="s">
        <v>58</v>
      </c>
      <c r="B19" s="15">
        <v>1</v>
      </c>
      <c r="C19" s="15">
        <v>3</v>
      </c>
      <c r="D19" s="15">
        <f>1/2</f>
        <v>0.5</v>
      </c>
      <c r="E19" s="15">
        <f>1/4</f>
        <v>0.25</v>
      </c>
      <c r="F19" s="15">
        <v>4</v>
      </c>
      <c r="G19" s="15">
        <v>4</v>
      </c>
    </row>
    <row r="20" spans="1:16" x14ac:dyDescent="0.35">
      <c r="A20" s="59" t="s">
        <v>59</v>
      </c>
      <c r="B20" s="15">
        <v>1</v>
      </c>
      <c r="C20" s="15">
        <v>3</v>
      </c>
      <c r="D20" s="15">
        <f>1/2</f>
        <v>0.5</v>
      </c>
      <c r="E20" s="15">
        <v>3</v>
      </c>
      <c r="F20" s="15">
        <v>4</v>
      </c>
      <c r="G20" s="15">
        <v>4</v>
      </c>
    </row>
    <row r="21" spans="1:16" x14ac:dyDescent="0.35">
      <c r="A21" s="59" t="s">
        <v>60</v>
      </c>
      <c r="B21" s="15">
        <v>2</v>
      </c>
      <c r="C21" s="15">
        <f>1/7</f>
        <v>0.14285714285714285</v>
      </c>
      <c r="D21" s="15">
        <f t="shared" ref="D21:F21" si="1">1/7</f>
        <v>0.14285714285714285</v>
      </c>
      <c r="E21" s="15">
        <f t="shared" si="1"/>
        <v>0.14285714285714285</v>
      </c>
      <c r="F21" s="15">
        <f t="shared" si="1"/>
        <v>0.14285714285714285</v>
      </c>
      <c r="G21" s="15">
        <v>7</v>
      </c>
    </row>
    <row r="22" spans="1:16" x14ac:dyDescent="0.35">
      <c r="A22" s="59" t="s">
        <v>61</v>
      </c>
      <c r="B22" s="15">
        <v>1</v>
      </c>
      <c r="C22" s="15">
        <v>4</v>
      </c>
      <c r="D22" s="15">
        <v>4</v>
      </c>
      <c r="E22" s="15">
        <v>5</v>
      </c>
      <c r="F22" s="15">
        <f>1/3</f>
        <v>0.33333333333333331</v>
      </c>
      <c r="G22" s="15">
        <v>3</v>
      </c>
    </row>
    <row r="23" spans="1:16" x14ac:dyDescent="0.35">
      <c r="A23" s="59" t="s">
        <v>62</v>
      </c>
      <c r="B23" s="15">
        <v>3</v>
      </c>
      <c r="C23" s="15">
        <v>6</v>
      </c>
      <c r="D23" s="15">
        <f>1/5</f>
        <v>0.2</v>
      </c>
      <c r="E23" s="15">
        <v>5</v>
      </c>
      <c r="F23" s="15">
        <f>1/3</f>
        <v>0.33333333333333331</v>
      </c>
      <c r="G23" s="15">
        <f>1/3</f>
        <v>0.33333333333333331</v>
      </c>
    </row>
    <row r="24" spans="1:16" x14ac:dyDescent="0.35">
      <c r="A24" s="59" t="s">
        <v>63</v>
      </c>
      <c r="B24" s="15">
        <v>3</v>
      </c>
      <c r="C24" s="15">
        <v>6</v>
      </c>
      <c r="D24" s="15">
        <f>1/5</f>
        <v>0.2</v>
      </c>
      <c r="E24" s="15">
        <v>5</v>
      </c>
      <c r="F24" s="15">
        <f>1/3</f>
        <v>0.33333333333333331</v>
      </c>
      <c r="G24" s="15">
        <f>1/3</f>
        <v>0.33333333333333331</v>
      </c>
    </row>
    <row r="25" spans="1:16" x14ac:dyDescent="0.35">
      <c r="A25" s="59" t="s">
        <v>64</v>
      </c>
      <c r="B25" s="15">
        <v>1</v>
      </c>
      <c r="C25" s="15">
        <v>4</v>
      </c>
      <c r="D25" s="15">
        <f>1/8</f>
        <v>0.125</v>
      </c>
      <c r="E25" s="15">
        <f t="shared" ref="E25:F25" si="2">1/8</f>
        <v>0.125</v>
      </c>
      <c r="F25" s="15">
        <f t="shared" si="2"/>
        <v>0.125</v>
      </c>
      <c r="G25" s="15">
        <v>1</v>
      </c>
    </row>
    <row r="26" spans="1:16" x14ac:dyDescent="0.35">
      <c r="A26" s="59" t="s">
        <v>65</v>
      </c>
      <c r="B26" s="15">
        <v>1</v>
      </c>
      <c r="C26" s="15">
        <v>5</v>
      </c>
      <c r="D26" s="15">
        <v>3</v>
      </c>
      <c r="E26" s="15">
        <v>3</v>
      </c>
      <c r="F26" s="15">
        <v>2</v>
      </c>
      <c r="G26" s="15">
        <v>1</v>
      </c>
    </row>
    <row r="27" spans="1:16" x14ac:dyDescent="0.35">
      <c r="A27" s="59" t="s">
        <v>66</v>
      </c>
      <c r="B27" s="15">
        <v>5</v>
      </c>
      <c r="C27" s="15">
        <f>1/9</f>
        <v>0.1111111111111111</v>
      </c>
      <c r="D27" s="15">
        <v>2</v>
      </c>
      <c r="E27" s="15">
        <f>1/5</f>
        <v>0.2</v>
      </c>
      <c r="F27" s="15">
        <v>4</v>
      </c>
      <c r="G27" s="15">
        <v>9</v>
      </c>
    </row>
    <row r="28" spans="1:16" x14ac:dyDescent="0.35">
      <c r="A28" s="59" t="s">
        <v>67</v>
      </c>
      <c r="B28" s="15">
        <v>5</v>
      </c>
      <c r="C28" s="15">
        <v>3</v>
      </c>
      <c r="D28" s="15">
        <f>1/5</f>
        <v>0.2</v>
      </c>
      <c r="E28" s="15">
        <v>5</v>
      </c>
      <c r="F28" s="15">
        <v>5</v>
      </c>
      <c r="G28" s="15">
        <v>7</v>
      </c>
    </row>
    <row r="29" spans="1:16" x14ac:dyDescent="0.35">
      <c r="A29" s="59" t="s">
        <v>68</v>
      </c>
      <c r="B29" s="15">
        <v>7</v>
      </c>
      <c r="C29" s="15">
        <f>1/7</f>
        <v>0.14285714285714285</v>
      </c>
      <c r="D29" s="15">
        <f>1/3</f>
        <v>0.33333333333333331</v>
      </c>
      <c r="E29" s="15">
        <f>1/5</f>
        <v>0.2</v>
      </c>
      <c r="F29" s="15">
        <f>1/5</f>
        <v>0.2</v>
      </c>
      <c r="G29" s="15">
        <v>4</v>
      </c>
    </row>
    <row r="30" spans="1:16" x14ac:dyDescent="0.35">
      <c r="A30" s="59" t="s">
        <v>69</v>
      </c>
      <c r="B30" s="15">
        <v>1</v>
      </c>
      <c r="C30" s="15">
        <v>1</v>
      </c>
      <c r="D30" s="15">
        <f>1/2</f>
        <v>0.5</v>
      </c>
      <c r="E30" s="15">
        <v>1</v>
      </c>
      <c r="F30" s="15">
        <f>1/3</f>
        <v>0.33333333333333331</v>
      </c>
      <c r="G30" s="15">
        <v>1</v>
      </c>
    </row>
    <row r="31" spans="1:16" x14ac:dyDescent="0.35">
      <c r="A31" s="59" t="s">
        <v>70</v>
      </c>
      <c r="B31" s="15">
        <v>3</v>
      </c>
      <c r="C31" s="15">
        <f>1/5</f>
        <v>0.2</v>
      </c>
      <c r="D31" s="15">
        <v>6</v>
      </c>
      <c r="E31" s="15">
        <f>1/4</f>
        <v>0.25</v>
      </c>
      <c r="F31" s="15">
        <v>4</v>
      </c>
      <c r="G31" s="15">
        <f>1/6</f>
        <v>0.16666666666666666</v>
      </c>
    </row>
    <row r="32" spans="1:16" x14ac:dyDescent="0.35">
      <c r="A32" s="59" t="s">
        <v>71</v>
      </c>
      <c r="B32" s="15">
        <v>5</v>
      </c>
      <c r="C32" s="15">
        <v>7</v>
      </c>
      <c r="D32" s="15">
        <v>6</v>
      </c>
      <c r="E32" s="15">
        <f>1/5</f>
        <v>0.2</v>
      </c>
      <c r="F32" s="15">
        <f>1/7</f>
        <v>0.14285714285714285</v>
      </c>
      <c r="G32" s="15">
        <v>5</v>
      </c>
    </row>
    <row r="33" spans="1:16" x14ac:dyDescent="0.35">
      <c r="A33" s="59" t="s">
        <v>72</v>
      </c>
      <c r="B33" s="15">
        <v>1</v>
      </c>
      <c r="C33" s="15">
        <v>1</v>
      </c>
      <c r="D33" s="15">
        <f>1/8</f>
        <v>0.125</v>
      </c>
      <c r="E33" s="15">
        <f>1/8</f>
        <v>0.125</v>
      </c>
      <c r="F33" s="15">
        <v>1</v>
      </c>
      <c r="G33" s="15">
        <f>1/6</f>
        <v>0.16666666666666666</v>
      </c>
      <c r="I33" s="120" t="s">
        <v>26</v>
      </c>
      <c r="J33" s="121"/>
      <c r="K33" s="121"/>
      <c r="L33" s="121"/>
      <c r="M33" s="121"/>
      <c r="N33" s="122"/>
      <c r="O33" s="64" t="s">
        <v>27</v>
      </c>
      <c r="P33" s="64" t="s">
        <v>28</v>
      </c>
    </row>
    <row r="34" spans="1:16" x14ac:dyDescent="0.35">
      <c r="A34" s="59" t="s">
        <v>73</v>
      </c>
      <c r="B34" s="15">
        <v>1</v>
      </c>
      <c r="C34" s="15">
        <f>1/7</f>
        <v>0.14285714285714285</v>
      </c>
      <c r="D34" s="15">
        <v>1</v>
      </c>
      <c r="E34" s="15">
        <v>1</v>
      </c>
      <c r="F34" s="15">
        <f>1/7</f>
        <v>0.14285714285714285</v>
      </c>
      <c r="G34" s="15">
        <v>9</v>
      </c>
      <c r="I34" s="115" t="s">
        <v>29</v>
      </c>
      <c r="J34" s="116"/>
      <c r="K34" s="116"/>
      <c r="L34" s="116"/>
      <c r="M34" s="116"/>
      <c r="N34" s="117"/>
      <c r="O34" s="65">
        <v>0.23299063627326519</v>
      </c>
      <c r="P34" s="53">
        <v>3</v>
      </c>
    </row>
    <row r="35" spans="1:16" x14ac:dyDescent="0.35">
      <c r="A35" s="59" t="s">
        <v>74</v>
      </c>
      <c r="B35" s="15">
        <v>3</v>
      </c>
      <c r="C35" s="15">
        <v>5</v>
      </c>
      <c r="D35" s="15">
        <f>1/4</f>
        <v>0.25</v>
      </c>
      <c r="E35" s="15">
        <v>3</v>
      </c>
      <c r="F35" s="15">
        <f>1/3</f>
        <v>0.33333333333333331</v>
      </c>
      <c r="G35" s="15">
        <v>7</v>
      </c>
      <c r="I35" s="69" t="s">
        <v>30</v>
      </c>
      <c r="J35" s="66"/>
      <c r="K35" s="66"/>
      <c r="L35" s="66"/>
      <c r="M35" s="66"/>
      <c r="N35" s="67"/>
      <c r="O35" s="65">
        <v>0.19230292222941792</v>
      </c>
      <c r="P35" s="53">
        <v>4</v>
      </c>
    </row>
    <row r="36" spans="1:16" x14ac:dyDescent="0.35">
      <c r="A36" s="59" t="s">
        <v>75</v>
      </c>
      <c r="B36" s="15">
        <v>3</v>
      </c>
      <c r="C36" s="15">
        <f>1/5</f>
        <v>0.2</v>
      </c>
      <c r="D36" s="15">
        <v>6</v>
      </c>
      <c r="E36" s="15">
        <f>1/4</f>
        <v>0.25</v>
      </c>
      <c r="F36" s="15">
        <v>4</v>
      </c>
      <c r="G36" s="15">
        <f>1/6</f>
        <v>0.16666666666666666</v>
      </c>
      <c r="I36" s="52" t="s">
        <v>31</v>
      </c>
      <c r="J36" s="52"/>
      <c r="K36" s="52"/>
      <c r="L36" s="52"/>
      <c r="M36" s="52"/>
      <c r="N36" s="52"/>
      <c r="O36" s="65">
        <v>0.33814048243529582</v>
      </c>
      <c r="P36" s="53">
        <v>1</v>
      </c>
    </row>
    <row r="37" spans="1:16" x14ac:dyDescent="0.35">
      <c r="A37" s="59" t="s">
        <v>76</v>
      </c>
      <c r="B37" s="15">
        <v>3</v>
      </c>
      <c r="C37" s="15">
        <f>1/7</f>
        <v>0.14285714285714285</v>
      </c>
      <c r="D37" s="15">
        <f t="shared" ref="D37:F37" si="3">1/7</f>
        <v>0.14285714285714285</v>
      </c>
      <c r="E37" s="15">
        <f t="shared" si="3"/>
        <v>0.14285714285714285</v>
      </c>
      <c r="F37" s="15">
        <f t="shared" si="3"/>
        <v>0.14285714285714285</v>
      </c>
      <c r="G37" s="15">
        <v>5</v>
      </c>
      <c r="I37" s="115" t="s">
        <v>32</v>
      </c>
      <c r="J37" s="116"/>
      <c r="K37" s="116"/>
      <c r="L37" s="116"/>
      <c r="M37" s="116"/>
      <c r="N37" s="117"/>
      <c r="O37" s="65">
        <v>0.23656595906202102</v>
      </c>
      <c r="P37" s="53">
        <v>2</v>
      </c>
    </row>
    <row r="38" spans="1:16" x14ac:dyDescent="0.35">
      <c r="A38" s="59" t="s">
        <v>77</v>
      </c>
      <c r="B38" s="15">
        <v>7</v>
      </c>
      <c r="C38" s="15">
        <f>1/9</f>
        <v>0.1111111111111111</v>
      </c>
      <c r="D38" s="15">
        <f>1/5</f>
        <v>0.2</v>
      </c>
      <c r="E38" s="15">
        <f>1/5</f>
        <v>0.2</v>
      </c>
      <c r="F38" s="15">
        <v>4</v>
      </c>
      <c r="G38" s="15">
        <v>7</v>
      </c>
    </row>
    <row r="39" spans="1:16" x14ac:dyDescent="0.35">
      <c r="A39" s="59" t="s">
        <v>78</v>
      </c>
      <c r="B39" s="15">
        <v>7</v>
      </c>
      <c r="C39" s="15">
        <v>7</v>
      </c>
      <c r="D39" s="15">
        <v>5</v>
      </c>
      <c r="E39" s="15">
        <v>4</v>
      </c>
      <c r="F39" s="15">
        <f>1/5</f>
        <v>0.2</v>
      </c>
      <c r="G39" s="15">
        <f>1/6</f>
        <v>0.16666666666666666</v>
      </c>
    </row>
    <row r="40" spans="1:16" x14ac:dyDescent="0.35">
      <c r="A40" s="59" t="s">
        <v>79</v>
      </c>
      <c r="B40" s="15">
        <v>3</v>
      </c>
      <c r="C40" s="15">
        <f>1/7</f>
        <v>0.14285714285714285</v>
      </c>
      <c r="D40" s="15">
        <f t="shared" ref="D40:E40" si="4">1/7</f>
        <v>0.14285714285714285</v>
      </c>
      <c r="E40" s="15">
        <f t="shared" si="4"/>
        <v>0.14285714285714285</v>
      </c>
      <c r="F40" s="15">
        <v>5</v>
      </c>
      <c r="G40" s="15">
        <v>4</v>
      </c>
    </row>
    <row r="41" spans="1:16" x14ac:dyDescent="0.35">
      <c r="A41" s="59" t="s">
        <v>80</v>
      </c>
      <c r="B41" s="15">
        <f>1/4</f>
        <v>0.25</v>
      </c>
      <c r="C41" s="15">
        <f t="shared" ref="C41:D43" si="5">1/9</f>
        <v>0.1111111111111111</v>
      </c>
      <c r="D41" s="15">
        <f t="shared" si="5"/>
        <v>0.1111111111111111</v>
      </c>
      <c r="E41" s="15">
        <f>1/7</f>
        <v>0.14285714285714285</v>
      </c>
      <c r="F41" s="15">
        <f>1/9</f>
        <v>0.1111111111111111</v>
      </c>
      <c r="G41" s="15">
        <v>8</v>
      </c>
    </row>
    <row r="42" spans="1:16" x14ac:dyDescent="0.35">
      <c r="A42" s="59" t="s">
        <v>81</v>
      </c>
      <c r="B42" s="15">
        <f>1/4</f>
        <v>0.25</v>
      </c>
      <c r="C42" s="15">
        <f t="shared" si="5"/>
        <v>0.1111111111111111</v>
      </c>
      <c r="D42" s="15">
        <f t="shared" si="5"/>
        <v>0.1111111111111111</v>
      </c>
      <c r="E42" s="15">
        <f>1/7</f>
        <v>0.14285714285714285</v>
      </c>
      <c r="F42" s="15">
        <f>1/9</f>
        <v>0.1111111111111111</v>
      </c>
      <c r="G42" s="15">
        <v>7</v>
      </c>
    </row>
    <row r="43" spans="1:16" x14ac:dyDescent="0.35">
      <c r="A43" s="59" t="s">
        <v>82</v>
      </c>
      <c r="B43" s="15">
        <f>1/4</f>
        <v>0.25</v>
      </c>
      <c r="C43" s="15">
        <f t="shared" si="5"/>
        <v>0.1111111111111111</v>
      </c>
      <c r="D43" s="15">
        <f t="shared" si="5"/>
        <v>0.1111111111111111</v>
      </c>
      <c r="E43" s="15">
        <f>1/7</f>
        <v>0.14285714285714285</v>
      </c>
      <c r="F43" s="15">
        <f>1/9</f>
        <v>0.1111111111111111</v>
      </c>
      <c r="G43" s="15">
        <v>8</v>
      </c>
    </row>
    <row r="44" spans="1:16" x14ac:dyDescent="0.35">
      <c r="A44" s="59" t="s">
        <v>83</v>
      </c>
      <c r="B44" s="15">
        <f>1/4</f>
        <v>0.25</v>
      </c>
      <c r="C44" s="15">
        <v>5</v>
      </c>
      <c r="D44" s="15">
        <v>4</v>
      </c>
      <c r="E44" s="15">
        <v>5</v>
      </c>
      <c r="F44" s="15">
        <v>5</v>
      </c>
      <c r="G44" s="15">
        <v>3</v>
      </c>
    </row>
    <row r="45" spans="1:16" x14ac:dyDescent="0.35">
      <c r="A45" s="59" t="s">
        <v>84</v>
      </c>
      <c r="B45" s="15">
        <v>5</v>
      </c>
      <c r="C45" s="15">
        <f>1/8</f>
        <v>0.125</v>
      </c>
      <c r="D45" s="15">
        <f>1/8</f>
        <v>0.125</v>
      </c>
      <c r="E45" s="15">
        <v>1</v>
      </c>
      <c r="F45" s="15">
        <v>1</v>
      </c>
      <c r="G45" s="15">
        <f>1/5</f>
        <v>0.2</v>
      </c>
    </row>
    <row r="46" spans="1:16" x14ac:dyDescent="0.35">
      <c r="A46" s="59" t="s">
        <v>85</v>
      </c>
      <c r="B46" s="15">
        <v>3</v>
      </c>
      <c r="C46" s="15">
        <v>3</v>
      </c>
      <c r="D46" s="15">
        <v>3</v>
      </c>
      <c r="E46" s="15">
        <v>5</v>
      </c>
      <c r="F46" s="15">
        <v>7</v>
      </c>
      <c r="G46" s="15">
        <v>1</v>
      </c>
    </row>
    <row r="47" spans="1:16" x14ac:dyDescent="0.35">
      <c r="A47" s="59" t="s">
        <v>86</v>
      </c>
      <c r="B47" s="15">
        <v>4</v>
      </c>
      <c r="C47" s="15">
        <v>5</v>
      </c>
      <c r="D47" s="15">
        <v>5</v>
      </c>
      <c r="E47" s="15">
        <f>1/5</f>
        <v>0.2</v>
      </c>
      <c r="F47" s="15">
        <f>1/5</f>
        <v>0.2</v>
      </c>
      <c r="G47" s="15">
        <f>1/3</f>
        <v>0.33333333333333331</v>
      </c>
    </row>
    <row r="48" spans="1:16" x14ac:dyDescent="0.35">
      <c r="A48" s="59" t="s">
        <v>87</v>
      </c>
      <c r="B48" s="15">
        <f>1/4</f>
        <v>0.25</v>
      </c>
      <c r="C48" s="15">
        <v>5</v>
      </c>
      <c r="D48" s="15">
        <v>4</v>
      </c>
      <c r="E48" s="15">
        <v>3</v>
      </c>
      <c r="F48" s="15">
        <f>1/4</f>
        <v>0.25</v>
      </c>
      <c r="G48" s="15">
        <f>1/5</f>
        <v>0.2</v>
      </c>
    </row>
    <row r="49" spans="1:7" x14ac:dyDescent="0.35">
      <c r="A49" s="59" t="s">
        <v>88</v>
      </c>
      <c r="B49" s="15">
        <v>3</v>
      </c>
      <c r="C49" s="15">
        <f>1/3</f>
        <v>0.33333333333333331</v>
      </c>
      <c r="D49" s="15">
        <v>5</v>
      </c>
      <c r="E49" s="15">
        <f>1/6</f>
        <v>0.16666666666666666</v>
      </c>
      <c r="F49" s="15">
        <v>5</v>
      </c>
      <c r="G49" s="15">
        <f>1/5</f>
        <v>0.2</v>
      </c>
    </row>
    <row r="50" spans="1:7" x14ac:dyDescent="0.35">
      <c r="A50" s="59" t="s">
        <v>89</v>
      </c>
      <c r="B50" s="15">
        <v>3</v>
      </c>
      <c r="C50" s="15">
        <v>1</v>
      </c>
      <c r="D50" s="15">
        <f>1/3</f>
        <v>0.33333333333333331</v>
      </c>
      <c r="E50" s="15">
        <f>1/3</f>
        <v>0.33333333333333331</v>
      </c>
      <c r="F50" s="15">
        <f>1/5</f>
        <v>0.2</v>
      </c>
      <c r="G50" s="15">
        <v>7</v>
      </c>
    </row>
    <row r="51" spans="1:7" x14ac:dyDescent="0.35">
      <c r="A51" s="59" t="s">
        <v>90</v>
      </c>
      <c r="B51" s="15">
        <v>6</v>
      </c>
      <c r="C51" s="15">
        <v>5</v>
      </c>
      <c r="D51" s="15">
        <v>3</v>
      </c>
      <c r="E51" s="15">
        <f>1/2</f>
        <v>0.5</v>
      </c>
      <c r="F51" s="15">
        <v>5</v>
      </c>
      <c r="G51" s="15">
        <v>3</v>
      </c>
    </row>
    <row r="52" spans="1:7" x14ac:dyDescent="0.35">
      <c r="A52" s="59" t="s">
        <v>91</v>
      </c>
      <c r="B52" s="15">
        <v>3</v>
      </c>
      <c r="C52" s="15">
        <f>1/3</f>
        <v>0.33333333333333331</v>
      </c>
      <c r="D52" s="15">
        <v>5</v>
      </c>
      <c r="E52" s="15">
        <v>5</v>
      </c>
      <c r="F52" s="15">
        <f>1/5</f>
        <v>0.2</v>
      </c>
      <c r="G52" s="15">
        <v>5</v>
      </c>
    </row>
    <row r="53" spans="1:7" x14ac:dyDescent="0.35">
      <c r="A53" s="59" t="s">
        <v>92</v>
      </c>
      <c r="B53" s="15">
        <v>7</v>
      </c>
      <c r="C53" s="15">
        <v>5</v>
      </c>
      <c r="D53" s="15">
        <v>3</v>
      </c>
      <c r="E53" s="15">
        <v>3</v>
      </c>
      <c r="F53" s="15">
        <f>1/4</f>
        <v>0.25</v>
      </c>
      <c r="G53" s="15">
        <v>7</v>
      </c>
    </row>
    <row r="54" spans="1:7" x14ac:dyDescent="0.35">
      <c r="A54" s="59" t="s">
        <v>93</v>
      </c>
      <c r="B54" s="15">
        <v>3</v>
      </c>
      <c r="C54" s="15">
        <v>1</v>
      </c>
      <c r="D54" s="15">
        <f>1/3</f>
        <v>0.33333333333333331</v>
      </c>
      <c r="E54" s="15">
        <f>1/3</f>
        <v>0.33333333333333331</v>
      </c>
      <c r="F54" s="15">
        <f>1/5</f>
        <v>0.2</v>
      </c>
      <c r="G54" s="15">
        <v>6</v>
      </c>
    </row>
    <row r="55" spans="1:7" x14ac:dyDescent="0.35">
      <c r="A55" s="59" t="s">
        <v>94</v>
      </c>
      <c r="B55" s="15">
        <v>3</v>
      </c>
      <c r="C55" s="15">
        <v>1</v>
      </c>
      <c r="D55" s="15">
        <f>1/2</f>
        <v>0.5</v>
      </c>
      <c r="E55" s="15">
        <f>1/3</f>
        <v>0.33333333333333331</v>
      </c>
      <c r="F55" s="15">
        <f>1/3</f>
        <v>0.33333333333333331</v>
      </c>
      <c r="G55" s="15">
        <v>4</v>
      </c>
    </row>
    <row r="56" spans="1:7" x14ac:dyDescent="0.35">
      <c r="A56" s="59" t="s">
        <v>95</v>
      </c>
      <c r="B56" s="15">
        <v>3</v>
      </c>
      <c r="C56" s="15">
        <v>3</v>
      </c>
      <c r="D56" s="15">
        <v>3</v>
      </c>
      <c r="E56" s="15">
        <v>5</v>
      </c>
      <c r="F56" s="15">
        <v>5</v>
      </c>
      <c r="G56" s="15">
        <v>7</v>
      </c>
    </row>
    <row r="57" spans="1:7" x14ac:dyDescent="0.35">
      <c r="A57" s="59" t="s">
        <v>96</v>
      </c>
      <c r="B57" s="15">
        <f>1/3</f>
        <v>0.33333333333333331</v>
      </c>
      <c r="C57" s="15">
        <v>1</v>
      </c>
      <c r="D57" s="15">
        <v>2</v>
      </c>
      <c r="E57" s="15">
        <f>1/3</f>
        <v>0.33333333333333331</v>
      </c>
      <c r="F57" s="15">
        <v>1</v>
      </c>
      <c r="G57" s="15">
        <v>1</v>
      </c>
    </row>
    <row r="58" spans="1:7" x14ac:dyDescent="0.35">
      <c r="A58" s="59" t="s">
        <v>97</v>
      </c>
      <c r="B58" s="15">
        <f>1/3</f>
        <v>0.33333333333333331</v>
      </c>
      <c r="C58" s="15">
        <v>1</v>
      </c>
      <c r="D58" s="15">
        <f>1/3</f>
        <v>0.33333333333333331</v>
      </c>
      <c r="E58" s="15">
        <f>1/3</f>
        <v>0.33333333333333331</v>
      </c>
      <c r="F58" s="15">
        <v>1</v>
      </c>
      <c r="G58" s="15">
        <v>1</v>
      </c>
    </row>
    <row r="59" spans="1:7" x14ac:dyDescent="0.35">
      <c r="A59" s="59" t="s">
        <v>98</v>
      </c>
      <c r="B59" s="15">
        <v>3</v>
      </c>
      <c r="C59" s="15">
        <v>1</v>
      </c>
      <c r="D59" s="15">
        <f>1/3</f>
        <v>0.33333333333333331</v>
      </c>
      <c r="E59" s="15">
        <f>1/3</f>
        <v>0.33333333333333331</v>
      </c>
      <c r="F59" s="15">
        <v>3</v>
      </c>
      <c r="G59" s="15">
        <v>4</v>
      </c>
    </row>
    <row r="60" spans="1:7" x14ac:dyDescent="0.35">
      <c r="A60" s="59" t="s">
        <v>99</v>
      </c>
      <c r="B60" s="15">
        <f>1/5</f>
        <v>0.2</v>
      </c>
      <c r="C60" s="15">
        <f>1/5</f>
        <v>0.2</v>
      </c>
      <c r="D60" s="15">
        <v>1</v>
      </c>
      <c r="E60" s="15">
        <v>1</v>
      </c>
      <c r="F60" s="15">
        <v>1</v>
      </c>
      <c r="G60" s="15">
        <v>1</v>
      </c>
    </row>
    <row r="61" spans="1:7" x14ac:dyDescent="0.35">
      <c r="A61" s="59" t="s">
        <v>100</v>
      </c>
      <c r="B61" s="15">
        <f>1/7</f>
        <v>0.14285714285714285</v>
      </c>
      <c r="C61" s="15">
        <f>1/7</f>
        <v>0.14285714285714285</v>
      </c>
      <c r="D61" s="15">
        <v>5</v>
      </c>
      <c r="E61" s="15">
        <f>1/7</f>
        <v>0.14285714285714285</v>
      </c>
      <c r="F61" s="15">
        <f>1/8</f>
        <v>0.125</v>
      </c>
      <c r="G61" s="15">
        <v>1</v>
      </c>
    </row>
    <row r="62" spans="1:7" x14ac:dyDescent="0.35">
      <c r="A62" s="59" t="s">
        <v>101</v>
      </c>
      <c r="B62" s="15">
        <v>5</v>
      </c>
      <c r="C62" s="15">
        <v>3</v>
      </c>
      <c r="D62" s="15">
        <f>1/5</f>
        <v>0.2</v>
      </c>
      <c r="E62" s="15">
        <v>6</v>
      </c>
      <c r="F62" s="15">
        <v>3</v>
      </c>
      <c r="G62" s="15">
        <v>3</v>
      </c>
    </row>
    <row r="63" spans="1:7" x14ac:dyDescent="0.35">
      <c r="A63" s="59" t="s">
        <v>102</v>
      </c>
      <c r="B63" s="15">
        <v>5</v>
      </c>
      <c r="C63" s="15">
        <f>1/5</f>
        <v>0.2</v>
      </c>
      <c r="D63" s="15">
        <v>1</v>
      </c>
      <c r="E63" s="15">
        <v>1</v>
      </c>
      <c r="F63" s="15">
        <v>1</v>
      </c>
      <c r="G63" s="15">
        <v>1</v>
      </c>
    </row>
    <row r="64" spans="1:7" x14ac:dyDescent="0.35">
      <c r="A64" s="59" t="s">
        <v>103</v>
      </c>
      <c r="B64" s="15">
        <v>1</v>
      </c>
      <c r="C64" s="15">
        <f>1/5</f>
        <v>0.2</v>
      </c>
      <c r="D64" s="15">
        <f>1/3</f>
        <v>0.33333333333333331</v>
      </c>
      <c r="E64" s="15">
        <f>1/7</f>
        <v>0.14285714285714285</v>
      </c>
      <c r="F64" s="15">
        <v>1</v>
      </c>
      <c r="G64" s="15">
        <f>1/7</f>
        <v>0.14285714285714285</v>
      </c>
    </row>
    <row r="65" spans="1:7" x14ac:dyDescent="0.35">
      <c r="A65" s="59" t="s">
        <v>104</v>
      </c>
      <c r="B65" s="15">
        <v>5</v>
      </c>
      <c r="C65" s="15">
        <f>1/5</f>
        <v>0.2</v>
      </c>
      <c r="D65" s="15">
        <v>4</v>
      </c>
      <c r="E65" s="15">
        <f>1/3</f>
        <v>0.33333333333333331</v>
      </c>
      <c r="F65" s="15">
        <v>1</v>
      </c>
      <c r="G65" s="15">
        <v>1</v>
      </c>
    </row>
    <row r="66" spans="1:7" x14ac:dyDescent="0.35">
      <c r="A66" s="59" t="s">
        <v>105</v>
      </c>
      <c r="B66" s="15">
        <v>5</v>
      </c>
      <c r="C66" s="15">
        <f>1/6</f>
        <v>0.16666666666666666</v>
      </c>
      <c r="D66" s="15">
        <v>7</v>
      </c>
      <c r="E66" s="15">
        <f>1/6</f>
        <v>0.16666666666666666</v>
      </c>
      <c r="F66" s="15">
        <v>8</v>
      </c>
      <c r="G66" s="15">
        <v>5</v>
      </c>
    </row>
    <row r="67" spans="1:7" x14ac:dyDescent="0.35">
      <c r="A67" s="59" t="s">
        <v>106</v>
      </c>
      <c r="B67" s="15">
        <v>3</v>
      </c>
      <c r="C67" s="15">
        <f>1/7</f>
        <v>0.14285714285714285</v>
      </c>
      <c r="D67" s="15">
        <f>1/5</f>
        <v>0.2</v>
      </c>
      <c r="E67" s="15">
        <f>1/7</f>
        <v>0.14285714285714285</v>
      </c>
      <c r="F67" s="15">
        <f>1/3</f>
        <v>0.33333333333333331</v>
      </c>
      <c r="G67" s="15">
        <f>1/7</f>
        <v>0.14285714285714285</v>
      </c>
    </row>
    <row r="68" spans="1:7" x14ac:dyDescent="0.35">
      <c r="A68" s="59" t="s">
        <v>107</v>
      </c>
      <c r="B68" s="15">
        <v>3</v>
      </c>
      <c r="C68" s="15">
        <f>1/5</f>
        <v>0.2</v>
      </c>
      <c r="D68" s="15">
        <f>1/3</f>
        <v>0.33333333333333331</v>
      </c>
      <c r="E68" s="15">
        <f>1/7</f>
        <v>0.14285714285714285</v>
      </c>
      <c r="F68" s="15">
        <v>3</v>
      </c>
      <c r="G68" s="15">
        <v>5</v>
      </c>
    </row>
    <row r="69" spans="1:7" x14ac:dyDescent="0.35">
      <c r="A69" s="59" t="s">
        <v>108</v>
      </c>
      <c r="B69" s="15">
        <v>3</v>
      </c>
      <c r="C69" s="15">
        <v>1</v>
      </c>
      <c r="D69" s="15">
        <v>1</v>
      </c>
      <c r="E69" s="15">
        <f>1/5</f>
        <v>0.2</v>
      </c>
      <c r="F69" s="15">
        <f>1/3</f>
        <v>0.33333333333333331</v>
      </c>
      <c r="G69" s="15">
        <v>1</v>
      </c>
    </row>
    <row r="70" spans="1:7" x14ac:dyDescent="0.35">
      <c r="A70" s="59" t="s">
        <v>109</v>
      </c>
      <c r="B70" s="15">
        <v>3</v>
      </c>
      <c r="C70" s="15">
        <v>1</v>
      </c>
      <c r="D70" s="15">
        <f>1/2</f>
        <v>0.5</v>
      </c>
      <c r="E70" s="15">
        <f>1/3</f>
        <v>0.33333333333333331</v>
      </c>
      <c r="F70" s="15">
        <f>1/3</f>
        <v>0.33333333333333331</v>
      </c>
      <c r="G70" s="15">
        <v>4</v>
      </c>
    </row>
    <row r="71" spans="1:7" x14ac:dyDescent="0.35">
      <c r="A71" s="59" t="s">
        <v>110</v>
      </c>
      <c r="B71" s="15">
        <v>3</v>
      </c>
      <c r="C71" s="15">
        <v>1</v>
      </c>
      <c r="D71" s="15">
        <f>1/3</f>
        <v>0.33333333333333331</v>
      </c>
      <c r="E71" s="15">
        <f>1/3</f>
        <v>0.33333333333333331</v>
      </c>
      <c r="F71" s="15">
        <f>1/5</f>
        <v>0.2</v>
      </c>
      <c r="G71" s="15">
        <f>1/7</f>
        <v>0.14285714285714285</v>
      </c>
    </row>
    <row r="72" spans="1:7" x14ac:dyDescent="0.35">
      <c r="A72" s="59" t="s">
        <v>111</v>
      </c>
      <c r="B72" s="15">
        <f>1/5</f>
        <v>0.2</v>
      </c>
      <c r="C72" s="15">
        <f>1/4</f>
        <v>0.25</v>
      </c>
      <c r="D72" s="15">
        <f>1/3</f>
        <v>0.33333333333333331</v>
      </c>
      <c r="E72" s="15">
        <f>1/3</f>
        <v>0.33333333333333331</v>
      </c>
      <c r="F72" s="15">
        <v>5</v>
      </c>
      <c r="G72" s="15">
        <v>1</v>
      </c>
    </row>
    <row r="73" spans="1:7" x14ac:dyDescent="0.35">
      <c r="A73" s="59" t="s">
        <v>112</v>
      </c>
      <c r="B73" s="15">
        <v>1</v>
      </c>
      <c r="C73" s="15">
        <v>2</v>
      </c>
      <c r="D73" s="15">
        <v>2</v>
      </c>
      <c r="E73" s="15">
        <v>3</v>
      </c>
      <c r="F73" s="15">
        <v>1</v>
      </c>
      <c r="G73" s="15">
        <v>1</v>
      </c>
    </row>
    <row r="74" spans="1:7" x14ac:dyDescent="0.35">
      <c r="A74" s="59" t="s">
        <v>113</v>
      </c>
      <c r="B74" s="15">
        <v>4</v>
      </c>
      <c r="C74" s="15">
        <f>1/7</f>
        <v>0.14285714285714285</v>
      </c>
      <c r="D74" s="15">
        <v>5</v>
      </c>
      <c r="E74" s="15">
        <v>2</v>
      </c>
      <c r="F74" s="15">
        <v>4</v>
      </c>
      <c r="G74" s="15">
        <f>1/3</f>
        <v>0.33333333333333331</v>
      </c>
    </row>
    <row r="75" spans="1:7" x14ac:dyDescent="0.35">
      <c r="A75" s="59" t="s">
        <v>114</v>
      </c>
      <c r="B75" s="15">
        <v>1</v>
      </c>
      <c r="C75" s="15">
        <v>4</v>
      </c>
      <c r="D75" s="15">
        <v>3</v>
      </c>
      <c r="E75" s="15">
        <v>3</v>
      </c>
      <c r="F75" s="15">
        <f>1/2</f>
        <v>0.5</v>
      </c>
      <c r="G75" s="15">
        <f>1/2</f>
        <v>0.5</v>
      </c>
    </row>
    <row r="76" spans="1:7" x14ac:dyDescent="0.35">
      <c r="A76" s="59" t="s">
        <v>115</v>
      </c>
      <c r="B76" s="15">
        <v>3</v>
      </c>
      <c r="C76" s="15">
        <v>3</v>
      </c>
      <c r="D76" s="15">
        <v>4</v>
      </c>
      <c r="E76" s="15">
        <v>1</v>
      </c>
      <c r="F76" s="15">
        <v>3</v>
      </c>
      <c r="G76" s="15">
        <v>2</v>
      </c>
    </row>
    <row r="77" spans="1:7" x14ac:dyDescent="0.35">
      <c r="A77" s="59" t="s">
        <v>116</v>
      </c>
      <c r="B77" s="15">
        <v>5</v>
      </c>
      <c r="C77" s="15">
        <f>1/5</f>
        <v>0.2</v>
      </c>
      <c r="D77" s="15">
        <v>1</v>
      </c>
      <c r="E77" s="15">
        <f>1/7</f>
        <v>0.14285714285714285</v>
      </c>
      <c r="F77" s="15">
        <v>1</v>
      </c>
      <c r="G77" s="15">
        <v>1</v>
      </c>
    </row>
    <row r="78" spans="1:7" x14ac:dyDescent="0.35">
      <c r="A78" s="59" t="s">
        <v>117</v>
      </c>
      <c r="B78" s="15">
        <v>1</v>
      </c>
      <c r="C78" s="15">
        <f>1/5</f>
        <v>0.2</v>
      </c>
      <c r="D78" s="15">
        <f>1/3</f>
        <v>0.33333333333333331</v>
      </c>
      <c r="E78" s="15">
        <f>1/5</f>
        <v>0.2</v>
      </c>
      <c r="F78" s="15">
        <f>1/5</f>
        <v>0.2</v>
      </c>
      <c r="G78" s="15">
        <v>7</v>
      </c>
    </row>
    <row r="79" spans="1:7" x14ac:dyDescent="0.35">
      <c r="A79" s="59" t="s">
        <v>118</v>
      </c>
      <c r="B79" s="15">
        <v>5</v>
      </c>
      <c r="C79" s="15">
        <f>1/5</f>
        <v>0.2</v>
      </c>
      <c r="D79" s="15">
        <v>5</v>
      </c>
      <c r="E79" s="15">
        <f>1/9</f>
        <v>0.1111111111111111</v>
      </c>
      <c r="F79" s="15">
        <v>3</v>
      </c>
      <c r="G79" s="15">
        <v>9</v>
      </c>
    </row>
    <row r="80" spans="1:7" x14ac:dyDescent="0.35">
      <c r="A80" s="59" t="s">
        <v>119</v>
      </c>
      <c r="B80" s="15">
        <v>1</v>
      </c>
      <c r="C80" s="15">
        <f>1/5</f>
        <v>0.2</v>
      </c>
      <c r="D80" s="15">
        <f>1/3</f>
        <v>0.33333333333333331</v>
      </c>
      <c r="E80" s="15">
        <f>1/5</f>
        <v>0.2</v>
      </c>
      <c r="F80" s="15">
        <f>1/5</f>
        <v>0.2</v>
      </c>
      <c r="G80" s="15">
        <v>7</v>
      </c>
    </row>
    <row r="81" spans="1:7" x14ac:dyDescent="0.35">
      <c r="A81" s="59" t="s">
        <v>120</v>
      </c>
      <c r="B81" s="15">
        <f>1/5</f>
        <v>0.2</v>
      </c>
      <c r="C81" s="15">
        <f>1/7</f>
        <v>0.14285714285714285</v>
      </c>
      <c r="D81" s="15">
        <f>1/5</f>
        <v>0.2</v>
      </c>
      <c r="E81" s="15">
        <v>7</v>
      </c>
      <c r="F81" s="15">
        <v>1</v>
      </c>
      <c r="G81" s="15">
        <f>1/7</f>
        <v>0.14285714285714285</v>
      </c>
    </row>
    <row r="82" spans="1:7" x14ac:dyDescent="0.35">
      <c r="A82" s="59" t="s">
        <v>121</v>
      </c>
      <c r="B82" s="15">
        <v>1</v>
      </c>
      <c r="C82" s="15">
        <f>1/5</f>
        <v>0.2</v>
      </c>
      <c r="D82" s="15">
        <f>1/3</f>
        <v>0.33333333333333331</v>
      </c>
      <c r="E82" s="15">
        <f>1/5</f>
        <v>0.2</v>
      </c>
      <c r="F82" s="15">
        <f>1/5</f>
        <v>0.2</v>
      </c>
      <c r="G82" s="15">
        <v>7</v>
      </c>
    </row>
    <row r="83" spans="1:7" x14ac:dyDescent="0.35">
      <c r="A83" s="59" t="s">
        <v>122</v>
      </c>
      <c r="B83" s="15">
        <v>1</v>
      </c>
      <c r="C83" s="15">
        <f>1/3</f>
        <v>0.33333333333333331</v>
      </c>
      <c r="D83" s="15">
        <v>3</v>
      </c>
      <c r="E83" s="15">
        <f>1/3</f>
        <v>0.33333333333333331</v>
      </c>
      <c r="F83" s="15">
        <v>1</v>
      </c>
      <c r="G83" s="15">
        <v>9</v>
      </c>
    </row>
    <row r="84" spans="1:7" x14ac:dyDescent="0.35">
      <c r="A84" s="59" t="s">
        <v>123</v>
      </c>
      <c r="B84" s="15">
        <v>6</v>
      </c>
      <c r="C84" s="15">
        <v>1</v>
      </c>
      <c r="D84" s="15">
        <v>1</v>
      </c>
      <c r="E84" s="15">
        <f>1/8</f>
        <v>0.125</v>
      </c>
      <c r="F84" s="15">
        <v>7</v>
      </c>
      <c r="G84" s="15">
        <v>7</v>
      </c>
    </row>
    <row r="85" spans="1:7" x14ac:dyDescent="0.35">
      <c r="A85" s="59" t="s">
        <v>124</v>
      </c>
      <c r="B85" s="15">
        <v>5</v>
      </c>
      <c r="C85" s="15">
        <v>1</v>
      </c>
      <c r="D85" s="15">
        <v>1</v>
      </c>
      <c r="E85" s="15">
        <f>1/8</f>
        <v>0.125</v>
      </c>
      <c r="F85" s="15">
        <v>1</v>
      </c>
      <c r="G85" s="15">
        <v>1</v>
      </c>
    </row>
    <row r="86" spans="1:7" x14ac:dyDescent="0.35">
      <c r="A86" s="59" t="s">
        <v>125</v>
      </c>
      <c r="B86" s="15">
        <v>1</v>
      </c>
      <c r="C86" s="15">
        <f>1/3</f>
        <v>0.33333333333333331</v>
      </c>
      <c r="D86" s="15">
        <v>3</v>
      </c>
      <c r="E86" s="15">
        <v>1</v>
      </c>
      <c r="F86" s="15">
        <f>1/5</f>
        <v>0.2</v>
      </c>
      <c r="G86" s="15">
        <v>7</v>
      </c>
    </row>
    <row r="87" spans="1:7" x14ac:dyDescent="0.35">
      <c r="A87" s="59" t="s">
        <v>126</v>
      </c>
      <c r="B87" s="15">
        <v>1</v>
      </c>
      <c r="C87" s="15">
        <f>1/3</f>
        <v>0.33333333333333331</v>
      </c>
      <c r="D87" s="15">
        <v>3</v>
      </c>
      <c r="E87" s="15">
        <f>1/3</f>
        <v>0.33333333333333331</v>
      </c>
      <c r="F87" s="15">
        <v>1</v>
      </c>
      <c r="G87" s="15">
        <v>7</v>
      </c>
    </row>
    <row r="88" spans="1:7" x14ac:dyDescent="0.35">
      <c r="A88" s="59" t="s">
        <v>127</v>
      </c>
      <c r="B88" s="15">
        <v>5</v>
      </c>
      <c r="C88" s="15">
        <f>1/9</f>
        <v>0.1111111111111111</v>
      </c>
      <c r="D88" s="15">
        <v>5</v>
      </c>
      <c r="E88" s="15">
        <f>1/9</f>
        <v>0.1111111111111111</v>
      </c>
      <c r="F88" s="15">
        <v>3</v>
      </c>
      <c r="G88" s="15">
        <v>9</v>
      </c>
    </row>
    <row r="89" spans="1:7" x14ac:dyDescent="0.35">
      <c r="A89" s="59" t="s">
        <v>128</v>
      </c>
      <c r="B89" s="15">
        <v>5</v>
      </c>
      <c r="C89" s="15">
        <f>1/9</f>
        <v>0.1111111111111111</v>
      </c>
      <c r="D89" s="15">
        <v>1</v>
      </c>
      <c r="E89" s="15">
        <f>1/8</f>
        <v>0.125</v>
      </c>
      <c r="F89" s="15">
        <v>1</v>
      </c>
      <c r="G89" s="15">
        <v>1</v>
      </c>
    </row>
    <row r="90" spans="1:7" x14ac:dyDescent="0.35">
      <c r="A90" s="59" t="s">
        <v>129</v>
      </c>
      <c r="B90" s="15">
        <f>1/5</f>
        <v>0.2</v>
      </c>
      <c r="C90" s="15">
        <f>1/7</f>
        <v>0.14285714285714285</v>
      </c>
      <c r="D90" s="15">
        <f>1/5</f>
        <v>0.2</v>
      </c>
      <c r="E90" s="15">
        <f>1/7</f>
        <v>0.14285714285714285</v>
      </c>
      <c r="F90" s="15">
        <v>1</v>
      </c>
      <c r="G90" s="15">
        <v>1</v>
      </c>
    </row>
    <row r="91" spans="1:7" x14ac:dyDescent="0.35">
      <c r="A91" s="59" t="s">
        <v>130</v>
      </c>
      <c r="B91" s="15">
        <v>7</v>
      </c>
      <c r="C91" s="15">
        <v>7</v>
      </c>
      <c r="D91" s="15">
        <f>1/5</f>
        <v>0.2</v>
      </c>
      <c r="E91" s="15">
        <f>1/3</f>
        <v>0.33333333333333331</v>
      </c>
      <c r="F91" s="15">
        <v>2</v>
      </c>
      <c r="G91" s="15">
        <v>3</v>
      </c>
    </row>
    <row r="92" spans="1:7" x14ac:dyDescent="0.35">
      <c r="A92" s="59" t="s">
        <v>131</v>
      </c>
      <c r="B92" s="15">
        <v>7</v>
      </c>
      <c r="C92" s="15">
        <f>1/5</f>
        <v>0.2</v>
      </c>
      <c r="D92" s="15">
        <v>5</v>
      </c>
      <c r="E92" s="15">
        <v>3</v>
      </c>
      <c r="F92" s="15">
        <v>3</v>
      </c>
      <c r="G92" s="15">
        <v>1</v>
      </c>
    </row>
    <row r="93" spans="1:7" x14ac:dyDescent="0.35">
      <c r="A93" s="59" t="s">
        <v>132</v>
      </c>
      <c r="B93" s="15">
        <f>1/6</f>
        <v>0.16666666666666666</v>
      </c>
      <c r="C93" s="15">
        <f>1/4</f>
        <v>0.25</v>
      </c>
      <c r="D93" s="15">
        <f>1/4</f>
        <v>0.25</v>
      </c>
      <c r="E93" s="15">
        <f>1/6</f>
        <v>0.16666666666666666</v>
      </c>
      <c r="F93" s="15">
        <v>7</v>
      </c>
      <c r="G93" s="15">
        <v>6</v>
      </c>
    </row>
    <row r="94" spans="1:7" x14ac:dyDescent="0.35">
      <c r="A94" s="59" t="s">
        <v>133</v>
      </c>
      <c r="B94" s="15">
        <f>1/5</f>
        <v>0.2</v>
      </c>
      <c r="C94" s="15">
        <f>1/9</f>
        <v>0.1111111111111111</v>
      </c>
      <c r="D94" s="15">
        <v>1</v>
      </c>
      <c r="E94" s="15">
        <f>1/7</f>
        <v>0.14285714285714285</v>
      </c>
      <c r="F94" s="15">
        <v>5</v>
      </c>
      <c r="G94" s="15">
        <v>5</v>
      </c>
    </row>
    <row r="95" spans="1:7" x14ac:dyDescent="0.35">
      <c r="A95" s="59" t="s">
        <v>134</v>
      </c>
      <c r="B95" s="15">
        <f>1/5</f>
        <v>0.2</v>
      </c>
      <c r="C95" s="15">
        <f>1/7</f>
        <v>0.14285714285714285</v>
      </c>
      <c r="D95" s="15">
        <f>1/5</f>
        <v>0.2</v>
      </c>
      <c r="E95" s="15">
        <v>7</v>
      </c>
      <c r="F95" s="15">
        <v>1</v>
      </c>
      <c r="G95" s="15">
        <f>1/7</f>
        <v>0.14285714285714285</v>
      </c>
    </row>
    <row r="96" spans="1:7" x14ac:dyDescent="0.35">
      <c r="A96" s="59" t="s">
        <v>135</v>
      </c>
      <c r="B96" s="15">
        <v>1</v>
      </c>
      <c r="C96" s="15">
        <f>1/5</f>
        <v>0.2</v>
      </c>
      <c r="D96" s="15">
        <v>1</v>
      </c>
      <c r="E96" s="15">
        <f>1/5</f>
        <v>0.2</v>
      </c>
      <c r="F96" s="15">
        <v>1</v>
      </c>
      <c r="G96" s="15">
        <v>5</v>
      </c>
    </row>
    <row r="97" spans="1:7" x14ac:dyDescent="0.35">
      <c r="A97" s="59" t="s">
        <v>136</v>
      </c>
      <c r="B97" s="15">
        <v>1</v>
      </c>
      <c r="C97" s="15">
        <v>1</v>
      </c>
      <c r="D97" s="15">
        <f>1/5</f>
        <v>0.2</v>
      </c>
      <c r="E97" s="15">
        <f>1/5</f>
        <v>0.2</v>
      </c>
      <c r="F97" s="15">
        <v>1</v>
      </c>
      <c r="G97" s="15">
        <v>5</v>
      </c>
    </row>
    <row r="98" spans="1:7" x14ac:dyDescent="0.35">
      <c r="A98" s="59" t="s">
        <v>137</v>
      </c>
      <c r="B98" s="15">
        <f>1/2</f>
        <v>0.5</v>
      </c>
      <c r="C98" s="15">
        <v>4</v>
      </c>
      <c r="D98" s="15">
        <v>3</v>
      </c>
      <c r="E98" s="15">
        <v>2</v>
      </c>
      <c r="F98" s="15">
        <v>1</v>
      </c>
      <c r="G98" s="15">
        <f>1/3</f>
        <v>0.33333333333333331</v>
      </c>
    </row>
    <row r="99" spans="1:7" x14ac:dyDescent="0.35">
      <c r="A99" s="59" t="s">
        <v>138</v>
      </c>
      <c r="B99" s="15">
        <v>3</v>
      </c>
      <c r="C99" s="15">
        <v>1</v>
      </c>
      <c r="D99" s="15">
        <f>1/3</f>
        <v>0.33333333333333331</v>
      </c>
      <c r="E99" s="15">
        <f>1/3</f>
        <v>0.33333333333333331</v>
      </c>
      <c r="F99" s="15">
        <f>1/5</f>
        <v>0.2</v>
      </c>
      <c r="G99" s="15">
        <v>6</v>
      </c>
    </row>
    <row r="100" spans="1:7" x14ac:dyDescent="0.35">
      <c r="A100" s="59" t="s">
        <v>139</v>
      </c>
      <c r="B100" s="15">
        <v>3</v>
      </c>
      <c r="C100" s="15">
        <v>1</v>
      </c>
      <c r="D100" s="15">
        <f>1/3</f>
        <v>0.33333333333333331</v>
      </c>
      <c r="E100" s="15">
        <f>1/3</f>
        <v>0.33333333333333331</v>
      </c>
      <c r="F100" s="15">
        <f>1/5</f>
        <v>0.2</v>
      </c>
      <c r="G100" s="15">
        <v>6</v>
      </c>
    </row>
    <row r="101" spans="1:7" x14ac:dyDescent="0.35">
      <c r="A101" s="59" t="s">
        <v>140</v>
      </c>
      <c r="B101" s="15">
        <v>1</v>
      </c>
      <c r="C101" s="15">
        <v>1</v>
      </c>
      <c r="D101" s="15">
        <v>3</v>
      </c>
      <c r="E101" s="15">
        <f>1/4</f>
        <v>0.25</v>
      </c>
      <c r="F101" s="15">
        <f>1/4</f>
        <v>0.25</v>
      </c>
      <c r="G101" s="15">
        <v>8</v>
      </c>
    </row>
    <row r="102" spans="1:7" x14ac:dyDescent="0.35">
      <c r="A102" s="59" t="s">
        <v>141</v>
      </c>
      <c r="B102" s="15">
        <v>1</v>
      </c>
      <c r="C102" s="15">
        <f>1/3</f>
        <v>0.33333333333333331</v>
      </c>
      <c r="D102" s="15">
        <f>1/4</f>
        <v>0.25</v>
      </c>
      <c r="E102" s="15">
        <v>5</v>
      </c>
      <c r="F102" s="15">
        <v>2</v>
      </c>
      <c r="G102" s="15">
        <v>3</v>
      </c>
    </row>
    <row r="103" spans="1:7" x14ac:dyDescent="0.35">
      <c r="A103" s="59" t="s">
        <v>142</v>
      </c>
      <c r="B103" s="15">
        <v>1</v>
      </c>
      <c r="C103" s="15">
        <v>3</v>
      </c>
      <c r="D103" s="15">
        <f>1/3</f>
        <v>0.33333333333333331</v>
      </c>
      <c r="E103" s="15">
        <v>3</v>
      </c>
      <c r="F103" s="15">
        <v>2</v>
      </c>
      <c r="G103" s="15">
        <v>1</v>
      </c>
    </row>
    <row r="104" spans="1:7" x14ac:dyDescent="0.35">
      <c r="A104" s="59" t="s">
        <v>143</v>
      </c>
      <c r="B104" s="15">
        <v>1</v>
      </c>
      <c r="C104" s="15">
        <v>3</v>
      </c>
      <c r="D104" s="15">
        <v>2</v>
      </c>
      <c r="E104" s="15">
        <v>2</v>
      </c>
      <c r="F104" s="15">
        <v>1</v>
      </c>
      <c r="G104" s="15">
        <f>1/3</f>
        <v>0.33333333333333331</v>
      </c>
    </row>
    <row r="105" spans="1:7" x14ac:dyDescent="0.35">
      <c r="A105" s="59" t="s">
        <v>144</v>
      </c>
      <c r="B105" s="15">
        <v>1</v>
      </c>
      <c r="C105" s="15">
        <v>1</v>
      </c>
      <c r="D105" s="15">
        <v>2</v>
      </c>
      <c r="E105" s="15">
        <f>1/3</f>
        <v>0.33333333333333331</v>
      </c>
      <c r="F105" s="15">
        <v>2</v>
      </c>
      <c r="G105" s="15">
        <v>1</v>
      </c>
    </row>
    <row r="106" spans="1:7" x14ac:dyDescent="0.35">
      <c r="A106" s="59" t="s">
        <v>145</v>
      </c>
      <c r="B106" s="15">
        <v>3</v>
      </c>
      <c r="C106" s="15">
        <v>3</v>
      </c>
      <c r="D106" s="15">
        <v>5</v>
      </c>
      <c r="E106" s="15">
        <v>5</v>
      </c>
      <c r="F106" s="15">
        <v>3</v>
      </c>
      <c r="G106" s="15">
        <v>7</v>
      </c>
    </row>
    <row r="107" spans="1:7" x14ac:dyDescent="0.35">
      <c r="A107" s="59" t="s">
        <v>146</v>
      </c>
      <c r="B107" s="15">
        <f>1/5</f>
        <v>0.2</v>
      </c>
      <c r="C107" s="15">
        <f>1/7</f>
        <v>0.14285714285714285</v>
      </c>
      <c r="D107" s="15">
        <f>1/6</f>
        <v>0.16666666666666666</v>
      </c>
      <c r="E107" s="15">
        <f>1/7</f>
        <v>0.14285714285714285</v>
      </c>
      <c r="F107" s="15">
        <v>1</v>
      </c>
      <c r="G107" s="15">
        <f>1/7</f>
        <v>0.14285714285714285</v>
      </c>
    </row>
    <row r="108" spans="1:7" x14ac:dyDescent="0.35">
      <c r="A108" s="59" t="s">
        <v>147</v>
      </c>
      <c r="B108" s="15">
        <f>1/5</f>
        <v>0.2</v>
      </c>
      <c r="C108" s="15">
        <f>1/4</f>
        <v>0.25</v>
      </c>
      <c r="D108" s="15">
        <f>1/5</f>
        <v>0.2</v>
      </c>
      <c r="E108" s="15">
        <v>1</v>
      </c>
      <c r="F108" s="15">
        <v>3</v>
      </c>
      <c r="G108" s="15">
        <f>1/7</f>
        <v>0.14285714285714285</v>
      </c>
    </row>
    <row r="109" spans="1:7" x14ac:dyDescent="0.35">
      <c r="A109" s="59" t="s">
        <v>148</v>
      </c>
      <c r="B109" s="15">
        <v>1</v>
      </c>
      <c r="C109" s="15">
        <f>1/5</f>
        <v>0.2</v>
      </c>
      <c r="D109" s="15">
        <f>1/3</f>
        <v>0.33333333333333331</v>
      </c>
      <c r="E109" s="15">
        <v>1</v>
      </c>
      <c r="F109" s="15">
        <v>1</v>
      </c>
      <c r="G109" s="15">
        <v>1</v>
      </c>
    </row>
    <row r="110" spans="1:7" x14ac:dyDescent="0.35">
      <c r="A110" s="59" t="s">
        <v>149</v>
      </c>
      <c r="B110" s="15">
        <v>1</v>
      </c>
      <c r="C110" s="15">
        <v>3</v>
      </c>
      <c r="D110" s="15">
        <f>1/4</f>
        <v>0.25</v>
      </c>
      <c r="E110" s="15">
        <v>2</v>
      </c>
      <c r="F110" s="15">
        <f>1/2</f>
        <v>0.5</v>
      </c>
      <c r="G110" s="15">
        <v>1</v>
      </c>
    </row>
    <row r="111" spans="1:7" x14ac:dyDescent="0.35">
      <c r="A111" s="59" t="s">
        <v>150</v>
      </c>
      <c r="B111" s="15">
        <v>7</v>
      </c>
      <c r="C111" s="15">
        <v>1</v>
      </c>
      <c r="D111" s="15">
        <v>1</v>
      </c>
      <c r="E111" s="15">
        <v>1</v>
      </c>
      <c r="F111" s="15">
        <v>4</v>
      </c>
      <c r="G111" s="15">
        <f>1/4</f>
        <v>0.25</v>
      </c>
    </row>
    <row r="112" spans="1:7" x14ac:dyDescent="0.35">
      <c r="A112" s="59" t="s">
        <v>151</v>
      </c>
      <c r="B112" s="15">
        <v>1</v>
      </c>
      <c r="C112" s="15">
        <v>7</v>
      </c>
      <c r="D112" s="15">
        <v>1</v>
      </c>
      <c r="E112" s="15">
        <v>1</v>
      </c>
      <c r="F112" s="15">
        <f>1/5</f>
        <v>0.2</v>
      </c>
      <c r="G112" s="15">
        <v>1</v>
      </c>
    </row>
    <row r="113" spans="1:7" x14ac:dyDescent="0.35">
      <c r="A113" s="59" t="s">
        <v>152</v>
      </c>
      <c r="B113" s="15">
        <v>1</v>
      </c>
      <c r="C113" s="15">
        <v>5</v>
      </c>
      <c r="D113" s="15">
        <f>1/5</f>
        <v>0.2</v>
      </c>
      <c r="E113" s="15">
        <v>1</v>
      </c>
      <c r="F113" s="15">
        <f>1/5</f>
        <v>0.2</v>
      </c>
      <c r="G113" s="15">
        <v>1</v>
      </c>
    </row>
    <row r="114" spans="1:7" x14ac:dyDescent="0.35">
      <c r="A114" s="59" t="s">
        <v>153</v>
      </c>
      <c r="B114" s="15">
        <f>1/3</f>
        <v>0.33333333333333331</v>
      </c>
      <c r="C114" s="15">
        <f>1/9</f>
        <v>0.1111111111111111</v>
      </c>
      <c r="D114" s="15">
        <v>1</v>
      </c>
      <c r="E114" s="15">
        <v>1</v>
      </c>
      <c r="F114" s="15">
        <f>1/5</f>
        <v>0.2</v>
      </c>
      <c r="G114" s="15">
        <f>1/3</f>
        <v>0.33333333333333331</v>
      </c>
    </row>
    <row r="115" spans="1:7" x14ac:dyDescent="0.35">
      <c r="A115" s="59" t="s">
        <v>154</v>
      </c>
      <c r="B115" s="15">
        <v>1</v>
      </c>
      <c r="C115" s="15">
        <f>1/5</f>
        <v>0.2</v>
      </c>
      <c r="D115" s="15">
        <f>1/5</f>
        <v>0.2</v>
      </c>
      <c r="E115" s="15">
        <f>1/5</f>
        <v>0.2</v>
      </c>
      <c r="F115" s="15">
        <f>1/7</f>
        <v>0.14285714285714285</v>
      </c>
      <c r="G115" s="15">
        <v>1</v>
      </c>
    </row>
    <row r="116" spans="1:7" x14ac:dyDescent="0.35">
      <c r="A116" s="59" t="s">
        <v>155</v>
      </c>
      <c r="B116" s="15">
        <v>1</v>
      </c>
      <c r="C116" s="15">
        <f>1/5</f>
        <v>0.2</v>
      </c>
      <c r="D116" s="15">
        <f>1/3</f>
        <v>0.33333333333333331</v>
      </c>
      <c r="E116" s="15">
        <v>1</v>
      </c>
      <c r="F116" s="15">
        <f>1/3</f>
        <v>0.33333333333333331</v>
      </c>
      <c r="G116" s="15">
        <f>1/5</f>
        <v>0.2</v>
      </c>
    </row>
    <row r="117" spans="1:7" x14ac:dyDescent="0.35">
      <c r="A117" s="59" t="s">
        <v>156</v>
      </c>
      <c r="B117" s="15">
        <f>1/2</f>
        <v>0.5</v>
      </c>
      <c r="C117" s="15">
        <f>1/5</f>
        <v>0.2</v>
      </c>
      <c r="D117" s="15">
        <f>1/3</f>
        <v>0.33333333333333331</v>
      </c>
      <c r="E117" s="15">
        <v>1</v>
      </c>
      <c r="F117" s="15">
        <f>1/3</f>
        <v>0.33333333333333331</v>
      </c>
      <c r="G117" s="15">
        <f>1/5</f>
        <v>0.2</v>
      </c>
    </row>
    <row r="118" spans="1:7" x14ac:dyDescent="0.35">
      <c r="A118" s="59" t="s">
        <v>157</v>
      </c>
      <c r="B118" s="15">
        <v>1</v>
      </c>
      <c r="C118" s="15">
        <f>1/2</f>
        <v>0.5</v>
      </c>
      <c r="D118" s="15">
        <v>1</v>
      </c>
      <c r="E118" s="15">
        <f>1/4</f>
        <v>0.25</v>
      </c>
      <c r="F118" s="15">
        <f>1/3</f>
        <v>0.33333333333333331</v>
      </c>
      <c r="G118" s="15">
        <v>4</v>
      </c>
    </row>
    <row r="119" spans="1:7" x14ac:dyDescent="0.35">
      <c r="A119" s="59" t="s">
        <v>158</v>
      </c>
      <c r="B119" s="15">
        <v>1</v>
      </c>
      <c r="C119" s="15">
        <v>1</v>
      </c>
      <c r="D119" s="15">
        <v>1</v>
      </c>
      <c r="E119" s="15">
        <v>3</v>
      </c>
      <c r="F119" s="15">
        <v>1</v>
      </c>
      <c r="G119" s="15">
        <v>1</v>
      </c>
    </row>
    <row r="120" spans="1:7" x14ac:dyDescent="0.35">
      <c r="A120" s="59" t="s">
        <v>159</v>
      </c>
      <c r="B120" s="15">
        <v>1</v>
      </c>
      <c r="C120" s="15">
        <f>1/7</f>
        <v>0.14285714285714285</v>
      </c>
      <c r="D120" s="15">
        <v>3</v>
      </c>
      <c r="E120" s="15">
        <f>1/9</f>
        <v>0.1111111111111111</v>
      </c>
      <c r="F120" s="15">
        <v>4</v>
      </c>
      <c r="G120" s="15">
        <v>1</v>
      </c>
    </row>
    <row r="121" spans="1:7" x14ac:dyDescent="0.35">
      <c r="A121" s="59" t="s">
        <v>160</v>
      </c>
      <c r="B121" s="15">
        <v>1</v>
      </c>
      <c r="C121" s="15">
        <f>1/7</f>
        <v>0.14285714285714285</v>
      </c>
      <c r="D121" s="15">
        <f>1/3</f>
        <v>0.33333333333333331</v>
      </c>
      <c r="E121" s="15">
        <f>1/9</f>
        <v>0.1111111111111111</v>
      </c>
      <c r="F121" s="15">
        <v>4</v>
      </c>
      <c r="G121" s="15">
        <v>1</v>
      </c>
    </row>
    <row r="122" spans="1:7" x14ac:dyDescent="0.35">
      <c r="A122" s="59" t="s">
        <v>161</v>
      </c>
      <c r="B122" s="15">
        <v>1</v>
      </c>
      <c r="C122" s="15">
        <v>1</v>
      </c>
      <c r="D122" s="15">
        <v>1</v>
      </c>
      <c r="E122" s="15">
        <v>1</v>
      </c>
      <c r="F122" s="15">
        <f>1/3</f>
        <v>0.33333333333333331</v>
      </c>
      <c r="G122" s="15">
        <v>1</v>
      </c>
    </row>
    <row r="123" spans="1:7" x14ac:dyDescent="0.35">
      <c r="A123" s="59" t="s">
        <v>162</v>
      </c>
      <c r="B123" s="15">
        <v>1</v>
      </c>
      <c r="C123" s="15">
        <v>1</v>
      </c>
      <c r="D123" s="15">
        <v>3</v>
      </c>
      <c r="E123" s="15">
        <v>1</v>
      </c>
      <c r="F123" s="15">
        <v>1</v>
      </c>
      <c r="G123" s="15">
        <v>1</v>
      </c>
    </row>
    <row r="124" spans="1:7" x14ac:dyDescent="0.35">
      <c r="A124" s="59" t="s">
        <v>163</v>
      </c>
      <c r="B124" s="15">
        <v>1</v>
      </c>
      <c r="C124" s="15">
        <f>1/7</f>
        <v>0.14285714285714285</v>
      </c>
      <c r="D124" s="15">
        <f>1/5</f>
        <v>0.2</v>
      </c>
      <c r="E124" s="15">
        <f>1/9</f>
        <v>0.1111111111111111</v>
      </c>
      <c r="F124" s="15">
        <f>1/5</f>
        <v>0.2</v>
      </c>
      <c r="G124" s="15">
        <v>7</v>
      </c>
    </row>
    <row r="125" spans="1:7" x14ac:dyDescent="0.35">
      <c r="A125" s="59" t="s">
        <v>164</v>
      </c>
      <c r="B125" s="15">
        <v>1</v>
      </c>
      <c r="C125" s="15">
        <v>3</v>
      </c>
      <c r="D125" s="15">
        <v>5</v>
      </c>
      <c r="E125" s="15">
        <v>2</v>
      </c>
      <c r="F125" s="15">
        <f>1/2</f>
        <v>0.5</v>
      </c>
      <c r="G125" s="15">
        <v>3</v>
      </c>
    </row>
    <row r="126" spans="1:7" x14ac:dyDescent="0.35">
      <c r="A126" s="59" t="s">
        <v>165</v>
      </c>
      <c r="B126" s="15">
        <f>1/2</f>
        <v>0.5</v>
      </c>
      <c r="C126" s="15">
        <v>1</v>
      </c>
      <c r="D126" s="15">
        <v>1</v>
      </c>
      <c r="E126" s="15">
        <v>1</v>
      </c>
      <c r="F126" s="15">
        <f>1/2</f>
        <v>0.5</v>
      </c>
      <c r="G126" s="15">
        <v>3</v>
      </c>
    </row>
    <row r="127" spans="1:7" x14ac:dyDescent="0.35">
      <c r="A127" s="59" t="s">
        <v>166</v>
      </c>
      <c r="B127" s="15">
        <v>1</v>
      </c>
      <c r="C127" s="15">
        <v>1</v>
      </c>
      <c r="D127" s="15">
        <f>1/3</f>
        <v>0.33333333333333331</v>
      </c>
      <c r="E127" s="15">
        <f>1/2</f>
        <v>0.5</v>
      </c>
      <c r="F127" s="15">
        <v>3</v>
      </c>
      <c r="G127" s="15">
        <v>5</v>
      </c>
    </row>
    <row r="128" spans="1:7" x14ac:dyDescent="0.35">
      <c r="A128" s="59" t="s">
        <v>167</v>
      </c>
      <c r="B128" s="15">
        <v>1</v>
      </c>
      <c r="C128" s="15">
        <v>2</v>
      </c>
      <c r="D128" s="15">
        <v>5</v>
      </c>
      <c r="E128" s="15">
        <v>5</v>
      </c>
      <c r="F128" s="15">
        <v>3</v>
      </c>
      <c r="G128" s="15">
        <f>1/2</f>
        <v>0.5</v>
      </c>
    </row>
    <row r="129" spans="1:7" x14ac:dyDescent="0.35">
      <c r="A129" s="59" t="s">
        <v>168</v>
      </c>
      <c r="B129" s="15">
        <v>1</v>
      </c>
      <c r="C129" s="15">
        <f>1/2</f>
        <v>0.5</v>
      </c>
      <c r="D129" s="15">
        <v>2</v>
      </c>
      <c r="E129" s="15">
        <v>3</v>
      </c>
      <c r="F129" s="15">
        <v>5</v>
      </c>
      <c r="G129" s="15">
        <v>5</v>
      </c>
    </row>
    <row r="130" spans="1:7" x14ac:dyDescent="0.35">
      <c r="A130" s="59" t="s">
        <v>169</v>
      </c>
      <c r="B130" s="15">
        <f>1/3</f>
        <v>0.33333333333333331</v>
      </c>
      <c r="C130" s="15">
        <v>5</v>
      </c>
      <c r="D130" s="15">
        <v>1</v>
      </c>
      <c r="E130" s="15">
        <v>7</v>
      </c>
      <c r="F130" s="15">
        <f>1/5</f>
        <v>0.2</v>
      </c>
      <c r="G130" s="15">
        <v>1</v>
      </c>
    </row>
    <row r="131" spans="1:7" x14ac:dyDescent="0.35">
      <c r="A131" s="59" t="s">
        <v>170</v>
      </c>
      <c r="B131" s="15">
        <v>1</v>
      </c>
      <c r="C131" s="15">
        <f>1/5</f>
        <v>0.2</v>
      </c>
      <c r="D131" s="15">
        <f>1/5</f>
        <v>0.2</v>
      </c>
      <c r="E131" s="15">
        <f>1/6</f>
        <v>0.16666666666666666</v>
      </c>
      <c r="F131" s="15">
        <f>1/5</f>
        <v>0.2</v>
      </c>
      <c r="G131" s="15">
        <f>1/5</f>
        <v>0.2</v>
      </c>
    </row>
    <row r="132" spans="1:7" ht="16" thickBot="1" x14ac:dyDescent="0.4">
      <c r="A132" s="59" t="s">
        <v>171</v>
      </c>
      <c r="B132" s="15">
        <f>1/7</f>
        <v>0.14285714285714285</v>
      </c>
      <c r="C132" s="15">
        <v>7</v>
      </c>
      <c r="D132" s="15">
        <v>4</v>
      </c>
      <c r="E132" s="15">
        <v>6</v>
      </c>
      <c r="F132" s="15">
        <f>1/7</f>
        <v>0.14285714285714285</v>
      </c>
      <c r="G132" s="15">
        <f>1/8</f>
        <v>0.125</v>
      </c>
    </row>
    <row r="133" spans="1:7" ht="16.5" thickTop="1" thickBot="1" x14ac:dyDescent="0.4">
      <c r="A133" s="68" t="s">
        <v>239</v>
      </c>
      <c r="B133" s="50">
        <f>GEOMEAN(B3:B132)</f>
        <v>1.4867560949931453</v>
      </c>
      <c r="C133" s="50">
        <f t="shared" ref="C133:G133" si="6">GEOMEAN(C3:C132)</f>
        <v>0.66875128009135398</v>
      </c>
      <c r="D133" s="50">
        <f t="shared" si="6"/>
        <v>0.81578969012236768</v>
      </c>
      <c r="E133" s="50">
        <f t="shared" si="6"/>
        <v>0.66111073613757132</v>
      </c>
      <c r="F133" s="50">
        <f t="shared" si="6"/>
        <v>0.85218440571799325</v>
      </c>
      <c r="G133" s="50">
        <f t="shared" si="6"/>
        <v>1.634371721100299</v>
      </c>
    </row>
    <row r="134" spans="1:7" ht="16" thickTop="1" x14ac:dyDescent="0.35"/>
  </sheetData>
  <mergeCells count="5">
    <mergeCell ref="I37:N37"/>
    <mergeCell ref="I2:M2"/>
    <mergeCell ref="I10:M10"/>
    <mergeCell ref="I33:N33"/>
    <mergeCell ref="I34:N34"/>
  </mergeCells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F37"/>
  <sheetViews>
    <sheetView workbookViewId="0">
      <selection activeCell="AF12" sqref="AF12"/>
    </sheetView>
  </sheetViews>
  <sheetFormatPr defaultColWidth="8.81640625" defaultRowHeight="14.5" x14ac:dyDescent="0.35"/>
  <cols>
    <col min="1" max="2" width="8.81640625" style="1"/>
    <col min="3" max="3" width="8.81640625" style="1" customWidth="1"/>
    <col min="4" max="4" width="8.81640625" style="1"/>
    <col min="5" max="5" width="9.6328125" style="1" customWidth="1"/>
    <col min="6" max="6" width="11.81640625" style="1" customWidth="1"/>
    <col min="7" max="7" width="11.90625" style="1" customWidth="1"/>
    <col min="8" max="8" width="13" style="1" customWidth="1"/>
    <col min="9" max="13" width="8.81640625" style="1"/>
    <col min="14" max="14" width="10.81640625" style="1" customWidth="1"/>
    <col min="15" max="21" width="8.81640625" style="1"/>
    <col min="22" max="22" width="11.36328125" style="1" customWidth="1"/>
    <col min="23" max="29" width="8.81640625" style="1"/>
    <col min="30" max="30" width="11.453125" style="1" customWidth="1"/>
    <col min="31" max="16384" width="8.81640625" style="1"/>
  </cols>
  <sheetData>
    <row r="1" spans="2:32" x14ac:dyDescent="0.35">
      <c r="B1" s="114" t="s">
        <v>10</v>
      </c>
      <c r="C1" s="114"/>
      <c r="D1" s="114"/>
      <c r="E1" s="114"/>
      <c r="F1" s="114"/>
      <c r="G1" s="114"/>
      <c r="H1" s="114"/>
      <c r="J1" s="125" t="s">
        <v>11</v>
      </c>
      <c r="K1" s="125"/>
      <c r="L1" s="125"/>
      <c r="M1" s="125"/>
      <c r="N1" s="125"/>
      <c r="O1" s="125"/>
      <c r="P1" s="125"/>
      <c r="R1" s="127" t="s">
        <v>12</v>
      </c>
      <c r="S1" s="127"/>
      <c r="T1" s="127"/>
      <c r="U1" s="127"/>
      <c r="V1" s="127"/>
      <c r="W1" s="127"/>
      <c r="X1" s="127"/>
      <c r="Z1" s="126" t="s">
        <v>14</v>
      </c>
      <c r="AA1" s="126"/>
      <c r="AB1" s="126"/>
      <c r="AC1" s="126"/>
      <c r="AD1" s="126"/>
      <c r="AE1" s="126"/>
      <c r="AF1" s="126"/>
    </row>
    <row r="2" spans="2:32" ht="15.5" x14ac:dyDescent="0.35">
      <c r="B2" s="118" t="s">
        <v>6</v>
      </c>
      <c r="C2" s="118"/>
      <c r="D2" s="118"/>
      <c r="E2" s="118"/>
      <c r="J2" s="118" t="s">
        <v>17</v>
      </c>
      <c r="K2" s="118"/>
      <c r="L2" s="118"/>
      <c r="M2" s="118"/>
      <c r="R2" s="118" t="s">
        <v>16</v>
      </c>
      <c r="S2" s="118"/>
      <c r="T2" s="118"/>
      <c r="U2" s="118"/>
      <c r="Z2" s="118" t="s">
        <v>15</v>
      </c>
      <c r="AA2" s="118"/>
      <c r="AB2" s="118"/>
      <c r="AC2" s="118"/>
    </row>
    <row r="3" spans="2:32" ht="15.5" x14ac:dyDescent="0.35">
      <c r="B3" s="2"/>
      <c r="C3" s="2" t="s">
        <v>1</v>
      </c>
      <c r="D3" s="2" t="s">
        <v>2</v>
      </c>
      <c r="E3" s="2" t="s">
        <v>3</v>
      </c>
      <c r="J3" s="2"/>
      <c r="K3" s="2" t="s">
        <v>1</v>
      </c>
      <c r="L3" s="2" t="s">
        <v>2</v>
      </c>
      <c r="M3" s="2" t="s">
        <v>3</v>
      </c>
      <c r="R3" s="2"/>
      <c r="S3" s="2" t="s">
        <v>13</v>
      </c>
      <c r="T3" s="2" t="s">
        <v>1</v>
      </c>
      <c r="U3" s="2" t="s">
        <v>2</v>
      </c>
      <c r="Z3" s="2"/>
      <c r="AA3" s="2" t="s">
        <v>1</v>
      </c>
      <c r="AB3" s="2" t="s">
        <v>2</v>
      </c>
      <c r="AC3" s="2" t="s">
        <v>3</v>
      </c>
    </row>
    <row r="4" spans="2:32" ht="15.5" x14ac:dyDescent="0.35">
      <c r="B4" s="2" t="s">
        <v>1</v>
      </c>
      <c r="C4" s="3">
        <v>1</v>
      </c>
      <c r="D4" s="4">
        <v>3</v>
      </c>
      <c r="E4" s="4">
        <v>5</v>
      </c>
      <c r="J4" s="2" t="s">
        <v>1</v>
      </c>
      <c r="K4" s="3">
        <v>1</v>
      </c>
      <c r="L4" s="4">
        <v>2</v>
      </c>
      <c r="M4" s="4">
        <v>3</v>
      </c>
      <c r="R4" s="2" t="s">
        <v>13</v>
      </c>
      <c r="S4" s="3">
        <v>1</v>
      </c>
      <c r="T4" s="4">
        <v>3</v>
      </c>
      <c r="U4" s="4">
        <v>4</v>
      </c>
      <c r="Z4" s="2" t="s">
        <v>1</v>
      </c>
      <c r="AA4" s="3">
        <v>1</v>
      </c>
      <c r="AB4" s="4">
        <v>2</v>
      </c>
      <c r="AC4" s="4">
        <v>4</v>
      </c>
    </row>
    <row r="5" spans="2:32" ht="15.5" x14ac:dyDescent="0.35">
      <c r="B5" s="2" t="s">
        <v>2</v>
      </c>
      <c r="C5" s="5">
        <f>1/D4</f>
        <v>0.33333333333333331</v>
      </c>
      <c r="D5" s="3">
        <v>1</v>
      </c>
      <c r="E5" s="4">
        <v>3</v>
      </c>
      <c r="J5" s="2" t="s">
        <v>2</v>
      </c>
      <c r="K5" s="5">
        <f>1/L4</f>
        <v>0.5</v>
      </c>
      <c r="L5" s="3">
        <v>1</v>
      </c>
      <c r="M5" s="4">
        <v>2</v>
      </c>
      <c r="R5" s="2" t="s">
        <v>1</v>
      </c>
      <c r="S5" s="5">
        <f>1/T4</f>
        <v>0.33333333333333331</v>
      </c>
      <c r="T5" s="3">
        <v>1</v>
      </c>
      <c r="U5" s="4">
        <v>2</v>
      </c>
      <c r="Z5" s="2" t="s">
        <v>2</v>
      </c>
      <c r="AA5" s="5">
        <f>1/AB4</f>
        <v>0.5</v>
      </c>
      <c r="AB5" s="3">
        <v>1</v>
      </c>
      <c r="AC5" s="4">
        <v>3</v>
      </c>
    </row>
    <row r="6" spans="2:32" ht="15.5" x14ac:dyDescent="0.35">
      <c r="B6" s="2" t="s">
        <v>3</v>
      </c>
      <c r="C6" s="5">
        <f>1/E4</f>
        <v>0.2</v>
      </c>
      <c r="D6" s="5">
        <f>1/E5</f>
        <v>0.33333333333333331</v>
      </c>
      <c r="E6" s="3">
        <v>1</v>
      </c>
      <c r="J6" s="2" t="s">
        <v>3</v>
      </c>
      <c r="K6" s="5">
        <f>1/M4</f>
        <v>0.33333333333333331</v>
      </c>
      <c r="L6" s="5">
        <f>1/M5</f>
        <v>0.5</v>
      </c>
      <c r="M6" s="3">
        <v>1</v>
      </c>
      <c r="R6" s="2" t="s">
        <v>2</v>
      </c>
      <c r="S6" s="5">
        <f>1/U4</f>
        <v>0.25</v>
      </c>
      <c r="T6" s="5">
        <f>1/U5</f>
        <v>0.5</v>
      </c>
      <c r="U6" s="3">
        <v>1</v>
      </c>
      <c r="Z6" s="2" t="s">
        <v>3</v>
      </c>
      <c r="AA6" s="5">
        <f>1/AC4</f>
        <v>0.25</v>
      </c>
      <c r="AB6" s="5">
        <f>1/AC5</f>
        <v>0.33333333333333331</v>
      </c>
      <c r="AC6" s="3">
        <v>1</v>
      </c>
    </row>
    <row r="7" spans="2:32" ht="15.5" x14ac:dyDescent="0.35">
      <c r="B7" s="6" t="s">
        <v>0</v>
      </c>
      <c r="C7" s="5">
        <f>SUM(C4:C6)</f>
        <v>1.5333333333333332</v>
      </c>
      <c r="D7" s="5">
        <f>SUM(D4:D6)</f>
        <v>4.333333333333333</v>
      </c>
      <c r="E7" s="5">
        <f>SUM(E4:E6)</f>
        <v>9</v>
      </c>
      <c r="J7" s="6" t="s">
        <v>0</v>
      </c>
      <c r="K7" s="5">
        <f>SUM(K4:K6)</f>
        <v>1.8333333333333333</v>
      </c>
      <c r="L7" s="5">
        <f>SUM(L4:L6)</f>
        <v>3.5</v>
      </c>
      <c r="M7" s="5">
        <f>SUM(M4:M6)</f>
        <v>6</v>
      </c>
      <c r="R7" s="6" t="s">
        <v>0</v>
      </c>
      <c r="S7" s="5">
        <f>SUM(S4:S6)</f>
        <v>1.5833333333333333</v>
      </c>
      <c r="T7" s="5">
        <f>SUM(T4:T6)</f>
        <v>4.5</v>
      </c>
      <c r="U7" s="5">
        <f>SUM(U4:U6)</f>
        <v>7</v>
      </c>
      <c r="Z7" s="6" t="s">
        <v>0</v>
      </c>
      <c r="AA7" s="5">
        <f>SUM(AA4:AA6)</f>
        <v>1.75</v>
      </c>
      <c r="AB7" s="5">
        <f>SUM(AB4:AB6)</f>
        <v>3.3333333333333335</v>
      </c>
      <c r="AC7" s="5">
        <f>SUM(AC4:AC6)</f>
        <v>8</v>
      </c>
    </row>
    <row r="9" spans="2:32" ht="15.5" x14ac:dyDescent="0.35">
      <c r="B9" s="124" t="s">
        <v>7</v>
      </c>
      <c r="C9" s="124"/>
      <c r="D9" s="124"/>
      <c r="E9" s="124"/>
      <c r="F9" s="124"/>
      <c r="G9" s="124"/>
      <c r="J9" s="124" t="s">
        <v>7</v>
      </c>
      <c r="K9" s="124"/>
      <c r="L9" s="124"/>
      <c r="M9" s="124"/>
      <c r="N9" s="124"/>
      <c r="O9" s="124"/>
      <c r="R9" s="124" t="s">
        <v>7</v>
      </c>
      <c r="S9" s="124"/>
      <c r="T9" s="124"/>
      <c r="U9" s="124"/>
      <c r="V9" s="124"/>
      <c r="W9" s="124"/>
      <c r="Z9" s="124" t="s">
        <v>7</v>
      </c>
      <c r="AA9" s="124"/>
      <c r="AB9" s="124"/>
      <c r="AC9" s="124"/>
      <c r="AD9" s="124"/>
      <c r="AE9" s="124"/>
    </row>
    <row r="10" spans="2:32" ht="15.5" x14ac:dyDescent="0.35">
      <c r="B10" s="3"/>
      <c r="C10" s="2" t="s">
        <v>1</v>
      </c>
      <c r="D10" s="2" t="s">
        <v>2</v>
      </c>
      <c r="E10" s="2" t="s">
        <v>3</v>
      </c>
      <c r="F10" s="7" t="s">
        <v>4</v>
      </c>
      <c r="G10" s="103" t="s">
        <v>5</v>
      </c>
      <c r="H10" s="12" t="s">
        <v>260</v>
      </c>
      <c r="J10" s="3"/>
      <c r="K10" s="2" t="s">
        <v>1</v>
      </c>
      <c r="L10" s="2" t="s">
        <v>2</v>
      </c>
      <c r="M10" s="2" t="s">
        <v>3</v>
      </c>
      <c r="N10" s="7" t="s">
        <v>4</v>
      </c>
      <c r="O10" s="8" t="s">
        <v>5</v>
      </c>
      <c r="P10" s="12" t="s">
        <v>260</v>
      </c>
      <c r="R10" s="3"/>
      <c r="S10" s="2" t="s">
        <v>13</v>
      </c>
      <c r="T10" s="2" t="s">
        <v>1</v>
      </c>
      <c r="U10" s="2" t="s">
        <v>2</v>
      </c>
      <c r="V10" s="7" t="s">
        <v>4</v>
      </c>
      <c r="W10" s="8" t="s">
        <v>5</v>
      </c>
      <c r="X10" s="12" t="s">
        <v>260</v>
      </c>
      <c r="Z10" s="3"/>
      <c r="AA10" s="2" t="s">
        <v>1</v>
      </c>
      <c r="AB10" s="2" t="s">
        <v>2</v>
      </c>
      <c r="AC10" s="2" t="s">
        <v>3</v>
      </c>
      <c r="AD10" s="7" t="s">
        <v>4</v>
      </c>
      <c r="AE10" s="8" t="s">
        <v>5</v>
      </c>
      <c r="AF10" s="12" t="s">
        <v>260</v>
      </c>
    </row>
    <row r="11" spans="2:32" ht="15.5" x14ac:dyDescent="0.35">
      <c r="B11" s="2" t="s">
        <v>1</v>
      </c>
      <c r="C11" s="5">
        <f>C4/$C$7</f>
        <v>0.65217391304347827</v>
      </c>
      <c r="D11" s="5">
        <f>D4/$D$7</f>
        <v>0.6923076923076924</v>
      </c>
      <c r="E11" s="5">
        <f>E4/$E$7</f>
        <v>0.55555555555555558</v>
      </c>
      <c r="F11" s="9">
        <f>SUM(C11:E11)</f>
        <v>1.9000371609067261</v>
      </c>
      <c r="G11" s="104">
        <f>F11/3</f>
        <v>0.63334572030224201</v>
      </c>
      <c r="H11" s="11">
        <f>MMULT(C4:E4,$G$11:$G$13)/G11</f>
        <v>3.0719734011343633</v>
      </c>
      <c r="J11" s="2" t="s">
        <v>1</v>
      </c>
      <c r="K11" s="5">
        <f>K4/$K$7</f>
        <v>0.54545454545454553</v>
      </c>
      <c r="L11" s="5">
        <f>L4/$L$7</f>
        <v>0.5714285714285714</v>
      </c>
      <c r="M11" s="5">
        <f>M4/$M$7</f>
        <v>0.5</v>
      </c>
      <c r="N11" s="9">
        <f>SUM(K11:M11)</f>
        <v>1.616883116883117</v>
      </c>
      <c r="O11" s="5">
        <f>N11/3</f>
        <v>0.53896103896103897</v>
      </c>
      <c r="P11" s="11">
        <f>MMULT(K4:M4,$O$11:$O$13)/O11</f>
        <v>3.0147255689424366</v>
      </c>
      <c r="R11" s="2" t="s">
        <v>13</v>
      </c>
      <c r="S11" s="5">
        <f>S4/$S$7</f>
        <v>0.63157894736842113</v>
      </c>
      <c r="T11" s="5">
        <f>T4/$T$7</f>
        <v>0.66666666666666663</v>
      </c>
      <c r="U11" s="5">
        <f>U4/$U$7</f>
        <v>0.5714285714285714</v>
      </c>
      <c r="V11" s="9">
        <f>SUM(S11:U11)</f>
        <v>1.8696741854636592</v>
      </c>
      <c r="W11" s="5">
        <f>V11/3</f>
        <v>0.62322472848788635</v>
      </c>
      <c r="X11" s="11">
        <f>MMULT(S4:U4,$W$11:$W$13)/W11</f>
        <v>3.0339588918677389</v>
      </c>
      <c r="Z11" s="2" t="s">
        <v>1</v>
      </c>
      <c r="AA11" s="5">
        <f>AA4/$AA$7</f>
        <v>0.5714285714285714</v>
      </c>
      <c r="AB11" s="5">
        <f>AB4/$AB$7</f>
        <v>0.6</v>
      </c>
      <c r="AC11" s="5">
        <f>AC4/$AC$7</f>
        <v>0.5</v>
      </c>
      <c r="AD11" s="9">
        <f>SUM(AA11:AC11)</f>
        <v>1.6714285714285713</v>
      </c>
      <c r="AE11" s="5">
        <f>AD11/3</f>
        <v>0.55714285714285705</v>
      </c>
      <c r="AF11" s="11">
        <f>MMULT(AA4:AC4,$AE$11:$AE$13)/AE11</f>
        <v>3.0299145299145298</v>
      </c>
    </row>
    <row r="12" spans="2:32" ht="15.5" x14ac:dyDescent="0.35">
      <c r="B12" s="2" t="s">
        <v>2</v>
      </c>
      <c r="C12" s="5">
        <f>C5/$C$7</f>
        <v>0.21739130434782608</v>
      </c>
      <c r="D12" s="5">
        <f>D5/$D$7</f>
        <v>0.23076923076923078</v>
      </c>
      <c r="E12" s="5">
        <f>E5/$E$7</f>
        <v>0.33333333333333331</v>
      </c>
      <c r="F12" s="9">
        <f>SUM(C12:E12)</f>
        <v>0.78149386845039026</v>
      </c>
      <c r="G12" s="104">
        <f>F12/3</f>
        <v>0.26049795615013011</v>
      </c>
      <c r="H12" s="11">
        <f t="shared" ref="H12:H13" si="0">MMULT(C5:E5,$G$11:$G$13)/G12</f>
        <v>3.0329687747662071</v>
      </c>
      <c r="J12" s="2" t="s">
        <v>2</v>
      </c>
      <c r="K12" s="5">
        <f t="shared" ref="K12:K13" si="1">K5/$K$7</f>
        <v>0.27272727272727276</v>
      </c>
      <c r="L12" s="5">
        <f t="shared" ref="L12:L13" si="2">L5/$L$7</f>
        <v>0.2857142857142857</v>
      </c>
      <c r="M12" s="5">
        <f t="shared" ref="M12:M13" si="3">M5/$M$7</f>
        <v>0.33333333333333331</v>
      </c>
      <c r="N12" s="9">
        <f>SUM(K12:M12)</f>
        <v>0.89177489177489178</v>
      </c>
      <c r="O12" s="5">
        <f>N12/3</f>
        <v>0.29725829725829728</v>
      </c>
      <c r="P12" s="11">
        <f>MMULT(K5:M5,$O$11:$O$13)/O12</f>
        <v>3.008495145631068</v>
      </c>
      <c r="R12" s="2" t="s">
        <v>1</v>
      </c>
      <c r="S12" s="5">
        <f t="shared" ref="S12:S13" si="4">S5/$S$7</f>
        <v>0.21052631578947367</v>
      </c>
      <c r="T12" s="5">
        <f t="shared" ref="T12:T13" si="5">T5/$T$7</f>
        <v>0.22222222222222221</v>
      </c>
      <c r="U12" s="5">
        <f t="shared" ref="U12:U13" si="6">U5/$U$7</f>
        <v>0.2857142857142857</v>
      </c>
      <c r="V12" s="9">
        <f>SUM(S12:U12)</f>
        <v>0.71846282372598158</v>
      </c>
      <c r="W12" s="5">
        <f>V12/3</f>
        <v>0.23948760790866053</v>
      </c>
      <c r="X12" s="11">
        <f t="shared" ref="X12:X13" si="7">MMULT(S5:U5,$W$11:$W$13)/W12</f>
        <v>3.0139534883720929</v>
      </c>
      <c r="Z12" s="2" t="s">
        <v>2</v>
      </c>
      <c r="AA12" s="5">
        <f t="shared" ref="AA12:AA13" si="8">AA5/$AA$7</f>
        <v>0.2857142857142857</v>
      </c>
      <c r="AB12" s="5">
        <f t="shared" ref="AB12:AB13" si="9">AB5/$AB$7</f>
        <v>0.3</v>
      </c>
      <c r="AC12" s="5">
        <f t="shared" ref="AC12:AC13" si="10">AC5/$AC$7</f>
        <v>0.375</v>
      </c>
      <c r="AD12" s="9">
        <f>SUM(AA12:AC12)</f>
        <v>0.96071428571428563</v>
      </c>
      <c r="AE12" s="5">
        <f>AD12/3</f>
        <v>0.32023809523809521</v>
      </c>
      <c r="AF12" s="11">
        <f t="shared" ref="AF12:AF13" si="11">MMULT(AA5:AC5,$AE$11:$AE$13)/AE12</f>
        <v>3.0185873605947955</v>
      </c>
    </row>
    <row r="13" spans="2:32" ht="15.5" x14ac:dyDescent="0.35">
      <c r="B13" s="2" t="s">
        <v>3</v>
      </c>
      <c r="C13" s="5">
        <f>C6/$C$7</f>
        <v>0.13043478260869568</v>
      </c>
      <c r="D13" s="5">
        <f>D6/$D$7</f>
        <v>7.6923076923076927E-2</v>
      </c>
      <c r="E13" s="5">
        <f>E6/$E$7</f>
        <v>0.1111111111111111</v>
      </c>
      <c r="F13" s="9">
        <f>SUM(C13:E13)</f>
        <v>0.31846897064288371</v>
      </c>
      <c r="G13" s="104">
        <f>AVERAGE(C13:E13)</f>
        <v>0.1061563235476279</v>
      </c>
      <c r="H13" s="11">
        <f t="shared" si="0"/>
        <v>3.0112018669778298</v>
      </c>
      <c r="J13" s="2" t="s">
        <v>3</v>
      </c>
      <c r="K13" s="5">
        <f t="shared" si="1"/>
        <v>0.18181818181818182</v>
      </c>
      <c r="L13" s="5">
        <f t="shared" si="2"/>
        <v>0.14285714285714285</v>
      </c>
      <c r="M13" s="5">
        <f t="shared" si="3"/>
        <v>0.16666666666666666</v>
      </c>
      <c r="N13" s="9">
        <f>SUM(K13:M13)</f>
        <v>0.4913419913419913</v>
      </c>
      <c r="O13" s="5">
        <f>AVERAGE(K13:M13)</f>
        <v>0.16378066378066378</v>
      </c>
      <c r="P13" s="11">
        <f>MMULT(K6:M6,$O$11:$O$13)/O13</f>
        <v>3.0044052863436126</v>
      </c>
      <c r="R13" s="2" t="s">
        <v>2</v>
      </c>
      <c r="S13" s="5">
        <f t="shared" si="4"/>
        <v>0.15789473684210528</v>
      </c>
      <c r="T13" s="5">
        <f t="shared" si="5"/>
        <v>0.1111111111111111</v>
      </c>
      <c r="U13" s="5">
        <f t="shared" si="6"/>
        <v>0.14285714285714285</v>
      </c>
      <c r="V13" s="9">
        <f>SUM(S13:U13)</f>
        <v>0.41186299081035921</v>
      </c>
      <c r="W13" s="5">
        <f>AVERAGE(S13:U13)</f>
        <v>0.13728766360345307</v>
      </c>
      <c r="X13" s="11">
        <f t="shared" si="7"/>
        <v>3.0070993914807302</v>
      </c>
      <c r="Z13" s="2" t="s">
        <v>3</v>
      </c>
      <c r="AA13" s="5">
        <f t="shared" si="8"/>
        <v>0.14285714285714285</v>
      </c>
      <c r="AB13" s="5">
        <f t="shared" si="9"/>
        <v>9.9999999999999992E-2</v>
      </c>
      <c r="AC13" s="5">
        <f t="shared" si="10"/>
        <v>0.125</v>
      </c>
      <c r="AD13" s="9">
        <f>SUM(AA13:AC13)</f>
        <v>0.36785714285714283</v>
      </c>
      <c r="AE13" s="5">
        <f>AVERAGE(AA13:AC13)</f>
        <v>0.12261904761904761</v>
      </c>
      <c r="AF13" s="11">
        <f t="shared" si="11"/>
        <v>3.0064724919093848</v>
      </c>
    </row>
    <row r="14" spans="2:32" ht="15.5" x14ac:dyDescent="0.35">
      <c r="B14" s="3"/>
      <c r="C14" s="10">
        <f>SUM(C11:C13)</f>
        <v>1</v>
      </c>
      <c r="D14" s="10">
        <f>SUM(D11:D13)</f>
        <v>1</v>
      </c>
      <c r="E14" s="10">
        <f>SUM(E11:E13)</f>
        <v>1</v>
      </c>
      <c r="G14" s="101" t="s">
        <v>8</v>
      </c>
      <c r="H14" s="105">
        <f>((SUM(H11:H13)/COUNT(H11:H13))-COUNT(H11:H13))/(COUNT(H11:H13)-1)</f>
        <v>1.9357340479733365E-2</v>
      </c>
      <c r="J14" s="3"/>
      <c r="K14" s="10">
        <f>SUM(K11:K13)</f>
        <v>1.0000000000000002</v>
      </c>
      <c r="L14" s="10">
        <f>SUM(L11:L13)</f>
        <v>1</v>
      </c>
      <c r="M14" s="10">
        <f>SUM(M11:M13)</f>
        <v>0.99999999999999989</v>
      </c>
      <c r="P14" s="105">
        <f>((SUM(P11:P13)/COUNT(P11:P13))-COUNT(P11:P13))/(COUNT(P11:P13)-1)</f>
        <v>4.6043334861860519E-3</v>
      </c>
      <c r="R14" s="3"/>
      <c r="S14" s="10">
        <f>SUM(S11:S13)</f>
        <v>1</v>
      </c>
      <c r="T14" s="10">
        <f>SUM(T11:T13)</f>
        <v>1</v>
      </c>
      <c r="U14" s="10">
        <f>SUM(U11:U13)</f>
        <v>1</v>
      </c>
      <c r="X14" s="105">
        <f>((SUM(X11:X13)/COUNT(X11:X13))-COUNT(X11:X13))/(COUNT(X11:X13)-1)</f>
        <v>9.1686286200935996E-3</v>
      </c>
      <c r="Z14" s="3"/>
      <c r="AA14" s="10">
        <f>SUM(AA11:AA13)</f>
        <v>1</v>
      </c>
      <c r="AB14" s="10">
        <f>SUM(AB11:AB13)</f>
        <v>0.99999999999999989</v>
      </c>
      <c r="AC14" s="10">
        <f>SUM(AC11:AC13)</f>
        <v>1</v>
      </c>
      <c r="AF14" s="105">
        <f>((SUM(AF11:AF13)/COUNT(AF11:AF13))-COUNT(AF11:AF13))/(COUNT(AF11:AF13)-1)</f>
        <v>9.1623970697849444E-3</v>
      </c>
    </row>
    <row r="15" spans="2:32" x14ac:dyDescent="0.35">
      <c r="G15" s="101" t="s">
        <v>9</v>
      </c>
      <c r="H15" s="105">
        <f>H14/0.58</f>
        <v>3.3374724965057528E-2</v>
      </c>
      <c r="P15" s="105">
        <f>P14/0.58</f>
        <v>7.938506010665607E-3</v>
      </c>
      <c r="X15" s="105">
        <f>X14/0.58</f>
        <v>1.5807980379471724E-2</v>
      </c>
      <c r="AF15" s="105">
        <f>AF14/0.58</f>
        <v>1.5797236327215424E-2</v>
      </c>
    </row>
    <row r="30" spans="4:7" x14ac:dyDescent="0.35">
      <c r="D30" s="123" t="s">
        <v>18</v>
      </c>
      <c r="E30" s="123"/>
      <c r="F30" s="123"/>
      <c r="G30" s="123"/>
    </row>
    <row r="31" spans="4:7" x14ac:dyDescent="0.35">
      <c r="D31" s="12" t="s">
        <v>19</v>
      </c>
      <c r="E31" s="12" t="s">
        <v>20</v>
      </c>
      <c r="F31" s="12" t="s">
        <v>21</v>
      </c>
      <c r="G31" s="12" t="s">
        <v>22</v>
      </c>
    </row>
    <row r="32" spans="4:7" x14ac:dyDescent="0.35">
      <c r="D32" s="13" t="s">
        <v>24</v>
      </c>
      <c r="E32" s="13" t="s">
        <v>1</v>
      </c>
      <c r="F32" s="13" t="s">
        <v>23</v>
      </c>
      <c r="G32" s="13" t="s">
        <v>1</v>
      </c>
    </row>
    <row r="33" spans="4:7" x14ac:dyDescent="0.35">
      <c r="D33" s="11">
        <v>0.63</v>
      </c>
      <c r="E33" s="11">
        <v>0.54</v>
      </c>
      <c r="F33" s="11">
        <v>0.62</v>
      </c>
      <c r="G33" s="11">
        <v>0.56999999999999995</v>
      </c>
    </row>
    <row r="34" spans="4:7" x14ac:dyDescent="0.35">
      <c r="D34" s="13" t="s">
        <v>2</v>
      </c>
      <c r="E34" s="13" t="s">
        <v>2</v>
      </c>
      <c r="F34" s="13" t="s">
        <v>1</v>
      </c>
      <c r="G34" s="13" t="s">
        <v>2</v>
      </c>
    </row>
    <row r="35" spans="4:7" x14ac:dyDescent="0.35">
      <c r="D35" s="11">
        <v>0.26</v>
      </c>
      <c r="E35" s="11">
        <v>0.3</v>
      </c>
      <c r="F35" s="11">
        <v>0.24</v>
      </c>
      <c r="G35" s="11">
        <v>0.28999999999999998</v>
      </c>
    </row>
    <row r="36" spans="4:7" x14ac:dyDescent="0.35">
      <c r="D36" s="13" t="s">
        <v>3</v>
      </c>
      <c r="E36" s="13" t="s">
        <v>3</v>
      </c>
      <c r="F36" s="13" t="s">
        <v>2</v>
      </c>
      <c r="G36" s="13" t="s">
        <v>3</v>
      </c>
    </row>
    <row r="37" spans="4:7" x14ac:dyDescent="0.35">
      <c r="D37" s="11">
        <v>0.11</v>
      </c>
      <c r="E37" s="11">
        <v>0.16</v>
      </c>
      <c r="F37" s="11">
        <v>0.14000000000000001</v>
      </c>
      <c r="G37" s="11">
        <v>0.14000000000000001</v>
      </c>
    </row>
  </sheetData>
  <mergeCells count="13">
    <mergeCell ref="Z1:AF1"/>
    <mergeCell ref="Z2:AC2"/>
    <mergeCell ref="Z9:AE9"/>
    <mergeCell ref="R1:X1"/>
    <mergeCell ref="R2:U2"/>
    <mergeCell ref="R9:W9"/>
    <mergeCell ref="D30:G30"/>
    <mergeCell ref="B1:H1"/>
    <mergeCell ref="B2:E2"/>
    <mergeCell ref="B9:G9"/>
    <mergeCell ref="J1:P1"/>
    <mergeCell ref="J2:M2"/>
    <mergeCell ref="J9:O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E135"/>
  <sheetViews>
    <sheetView topLeftCell="O1" zoomScale="104" zoomScaleNormal="104" workbookViewId="0">
      <selection activeCell="AD5" sqref="AD5"/>
    </sheetView>
  </sheetViews>
  <sheetFormatPr defaultRowHeight="14.5" x14ac:dyDescent="0.35"/>
  <cols>
    <col min="2" max="2" width="12.6328125" customWidth="1"/>
    <col min="3" max="3" width="11" customWidth="1"/>
    <col min="4" max="4" width="9.90625" customWidth="1"/>
    <col min="7" max="7" width="12.36328125" customWidth="1"/>
    <col min="8" max="9" width="14.36328125" customWidth="1"/>
    <col min="10" max="10" width="14.453125" customWidth="1"/>
    <col min="11" max="11" width="14.1796875" customWidth="1"/>
    <col min="12" max="12" width="14.6328125" customWidth="1"/>
    <col min="13" max="13" width="13.36328125" customWidth="1"/>
    <col min="15" max="15" width="14.36328125" customWidth="1"/>
    <col min="24" max="24" width="8.7265625" customWidth="1"/>
    <col min="27" max="27" width="9.08984375" customWidth="1"/>
    <col min="29" max="29" width="11.6328125" customWidth="1"/>
    <col min="31" max="31" width="12.1796875" bestFit="1" customWidth="1"/>
  </cols>
  <sheetData>
    <row r="2" spans="1:31" ht="15.5" x14ac:dyDescent="0.35">
      <c r="A2" s="131" t="s">
        <v>218</v>
      </c>
      <c r="B2" s="131"/>
      <c r="C2" s="131"/>
      <c r="D2" s="131"/>
      <c r="E2" s="131"/>
      <c r="G2" s="131" t="s">
        <v>241</v>
      </c>
      <c r="H2" s="131"/>
      <c r="I2" s="131"/>
      <c r="J2" s="131"/>
      <c r="K2" s="131"/>
      <c r="L2" s="131"/>
      <c r="M2" s="131"/>
      <c r="O2" s="132" t="s">
        <v>242</v>
      </c>
      <c r="P2" s="132"/>
      <c r="Q2" s="132"/>
      <c r="R2" s="132"/>
      <c r="S2" s="132"/>
      <c r="T2" s="132"/>
      <c r="U2" s="132"/>
      <c r="W2" s="136" t="s">
        <v>25</v>
      </c>
      <c r="X2" s="136"/>
      <c r="Y2" s="136"/>
      <c r="Z2" s="136"/>
      <c r="AA2" s="136"/>
    </row>
    <row r="3" spans="1:31" ht="15.5" x14ac:dyDescent="0.35">
      <c r="A3" s="21" t="s">
        <v>41</v>
      </c>
      <c r="B3" s="22" t="s">
        <v>33</v>
      </c>
      <c r="C3" s="22" t="s">
        <v>34</v>
      </c>
      <c r="D3" s="22" t="s">
        <v>35</v>
      </c>
      <c r="E3" s="22" t="s">
        <v>36</v>
      </c>
      <c r="G3" s="26" t="s">
        <v>41</v>
      </c>
      <c r="H3" s="27" t="s">
        <v>203</v>
      </c>
      <c r="I3" s="27" t="s">
        <v>204</v>
      </c>
      <c r="J3" s="27" t="s">
        <v>205</v>
      </c>
      <c r="K3" s="27" t="s">
        <v>206</v>
      </c>
      <c r="L3" s="27" t="s">
        <v>207</v>
      </c>
      <c r="M3" s="27" t="s">
        <v>208</v>
      </c>
      <c r="O3" s="37" t="s">
        <v>41</v>
      </c>
      <c r="P3" s="38" t="s">
        <v>203</v>
      </c>
      <c r="Q3" s="39" t="s">
        <v>204</v>
      </c>
      <c r="R3" s="38" t="s">
        <v>205</v>
      </c>
      <c r="S3" s="38" t="s">
        <v>206</v>
      </c>
      <c r="T3" s="38" t="s">
        <v>207</v>
      </c>
      <c r="U3" s="38" t="s">
        <v>208</v>
      </c>
      <c r="W3" s="33"/>
      <c r="X3" s="33" t="s">
        <v>33</v>
      </c>
      <c r="Y3" s="33" t="s">
        <v>34</v>
      </c>
      <c r="Z3" s="33" t="s">
        <v>35</v>
      </c>
      <c r="AA3" s="33" t="s">
        <v>36</v>
      </c>
    </row>
    <row r="4" spans="1:31" ht="15.5" x14ac:dyDescent="0.35">
      <c r="A4" s="23" t="s">
        <v>42</v>
      </c>
      <c r="B4" s="19" t="s">
        <v>2</v>
      </c>
      <c r="C4" s="19" t="s">
        <v>1</v>
      </c>
      <c r="D4" s="19" t="s">
        <v>1</v>
      </c>
      <c r="E4" s="19" t="s">
        <v>1</v>
      </c>
      <c r="G4" s="23" t="s">
        <v>42</v>
      </c>
      <c r="H4" s="24" t="s">
        <v>209</v>
      </c>
      <c r="I4" s="24" t="str">
        <f t="shared" ref="I4:I67" si="0">CONCATENATE(B4,"/",D4)</f>
        <v>Cukup/Baik</v>
      </c>
      <c r="J4" s="24" t="str">
        <f>CONCATENATE(B4,"/",E4)</f>
        <v>Cukup/Baik</v>
      </c>
      <c r="K4" s="24" t="str">
        <f>CONCATENATE(C4,"/",D4)</f>
        <v>Baik/Baik</v>
      </c>
      <c r="L4" s="24" t="str">
        <f>CONCATENATE(C4,"/",E4)</f>
        <v>Baik/Baik</v>
      </c>
      <c r="M4" s="24" t="str">
        <f>CONCATENATE(D4,"/",E4)</f>
        <v>Baik/Baik</v>
      </c>
      <c r="O4" s="23" t="s">
        <v>42</v>
      </c>
      <c r="P4" s="20">
        <f t="shared" ref="P4:P35" si="1">VLOOKUP(H4,$AC$34:$AD$42,2,)</f>
        <v>0.33</v>
      </c>
      <c r="Q4" s="20">
        <f t="shared" ref="Q4:Q35" si="2">VLOOKUP(I4,$AC$34:$AD$42,2,)</f>
        <v>0.33</v>
      </c>
      <c r="R4" s="20">
        <f t="shared" ref="R4:R35" si="3">VLOOKUP(J4,$AC$34:$AD$42,2,)</f>
        <v>0.33</v>
      </c>
      <c r="S4" s="20">
        <f t="shared" ref="S4:S35" si="4">VLOOKUP(K4,$AC$34:$AD$42,2,)</f>
        <v>1</v>
      </c>
      <c r="T4" s="20">
        <f t="shared" ref="T4:T35" si="5">VLOOKUP(L4,$AC$34:$AD$42,2,)</f>
        <v>1</v>
      </c>
      <c r="U4" s="20">
        <f t="shared" ref="U4:U35" si="6">VLOOKUP(M4,$AC$34:$AD$42,2,)</f>
        <v>1</v>
      </c>
      <c r="W4" s="33" t="s">
        <v>33</v>
      </c>
      <c r="X4" s="5">
        <v>1</v>
      </c>
      <c r="Y4" s="4">
        <f>P134</f>
        <v>1.5674849079721354</v>
      </c>
      <c r="Z4" s="4">
        <f>Q134</f>
        <v>0.82884375701974933</v>
      </c>
      <c r="AA4" s="4">
        <f>R134</f>
        <v>1.6197088728226618</v>
      </c>
    </row>
    <row r="5" spans="1:31" ht="15.5" x14ac:dyDescent="0.35">
      <c r="A5" s="23" t="s">
        <v>43</v>
      </c>
      <c r="B5" s="19" t="s">
        <v>1</v>
      </c>
      <c r="C5" s="19" t="s">
        <v>1</v>
      </c>
      <c r="D5" s="19" t="s">
        <v>1</v>
      </c>
      <c r="E5" s="19" t="s">
        <v>2</v>
      </c>
      <c r="G5" s="23" t="s">
        <v>43</v>
      </c>
      <c r="H5" s="24" t="s">
        <v>210</v>
      </c>
      <c r="I5" s="24" t="str">
        <f t="shared" si="0"/>
        <v>Baik/Baik</v>
      </c>
      <c r="J5" s="24" t="str">
        <f t="shared" ref="J5:J68" si="7">CONCATENATE(B5,"/",E5)</f>
        <v>Baik/Cukup</v>
      </c>
      <c r="K5" s="24" t="str">
        <f t="shared" ref="K5:K68" si="8">CONCATENATE(C5,"/",D5)</f>
        <v>Baik/Baik</v>
      </c>
      <c r="L5" s="24" t="str">
        <f t="shared" ref="L5:L68" si="9">CONCATENATE(C5,"/",E5)</f>
        <v>Baik/Cukup</v>
      </c>
      <c r="M5" s="24" t="str">
        <f t="shared" ref="M5:M68" si="10">CONCATENATE(D5,"/",E5)</f>
        <v>Baik/Cukup</v>
      </c>
      <c r="O5" s="23" t="s">
        <v>43</v>
      </c>
      <c r="P5" s="20">
        <f t="shared" si="1"/>
        <v>1</v>
      </c>
      <c r="Q5" s="20">
        <f t="shared" si="2"/>
        <v>1</v>
      </c>
      <c r="R5" s="20">
        <f t="shared" si="3"/>
        <v>3</v>
      </c>
      <c r="S5" s="20">
        <f t="shared" si="4"/>
        <v>1</v>
      </c>
      <c r="T5" s="20">
        <f t="shared" si="5"/>
        <v>3</v>
      </c>
      <c r="U5" s="20">
        <f t="shared" si="6"/>
        <v>3</v>
      </c>
      <c r="W5" s="33" t="s">
        <v>34</v>
      </c>
      <c r="X5" s="5">
        <f>1/Y4</f>
        <v>0.63796467507537669</v>
      </c>
      <c r="Y5" s="5">
        <v>1</v>
      </c>
      <c r="Z5" s="4">
        <f>S134</f>
        <v>0.56254313622617769</v>
      </c>
      <c r="AA5" s="4">
        <f>T134</f>
        <v>1.0402076043383963</v>
      </c>
    </row>
    <row r="6" spans="1:31" ht="15.5" x14ac:dyDescent="0.35">
      <c r="A6" s="23" t="s">
        <v>44</v>
      </c>
      <c r="B6" s="19" t="s">
        <v>1</v>
      </c>
      <c r="C6" s="19" t="s">
        <v>1</v>
      </c>
      <c r="D6" s="19" t="s">
        <v>1</v>
      </c>
      <c r="E6" s="19" t="s">
        <v>1</v>
      </c>
      <c r="G6" s="23" t="s">
        <v>44</v>
      </c>
      <c r="H6" s="24" t="s">
        <v>210</v>
      </c>
      <c r="I6" s="24" t="str">
        <f t="shared" si="0"/>
        <v>Baik/Baik</v>
      </c>
      <c r="J6" s="24" t="str">
        <f t="shared" si="7"/>
        <v>Baik/Baik</v>
      </c>
      <c r="K6" s="24" t="str">
        <f t="shared" si="8"/>
        <v>Baik/Baik</v>
      </c>
      <c r="L6" s="24" t="str">
        <f t="shared" si="9"/>
        <v>Baik/Baik</v>
      </c>
      <c r="M6" s="24" t="str">
        <f t="shared" si="10"/>
        <v>Baik/Baik</v>
      </c>
      <c r="O6" s="23" t="s">
        <v>44</v>
      </c>
      <c r="P6" s="20">
        <f t="shared" si="1"/>
        <v>1</v>
      </c>
      <c r="Q6" s="20">
        <f t="shared" si="2"/>
        <v>1</v>
      </c>
      <c r="R6" s="20">
        <f t="shared" si="3"/>
        <v>1</v>
      </c>
      <c r="S6" s="20">
        <f t="shared" si="4"/>
        <v>1</v>
      </c>
      <c r="T6" s="20">
        <f t="shared" si="5"/>
        <v>1</v>
      </c>
      <c r="U6" s="20">
        <f t="shared" si="6"/>
        <v>1</v>
      </c>
      <c r="W6" s="33" t="s">
        <v>35</v>
      </c>
      <c r="X6" s="5">
        <f>1/Z4</f>
        <v>1.2065000086333189</v>
      </c>
      <c r="Y6" s="5">
        <f>1/Z5</f>
        <v>1.7776414564552383</v>
      </c>
      <c r="Z6" s="5">
        <v>1</v>
      </c>
      <c r="AA6" s="4">
        <f>U134</f>
        <v>1.8304879275272883</v>
      </c>
    </row>
    <row r="7" spans="1:31" ht="15.5" x14ac:dyDescent="0.35">
      <c r="A7" s="23" t="s">
        <v>45</v>
      </c>
      <c r="B7" s="19" t="s">
        <v>2</v>
      </c>
      <c r="C7" s="19" t="s">
        <v>1</v>
      </c>
      <c r="D7" s="19" t="s">
        <v>1</v>
      </c>
      <c r="E7" s="19" t="s">
        <v>1</v>
      </c>
      <c r="G7" s="23" t="s">
        <v>45</v>
      </c>
      <c r="H7" s="24" t="s">
        <v>209</v>
      </c>
      <c r="I7" s="24" t="str">
        <f t="shared" si="0"/>
        <v>Cukup/Baik</v>
      </c>
      <c r="J7" s="24" t="str">
        <f t="shared" si="7"/>
        <v>Cukup/Baik</v>
      </c>
      <c r="K7" s="24" t="str">
        <f t="shared" si="8"/>
        <v>Baik/Baik</v>
      </c>
      <c r="L7" s="24" t="str">
        <f t="shared" si="9"/>
        <v>Baik/Baik</v>
      </c>
      <c r="M7" s="24" t="str">
        <f t="shared" si="10"/>
        <v>Baik/Baik</v>
      </c>
      <c r="O7" s="23" t="s">
        <v>45</v>
      </c>
      <c r="P7" s="20">
        <f t="shared" si="1"/>
        <v>0.33</v>
      </c>
      <c r="Q7" s="20">
        <f t="shared" si="2"/>
        <v>0.33</v>
      </c>
      <c r="R7" s="20">
        <f t="shared" si="3"/>
        <v>0.33</v>
      </c>
      <c r="S7" s="20">
        <f t="shared" si="4"/>
        <v>1</v>
      </c>
      <c r="T7" s="20">
        <f t="shared" si="5"/>
        <v>1</v>
      </c>
      <c r="U7" s="20">
        <f t="shared" si="6"/>
        <v>1</v>
      </c>
      <c r="W7" s="33" t="s">
        <v>36</v>
      </c>
      <c r="X7" s="5">
        <f>1/AA4</f>
        <v>0.61739490150307252</v>
      </c>
      <c r="Y7" s="5">
        <f>1/AA5</f>
        <v>0.96134655796525392</v>
      </c>
      <c r="Z7" s="5">
        <f>1/AA6</f>
        <v>0.54630242841909826</v>
      </c>
      <c r="AA7" s="5">
        <v>1</v>
      </c>
    </row>
    <row r="8" spans="1:31" ht="15.5" x14ac:dyDescent="0.35">
      <c r="A8" s="23" t="s">
        <v>46</v>
      </c>
      <c r="B8" s="19" t="s">
        <v>1</v>
      </c>
      <c r="C8" s="19" t="s">
        <v>1</v>
      </c>
      <c r="D8" s="19" t="s">
        <v>1</v>
      </c>
      <c r="E8" s="19" t="s">
        <v>1</v>
      </c>
      <c r="G8" s="23" t="s">
        <v>46</v>
      </c>
      <c r="H8" s="24" t="s">
        <v>210</v>
      </c>
      <c r="I8" s="24" t="str">
        <f t="shared" si="0"/>
        <v>Baik/Baik</v>
      </c>
      <c r="J8" s="24" t="str">
        <f t="shared" si="7"/>
        <v>Baik/Baik</v>
      </c>
      <c r="K8" s="24" t="str">
        <f t="shared" si="8"/>
        <v>Baik/Baik</v>
      </c>
      <c r="L8" s="24" t="str">
        <f t="shared" si="9"/>
        <v>Baik/Baik</v>
      </c>
      <c r="M8" s="24" t="str">
        <f t="shared" si="10"/>
        <v>Baik/Baik</v>
      </c>
      <c r="O8" s="23" t="s">
        <v>46</v>
      </c>
      <c r="P8" s="20">
        <f t="shared" si="1"/>
        <v>1</v>
      </c>
      <c r="Q8" s="20">
        <f t="shared" si="2"/>
        <v>1</v>
      </c>
      <c r="R8" s="20">
        <f t="shared" si="3"/>
        <v>1</v>
      </c>
      <c r="S8" s="20">
        <f t="shared" si="4"/>
        <v>1</v>
      </c>
      <c r="T8" s="20">
        <f t="shared" si="5"/>
        <v>1</v>
      </c>
      <c r="U8" s="20">
        <f t="shared" si="6"/>
        <v>1</v>
      </c>
      <c r="W8" s="34" t="s">
        <v>0</v>
      </c>
      <c r="X8" s="5">
        <f>SUM(X4:X7)</f>
        <v>3.461859585211768</v>
      </c>
      <c r="Y8" s="5">
        <f t="shared" ref="Y8:AA8" si="11">SUM(Y4:Y7)</f>
        <v>5.3064729223926275</v>
      </c>
      <c r="Z8" s="5">
        <f t="shared" si="11"/>
        <v>2.9376893216650251</v>
      </c>
      <c r="AA8" s="5">
        <f t="shared" si="11"/>
        <v>5.4904044046883467</v>
      </c>
    </row>
    <row r="9" spans="1:31" x14ac:dyDescent="0.35">
      <c r="A9" s="23" t="s">
        <v>47</v>
      </c>
      <c r="B9" s="19" t="s">
        <v>3</v>
      </c>
      <c r="C9" s="19" t="s">
        <v>1</v>
      </c>
      <c r="D9" s="19" t="s">
        <v>1</v>
      </c>
      <c r="E9" s="19" t="s">
        <v>1</v>
      </c>
      <c r="G9" s="23" t="s">
        <v>47</v>
      </c>
      <c r="H9" s="24" t="s">
        <v>211</v>
      </c>
      <c r="I9" s="24" t="str">
        <f t="shared" si="0"/>
        <v>Kurang/Baik</v>
      </c>
      <c r="J9" s="24" t="str">
        <f t="shared" si="7"/>
        <v>Kurang/Baik</v>
      </c>
      <c r="K9" s="24" t="str">
        <f t="shared" si="8"/>
        <v>Baik/Baik</v>
      </c>
      <c r="L9" s="24" t="str">
        <f t="shared" si="9"/>
        <v>Baik/Baik</v>
      </c>
      <c r="M9" s="24" t="str">
        <f t="shared" si="10"/>
        <v>Baik/Baik</v>
      </c>
      <c r="O9" s="23" t="s">
        <v>47</v>
      </c>
      <c r="P9" s="20">
        <f t="shared" si="1"/>
        <v>0.2</v>
      </c>
      <c r="Q9" s="20">
        <f t="shared" si="2"/>
        <v>0.2</v>
      </c>
      <c r="R9" s="20">
        <f t="shared" si="3"/>
        <v>0.2</v>
      </c>
      <c r="S9" s="20">
        <f t="shared" si="4"/>
        <v>1</v>
      </c>
      <c r="T9" s="20">
        <f t="shared" si="5"/>
        <v>1</v>
      </c>
      <c r="U9" s="20">
        <f t="shared" si="6"/>
        <v>1</v>
      </c>
    </row>
    <row r="10" spans="1:31" ht="15.5" x14ac:dyDescent="0.35">
      <c r="A10" s="23" t="s">
        <v>48</v>
      </c>
      <c r="B10" s="19" t="s">
        <v>1</v>
      </c>
      <c r="C10" s="19" t="s">
        <v>1</v>
      </c>
      <c r="D10" s="19" t="s">
        <v>1</v>
      </c>
      <c r="E10" s="19" t="s">
        <v>1</v>
      </c>
      <c r="G10" s="23" t="s">
        <v>48</v>
      </c>
      <c r="H10" s="24" t="s">
        <v>210</v>
      </c>
      <c r="I10" s="24" t="str">
        <f t="shared" si="0"/>
        <v>Baik/Baik</v>
      </c>
      <c r="J10" s="24" t="str">
        <f t="shared" si="7"/>
        <v>Baik/Baik</v>
      </c>
      <c r="K10" s="24" t="str">
        <f t="shared" si="8"/>
        <v>Baik/Baik</v>
      </c>
      <c r="L10" s="24" t="str">
        <f t="shared" si="9"/>
        <v>Baik/Baik</v>
      </c>
      <c r="M10" s="24" t="str">
        <f t="shared" si="10"/>
        <v>Baik/Baik</v>
      </c>
      <c r="O10" s="23" t="s">
        <v>48</v>
      </c>
      <c r="P10" s="20">
        <f t="shared" si="1"/>
        <v>1</v>
      </c>
      <c r="Q10" s="20">
        <f t="shared" si="2"/>
        <v>1</v>
      </c>
      <c r="R10" s="20">
        <f t="shared" si="3"/>
        <v>1</v>
      </c>
      <c r="S10" s="20">
        <f t="shared" si="4"/>
        <v>1</v>
      </c>
      <c r="T10" s="20">
        <f t="shared" si="5"/>
        <v>1</v>
      </c>
      <c r="U10" s="20">
        <f t="shared" si="6"/>
        <v>1</v>
      </c>
      <c r="W10" s="124" t="s">
        <v>40</v>
      </c>
      <c r="X10" s="124"/>
      <c r="Y10" s="124"/>
      <c r="Z10" s="124"/>
      <c r="AA10" s="124"/>
      <c r="AB10" s="124"/>
      <c r="AC10" s="124"/>
    </row>
    <row r="11" spans="1:31" ht="15.5" x14ac:dyDescent="0.35">
      <c r="A11" s="23" t="s">
        <v>49</v>
      </c>
      <c r="B11" s="19" t="s">
        <v>1</v>
      </c>
      <c r="C11" s="19" t="s">
        <v>2</v>
      </c>
      <c r="D11" s="19" t="s">
        <v>1</v>
      </c>
      <c r="E11" s="19" t="s">
        <v>1</v>
      </c>
      <c r="G11" s="23" t="s">
        <v>49</v>
      </c>
      <c r="H11" s="24" t="s">
        <v>212</v>
      </c>
      <c r="I11" s="24" t="str">
        <f t="shared" si="0"/>
        <v>Baik/Baik</v>
      </c>
      <c r="J11" s="24" t="str">
        <f t="shared" si="7"/>
        <v>Baik/Baik</v>
      </c>
      <c r="K11" s="24" t="str">
        <f t="shared" si="8"/>
        <v>Cukup/Baik</v>
      </c>
      <c r="L11" s="24" t="str">
        <f t="shared" si="9"/>
        <v>Cukup/Baik</v>
      </c>
      <c r="M11" s="24" t="str">
        <f t="shared" si="10"/>
        <v>Baik/Baik</v>
      </c>
      <c r="O11" s="23" t="s">
        <v>49</v>
      </c>
      <c r="P11" s="20">
        <f t="shared" si="1"/>
        <v>3</v>
      </c>
      <c r="Q11" s="20">
        <f t="shared" si="2"/>
        <v>1</v>
      </c>
      <c r="R11" s="20">
        <f t="shared" si="3"/>
        <v>1</v>
      </c>
      <c r="S11" s="20">
        <f t="shared" si="4"/>
        <v>0.33</v>
      </c>
      <c r="T11" s="20">
        <f t="shared" si="5"/>
        <v>0.33</v>
      </c>
      <c r="U11" s="20">
        <f t="shared" si="6"/>
        <v>1</v>
      </c>
      <c r="W11" s="3"/>
      <c r="X11" s="16" t="s">
        <v>33</v>
      </c>
      <c r="Y11" s="16" t="s">
        <v>34</v>
      </c>
      <c r="Z11" s="16" t="s">
        <v>35</v>
      </c>
      <c r="AA11" s="16" t="s">
        <v>36</v>
      </c>
      <c r="AB11" s="7" t="s">
        <v>4</v>
      </c>
      <c r="AC11" s="8" t="s">
        <v>5</v>
      </c>
      <c r="AD11" s="102" t="s">
        <v>260</v>
      </c>
    </row>
    <row r="12" spans="1:31" ht="15.5" x14ac:dyDescent="0.35">
      <c r="A12" s="23" t="s">
        <v>50</v>
      </c>
      <c r="B12" s="19" t="s">
        <v>2</v>
      </c>
      <c r="C12" s="19" t="s">
        <v>2</v>
      </c>
      <c r="D12" s="19" t="s">
        <v>2</v>
      </c>
      <c r="E12" s="19" t="s">
        <v>1</v>
      </c>
      <c r="G12" s="23" t="s">
        <v>50</v>
      </c>
      <c r="H12" s="24" t="s">
        <v>213</v>
      </c>
      <c r="I12" s="24" t="str">
        <f t="shared" si="0"/>
        <v>Cukup/Cukup</v>
      </c>
      <c r="J12" s="24" t="str">
        <f t="shared" si="7"/>
        <v>Cukup/Baik</v>
      </c>
      <c r="K12" s="24" t="str">
        <f t="shared" si="8"/>
        <v>Cukup/Cukup</v>
      </c>
      <c r="L12" s="24" t="str">
        <f t="shared" si="9"/>
        <v>Cukup/Baik</v>
      </c>
      <c r="M12" s="24" t="str">
        <f t="shared" si="10"/>
        <v>Cukup/Baik</v>
      </c>
      <c r="O12" s="23" t="s">
        <v>50</v>
      </c>
      <c r="P12" s="20">
        <f t="shared" si="1"/>
        <v>1</v>
      </c>
      <c r="Q12" s="20">
        <f t="shared" si="2"/>
        <v>1</v>
      </c>
      <c r="R12" s="20">
        <f t="shared" si="3"/>
        <v>0.33</v>
      </c>
      <c r="S12" s="20">
        <f t="shared" si="4"/>
        <v>1</v>
      </c>
      <c r="T12" s="20">
        <f t="shared" si="5"/>
        <v>0.33</v>
      </c>
      <c r="U12" s="20">
        <f t="shared" si="6"/>
        <v>0.33</v>
      </c>
      <c r="W12" s="16" t="s">
        <v>33</v>
      </c>
      <c r="X12" s="35">
        <f>X4/$X$8</f>
        <v>0.28886209142385777</v>
      </c>
      <c r="Y12" s="35">
        <f>Y4/$Y$8</f>
        <v>0.29539110646500283</v>
      </c>
      <c r="Z12" s="35">
        <f>Z4/$Z$8</f>
        <v>0.28214139286518453</v>
      </c>
      <c r="AA12" s="36">
        <f>AA4/$AA$8</f>
        <v>0.2950072077458567</v>
      </c>
      <c r="AB12" s="9">
        <f>SUM(X12:AA12)</f>
        <v>1.1614017984999019</v>
      </c>
      <c r="AC12" s="5">
        <f>AB12/4</f>
        <v>0.29035044962497547</v>
      </c>
      <c r="AD12" s="110">
        <f>MMULT(X4:AA4,$AC$12:$AC$15)/AC12</f>
        <v>4.0057996101687818</v>
      </c>
    </row>
    <row r="13" spans="1:31" ht="15.5" x14ac:dyDescent="0.35">
      <c r="A13" s="23" t="s">
        <v>51</v>
      </c>
      <c r="B13" s="19" t="s">
        <v>1</v>
      </c>
      <c r="C13" s="19" t="s">
        <v>2</v>
      </c>
      <c r="D13" s="19" t="s">
        <v>1</v>
      </c>
      <c r="E13" s="19" t="s">
        <v>1</v>
      </c>
      <c r="G13" s="28" t="s">
        <v>51</v>
      </c>
      <c r="H13" s="24" t="s">
        <v>212</v>
      </c>
      <c r="I13" s="24" t="str">
        <f t="shared" si="0"/>
        <v>Baik/Baik</v>
      </c>
      <c r="J13" s="24" t="str">
        <f t="shared" si="7"/>
        <v>Baik/Baik</v>
      </c>
      <c r="K13" s="24" t="str">
        <f t="shared" si="8"/>
        <v>Cukup/Baik</v>
      </c>
      <c r="L13" s="24" t="str">
        <f t="shared" si="9"/>
        <v>Cukup/Baik</v>
      </c>
      <c r="M13" s="24" t="str">
        <f t="shared" si="10"/>
        <v>Baik/Baik</v>
      </c>
      <c r="O13" s="28" t="s">
        <v>51</v>
      </c>
      <c r="P13" s="20">
        <f t="shared" si="1"/>
        <v>3</v>
      </c>
      <c r="Q13" s="20">
        <f t="shared" si="2"/>
        <v>1</v>
      </c>
      <c r="R13" s="20">
        <f t="shared" si="3"/>
        <v>1</v>
      </c>
      <c r="S13" s="20">
        <f t="shared" si="4"/>
        <v>0.33</v>
      </c>
      <c r="T13" s="20">
        <f t="shared" si="5"/>
        <v>0.33</v>
      </c>
      <c r="U13" s="20">
        <f t="shared" si="6"/>
        <v>1</v>
      </c>
      <c r="W13" s="16" t="s">
        <v>34</v>
      </c>
      <c r="X13" s="35">
        <f t="shared" ref="X13:X16" si="12">X5/$X$8</f>
        <v>0.18428381029681518</v>
      </c>
      <c r="Y13" s="35">
        <f t="shared" ref="Y13:Y16" si="13">Y5/$Y$8</f>
        <v>0.18844909125610151</v>
      </c>
      <c r="Z13" s="35">
        <f t="shared" ref="Z13:Z16" si="14">Z5/$Z$8</f>
        <v>0.19149170474818597</v>
      </c>
      <c r="AA13" s="36">
        <f t="shared" ref="AA13:AA16" si="15">AA5/$AA$8</f>
        <v>0.18945919602026873</v>
      </c>
      <c r="AB13" s="9">
        <f>SUM(X13:AA13)</f>
        <v>0.75368380232137144</v>
      </c>
      <c r="AC13" s="5">
        <f>AB13/4</f>
        <v>0.18842095058034286</v>
      </c>
      <c r="AD13" s="24">
        <f t="shared" ref="AD13" si="16">MMULT(X5:AA5,$AC$12:$AC$15)/AC13</f>
        <v>4.0058513599425982</v>
      </c>
    </row>
    <row r="14" spans="1:31" ht="15.5" x14ac:dyDescent="0.35">
      <c r="A14" s="23" t="s">
        <v>52</v>
      </c>
      <c r="B14" s="19" t="s">
        <v>1</v>
      </c>
      <c r="C14" s="19" t="s">
        <v>2</v>
      </c>
      <c r="D14" s="19" t="s">
        <v>1</v>
      </c>
      <c r="E14" s="19" t="s">
        <v>1</v>
      </c>
      <c r="G14" s="23" t="s">
        <v>52</v>
      </c>
      <c r="H14" s="24" t="s">
        <v>212</v>
      </c>
      <c r="I14" s="24" t="str">
        <f t="shared" si="0"/>
        <v>Baik/Baik</v>
      </c>
      <c r="J14" s="24" t="str">
        <f t="shared" si="7"/>
        <v>Baik/Baik</v>
      </c>
      <c r="K14" s="24" t="str">
        <f t="shared" si="8"/>
        <v>Cukup/Baik</v>
      </c>
      <c r="L14" s="24" t="str">
        <f t="shared" si="9"/>
        <v>Cukup/Baik</v>
      </c>
      <c r="M14" s="24" t="str">
        <f t="shared" si="10"/>
        <v>Baik/Baik</v>
      </c>
      <c r="O14" s="23" t="s">
        <v>52</v>
      </c>
      <c r="P14" s="20">
        <f t="shared" si="1"/>
        <v>3</v>
      </c>
      <c r="Q14" s="20">
        <f t="shared" si="2"/>
        <v>1</v>
      </c>
      <c r="R14" s="20">
        <f t="shared" si="3"/>
        <v>1</v>
      </c>
      <c r="S14" s="20">
        <f t="shared" si="4"/>
        <v>0.33</v>
      </c>
      <c r="T14" s="20">
        <f t="shared" si="5"/>
        <v>0.33</v>
      </c>
      <c r="U14" s="20">
        <f t="shared" si="6"/>
        <v>1</v>
      </c>
      <c r="W14" s="16" t="s">
        <v>35</v>
      </c>
      <c r="X14" s="35">
        <f t="shared" si="12"/>
        <v>0.34851211579672292</v>
      </c>
      <c r="Y14" s="35">
        <f>Y6/$Y$8</f>
        <v>0.33499491704816242</v>
      </c>
      <c r="Z14" s="35">
        <f t="shared" si="14"/>
        <v>0.34040359292766176</v>
      </c>
      <c r="AA14" s="36">
        <f t="shared" si="15"/>
        <v>0.33339765026492485</v>
      </c>
      <c r="AB14" s="9">
        <f>SUM(X14:AA14)</f>
        <v>1.3573082760374717</v>
      </c>
      <c r="AC14" s="5">
        <f>AVERAGE(X14:Z14)</f>
        <v>0.34130354192418233</v>
      </c>
      <c r="AD14" s="24">
        <f>MMULT(X6:AA6,$AC$12:$AC$15)/AC14</f>
        <v>3.982911434112975</v>
      </c>
    </row>
    <row r="15" spans="1:31" ht="15.5" x14ac:dyDescent="0.35">
      <c r="A15" s="23" t="s">
        <v>53</v>
      </c>
      <c r="B15" s="19" t="s">
        <v>3</v>
      </c>
      <c r="C15" s="19" t="s">
        <v>2</v>
      </c>
      <c r="D15" s="19" t="s">
        <v>1</v>
      </c>
      <c r="E15" s="19" t="s">
        <v>1</v>
      </c>
      <c r="G15" s="23" t="s">
        <v>53</v>
      </c>
      <c r="H15" s="24" t="s">
        <v>214</v>
      </c>
      <c r="I15" s="24" t="str">
        <f t="shared" si="0"/>
        <v>Kurang/Baik</v>
      </c>
      <c r="J15" s="24" t="str">
        <f t="shared" si="7"/>
        <v>Kurang/Baik</v>
      </c>
      <c r="K15" s="24" t="str">
        <f t="shared" si="8"/>
        <v>Cukup/Baik</v>
      </c>
      <c r="L15" s="24" t="str">
        <f t="shared" si="9"/>
        <v>Cukup/Baik</v>
      </c>
      <c r="M15" s="24" t="str">
        <f t="shared" si="10"/>
        <v>Baik/Baik</v>
      </c>
      <c r="O15" s="23" t="s">
        <v>53</v>
      </c>
      <c r="P15" s="20">
        <f t="shared" si="1"/>
        <v>0.33</v>
      </c>
      <c r="Q15" s="20">
        <f t="shared" si="2"/>
        <v>0.2</v>
      </c>
      <c r="R15" s="20">
        <f t="shared" si="3"/>
        <v>0.2</v>
      </c>
      <c r="S15" s="20">
        <f t="shared" si="4"/>
        <v>0.33</v>
      </c>
      <c r="T15" s="20">
        <f t="shared" si="5"/>
        <v>0.33</v>
      </c>
      <c r="U15" s="20">
        <f t="shared" si="6"/>
        <v>1</v>
      </c>
      <c r="W15" s="16" t="s">
        <v>36</v>
      </c>
      <c r="X15" s="35">
        <f>X7/$X$8</f>
        <v>0.17834198248260419</v>
      </c>
      <c r="Y15" s="35">
        <f t="shared" si="13"/>
        <v>0.18116488523073324</v>
      </c>
      <c r="Z15" s="35">
        <f t="shared" si="14"/>
        <v>0.1859633094589678</v>
      </c>
      <c r="AA15" s="36">
        <f t="shared" si="15"/>
        <v>0.18213594596894966</v>
      </c>
      <c r="AB15" s="9">
        <f>SUM(X15:AA15)</f>
        <v>0.72760612314125483</v>
      </c>
      <c r="AC15" s="5">
        <f>AVERAGE(X15:Z15)</f>
        <v>0.18182339239076839</v>
      </c>
      <c r="AD15" s="24">
        <f>MMULT(X7:AA7,$AC$12:$AC$15)/AC15</f>
        <v>4.007609010739829</v>
      </c>
      <c r="AE15" s="113"/>
    </row>
    <row r="16" spans="1:31" x14ac:dyDescent="0.35">
      <c r="A16" s="23" t="s">
        <v>54</v>
      </c>
      <c r="B16" s="19" t="s">
        <v>1</v>
      </c>
      <c r="C16" s="19" t="s">
        <v>2</v>
      </c>
      <c r="D16" s="19" t="s">
        <v>1</v>
      </c>
      <c r="E16" s="19" t="s">
        <v>1</v>
      </c>
      <c r="G16" s="23" t="s">
        <v>54</v>
      </c>
      <c r="H16" s="24" t="s">
        <v>212</v>
      </c>
      <c r="I16" s="24" t="str">
        <f t="shared" si="0"/>
        <v>Baik/Baik</v>
      </c>
      <c r="J16" s="24" t="str">
        <f t="shared" si="7"/>
        <v>Baik/Baik</v>
      </c>
      <c r="K16" s="24" t="str">
        <f t="shared" si="8"/>
        <v>Cukup/Baik</v>
      </c>
      <c r="L16" s="24" t="str">
        <f t="shared" si="9"/>
        <v>Cukup/Baik</v>
      </c>
      <c r="M16" s="24" t="str">
        <f t="shared" si="10"/>
        <v>Baik/Baik</v>
      </c>
      <c r="O16" s="23" t="s">
        <v>54</v>
      </c>
      <c r="P16" s="20">
        <f t="shared" si="1"/>
        <v>3</v>
      </c>
      <c r="Q16" s="20">
        <f t="shared" si="2"/>
        <v>1</v>
      </c>
      <c r="R16" s="20">
        <f t="shared" si="3"/>
        <v>1</v>
      </c>
      <c r="S16" s="20">
        <f t="shared" si="4"/>
        <v>0.33</v>
      </c>
      <c r="T16" s="20">
        <f t="shared" si="5"/>
        <v>0.33</v>
      </c>
      <c r="U16" s="20">
        <f t="shared" si="6"/>
        <v>1</v>
      </c>
      <c r="W16" s="1"/>
      <c r="X16" s="41">
        <f t="shared" si="12"/>
        <v>1</v>
      </c>
      <c r="Y16" s="41">
        <f t="shared" si="13"/>
        <v>1</v>
      </c>
      <c r="Z16" s="41">
        <f t="shared" si="14"/>
        <v>1</v>
      </c>
      <c r="AA16" s="42">
        <f t="shared" si="15"/>
        <v>1</v>
      </c>
      <c r="AB16" s="1"/>
      <c r="AC16" t="s">
        <v>8</v>
      </c>
      <c r="AD16" s="109">
        <f>((SUM(AD12:AD15)/COUNT(AD12:AD15))-COUNT(AD12:AD15))/(COUNT(AD12:AD15)-1)</f>
        <v>1.8095124701507834E-4</v>
      </c>
    </row>
    <row r="17" spans="1:31" ht="15.5" x14ac:dyDescent="0.35">
      <c r="A17" s="23" t="s">
        <v>55</v>
      </c>
      <c r="B17" s="19" t="s">
        <v>2</v>
      </c>
      <c r="C17" s="19" t="s">
        <v>2</v>
      </c>
      <c r="D17" s="19" t="s">
        <v>1</v>
      </c>
      <c r="E17" s="19" t="s">
        <v>1</v>
      </c>
      <c r="G17" s="23" t="s">
        <v>55</v>
      </c>
      <c r="H17" s="24" t="s">
        <v>213</v>
      </c>
      <c r="I17" s="24" t="str">
        <f t="shared" si="0"/>
        <v>Cukup/Baik</v>
      </c>
      <c r="J17" s="24" t="str">
        <f t="shared" si="7"/>
        <v>Cukup/Baik</v>
      </c>
      <c r="K17" s="24" t="str">
        <f t="shared" si="8"/>
        <v>Cukup/Baik</v>
      </c>
      <c r="L17" s="24" t="str">
        <f t="shared" si="9"/>
        <v>Cukup/Baik</v>
      </c>
      <c r="M17" s="24" t="str">
        <f t="shared" si="10"/>
        <v>Baik/Baik</v>
      </c>
      <c r="O17" s="23" t="s">
        <v>55</v>
      </c>
      <c r="P17" s="20">
        <f t="shared" si="1"/>
        <v>1</v>
      </c>
      <c r="Q17" s="20">
        <f t="shared" si="2"/>
        <v>0.33</v>
      </c>
      <c r="R17" s="20">
        <f t="shared" si="3"/>
        <v>0.33</v>
      </c>
      <c r="S17" s="20">
        <f t="shared" si="4"/>
        <v>0.33</v>
      </c>
      <c r="T17" s="20">
        <f t="shared" si="5"/>
        <v>0.33</v>
      </c>
      <c r="U17" s="20">
        <f t="shared" si="6"/>
        <v>1</v>
      </c>
      <c r="W17" s="14"/>
      <c r="X17" s="14"/>
      <c r="Y17" s="14"/>
      <c r="Z17" s="14"/>
      <c r="AA17" s="14"/>
      <c r="AB17" s="14"/>
      <c r="AC17" s="108" t="s">
        <v>9</v>
      </c>
      <c r="AD17" s="109">
        <f>AD16/0.9</f>
        <v>2.0105694112786482E-4</v>
      </c>
    </row>
    <row r="18" spans="1:31" x14ac:dyDescent="0.35">
      <c r="A18" s="23" t="s">
        <v>56</v>
      </c>
      <c r="B18" s="19" t="s">
        <v>2</v>
      </c>
      <c r="C18" s="19" t="s">
        <v>2</v>
      </c>
      <c r="D18" s="19" t="s">
        <v>1</v>
      </c>
      <c r="E18" s="19" t="s">
        <v>1</v>
      </c>
      <c r="G18" s="23" t="s">
        <v>56</v>
      </c>
      <c r="H18" s="24" t="s">
        <v>213</v>
      </c>
      <c r="I18" s="24" t="str">
        <f t="shared" si="0"/>
        <v>Cukup/Baik</v>
      </c>
      <c r="J18" s="24" t="str">
        <f t="shared" si="7"/>
        <v>Cukup/Baik</v>
      </c>
      <c r="K18" s="24" t="str">
        <f t="shared" si="8"/>
        <v>Cukup/Baik</v>
      </c>
      <c r="L18" s="24" t="str">
        <f t="shared" si="9"/>
        <v>Cukup/Baik</v>
      </c>
      <c r="M18" s="24" t="str">
        <f t="shared" si="10"/>
        <v>Baik/Baik</v>
      </c>
      <c r="O18" s="23" t="s">
        <v>56</v>
      </c>
      <c r="P18" s="20">
        <f t="shared" si="1"/>
        <v>1</v>
      </c>
      <c r="Q18" s="20">
        <f t="shared" si="2"/>
        <v>0.33</v>
      </c>
      <c r="R18" s="20">
        <f t="shared" si="3"/>
        <v>0.33</v>
      </c>
      <c r="S18" s="20">
        <f t="shared" si="4"/>
        <v>0.33</v>
      </c>
      <c r="T18" s="20">
        <f t="shared" si="5"/>
        <v>0.33</v>
      </c>
      <c r="U18" s="20">
        <f t="shared" si="6"/>
        <v>1</v>
      </c>
      <c r="W18" s="1"/>
    </row>
    <row r="19" spans="1:31" ht="15.5" x14ac:dyDescent="0.35">
      <c r="A19" s="23" t="s">
        <v>57</v>
      </c>
      <c r="B19" s="19" t="s">
        <v>1</v>
      </c>
      <c r="C19" s="19" t="s">
        <v>2</v>
      </c>
      <c r="D19" s="19" t="s">
        <v>1</v>
      </c>
      <c r="E19" s="19" t="s">
        <v>1</v>
      </c>
      <c r="G19" s="23" t="s">
        <v>57</v>
      </c>
      <c r="H19" s="24" t="s">
        <v>212</v>
      </c>
      <c r="I19" s="24" t="str">
        <f t="shared" si="0"/>
        <v>Baik/Baik</v>
      </c>
      <c r="J19" s="24" t="str">
        <f t="shared" si="7"/>
        <v>Baik/Baik</v>
      </c>
      <c r="K19" s="24" t="str">
        <f t="shared" si="8"/>
        <v>Cukup/Baik</v>
      </c>
      <c r="L19" s="24" t="str">
        <f t="shared" si="9"/>
        <v>Cukup/Baik</v>
      </c>
      <c r="M19" s="24" t="str">
        <f t="shared" si="10"/>
        <v>Baik/Baik</v>
      </c>
      <c r="O19" s="23" t="s">
        <v>57</v>
      </c>
      <c r="P19" s="20">
        <f t="shared" si="1"/>
        <v>3</v>
      </c>
      <c r="Q19" s="20">
        <f t="shared" si="2"/>
        <v>1</v>
      </c>
      <c r="R19" s="20">
        <f t="shared" si="3"/>
        <v>1</v>
      </c>
      <c r="S19" s="20">
        <f t="shared" si="4"/>
        <v>0.33</v>
      </c>
      <c r="T19" s="20">
        <f t="shared" si="5"/>
        <v>0.33</v>
      </c>
      <c r="U19" s="20">
        <f t="shared" si="6"/>
        <v>1</v>
      </c>
      <c r="W19" s="1"/>
      <c r="X19" s="137" t="s">
        <v>227</v>
      </c>
      <c r="Y19" s="138"/>
      <c r="Z19" s="139"/>
      <c r="AB19" s="94"/>
      <c r="AC19" s="94" t="s">
        <v>1</v>
      </c>
      <c r="AD19" s="94" t="s">
        <v>2</v>
      </c>
      <c r="AE19" s="94" t="s">
        <v>3</v>
      </c>
    </row>
    <row r="20" spans="1:31" ht="15.5" x14ac:dyDescent="0.35">
      <c r="A20" s="23" t="s">
        <v>58</v>
      </c>
      <c r="B20" s="19" t="s">
        <v>1</v>
      </c>
      <c r="C20" s="19" t="s">
        <v>2</v>
      </c>
      <c r="D20" s="19" t="s">
        <v>1</v>
      </c>
      <c r="E20" s="19" t="s">
        <v>1</v>
      </c>
      <c r="G20" s="23" t="s">
        <v>58</v>
      </c>
      <c r="H20" s="24" t="s">
        <v>212</v>
      </c>
      <c r="I20" s="24" t="str">
        <f t="shared" si="0"/>
        <v>Baik/Baik</v>
      </c>
      <c r="J20" s="24" t="str">
        <f t="shared" si="7"/>
        <v>Baik/Baik</v>
      </c>
      <c r="K20" s="24" t="str">
        <f t="shared" si="8"/>
        <v>Cukup/Baik</v>
      </c>
      <c r="L20" s="24" t="str">
        <f t="shared" si="9"/>
        <v>Cukup/Baik</v>
      </c>
      <c r="M20" s="24" t="str">
        <f t="shared" si="10"/>
        <v>Baik/Baik</v>
      </c>
      <c r="O20" s="23" t="s">
        <v>58</v>
      </c>
      <c r="P20" s="20">
        <f t="shared" si="1"/>
        <v>3</v>
      </c>
      <c r="Q20" s="20">
        <f t="shared" si="2"/>
        <v>1</v>
      </c>
      <c r="R20" s="20">
        <f t="shared" si="3"/>
        <v>1</v>
      </c>
      <c r="S20" s="20">
        <f t="shared" si="4"/>
        <v>0.33</v>
      </c>
      <c r="T20" s="20">
        <f t="shared" si="5"/>
        <v>0.33</v>
      </c>
      <c r="U20" s="20">
        <f t="shared" si="6"/>
        <v>1</v>
      </c>
      <c r="W20" s="1"/>
      <c r="X20" s="24" t="s">
        <v>210</v>
      </c>
      <c r="Y20" s="19">
        <v>1</v>
      </c>
      <c r="AB20" s="94" t="s">
        <v>1</v>
      </c>
      <c r="AC20" s="3">
        <v>1</v>
      </c>
      <c r="AD20" s="4">
        <v>3</v>
      </c>
      <c r="AE20" s="4">
        <v>5</v>
      </c>
    </row>
    <row r="21" spans="1:31" ht="15.5" x14ac:dyDescent="0.35">
      <c r="A21" s="23" t="s">
        <v>59</v>
      </c>
      <c r="B21" s="19" t="s">
        <v>1</v>
      </c>
      <c r="C21" s="19" t="s">
        <v>2</v>
      </c>
      <c r="D21" s="19" t="s">
        <v>1</v>
      </c>
      <c r="E21" s="19" t="s">
        <v>1</v>
      </c>
      <c r="G21" s="23" t="s">
        <v>59</v>
      </c>
      <c r="H21" s="24" t="s">
        <v>212</v>
      </c>
      <c r="I21" s="24" t="str">
        <f t="shared" si="0"/>
        <v>Baik/Baik</v>
      </c>
      <c r="J21" s="24" t="str">
        <f t="shared" si="7"/>
        <v>Baik/Baik</v>
      </c>
      <c r="K21" s="24" t="str">
        <f t="shared" si="8"/>
        <v>Cukup/Baik</v>
      </c>
      <c r="L21" s="24" t="str">
        <f t="shared" si="9"/>
        <v>Cukup/Baik</v>
      </c>
      <c r="M21" s="24" t="str">
        <f t="shared" si="10"/>
        <v>Baik/Baik</v>
      </c>
      <c r="O21" s="23" t="s">
        <v>59</v>
      </c>
      <c r="P21" s="20">
        <f t="shared" si="1"/>
        <v>3</v>
      </c>
      <c r="Q21" s="20">
        <f t="shared" si="2"/>
        <v>1</v>
      </c>
      <c r="R21" s="20">
        <f t="shared" si="3"/>
        <v>1</v>
      </c>
      <c r="S21" s="20">
        <f t="shared" si="4"/>
        <v>0.33</v>
      </c>
      <c r="T21" s="20">
        <f t="shared" si="5"/>
        <v>0.33</v>
      </c>
      <c r="U21" s="20">
        <f t="shared" si="6"/>
        <v>1</v>
      </c>
      <c r="W21" s="1"/>
      <c r="X21" s="24" t="s">
        <v>213</v>
      </c>
      <c r="Y21" s="19">
        <v>1</v>
      </c>
      <c r="AB21" s="94" t="s">
        <v>2</v>
      </c>
      <c r="AC21" s="5">
        <f>1/AD20</f>
        <v>0.33333333333333331</v>
      </c>
      <c r="AD21" s="3">
        <v>1</v>
      </c>
      <c r="AE21" s="4">
        <v>3</v>
      </c>
    </row>
    <row r="22" spans="1:31" ht="15.5" x14ac:dyDescent="0.35">
      <c r="A22" s="23" t="s">
        <v>60</v>
      </c>
      <c r="B22" s="19" t="s">
        <v>1</v>
      </c>
      <c r="C22" s="19" t="s">
        <v>2</v>
      </c>
      <c r="D22" s="19" t="s">
        <v>1</v>
      </c>
      <c r="E22" s="19" t="s">
        <v>1</v>
      </c>
      <c r="G22" s="23" t="s">
        <v>60</v>
      </c>
      <c r="H22" s="24" t="s">
        <v>212</v>
      </c>
      <c r="I22" s="24" t="str">
        <f t="shared" si="0"/>
        <v>Baik/Baik</v>
      </c>
      <c r="J22" s="24" t="str">
        <f t="shared" si="7"/>
        <v>Baik/Baik</v>
      </c>
      <c r="K22" s="24" t="str">
        <f t="shared" si="8"/>
        <v>Cukup/Baik</v>
      </c>
      <c r="L22" s="24" t="str">
        <f t="shared" si="9"/>
        <v>Cukup/Baik</v>
      </c>
      <c r="M22" s="24" t="str">
        <f t="shared" si="10"/>
        <v>Baik/Baik</v>
      </c>
      <c r="O22" s="23" t="s">
        <v>60</v>
      </c>
      <c r="P22" s="20">
        <f t="shared" si="1"/>
        <v>3</v>
      </c>
      <c r="Q22" s="20">
        <f t="shared" si="2"/>
        <v>1</v>
      </c>
      <c r="R22" s="20">
        <f t="shared" si="3"/>
        <v>1</v>
      </c>
      <c r="S22" s="20">
        <f t="shared" si="4"/>
        <v>0.33</v>
      </c>
      <c r="T22" s="20">
        <f t="shared" si="5"/>
        <v>0.33</v>
      </c>
      <c r="U22" s="20">
        <f t="shared" si="6"/>
        <v>1</v>
      </c>
      <c r="W22" s="1"/>
      <c r="X22" s="24" t="s">
        <v>217</v>
      </c>
      <c r="Y22" s="30">
        <v>1</v>
      </c>
      <c r="AB22" s="94" t="s">
        <v>3</v>
      </c>
      <c r="AC22" s="5">
        <f>1/AE20</f>
        <v>0.2</v>
      </c>
      <c r="AD22" s="5">
        <f>1/AE21</f>
        <v>0.33333333333333331</v>
      </c>
      <c r="AE22" s="3">
        <v>1</v>
      </c>
    </row>
    <row r="23" spans="1:31" ht="15.5" x14ac:dyDescent="0.35">
      <c r="A23" s="23" t="s">
        <v>61</v>
      </c>
      <c r="B23" s="19" t="s">
        <v>1</v>
      </c>
      <c r="C23" s="19" t="s">
        <v>2</v>
      </c>
      <c r="D23" s="19" t="s">
        <v>1</v>
      </c>
      <c r="E23" s="19" t="s">
        <v>1</v>
      </c>
      <c r="G23" s="23" t="s">
        <v>61</v>
      </c>
      <c r="H23" s="24" t="s">
        <v>212</v>
      </c>
      <c r="I23" s="24" t="str">
        <f t="shared" si="0"/>
        <v>Baik/Baik</v>
      </c>
      <c r="J23" s="24" t="str">
        <f t="shared" si="7"/>
        <v>Baik/Baik</v>
      </c>
      <c r="K23" s="24" t="str">
        <f t="shared" si="8"/>
        <v>Cukup/Baik</v>
      </c>
      <c r="L23" s="24" t="str">
        <f t="shared" si="9"/>
        <v>Cukup/Baik</v>
      </c>
      <c r="M23" s="24" t="str">
        <f t="shared" si="10"/>
        <v>Baik/Baik</v>
      </c>
      <c r="O23" s="23" t="s">
        <v>61</v>
      </c>
      <c r="P23" s="20">
        <f t="shared" si="1"/>
        <v>3</v>
      </c>
      <c r="Q23" s="20">
        <f t="shared" si="2"/>
        <v>1</v>
      </c>
      <c r="R23" s="20">
        <f t="shared" si="3"/>
        <v>1</v>
      </c>
      <c r="S23" s="20">
        <f t="shared" si="4"/>
        <v>0.33</v>
      </c>
      <c r="T23" s="20">
        <f t="shared" si="5"/>
        <v>0.33</v>
      </c>
      <c r="U23" s="20">
        <f t="shared" si="6"/>
        <v>1</v>
      </c>
      <c r="W23" s="1"/>
      <c r="X23" s="24" t="s">
        <v>212</v>
      </c>
      <c r="Y23" s="19">
        <v>3</v>
      </c>
      <c r="AB23" s="6" t="s">
        <v>0</v>
      </c>
      <c r="AC23" s="5">
        <f>SUM(AC20:AC22)</f>
        <v>1.5333333333333332</v>
      </c>
      <c r="AD23" s="5">
        <f>SUM(AD20:AD22)</f>
        <v>4.333333333333333</v>
      </c>
      <c r="AE23" s="5">
        <f>SUM(AE20:AE22)</f>
        <v>9</v>
      </c>
    </row>
    <row r="24" spans="1:31" x14ac:dyDescent="0.35">
      <c r="A24" s="23" t="s">
        <v>62</v>
      </c>
      <c r="B24" s="19" t="s">
        <v>1</v>
      </c>
      <c r="C24" s="19" t="s">
        <v>2</v>
      </c>
      <c r="D24" s="19" t="s">
        <v>1</v>
      </c>
      <c r="E24" s="19" t="s">
        <v>1</v>
      </c>
      <c r="G24" s="23" t="s">
        <v>62</v>
      </c>
      <c r="H24" s="24" t="s">
        <v>212</v>
      </c>
      <c r="I24" s="24" t="str">
        <f t="shared" si="0"/>
        <v>Baik/Baik</v>
      </c>
      <c r="J24" s="24" t="str">
        <f t="shared" si="7"/>
        <v>Baik/Baik</v>
      </c>
      <c r="K24" s="24" t="str">
        <f t="shared" si="8"/>
        <v>Cukup/Baik</v>
      </c>
      <c r="L24" s="24" t="str">
        <f t="shared" si="9"/>
        <v>Cukup/Baik</v>
      </c>
      <c r="M24" s="24" t="str">
        <f t="shared" si="10"/>
        <v>Baik/Baik</v>
      </c>
      <c r="O24" s="23" t="s">
        <v>62</v>
      </c>
      <c r="P24" s="20">
        <f t="shared" si="1"/>
        <v>3</v>
      </c>
      <c r="Q24" s="20">
        <f t="shared" si="2"/>
        <v>1</v>
      </c>
      <c r="R24" s="20">
        <f t="shared" si="3"/>
        <v>1</v>
      </c>
      <c r="S24" s="20">
        <f t="shared" si="4"/>
        <v>0.33</v>
      </c>
      <c r="T24" s="20">
        <f t="shared" si="5"/>
        <v>0.33</v>
      </c>
      <c r="U24" s="20">
        <f t="shared" si="6"/>
        <v>1</v>
      </c>
      <c r="W24" s="1"/>
      <c r="X24" s="24" t="s">
        <v>216</v>
      </c>
      <c r="Y24" s="30">
        <v>5</v>
      </c>
    </row>
    <row r="25" spans="1:31" ht="15.5" x14ac:dyDescent="0.35">
      <c r="A25" s="23" t="s">
        <v>63</v>
      </c>
      <c r="B25" s="19" t="s">
        <v>1</v>
      </c>
      <c r="C25" s="19" t="s">
        <v>2</v>
      </c>
      <c r="D25" s="19" t="s">
        <v>1</v>
      </c>
      <c r="E25" s="19" t="s">
        <v>3</v>
      </c>
      <c r="G25" s="23" t="s">
        <v>63</v>
      </c>
      <c r="H25" s="24" t="s">
        <v>212</v>
      </c>
      <c r="I25" s="24" t="str">
        <f t="shared" si="0"/>
        <v>Baik/Baik</v>
      </c>
      <c r="J25" s="24" t="str">
        <f t="shared" si="7"/>
        <v>Baik/Kurang</v>
      </c>
      <c r="K25" s="24" t="str">
        <f t="shared" si="8"/>
        <v>Cukup/Baik</v>
      </c>
      <c r="L25" s="24" t="str">
        <f t="shared" si="9"/>
        <v>Cukup/Kurang</v>
      </c>
      <c r="M25" s="24" t="str">
        <f t="shared" si="10"/>
        <v>Baik/Kurang</v>
      </c>
      <c r="O25" s="23" t="s">
        <v>63</v>
      </c>
      <c r="P25" s="20">
        <f t="shared" si="1"/>
        <v>3</v>
      </c>
      <c r="Q25" s="20">
        <f t="shared" si="2"/>
        <v>1</v>
      </c>
      <c r="R25" s="20">
        <f t="shared" si="3"/>
        <v>5</v>
      </c>
      <c r="S25" s="20">
        <f t="shared" si="4"/>
        <v>0.33</v>
      </c>
      <c r="T25" s="20">
        <f t="shared" si="5"/>
        <v>3</v>
      </c>
      <c r="U25" s="20">
        <f t="shared" si="6"/>
        <v>5</v>
      </c>
      <c r="W25" s="14"/>
      <c r="X25" s="24" t="s">
        <v>209</v>
      </c>
      <c r="Y25" s="19">
        <v>0.33</v>
      </c>
    </row>
    <row r="26" spans="1:31" x14ac:dyDescent="0.35">
      <c r="A26" s="23" t="s">
        <v>64</v>
      </c>
      <c r="B26" s="19" t="s">
        <v>2</v>
      </c>
      <c r="C26" s="19" t="s">
        <v>3</v>
      </c>
      <c r="D26" s="19" t="s">
        <v>1</v>
      </c>
      <c r="E26" s="19" t="s">
        <v>3</v>
      </c>
      <c r="G26" s="23" t="s">
        <v>64</v>
      </c>
      <c r="H26" s="24" t="s">
        <v>215</v>
      </c>
      <c r="I26" s="24" t="str">
        <f t="shared" si="0"/>
        <v>Cukup/Baik</v>
      </c>
      <c r="J26" s="24" t="str">
        <f t="shared" si="7"/>
        <v>Cukup/Kurang</v>
      </c>
      <c r="K26" s="24" t="str">
        <f t="shared" si="8"/>
        <v>Kurang/Baik</v>
      </c>
      <c r="L26" s="24" t="str">
        <f t="shared" si="9"/>
        <v>Kurang/Kurang</v>
      </c>
      <c r="M26" s="24" t="str">
        <f t="shared" si="10"/>
        <v>Baik/Kurang</v>
      </c>
      <c r="O26" s="23" t="s">
        <v>64</v>
      </c>
      <c r="P26" s="20">
        <f t="shared" si="1"/>
        <v>3</v>
      </c>
      <c r="Q26" s="20">
        <f t="shared" si="2"/>
        <v>0.33</v>
      </c>
      <c r="R26" s="20">
        <f t="shared" si="3"/>
        <v>3</v>
      </c>
      <c r="S26" s="20">
        <f t="shared" si="4"/>
        <v>0.2</v>
      </c>
      <c r="T26" s="20">
        <f t="shared" si="5"/>
        <v>1</v>
      </c>
      <c r="U26" s="20">
        <f t="shared" si="6"/>
        <v>5</v>
      </c>
      <c r="W26" s="1"/>
      <c r="X26" s="24" t="s">
        <v>215</v>
      </c>
      <c r="Y26" s="30">
        <v>3</v>
      </c>
    </row>
    <row r="27" spans="1:31" x14ac:dyDescent="0.35">
      <c r="A27" s="23" t="s">
        <v>65</v>
      </c>
      <c r="B27" s="19" t="s">
        <v>2</v>
      </c>
      <c r="C27" s="19" t="s">
        <v>3</v>
      </c>
      <c r="D27" s="19" t="s">
        <v>1</v>
      </c>
      <c r="E27" s="19" t="s">
        <v>3</v>
      </c>
      <c r="G27" s="23" t="s">
        <v>65</v>
      </c>
      <c r="H27" s="24" t="s">
        <v>215</v>
      </c>
      <c r="I27" s="24" t="str">
        <f t="shared" si="0"/>
        <v>Cukup/Baik</v>
      </c>
      <c r="J27" s="24" t="str">
        <f t="shared" si="7"/>
        <v>Cukup/Kurang</v>
      </c>
      <c r="K27" s="24" t="str">
        <f t="shared" si="8"/>
        <v>Kurang/Baik</v>
      </c>
      <c r="L27" s="24" t="str">
        <f t="shared" si="9"/>
        <v>Kurang/Kurang</v>
      </c>
      <c r="M27" s="24" t="str">
        <f t="shared" si="10"/>
        <v>Baik/Kurang</v>
      </c>
      <c r="O27" s="23" t="s">
        <v>65</v>
      </c>
      <c r="P27" s="20">
        <f t="shared" si="1"/>
        <v>3</v>
      </c>
      <c r="Q27" s="20">
        <f t="shared" si="2"/>
        <v>0.33</v>
      </c>
      <c r="R27" s="20">
        <f t="shared" si="3"/>
        <v>3</v>
      </c>
      <c r="S27" s="20">
        <f t="shared" si="4"/>
        <v>0.2</v>
      </c>
      <c r="T27" s="20">
        <f t="shared" si="5"/>
        <v>1</v>
      </c>
      <c r="U27" s="20">
        <f t="shared" si="6"/>
        <v>5</v>
      </c>
      <c r="W27" s="1"/>
      <c r="X27" s="24" t="s">
        <v>211</v>
      </c>
      <c r="Y27" s="19">
        <v>0.2</v>
      </c>
    </row>
    <row r="28" spans="1:31" x14ac:dyDescent="0.35">
      <c r="A28" s="23" t="s">
        <v>66</v>
      </c>
      <c r="B28" s="19" t="s">
        <v>2</v>
      </c>
      <c r="C28" s="19" t="s">
        <v>3</v>
      </c>
      <c r="D28" s="19" t="s">
        <v>1</v>
      </c>
      <c r="E28" s="19" t="s">
        <v>3</v>
      </c>
      <c r="G28" s="23" t="s">
        <v>66</v>
      </c>
      <c r="H28" s="24" t="s">
        <v>215</v>
      </c>
      <c r="I28" s="24" t="str">
        <f t="shared" si="0"/>
        <v>Cukup/Baik</v>
      </c>
      <c r="J28" s="24" t="str">
        <f t="shared" si="7"/>
        <v>Cukup/Kurang</v>
      </c>
      <c r="K28" s="24" t="str">
        <f t="shared" si="8"/>
        <v>Kurang/Baik</v>
      </c>
      <c r="L28" s="24" t="str">
        <f t="shared" si="9"/>
        <v>Kurang/Kurang</v>
      </c>
      <c r="M28" s="24" t="str">
        <f t="shared" si="10"/>
        <v>Baik/Kurang</v>
      </c>
      <c r="O28" s="23" t="s">
        <v>66</v>
      </c>
      <c r="P28" s="20">
        <f t="shared" si="1"/>
        <v>3</v>
      </c>
      <c r="Q28" s="20">
        <f t="shared" si="2"/>
        <v>0.33</v>
      </c>
      <c r="R28" s="20">
        <f t="shared" si="3"/>
        <v>3</v>
      </c>
      <c r="S28" s="20">
        <f t="shared" si="4"/>
        <v>0.2</v>
      </c>
      <c r="T28" s="20">
        <f t="shared" si="5"/>
        <v>1</v>
      </c>
      <c r="U28" s="20">
        <f t="shared" si="6"/>
        <v>5</v>
      </c>
      <c r="W28" s="1"/>
      <c r="X28" s="24" t="s">
        <v>214</v>
      </c>
      <c r="Y28" s="30">
        <v>0.33</v>
      </c>
    </row>
    <row r="29" spans="1:31" x14ac:dyDescent="0.35">
      <c r="A29" s="23" t="s">
        <v>67</v>
      </c>
      <c r="B29" s="19" t="s">
        <v>2</v>
      </c>
      <c r="C29" s="19" t="s">
        <v>3</v>
      </c>
      <c r="D29" s="19" t="s">
        <v>1</v>
      </c>
      <c r="E29" s="19" t="s">
        <v>3</v>
      </c>
      <c r="G29" s="23" t="s">
        <v>67</v>
      </c>
      <c r="H29" s="24" t="s">
        <v>215</v>
      </c>
      <c r="I29" s="24" t="str">
        <f t="shared" si="0"/>
        <v>Cukup/Baik</v>
      </c>
      <c r="J29" s="24" t="str">
        <f t="shared" si="7"/>
        <v>Cukup/Kurang</v>
      </c>
      <c r="K29" s="24" t="str">
        <f t="shared" si="8"/>
        <v>Kurang/Baik</v>
      </c>
      <c r="L29" s="24" t="str">
        <f t="shared" si="9"/>
        <v>Kurang/Kurang</v>
      </c>
      <c r="M29" s="24" t="str">
        <f t="shared" si="10"/>
        <v>Baik/Kurang</v>
      </c>
      <c r="O29" s="23" t="s">
        <v>67</v>
      </c>
      <c r="P29" s="20">
        <f t="shared" si="1"/>
        <v>3</v>
      </c>
      <c r="Q29" s="20">
        <f t="shared" si="2"/>
        <v>0.33</v>
      </c>
      <c r="R29" s="20">
        <f t="shared" si="3"/>
        <v>3</v>
      </c>
      <c r="S29" s="20">
        <f t="shared" si="4"/>
        <v>0.2</v>
      </c>
      <c r="T29" s="20">
        <f t="shared" si="5"/>
        <v>1</v>
      </c>
      <c r="U29" s="20">
        <f t="shared" si="6"/>
        <v>5</v>
      </c>
      <c r="W29" s="1"/>
    </row>
    <row r="30" spans="1:31" ht="15.5" x14ac:dyDescent="0.35">
      <c r="A30" s="23" t="s">
        <v>68</v>
      </c>
      <c r="B30" s="19" t="s">
        <v>1</v>
      </c>
      <c r="C30" s="19" t="s">
        <v>3</v>
      </c>
      <c r="D30" s="19" t="s">
        <v>1</v>
      </c>
      <c r="E30" s="19" t="s">
        <v>3</v>
      </c>
      <c r="G30" s="23" t="s">
        <v>68</v>
      </c>
      <c r="H30" s="24" t="s">
        <v>216</v>
      </c>
      <c r="I30" s="24" t="str">
        <f t="shared" si="0"/>
        <v>Baik/Baik</v>
      </c>
      <c r="J30" s="24" t="str">
        <f t="shared" si="7"/>
        <v>Baik/Kurang</v>
      </c>
      <c r="K30" s="24" t="str">
        <f t="shared" si="8"/>
        <v>Kurang/Baik</v>
      </c>
      <c r="L30" s="24" t="str">
        <f t="shared" si="9"/>
        <v>Kurang/Kurang</v>
      </c>
      <c r="M30" s="24" t="str">
        <f t="shared" si="10"/>
        <v>Baik/Kurang</v>
      </c>
      <c r="O30" s="23" t="s">
        <v>68</v>
      </c>
      <c r="P30" s="20">
        <f t="shared" si="1"/>
        <v>5</v>
      </c>
      <c r="Q30" s="20">
        <f t="shared" si="2"/>
        <v>1</v>
      </c>
      <c r="R30" s="20">
        <f t="shared" si="3"/>
        <v>5</v>
      </c>
      <c r="S30" s="20">
        <f t="shared" si="4"/>
        <v>0.2</v>
      </c>
      <c r="T30" s="20">
        <f t="shared" si="5"/>
        <v>1</v>
      </c>
      <c r="U30" s="20">
        <f t="shared" si="6"/>
        <v>5</v>
      </c>
      <c r="W30" s="14"/>
    </row>
    <row r="31" spans="1:31" ht="15.5" x14ac:dyDescent="0.35">
      <c r="A31" s="23" t="s">
        <v>69</v>
      </c>
      <c r="B31" s="19" t="s">
        <v>2</v>
      </c>
      <c r="C31" s="19" t="s">
        <v>3</v>
      </c>
      <c r="D31" s="19" t="s">
        <v>1</v>
      </c>
      <c r="E31" s="19" t="s">
        <v>3</v>
      </c>
      <c r="G31" s="23" t="s">
        <v>69</v>
      </c>
      <c r="H31" s="24" t="s">
        <v>215</v>
      </c>
      <c r="I31" s="24" t="str">
        <f t="shared" si="0"/>
        <v>Cukup/Baik</v>
      </c>
      <c r="J31" s="24" t="str">
        <f t="shared" si="7"/>
        <v>Cukup/Kurang</v>
      </c>
      <c r="K31" s="24" t="str">
        <f t="shared" si="8"/>
        <v>Kurang/Baik</v>
      </c>
      <c r="L31" s="24" t="str">
        <f t="shared" si="9"/>
        <v>Kurang/Kurang</v>
      </c>
      <c r="M31" s="24" t="str">
        <f t="shared" si="10"/>
        <v>Baik/Kurang</v>
      </c>
      <c r="O31" s="23" t="s">
        <v>69</v>
      </c>
      <c r="P31" s="20">
        <f t="shared" si="1"/>
        <v>3</v>
      </c>
      <c r="Q31" s="20">
        <f t="shared" si="2"/>
        <v>0.33</v>
      </c>
      <c r="R31" s="20">
        <f t="shared" si="3"/>
        <v>3</v>
      </c>
      <c r="S31" s="20">
        <f t="shared" si="4"/>
        <v>0.2</v>
      </c>
      <c r="T31" s="20">
        <f t="shared" si="5"/>
        <v>1</v>
      </c>
      <c r="U31" s="20">
        <f t="shared" si="6"/>
        <v>5</v>
      </c>
      <c r="W31" s="14"/>
    </row>
    <row r="32" spans="1:31" x14ac:dyDescent="0.35">
      <c r="A32" s="23" t="s">
        <v>70</v>
      </c>
      <c r="B32" s="19" t="s">
        <v>2</v>
      </c>
      <c r="C32" s="19" t="s">
        <v>3</v>
      </c>
      <c r="D32" s="19" t="s">
        <v>1</v>
      </c>
      <c r="E32" s="19" t="s">
        <v>3</v>
      </c>
      <c r="G32" s="23" t="s">
        <v>70</v>
      </c>
      <c r="H32" s="24" t="s">
        <v>215</v>
      </c>
      <c r="I32" s="24" t="str">
        <f t="shared" si="0"/>
        <v>Cukup/Baik</v>
      </c>
      <c r="J32" s="24" t="str">
        <f t="shared" si="7"/>
        <v>Cukup/Kurang</v>
      </c>
      <c r="K32" s="24" t="str">
        <f t="shared" si="8"/>
        <v>Kurang/Baik</v>
      </c>
      <c r="L32" s="24" t="str">
        <f t="shared" si="9"/>
        <v>Kurang/Kurang</v>
      </c>
      <c r="M32" s="24" t="str">
        <f t="shared" si="10"/>
        <v>Baik/Kurang</v>
      </c>
      <c r="O32" s="23" t="s">
        <v>70</v>
      </c>
      <c r="P32" s="20">
        <f t="shared" si="1"/>
        <v>3</v>
      </c>
      <c r="Q32" s="20">
        <f t="shared" si="2"/>
        <v>0.33</v>
      </c>
      <c r="R32" s="20">
        <f t="shared" si="3"/>
        <v>3</v>
      </c>
      <c r="S32" s="20">
        <f t="shared" si="4"/>
        <v>0.2</v>
      </c>
      <c r="T32" s="20">
        <f t="shared" si="5"/>
        <v>1</v>
      </c>
      <c r="U32" s="20">
        <f t="shared" si="6"/>
        <v>5</v>
      </c>
    </row>
    <row r="33" spans="1:31" x14ac:dyDescent="0.35">
      <c r="A33" s="23" t="s">
        <v>71</v>
      </c>
      <c r="B33" s="19" t="s">
        <v>1</v>
      </c>
      <c r="C33" s="19" t="s">
        <v>3</v>
      </c>
      <c r="D33" s="19" t="s">
        <v>1</v>
      </c>
      <c r="E33" s="19" t="s">
        <v>3</v>
      </c>
      <c r="G33" s="23" t="s">
        <v>71</v>
      </c>
      <c r="H33" s="24" t="s">
        <v>216</v>
      </c>
      <c r="I33" s="24" t="str">
        <f t="shared" si="0"/>
        <v>Baik/Baik</v>
      </c>
      <c r="J33" s="24" t="str">
        <f t="shared" si="7"/>
        <v>Baik/Kurang</v>
      </c>
      <c r="K33" s="24" t="str">
        <f t="shared" si="8"/>
        <v>Kurang/Baik</v>
      </c>
      <c r="L33" s="24" t="str">
        <f t="shared" si="9"/>
        <v>Kurang/Kurang</v>
      </c>
      <c r="M33" s="24" t="str">
        <f t="shared" si="10"/>
        <v>Baik/Kurang</v>
      </c>
      <c r="O33" s="23" t="s">
        <v>71</v>
      </c>
      <c r="P33" s="20">
        <f t="shared" si="1"/>
        <v>5</v>
      </c>
      <c r="Q33" s="20">
        <f t="shared" si="2"/>
        <v>1</v>
      </c>
      <c r="R33" s="20">
        <f t="shared" si="3"/>
        <v>5</v>
      </c>
      <c r="S33" s="20">
        <f t="shared" si="4"/>
        <v>0.2</v>
      </c>
      <c r="T33" s="20">
        <f t="shared" si="5"/>
        <v>1</v>
      </c>
      <c r="U33" s="20">
        <f t="shared" si="6"/>
        <v>5</v>
      </c>
      <c r="X33" s="128" t="s">
        <v>18</v>
      </c>
      <c r="Y33" s="129"/>
      <c r="Z33" s="129"/>
      <c r="AA33" s="130"/>
      <c r="AC33" s="133" t="s">
        <v>227</v>
      </c>
      <c r="AD33" s="134"/>
      <c r="AE33" s="135"/>
    </row>
    <row r="34" spans="1:31" x14ac:dyDescent="0.35">
      <c r="A34" s="23" t="s">
        <v>72</v>
      </c>
      <c r="B34" s="19" t="s">
        <v>1</v>
      </c>
      <c r="C34" s="19" t="s">
        <v>3</v>
      </c>
      <c r="D34" s="19" t="s">
        <v>1</v>
      </c>
      <c r="E34" s="19" t="s">
        <v>3</v>
      </c>
      <c r="G34" s="23" t="s">
        <v>72</v>
      </c>
      <c r="H34" s="24" t="s">
        <v>216</v>
      </c>
      <c r="I34" s="24" t="str">
        <f t="shared" si="0"/>
        <v>Baik/Baik</v>
      </c>
      <c r="J34" s="24" t="str">
        <f t="shared" si="7"/>
        <v>Baik/Kurang</v>
      </c>
      <c r="K34" s="24" t="str">
        <f t="shared" si="8"/>
        <v>Kurang/Baik</v>
      </c>
      <c r="L34" s="24" t="str">
        <f t="shared" si="9"/>
        <v>Kurang/Kurang</v>
      </c>
      <c r="M34" s="24" t="str">
        <f t="shared" si="10"/>
        <v>Baik/Kurang</v>
      </c>
      <c r="O34" s="23" t="s">
        <v>72</v>
      </c>
      <c r="P34" s="20">
        <f t="shared" si="1"/>
        <v>5</v>
      </c>
      <c r="Q34" s="20">
        <f t="shared" si="2"/>
        <v>1</v>
      </c>
      <c r="R34" s="20">
        <f t="shared" si="3"/>
        <v>5</v>
      </c>
      <c r="S34" s="20">
        <f t="shared" si="4"/>
        <v>0.2</v>
      </c>
      <c r="T34" s="20">
        <f t="shared" si="5"/>
        <v>1</v>
      </c>
      <c r="U34" s="20">
        <f t="shared" si="6"/>
        <v>5</v>
      </c>
      <c r="X34" s="12" t="s">
        <v>19</v>
      </c>
      <c r="Y34" s="12" t="s">
        <v>20</v>
      </c>
      <c r="Z34" s="12" t="s">
        <v>21</v>
      </c>
      <c r="AA34" s="12" t="s">
        <v>22</v>
      </c>
      <c r="AC34" s="24" t="s">
        <v>210</v>
      </c>
      <c r="AD34" s="19">
        <v>1</v>
      </c>
      <c r="AE34" s="31" t="s">
        <v>220</v>
      </c>
    </row>
    <row r="35" spans="1:31" x14ac:dyDescent="0.35">
      <c r="A35" s="23" t="s">
        <v>73</v>
      </c>
      <c r="B35" s="19" t="s">
        <v>1</v>
      </c>
      <c r="C35" s="19" t="s">
        <v>3</v>
      </c>
      <c r="D35" s="19" t="s">
        <v>1</v>
      </c>
      <c r="E35" s="19" t="s">
        <v>3</v>
      </c>
      <c r="G35" s="23" t="s">
        <v>73</v>
      </c>
      <c r="H35" s="24" t="s">
        <v>216</v>
      </c>
      <c r="I35" s="24" t="str">
        <f t="shared" si="0"/>
        <v>Baik/Baik</v>
      </c>
      <c r="J35" s="24" t="str">
        <f t="shared" si="7"/>
        <v>Baik/Kurang</v>
      </c>
      <c r="K35" s="24" t="str">
        <f t="shared" si="8"/>
        <v>Kurang/Baik</v>
      </c>
      <c r="L35" s="24" t="str">
        <f t="shared" si="9"/>
        <v>Kurang/Kurang</v>
      </c>
      <c r="M35" s="24" t="str">
        <f t="shared" si="10"/>
        <v>Baik/Kurang</v>
      </c>
      <c r="O35" s="23" t="s">
        <v>73</v>
      </c>
      <c r="P35" s="20">
        <f t="shared" si="1"/>
        <v>5</v>
      </c>
      <c r="Q35" s="20">
        <f t="shared" si="2"/>
        <v>1</v>
      </c>
      <c r="R35" s="20">
        <f t="shared" si="3"/>
        <v>5</v>
      </c>
      <c r="S35" s="20">
        <f t="shared" si="4"/>
        <v>0.2</v>
      </c>
      <c r="T35" s="20">
        <f t="shared" si="5"/>
        <v>1</v>
      </c>
      <c r="U35" s="20">
        <f t="shared" si="6"/>
        <v>5</v>
      </c>
      <c r="X35" s="13" t="s">
        <v>24</v>
      </c>
      <c r="Y35" s="13" t="s">
        <v>1</v>
      </c>
      <c r="Z35" s="13" t="s">
        <v>23</v>
      </c>
      <c r="AA35" s="13" t="s">
        <v>1</v>
      </c>
      <c r="AC35" s="24" t="s">
        <v>213</v>
      </c>
      <c r="AD35" s="19">
        <v>1</v>
      </c>
      <c r="AE35" s="31" t="s">
        <v>221</v>
      </c>
    </row>
    <row r="36" spans="1:31" x14ac:dyDescent="0.35">
      <c r="A36" s="23" t="s">
        <v>74</v>
      </c>
      <c r="B36" s="19" t="s">
        <v>1</v>
      </c>
      <c r="C36" s="19" t="s">
        <v>3</v>
      </c>
      <c r="D36" s="19" t="s">
        <v>1</v>
      </c>
      <c r="E36" s="19" t="s">
        <v>3</v>
      </c>
      <c r="G36" s="23" t="s">
        <v>74</v>
      </c>
      <c r="H36" s="24" t="s">
        <v>216</v>
      </c>
      <c r="I36" s="24" t="str">
        <f t="shared" si="0"/>
        <v>Baik/Baik</v>
      </c>
      <c r="J36" s="24" t="str">
        <f t="shared" si="7"/>
        <v>Baik/Kurang</v>
      </c>
      <c r="K36" s="24" t="str">
        <f t="shared" si="8"/>
        <v>Kurang/Baik</v>
      </c>
      <c r="L36" s="24" t="str">
        <f t="shared" si="9"/>
        <v>Kurang/Kurang</v>
      </c>
      <c r="M36" s="24" t="str">
        <f t="shared" si="10"/>
        <v>Baik/Kurang</v>
      </c>
      <c r="O36" s="23" t="s">
        <v>74</v>
      </c>
      <c r="P36" s="20">
        <f t="shared" ref="P36:P67" si="17">VLOOKUP(H36,$AC$34:$AD$42,2,)</f>
        <v>5</v>
      </c>
      <c r="Q36" s="20">
        <f t="shared" ref="Q36:Q67" si="18">VLOOKUP(I36,$AC$34:$AD$42,2,)</f>
        <v>1</v>
      </c>
      <c r="R36" s="20">
        <f t="shared" ref="R36:R67" si="19">VLOOKUP(J36,$AC$34:$AD$42,2,)</f>
        <v>5</v>
      </c>
      <c r="S36" s="20">
        <f t="shared" ref="S36:S67" si="20">VLOOKUP(K36,$AC$34:$AD$42,2,)</f>
        <v>0.2</v>
      </c>
      <c r="T36" s="20">
        <f t="shared" ref="T36:T67" si="21">VLOOKUP(L36,$AC$34:$AD$42,2,)</f>
        <v>1</v>
      </c>
      <c r="U36" s="20">
        <f t="shared" ref="U36:U67" si="22">VLOOKUP(M36,$AC$34:$AD$42,2,)</f>
        <v>5</v>
      </c>
      <c r="X36" s="9">
        <f>Sub!G11</f>
        <v>0.63334572030224201</v>
      </c>
      <c r="Y36" s="11">
        <v>0.54</v>
      </c>
      <c r="Z36" s="11">
        <v>0.62</v>
      </c>
      <c r="AA36" s="11">
        <v>0.56999999999999995</v>
      </c>
      <c r="AC36" s="24" t="s">
        <v>217</v>
      </c>
      <c r="AD36" s="30">
        <v>1</v>
      </c>
      <c r="AE36" s="31" t="s">
        <v>222</v>
      </c>
    </row>
    <row r="37" spans="1:31" x14ac:dyDescent="0.35">
      <c r="A37" s="23" t="s">
        <v>75</v>
      </c>
      <c r="B37" s="19" t="s">
        <v>1</v>
      </c>
      <c r="C37" s="19" t="s">
        <v>3</v>
      </c>
      <c r="D37" s="19" t="s">
        <v>1</v>
      </c>
      <c r="E37" s="19" t="s">
        <v>3</v>
      </c>
      <c r="G37" s="23" t="s">
        <v>75</v>
      </c>
      <c r="H37" s="24" t="s">
        <v>216</v>
      </c>
      <c r="I37" s="24" t="str">
        <f t="shared" si="0"/>
        <v>Baik/Baik</v>
      </c>
      <c r="J37" s="24" t="str">
        <f t="shared" si="7"/>
        <v>Baik/Kurang</v>
      </c>
      <c r="K37" s="24" t="str">
        <f t="shared" si="8"/>
        <v>Kurang/Baik</v>
      </c>
      <c r="L37" s="24" t="str">
        <f t="shared" si="9"/>
        <v>Kurang/Kurang</v>
      </c>
      <c r="M37" s="24" t="str">
        <f t="shared" si="10"/>
        <v>Baik/Kurang</v>
      </c>
      <c r="O37" s="23" t="s">
        <v>75</v>
      </c>
      <c r="P37" s="20">
        <f t="shared" si="17"/>
        <v>5</v>
      </c>
      <c r="Q37" s="20">
        <f t="shared" si="18"/>
        <v>1</v>
      </c>
      <c r="R37" s="20">
        <f t="shared" si="19"/>
        <v>5</v>
      </c>
      <c r="S37" s="20">
        <f t="shared" si="20"/>
        <v>0.2</v>
      </c>
      <c r="T37" s="20">
        <f t="shared" si="21"/>
        <v>1</v>
      </c>
      <c r="U37" s="20">
        <f t="shared" si="22"/>
        <v>5</v>
      </c>
      <c r="X37" s="13" t="s">
        <v>2</v>
      </c>
      <c r="Y37" s="13" t="s">
        <v>2</v>
      </c>
      <c r="Z37" s="13" t="s">
        <v>1</v>
      </c>
      <c r="AA37" s="13" t="s">
        <v>2</v>
      </c>
      <c r="AC37" s="24" t="s">
        <v>212</v>
      </c>
      <c r="AD37" s="19">
        <v>3</v>
      </c>
      <c r="AE37" s="31" t="s">
        <v>223</v>
      </c>
    </row>
    <row r="38" spans="1:31" x14ac:dyDescent="0.35">
      <c r="A38" s="23" t="s">
        <v>76</v>
      </c>
      <c r="B38" s="19" t="s">
        <v>1</v>
      </c>
      <c r="C38" s="19" t="s">
        <v>3</v>
      </c>
      <c r="D38" s="19" t="s">
        <v>1</v>
      </c>
      <c r="E38" s="19" t="s">
        <v>3</v>
      </c>
      <c r="G38" s="23" t="s">
        <v>76</v>
      </c>
      <c r="H38" s="24" t="s">
        <v>216</v>
      </c>
      <c r="I38" s="24" t="str">
        <f t="shared" si="0"/>
        <v>Baik/Baik</v>
      </c>
      <c r="J38" s="24" t="str">
        <f t="shared" si="7"/>
        <v>Baik/Kurang</v>
      </c>
      <c r="K38" s="24" t="str">
        <f t="shared" si="8"/>
        <v>Kurang/Baik</v>
      </c>
      <c r="L38" s="24" t="str">
        <f t="shared" si="9"/>
        <v>Kurang/Kurang</v>
      </c>
      <c r="M38" s="24" t="str">
        <f t="shared" si="10"/>
        <v>Baik/Kurang</v>
      </c>
      <c r="O38" s="23" t="s">
        <v>76</v>
      </c>
      <c r="P38" s="20">
        <f t="shared" si="17"/>
        <v>5</v>
      </c>
      <c r="Q38" s="20">
        <f t="shared" si="18"/>
        <v>1</v>
      </c>
      <c r="R38" s="20">
        <f t="shared" si="19"/>
        <v>5</v>
      </c>
      <c r="S38" s="20">
        <f t="shared" si="20"/>
        <v>0.2</v>
      </c>
      <c r="T38" s="20">
        <f t="shared" si="21"/>
        <v>1</v>
      </c>
      <c r="U38" s="20">
        <f t="shared" si="22"/>
        <v>5</v>
      </c>
      <c r="X38" s="9">
        <f>Sub!G12</f>
        <v>0.26049795615013011</v>
      </c>
      <c r="Y38" s="11">
        <v>0.3</v>
      </c>
      <c r="Z38" s="11">
        <v>0.24</v>
      </c>
      <c r="AA38" s="11">
        <v>0.28999999999999998</v>
      </c>
      <c r="AC38" s="24" t="s">
        <v>216</v>
      </c>
      <c r="AD38" s="30">
        <v>5</v>
      </c>
      <c r="AE38" s="31" t="s">
        <v>223</v>
      </c>
    </row>
    <row r="39" spans="1:31" x14ac:dyDescent="0.35">
      <c r="A39" s="23" t="s">
        <v>77</v>
      </c>
      <c r="B39" s="19" t="s">
        <v>1</v>
      </c>
      <c r="C39" s="19" t="s">
        <v>3</v>
      </c>
      <c r="D39" s="19" t="s">
        <v>1</v>
      </c>
      <c r="E39" s="19" t="s">
        <v>3</v>
      </c>
      <c r="G39" s="23" t="s">
        <v>77</v>
      </c>
      <c r="H39" s="24" t="s">
        <v>216</v>
      </c>
      <c r="I39" s="24" t="str">
        <f t="shared" si="0"/>
        <v>Baik/Baik</v>
      </c>
      <c r="J39" s="24" t="str">
        <f t="shared" si="7"/>
        <v>Baik/Kurang</v>
      </c>
      <c r="K39" s="24" t="str">
        <f t="shared" si="8"/>
        <v>Kurang/Baik</v>
      </c>
      <c r="L39" s="24" t="str">
        <f t="shared" si="9"/>
        <v>Kurang/Kurang</v>
      </c>
      <c r="M39" s="24" t="str">
        <f t="shared" si="10"/>
        <v>Baik/Kurang</v>
      </c>
      <c r="O39" s="23" t="s">
        <v>77</v>
      </c>
      <c r="P39" s="20">
        <f t="shared" si="17"/>
        <v>5</v>
      </c>
      <c r="Q39" s="20">
        <f t="shared" si="18"/>
        <v>1</v>
      </c>
      <c r="R39" s="20">
        <f t="shared" si="19"/>
        <v>5</v>
      </c>
      <c r="S39" s="20">
        <f t="shared" si="20"/>
        <v>0.2</v>
      </c>
      <c r="T39" s="20">
        <f t="shared" si="21"/>
        <v>1</v>
      </c>
      <c r="U39" s="20">
        <f t="shared" si="22"/>
        <v>5</v>
      </c>
      <c r="X39" s="13" t="s">
        <v>3</v>
      </c>
      <c r="Y39" s="13" t="s">
        <v>3</v>
      </c>
      <c r="Z39" s="13" t="s">
        <v>2</v>
      </c>
      <c r="AA39" s="13" t="s">
        <v>3</v>
      </c>
      <c r="AC39" s="24" t="s">
        <v>209</v>
      </c>
      <c r="AD39" s="19">
        <v>0.33</v>
      </c>
      <c r="AE39" s="31" t="s">
        <v>224</v>
      </c>
    </row>
    <row r="40" spans="1:31" x14ac:dyDescent="0.35">
      <c r="A40" s="23" t="s">
        <v>78</v>
      </c>
      <c r="B40" s="19" t="s">
        <v>1</v>
      </c>
      <c r="C40" s="19" t="s">
        <v>3</v>
      </c>
      <c r="D40" s="19" t="s">
        <v>1</v>
      </c>
      <c r="E40" s="19" t="s">
        <v>3</v>
      </c>
      <c r="G40" s="23" t="s">
        <v>78</v>
      </c>
      <c r="H40" s="24" t="s">
        <v>216</v>
      </c>
      <c r="I40" s="24" t="str">
        <f t="shared" si="0"/>
        <v>Baik/Baik</v>
      </c>
      <c r="J40" s="24" t="str">
        <f t="shared" si="7"/>
        <v>Baik/Kurang</v>
      </c>
      <c r="K40" s="24" t="str">
        <f t="shared" si="8"/>
        <v>Kurang/Baik</v>
      </c>
      <c r="L40" s="24" t="str">
        <f t="shared" si="9"/>
        <v>Kurang/Kurang</v>
      </c>
      <c r="M40" s="24" t="str">
        <f t="shared" si="10"/>
        <v>Baik/Kurang</v>
      </c>
      <c r="O40" s="23" t="s">
        <v>78</v>
      </c>
      <c r="P40" s="20">
        <f t="shared" si="17"/>
        <v>5</v>
      </c>
      <c r="Q40" s="20">
        <f t="shared" si="18"/>
        <v>1</v>
      </c>
      <c r="R40" s="20">
        <f t="shared" si="19"/>
        <v>5</v>
      </c>
      <c r="S40" s="20">
        <f t="shared" si="20"/>
        <v>0.2</v>
      </c>
      <c r="T40" s="20">
        <f t="shared" si="21"/>
        <v>1</v>
      </c>
      <c r="U40" s="20">
        <f t="shared" si="22"/>
        <v>5</v>
      </c>
      <c r="X40" s="9">
        <f>Sub!G13</f>
        <v>0.1061563235476279</v>
      </c>
      <c r="Y40" s="11">
        <v>0.16</v>
      </c>
      <c r="Z40" s="11">
        <v>0.14000000000000001</v>
      </c>
      <c r="AA40" s="11">
        <v>0.14000000000000001</v>
      </c>
      <c r="AC40" s="24" t="s">
        <v>215</v>
      </c>
      <c r="AD40" s="30">
        <v>3</v>
      </c>
      <c r="AE40" s="31" t="s">
        <v>225</v>
      </c>
    </row>
    <row r="41" spans="1:31" x14ac:dyDescent="0.35">
      <c r="A41" s="23" t="s">
        <v>79</v>
      </c>
      <c r="B41" s="19" t="s">
        <v>1</v>
      </c>
      <c r="C41" s="19" t="s">
        <v>3</v>
      </c>
      <c r="D41" s="19" t="s">
        <v>1</v>
      </c>
      <c r="E41" s="19" t="s">
        <v>3</v>
      </c>
      <c r="G41" s="23" t="s">
        <v>79</v>
      </c>
      <c r="H41" s="24" t="s">
        <v>216</v>
      </c>
      <c r="I41" s="24" t="str">
        <f t="shared" si="0"/>
        <v>Baik/Baik</v>
      </c>
      <c r="J41" s="24" t="str">
        <f t="shared" si="7"/>
        <v>Baik/Kurang</v>
      </c>
      <c r="K41" s="24" t="str">
        <f t="shared" si="8"/>
        <v>Kurang/Baik</v>
      </c>
      <c r="L41" s="24" t="str">
        <f t="shared" si="9"/>
        <v>Kurang/Kurang</v>
      </c>
      <c r="M41" s="24" t="str">
        <f t="shared" si="10"/>
        <v>Baik/Kurang</v>
      </c>
      <c r="O41" s="23" t="s">
        <v>79</v>
      </c>
      <c r="P41" s="20">
        <f t="shared" si="17"/>
        <v>5</v>
      </c>
      <c r="Q41" s="20">
        <f t="shared" si="18"/>
        <v>1</v>
      </c>
      <c r="R41" s="20">
        <f t="shared" si="19"/>
        <v>5</v>
      </c>
      <c r="S41" s="20">
        <f t="shared" si="20"/>
        <v>0.2</v>
      </c>
      <c r="T41" s="20">
        <f t="shared" si="21"/>
        <v>1</v>
      </c>
      <c r="U41" s="20">
        <f t="shared" si="22"/>
        <v>5</v>
      </c>
      <c r="AC41" s="24" t="s">
        <v>211</v>
      </c>
      <c r="AD41" s="19">
        <v>0.2</v>
      </c>
      <c r="AE41" s="31" t="s">
        <v>226</v>
      </c>
    </row>
    <row r="42" spans="1:31" x14ac:dyDescent="0.35">
      <c r="A42" s="23" t="s">
        <v>80</v>
      </c>
      <c r="B42" s="19" t="s">
        <v>1</v>
      </c>
      <c r="C42" s="19" t="s">
        <v>3</v>
      </c>
      <c r="D42" s="19" t="s">
        <v>1</v>
      </c>
      <c r="E42" s="19" t="s">
        <v>3</v>
      </c>
      <c r="G42" s="23" t="s">
        <v>80</v>
      </c>
      <c r="H42" s="24" t="s">
        <v>216</v>
      </c>
      <c r="I42" s="24" t="str">
        <f t="shared" si="0"/>
        <v>Baik/Baik</v>
      </c>
      <c r="J42" s="24" t="str">
        <f t="shared" si="7"/>
        <v>Baik/Kurang</v>
      </c>
      <c r="K42" s="24" t="str">
        <f t="shared" si="8"/>
        <v>Kurang/Baik</v>
      </c>
      <c r="L42" s="24" t="str">
        <f t="shared" si="9"/>
        <v>Kurang/Kurang</v>
      </c>
      <c r="M42" s="24" t="str">
        <f t="shared" si="10"/>
        <v>Baik/Kurang</v>
      </c>
      <c r="O42" s="23" t="s">
        <v>80</v>
      </c>
      <c r="P42" s="20">
        <f t="shared" si="17"/>
        <v>5</v>
      </c>
      <c r="Q42" s="20">
        <f t="shared" si="18"/>
        <v>1</v>
      </c>
      <c r="R42" s="20">
        <f t="shared" si="19"/>
        <v>5</v>
      </c>
      <c r="S42" s="20">
        <f t="shared" si="20"/>
        <v>0.2</v>
      </c>
      <c r="T42" s="20">
        <f t="shared" si="21"/>
        <v>1</v>
      </c>
      <c r="U42" s="20">
        <f t="shared" si="22"/>
        <v>5</v>
      </c>
      <c r="AC42" s="24" t="s">
        <v>214</v>
      </c>
      <c r="AD42" s="30">
        <v>0.33</v>
      </c>
      <c r="AE42" s="31" t="s">
        <v>226</v>
      </c>
    </row>
    <row r="43" spans="1:31" x14ac:dyDescent="0.35">
      <c r="A43" s="23" t="s">
        <v>81</v>
      </c>
      <c r="B43" s="19" t="s">
        <v>1</v>
      </c>
      <c r="C43" s="19" t="s">
        <v>3</v>
      </c>
      <c r="D43" s="19" t="s">
        <v>1</v>
      </c>
      <c r="E43" s="19" t="s">
        <v>3</v>
      </c>
      <c r="G43" s="23" t="s">
        <v>81</v>
      </c>
      <c r="H43" s="24" t="s">
        <v>216</v>
      </c>
      <c r="I43" s="24" t="str">
        <f t="shared" si="0"/>
        <v>Baik/Baik</v>
      </c>
      <c r="J43" s="24" t="str">
        <f t="shared" si="7"/>
        <v>Baik/Kurang</v>
      </c>
      <c r="K43" s="24" t="str">
        <f t="shared" si="8"/>
        <v>Kurang/Baik</v>
      </c>
      <c r="L43" s="24" t="str">
        <f t="shared" si="9"/>
        <v>Kurang/Kurang</v>
      </c>
      <c r="M43" s="24" t="str">
        <f t="shared" si="10"/>
        <v>Baik/Kurang</v>
      </c>
      <c r="O43" s="23" t="s">
        <v>81</v>
      </c>
      <c r="P43" s="20">
        <f t="shared" si="17"/>
        <v>5</v>
      </c>
      <c r="Q43" s="20">
        <f t="shared" si="18"/>
        <v>1</v>
      </c>
      <c r="R43" s="20">
        <f t="shared" si="19"/>
        <v>5</v>
      </c>
      <c r="S43" s="20">
        <f t="shared" si="20"/>
        <v>0.2</v>
      </c>
      <c r="T43" s="20">
        <f t="shared" si="21"/>
        <v>1</v>
      </c>
      <c r="U43" s="20">
        <f t="shared" si="22"/>
        <v>5</v>
      </c>
    </row>
    <row r="44" spans="1:31" x14ac:dyDescent="0.35">
      <c r="A44" s="23" t="s">
        <v>82</v>
      </c>
      <c r="B44" s="19" t="s">
        <v>1</v>
      </c>
      <c r="C44" s="19" t="s">
        <v>3</v>
      </c>
      <c r="D44" s="19" t="s">
        <v>1</v>
      </c>
      <c r="E44" s="19" t="s">
        <v>3</v>
      </c>
      <c r="G44" s="23" t="s">
        <v>82</v>
      </c>
      <c r="H44" s="24" t="s">
        <v>216</v>
      </c>
      <c r="I44" s="24" t="str">
        <f t="shared" si="0"/>
        <v>Baik/Baik</v>
      </c>
      <c r="J44" s="24" t="str">
        <f t="shared" si="7"/>
        <v>Baik/Kurang</v>
      </c>
      <c r="K44" s="24" t="str">
        <f t="shared" si="8"/>
        <v>Kurang/Baik</v>
      </c>
      <c r="L44" s="24" t="str">
        <f t="shared" si="9"/>
        <v>Kurang/Kurang</v>
      </c>
      <c r="M44" s="24" t="str">
        <f t="shared" si="10"/>
        <v>Baik/Kurang</v>
      </c>
      <c r="O44" s="23" t="s">
        <v>82</v>
      </c>
      <c r="P44" s="20">
        <f t="shared" si="17"/>
        <v>5</v>
      </c>
      <c r="Q44" s="20">
        <f t="shared" si="18"/>
        <v>1</v>
      </c>
      <c r="R44" s="20">
        <f t="shared" si="19"/>
        <v>5</v>
      </c>
      <c r="S44" s="20">
        <f t="shared" si="20"/>
        <v>0.2</v>
      </c>
      <c r="T44" s="20">
        <f t="shared" si="21"/>
        <v>1</v>
      </c>
      <c r="U44" s="20">
        <f t="shared" si="22"/>
        <v>5</v>
      </c>
    </row>
    <row r="45" spans="1:31" x14ac:dyDescent="0.35">
      <c r="A45" s="23" t="s">
        <v>83</v>
      </c>
      <c r="B45" s="19" t="s">
        <v>2</v>
      </c>
      <c r="C45" s="19" t="s">
        <v>3</v>
      </c>
      <c r="D45" s="19" t="s">
        <v>1</v>
      </c>
      <c r="E45" s="19" t="s">
        <v>3</v>
      </c>
      <c r="G45" s="23" t="s">
        <v>83</v>
      </c>
      <c r="H45" s="24" t="s">
        <v>215</v>
      </c>
      <c r="I45" s="24" t="str">
        <f t="shared" si="0"/>
        <v>Cukup/Baik</v>
      </c>
      <c r="J45" s="24" t="str">
        <f t="shared" si="7"/>
        <v>Cukup/Kurang</v>
      </c>
      <c r="K45" s="24" t="str">
        <f t="shared" si="8"/>
        <v>Kurang/Baik</v>
      </c>
      <c r="L45" s="24" t="str">
        <f t="shared" si="9"/>
        <v>Kurang/Kurang</v>
      </c>
      <c r="M45" s="24" t="str">
        <f t="shared" si="10"/>
        <v>Baik/Kurang</v>
      </c>
      <c r="O45" s="23" t="s">
        <v>83</v>
      </c>
      <c r="P45" s="20">
        <f t="shared" si="17"/>
        <v>3</v>
      </c>
      <c r="Q45" s="20">
        <f t="shared" si="18"/>
        <v>0.33</v>
      </c>
      <c r="R45" s="20">
        <f t="shared" si="19"/>
        <v>3</v>
      </c>
      <c r="S45" s="20">
        <f t="shared" si="20"/>
        <v>0.2</v>
      </c>
      <c r="T45" s="20">
        <f t="shared" si="21"/>
        <v>1</v>
      </c>
      <c r="U45" s="20">
        <f t="shared" si="22"/>
        <v>5</v>
      </c>
    </row>
    <row r="46" spans="1:31" x14ac:dyDescent="0.35">
      <c r="A46" s="23" t="s">
        <v>84</v>
      </c>
      <c r="B46" s="19" t="s">
        <v>1</v>
      </c>
      <c r="C46" s="19" t="s">
        <v>3</v>
      </c>
      <c r="D46" s="19" t="s">
        <v>1</v>
      </c>
      <c r="E46" s="19" t="s">
        <v>3</v>
      </c>
      <c r="G46" s="23" t="s">
        <v>84</v>
      </c>
      <c r="H46" s="24" t="s">
        <v>216</v>
      </c>
      <c r="I46" s="24" t="str">
        <f t="shared" si="0"/>
        <v>Baik/Baik</v>
      </c>
      <c r="J46" s="24" t="str">
        <f t="shared" si="7"/>
        <v>Baik/Kurang</v>
      </c>
      <c r="K46" s="24" t="str">
        <f t="shared" si="8"/>
        <v>Kurang/Baik</v>
      </c>
      <c r="L46" s="24" t="str">
        <f t="shared" si="9"/>
        <v>Kurang/Kurang</v>
      </c>
      <c r="M46" s="24" t="str">
        <f t="shared" si="10"/>
        <v>Baik/Kurang</v>
      </c>
      <c r="O46" s="23" t="s">
        <v>84</v>
      </c>
      <c r="P46" s="20">
        <f t="shared" si="17"/>
        <v>5</v>
      </c>
      <c r="Q46" s="20">
        <f t="shared" si="18"/>
        <v>1</v>
      </c>
      <c r="R46" s="20">
        <f t="shared" si="19"/>
        <v>5</v>
      </c>
      <c r="S46" s="20">
        <f t="shared" si="20"/>
        <v>0.2</v>
      </c>
      <c r="T46" s="20">
        <f t="shared" si="21"/>
        <v>1</v>
      </c>
      <c r="U46" s="20">
        <f t="shared" si="22"/>
        <v>5</v>
      </c>
    </row>
    <row r="47" spans="1:31" x14ac:dyDescent="0.35">
      <c r="A47" s="23" t="s">
        <v>85</v>
      </c>
      <c r="B47" s="19" t="s">
        <v>1</v>
      </c>
      <c r="C47" s="19" t="s">
        <v>3</v>
      </c>
      <c r="D47" s="19" t="s">
        <v>1</v>
      </c>
      <c r="E47" s="19" t="s">
        <v>3</v>
      </c>
      <c r="G47" s="23" t="s">
        <v>85</v>
      </c>
      <c r="H47" s="24" t="s">
        <v>216</v>
      </c>
      <c r="I47" s="24" t="str">
        <f t="shared" si="0"/>
        <v>Baik/Baik</v>
      </c>
      <c r="J47" s="24" t="str">
        <f t="shared" si="7"/>
        <v>Baik/Kurang</v>
      </c>
      <c r="K47" s="24" t="str">
        <f t="shared" si="8"/>
        <v>Kurang/Baik</v>
      </c>
      <c r="L47" s="24" t="str">
        <f t="shared" si="9"/>
        <v>Kurang/Kurang</v>
      </c>
      <c r="M47" s="24" t="str">
        <f t="shared" si="10"/>
        <v>Baik/Kurang</v>
      </c>
      <c r="O47" s="23" t="s">
        <v>85</v>
      </c>
      <c r="P47" s="20">
        <f t="shared" si="17"/>
        <v>5</v>
      </c>
      <c r="Q47" s="20">
        <f t="shared" si="18"/>
        <v>1</v>
      </c>
      <c r="R47" s="20">
        <f t="shared" si="19"/>
        <v>5</v>
      </c>
      <c r="S47" s="20">
        <f t="shared" si="20"/>
        <v>0.2</v>
      </c>
      <c r="T47" s="20">
        <f t="shared" si="21"/>
        <v>1</v>
      </c>
      <c r="U47" s="20">
        <f t="shared" si="22"/>
        <v>5</v>
      </c>
    </row>
    <row r="48" spans="1:31" x14ac:dyDescent="0.35">
      <c r="A48" s="23" t="s">
        <v>86</v>
      </c>
      <c r="B48" s="19" t="s">
        <v>1</v>
      </c>
      <c r="C48" s="19" t="s">
        <v>3</v>
      </c>
      <c r="D48" s="19" t="s">
        <v>1</v>
      </c>
      <c r="E48" s="19" t="s">
        <v>3</v>
      </c>
      <c r="G48" s="23" t="s">
        <v>86</v>
      </c>
      <c r="H48" s="24" t="s">
        <v>216</v>
      </c>
      <c r="I48" s="24" t="str">
        <f t="shared" si="0"/>
        <v>Baik/Baik</v>
      </c>
      <c r="J48" s="24" t="str">
        <f t="shared" si="7"/>
        <v>Baik/Kurang</v>
      </c>
      <c r="K48" s="24" t="str">
        <f t="shared" si="8"/>
        <v>Kurang/Baik</v>
      </c>
      <c r="L48" s="24" t="str">
        <f t="shared" si="9"/>
        <v>Kurang/Kurang</v>
      </c>
      <c r="M48" s="24" t="str">
        <f t="shared" si="10"/>
        <v>Baik/Kurang</v>
      </c>
      <c r="O48" s="23" t="s">
        <v>86</v>
      </c>
      <c r="P48" s="20">
        <f t="shared" si="17"/>
        <v>5</v>
      </c>
      <c r="Q48" s="20">
        <f t="shared" si="18"/>
        <v>1</v>
      </c>
      <c r="R48" s="20">
        <f t="shared" si="19"/>
        <v>5</v>
      </c>
      <c r="S48" s="20">
        <f t="shared" si="20"/>
        <v>0.2</v>
      </c>
      <c r="T48" s="20">
        <f t="shared" si="21"/>
        <v>1</v>
      </c>
      <c r="U48" s="20">
        <f t="shared" si="22"/>
        <v>5</v>
      </c>
    </row>
    <row r="49" spans="1:21" x14ac:dyDescent="0.35">
      <c r="A49" s="23" t="s">
        <v>87</v>
      </c>
      <c r="B49" s="19" t="s">
        <v>1</v>
      </c>
      <c r="C49" s="19" t="s">
        <v>3</v>
      </c>
      <c r="D49" s="19" t="s">
        <v>1</v>
      </c>
      <c r="E49" s="19" t="s">
        <v>3</v>
      </c>
      <c r="G49" s="23" t="s">
        <v>87</v>
      </c>
      <c r="H49" s="24" t="s">
        <v>216</v>
      </c>
      <c r="I49" s="24" t="str">
        <f t="shared" si="0"/>
        <v>Baik/Baik</v>
      </c>
      <c r="J49" s="24" t="str">
        <f t="shared" si="7"/>
        <v>Baik/Kurang</v>
      </c>
      <c r="K49" s="24" t="str">
        <f t="shared" si="8"/>
        <v>Kurang/Baik</v>
      </c>
      <c r="L49" s="24" t="str">
        <f t="shared" si="9"/>
        <v>Kurang/Kurang</v>
      </c>
      <c r="M49" s="24" t="str">
        <f t="shared" si="10"/>
        <v>Baik/Kurang</v>
      </c>
      <c r="O49" s="23" t="s">
        <v>87</v>
      </c>
      <c r="P49" s="20">
        <f t="shared" si="17"/>
        <v>5</v>
      </c>
      <c r="Q49" s="20">
        <f t="shared" si="18"/>
        <v>1</v>
      </c>
      <c r="R49" s="20">
        <f t="shared" si="19"/>
        <v>5</v>
      </c>
      <c r="S49" s="20">
        <f t="shared" si="20"/>
        <v>0.2</v>
      </c>
      <c r="T49" s="20">
        <f t="shared" si="21"/>
        <v>1</v>
      </c>
      <c r="U49" s="20">
        <f t="shared" si="22"/>
        <v>5</v>
      </c>
    </row>
    <row r="50" spans="1:21" x14ac:dyDescent="0.35">
      <c r="A50" s="23" t="s">
        <v>88</v>
      </c>
      <c r="B50" s="19" t="s">
        <v>1</v>
      </c>
      <c r="C50" s="19" t="s">
        <v>3</v>
      </c>
      <c r="D50" s="19" t="s">
        <v>1</v>
      </c>
      <c r="E50" s="19" t="s">
        <v>3</v>
      </c>
      <c r="G50" s="23" t="s">
        <v>88</v>
      </c>
      <c r="H50" s="24" t="s">
        <v>216</v>
      </c>
      <c r="I50" s="24" t="str">
        <f t="shared" si="0"/>
        <v>Baik/Baik</v>
      </c>
      <c r="J50" s="24" t="str">
        <f t="shared" si="7"/>
        <v>Baik/Kurang</v>
      </c>
      <c r="K50" s="24" t="str">
        <f t="shared" si="8"/>
        <v>Kurang/Baik</v>
      </c>
      <c r="L50" s="24" t="str">
        <f t="shared" si="9"/>
        <v>Kurang/Kurang</v>
      </c>
      <c r="M50" s="24" t="str">
        <f t="shared" si="10"/>
        <v>Baik/Kurang</v>
      </c>
      <c r="O50" s="23" t="s">
        <v>88</v>
      </c>
      <c r="P50" s="20">
        <f t="shared" si="17"/>
        <v>5</v>
      </c>
      <c r="Q50" s="20">
        <f t="shared" si="18"/>
        <v>1</v>
      </c>
      <c r="R50" s="20">
        <f t="shared" si="19"/>
        <v>5</v>
      </c>
      <c r="S50" s="20">
        <f t="shared" si="20"/>
        <v>0.2</v>
      </c>
      <c r="T50" s="20">
        <f t="shared" si="21"/>
        <v>1</v>
      </c>
      <c r="U50" s="20">
        <f t="shared" si="22"/>
        <v>5</v>
      </c>
    </row>
    <row r="51" spans="1:21" x14ac:dyDescent="0.35">
      <c r="A51" s="23" t="s">
        <v>89</v>
      </c>
      <c r="B51" s="19" t="s">
        <v>2</v>
      </c>
      <c r="C51" s="19" t="s">
        <v>3</v>
      </c>
      <c r="D51" s="19" t="s">
        <v>1</v>
      </c>
      <c r="E51" s="19" t="s">
        <v>3</v>
      </c>
      <c r="G51" s="23" t="s">
        <v>89</v>
      </c>
      <c r="H51" s="24" t="s">
        <v>215</v>
      </c>
      <c r="I51" s="24" t="str">
        <f t="shared" si="0"/>
        <v>Cukup/Baik</v>
      </c>
      <c r="J51" s="24" t="str">
        <f t="shared" si="7"/>
        <v>Cukup/Kurang</v>
      </c>
      <c r="K51" s="24" t="str">
        <f t="shared" si="8"/>
        <v>Kurang/Baik</v>
      </c>
      <c r="L51" s="24" t="str">
        <f t="shared" si="9"/>
        <v>Kurang/Kurang</v>
      </c>
      <c r="M51" s="24" t="str">
        <f t="shared" si="10"/>
        <v>Baik/Kurang</v>
      </c>
      <c r="O51" s="23" t="s">
        <v>89</v>
      </c>
      <c r="P51" s="20">
        <f t="shared" si="17"/>
        <v>3</v>
      </c>
      <c r="Q51" s="20">
        <f t="shared" si="18"/>
        <v>0.33</v>
      </c>
      <c r="R51" s="20">
        <f t="shared" si="19"/>
        <v>3</v>
      </c>
      <c r="S51" s="20">
        <f t="shared" si="20"/>
        <v>0.2</v>
      </c>
      <c r="T51" s="20">
        <f t="shared" si="21"/>
        <v>1</v>
      </c>
      <c r="U51" s="20">
        <f t="shared" si="22"/>
        <v>5</v>
      </c>
    </row>
    <row r="52" spans="1:21" x14ac:dyDescent="0.35">
      <c r="A52" s="23" t="s">
        <v>90</v>
      </c>
      <c r="B52" s="19" t="s">
        <v>1</v>
      </c>
      <c r="C52" s="19" t="s">
        <v>3</v>
      </c>
      <c r="D52" s="19" t="s">
        <v>1</v>
      </c>
      <c r="E52" s="19" t="s">
        <v>3</v>
      </c>
      <c r="G52" s="23" t="s">
        <v>90</v>
      </c>
      <c r="H52" s="24" t="s">
        <v>216</v>
      </c>
      <c r="I52" s="24" t="str">
        <f t="shared" si="0"/>
        <v>Baik/Baik</v>
      </c>
      <c r="J52" s="24" t="str">
        <f t="shared" si="7"/>
        <v>Baik/Kurang</v>
      </c>
      <c r="K52" s="24" t="str">
        <f t="shared" si="8"/>
        <v>Kurang/Baik</v>
      </c>
      <c r="L52" s="24" t="str">
        <f t="shared" si="9"/>
        <v>Kurang/Kurang</v>
      </c>
      <c r="M52" s="24" t="str">
        <f t="shared" si="10"/>
        <v>Baik/Kurang</v>
      </c>
      <c r="O52" s="23" t="s">
        <v>90</v>
      </c>
      <c r="P52" s="20">
        <f t="shared" si="17"/>
        <v>5</v>
      </c>
      <c r="Q52" s="20">
        <f t="shared" si="18"/>
        <v>1</v>
      </c>
      <c r="R52" s="20">
        <f t="shared" si="19"/>
        <v>5</v>
      </c>
      <c r="S52" s="20">
        <f t="shared" si="20"/>
        <v>0.2</v>
      </c>
      <c r="T52" s="20">
        <f t="shared" si="21"/>
        <v>1</v>
      </c>
      <c r="U52" s="20">
        <f t="shared" si="22"/>
        <v>5</v>
      </c>
    </row>
    <row r="53" spans="1:21" x14ac:dyDescent="0.35">
      <c r="A53" s="23" t="s">
        <v>91</v>
      </c>
      <c r="B53" s="19" t="s">
        <v>3</v>
      </c>
      <c r="C53" s="19" t="s">
        <v>3</v>
      </c>
      <c r="D53" s="19" t="s">
        <v>2</v>
      </c>
      <c r="E53" s="19" t="s">
        <v>3</v>
      </c>
      <c r="G53" s="23" t="s">
        <v>91</v>
      </c>
      <c r="H53" s="24" t="s">
        <v>217</v>
      </c>
      <c r="I53" s="24" t="str">
        <f t="shared" si="0"/>
        <v>Kurang/Cukup</v>
      </c>
      <c r="J53" s="24" t="str">
        <f t="shared" si="7"/>
        <v>Kurang/Kurang</v>
      </c>
      <c r="K53" s="24" t="str">
        <f t="shared" si="8"/>
        <v>Kurang/Cukup</v>
      </c>
      <c r="L53" s="24" t="str">
        <f t="shared" si="9"/>
        <v>Kurang/Kurang</v>
      </c>
      <c r="M53" s="24" t="str">
        <f t="shared" si="10"/>
        <v>Cukup/Kurang</v>
      </c>
      <c r="O53" s="23" t="s">
        <v>91</v>
      </c>
      <c r="P53" s="20">
        <f t="shared" si="17"/>
        <v>1</v>
      </c>
      <c r="Q53" s="20">
        <f t="shared" si="18"/>
        <v>0.33</v>
      </c>
      <c r="R53" s="20">
        <f t="shared" si="19"/>
        <v>1</v>
      </c>
      <c r="S53" s="20">
        <f t="shared" si="20"/>
        <v>0.33</v>
      </c>
      <c r="T53" s="20">
        <f t="shared" si="21"/>
        <v>1</v>
      </c>
      <c r="U53" s="20">
        <f t="shared" si="22"/>
        <v>3</v>
      </c>
    </row>
    <row r="54" spans="1:21" x14ac:dyDescent="0.35">
      <c r="A54" s="23" t="s">
        <v>92</v>
      </c>
      <c r="B54" s="19" t="s">
        <v>2</v>
      </c>
      <c r="C54" s="19" t="s">
        <v>3</v>
      </c>
      <c r="D54" s="19" t="s">
        <v>2</v>
      </c>
      <c r="E54" s="19" t="s">
        <v>3</v>
      </c>
      <c r="G54" s="23" t="s">
        <v>92</v>
      </c>
      <c r="H54" s="24" t="s">
        <v>215</v>
      </c>
      <c r="I54" s="24" t="str">
        <f t="shared" si="0"/>
        <v>Cukup/Cukup</v>
      </c>
      <c r="J54" s="24" t="str">
        <f t="shared" si="7"/>
        <v>Cukup/Kurang</v>
      </c>
      <c r="K54" s="24" t="str">
        <f t="shared" si="8"/>
        <v>Kurang/Cukup</v>
      </c>
      <c r="L54" s="24" t="str">
        <f t="shared" si="9"/>
        <v>Kurang/Kurang</v>
      </c>
      <c r="M54" s="24" t="str">
        <f t="shared" si="10"/>
        <v>Cukup/Kurang</v>
      </c>
      <c r="O54" s="23" t="s">
        <v>92</v>
      </c>
      <c r="P54" s="20">
        <f t="shared" si="17"/>
        <v>3</v>
      </c>
      <c r="Q54" s="20">
        <f t="shared" si="18"/>
        <v>1</v>
      </c>
      <c r="R54" s="20">
        <f t="shared" si="19"/>
        <v>3</v>
      </c>
      <c r="S54" s="20">
        <f t="shared" si="20"/>
        <v>0.33</v>
      </c>
      <c r="T54" s="20">
        <f t="shared" si="21"/>
        <v>1</v>
      </c>
      <c r="U54" s="20">
        <f t="shared" si="22"/>
        <v>3</v>
      </c>
    </row>
    <row r="55" spans="1:21" x14ac:dyDescent="0.35">
      <c r="A55" s="23" t="s">
        <v>93</v>
      </c>
      <c r="B55" s="19" t="s">
        <v>2</v>
      </c>
      <c r="C55" s="19" t="s">
        <v>3</v>
      </c>
      <c r="D55" s="19" t="s">
        <v>1</v>
      </c>
      <c r="E55" s="19" t="s">
        <v>3</v>
      </c>
      <c r="G55" s="23" t="s">
        <v>93</v>
      </c>
      <c r="H55" s="24" t="s">
        <v>215</v>
      </c>
      <c r="I55" s="24" t="str">
        <f t="shared" si="0"/>
        <v>Cukup/Baik</v>
      </c>
      <c r="J55" s="24" t="str">
        <f t="shared" si="7"/>
        <v>Cukup/Kurang</v>
      </c>
      <c r="K55" s="24" t="str">
        <f t="shared" si="8"/>
        <v>Kurang/Baik</v>
      </c>
      <c r="L55" s="24" t="str">
        <f t="shared" si="9"/>
        <v>Kurang/Kurang</v>
      </c>
      <c r="M55" s="24" t="str">
        <f t="shared" si="10"/>
        <v>Baik/Kurang</v>
      </c>
      <c r="O55" s="23" t="s">
        <v>93</v>
      </c>
      <c r="P55" s="20">
        <f t="shared" si="17"/>
        <v>3</v>
      </c>
      <c r="Q55" s="20">
        <f t="shared" si="18"/>
        <v>0.33</v>
      </c>
      <c r="R55" s="20">
        <f t="shared" si="19"/>
        <v>3</v>
      </c>
      <c r="S55" s="20">
        <f t="shared" si="20"/>
        <v>0.2</v>
      </c>
      <c r="T55" s="20">
        <f t="shared" si="21"/>
        <v>1</v>
      </c>
      <c r="U55" s="20">
        <f t="shared" si="22"/>
        <v>5</v>
      </c>
    </row>
    <row r="56" spans="1:21" x14ac:dyDescent="0.35">
      <c r="A56" s="23" t="s">
        <v>94</v>
      </c>
      <c r="B56" s="19" t="s">
        <v>2</v>
      </c>
      <c r="C56" s="19" t="s">
        <v>3</v>
      </c>
      <c r="D56" s="19" t="s">
        <v>1</v>
      </c>
      <c r="E56" s="19" t="s">
        <v>3</v>
      </c>
      <c r="G56" s="23" t="s">
        <v>94</v>
      </c>
      <c r="H56" s="24" t="s">
        <v>215</v>
      </c>
      <c r="I56" s="24" t="str">
        <f t="shared" si="0"/>
        <v>Cukup/Baik</v>
      </c>
      <c r="J56" s="24" t="str">
        <f t="shared" si="7"/>
        <v>Cukup/Kurang</v>
      </c>
      <c r="K56" s="24" t="str">
        <f t="shared" si="8"/>
        <v>Kurang/Baik</v>
      </c>
      <c r="L56" s="24" t="str">
        <f t="shared" si="9"/>
        <v>Kurang/Kurang</v>
      </c>
      <c r="M56" s="24" t="str">
        <f t="shared" si="10"/>
        <v>Baik/Kurang</v>
      </c>
      <c r="O56" s="23" t="s">
        <v>94</v>
      </c>
      <c r="P56" s="20">
        <f t="shared" si="17"/>
        <v>3</v>
      </c>
      <c r="Q56" s="20">
        <f t="shared" si="18"/>
        <v>0.33</v>
      </c>
      <c r="R56" s="20">
        <f t="shared" si="19"/>
        <v>3</v>
      </c>
      <c r="S56" s="20">
        <f t="shared" si="20"/>
        <v>0.2</v>
      </c>
      <c r="T56" s="20">
        <f t="shared" si="21"/>
        <v>1</v>
      </c>
      <c r="U56" s="20">
        <f t="shared" si="22"/>
        <v>5</v>
      </c>
    </row>
    <row r="57" spans="1:21" x14ac:dyDescent="0.35">
      <c r="A57" s="23" t="s">
        <v>95</v>
      </c>
      <c r="B57" s="19" t="s">
        <v>2</v>
      </c>
      <c r="C57" s="19" t="s">
        <v>3</v>
      </c>
      <c r="D57" s="19" t="s">
        <v>1</v>
      </c>
      <c r="E57" s="19" t="s">
        <v>3</v>
      </c>
      <c r="G57" s="23" t="s">
        <v>95</v>
      </c>
      <c r="H57" s="24" t="s">
        <v>215</v>
      </c>
      <c r="I57" s="24" t="str">
        <f t="shared" si="0"/>
        <v>Cukup/Baik</v>
      </c>
      <c r="J57" s="24" t="str">
        <f t="shared" si="7"/>
        <v>Cukup/Kurang</v>
      </c>
      <c r="K57" s="24" t="str">
        <f t="shared" si="8"/>
        <v>Kurang/Baik</v>
      </c>
      <c r="L57" s="24" t="str">
        <f t="shared" si="9"/>
        <v>Kurang/Kurang</v>
      </c>
      <c r="M57" s="24" t="str">
        <f t="shared" si="10"/>
        <v>Baik/Kurang</v>
      </c>
      <c r="O57" s="23" t="s">
        <v>95</v>
      </c>
      <c r="P57" s="20">
        <f t="shared" si="17"/>
        <v>3</v>
      </c>
      <c r="Q57" s="20">
        <f t="shared" si="18"/>
        <v>0.33</v>
      </c>
      <c r="R57" s="20">
        <f t="shared" si="19"/>
        <v>3</v>
      </c>
      <c r="S57" s="20">
        <f t="shared" si="20"/>
        <v>0.2</v>
      </c>
      <c r="T57" s="20">
        <f t="shared" si="21"/>
        <v>1</v>
      </c>
      <c r="U57" s="20">
        <f t="shared" si="22"/>
        <v>5</v>
      </c>
    </row>
    <row r="58" spans="1:21" x14ac:dyDescent="0.35">
      <c r="A58" s="23" t="s">
        <v>96</v>
      </c>
      <c r="B58" s="19" t="s">
        <v>2</v>
      </c>
      <c r="C58" s="19" t="s">
        <v>3</v>
      </c>
      <c r="D58" s="19" t="s">
        <v>2</v>
      </c>
      <c r="E58" s="19" t="s">
        <v>3</v>
      </c>
      <c r="G58" s="23" t="s">
        <v>96</v>
      </c>
      <c r="H58" s="24" t="s">
        <v>215</v>
      </c>
      <c r="I58" s="24" t="str">
        <f t="shared" si="0"/>
        <v>Cukup/Cukup</v>
      </c>
      <c r="J58" s="24" t="str">
        <f t="shared" si="7"/>
        <v>Cukup/Kurang</v>
      </c>
      <c r="K58" s="24" t="str">
        <f t="shared" si="8"/>
        <v>Kurang/Cukup</v>
      </c>
      <c r="L58" s="24" t="str">
        <f t="shared" si="9"/>
        <v>Kurang/Kurang</v>
      </c>
      <c r="M58" s="24" t="str">
        <f t="shared" si="10"/>
        <v>Cukup/Kurang</v>
      </c>
      <c r="O58" s="23" t="s">
        <v>96</v>
      </c>
      <c r="P58" s="20">
        <f t="shared" si="17"/>
        <v>3</v>
      </c>
      <c r="Q58" s="20">
        <f t="shared" si="18"/>
        <v>1</v>
      </c>
      <c r="R58" s="20">
        <f t="shared" si="19"/>
        <v>3</v>
      </c>
      <c r="S58" s="20">
        <f t="shared" si="20"/>
        <v>0.33</v>
      </c>
      <c r="T58" s="20">
        <f t="shared" si="21"/>
        <v>1</v>
      </c>
      <c r="U58" s="20">
        <f t="shared" si="22"/>
        <v>3</v>
      </c>
    </row>
    <row r="59" spans="1:21" x14ac:dyDescent="0.35">
      <c r="A59" s="23" t="s">
        <v>97</v>
      </c>
      <c r="B59" s="19" t="s">
        <v>2</v>
      </c>
      <c r="C59" s="19" t="s">
        <v>3</v>
      </c>
      <c r="D59" s="19" t="s">
        <v>2</v>
      </c>
      <c r="E59" s="19" t="s">
        <v>3</v>
      </c>
      <c r="G59" s="23" t="s">
        <v>97</v>
      </c>
      <c r="H59" s="24" t="s">
        <v>215</v>
      </c>
      <c r="I59" s="24" t="str">
        <f t="shared" si="0"/>
        <v>Cukup/Cukup</v>
      </c>
      <c r="J59" s="24" t="str">
        <f t="shared" si="7"/>
        <v>Cukup/Kurang</v>
      </c>
      <c r="K59" s="24" t="str">
        <f t="shared" si="8"/>
        <v>Kurang/Cukup</v>
      </c>
      <c r="L59" s="24" t="str">
        <f t="shared" si="9"/>
        <v>Kurang/Kurang</v>
      </c>
      <c r="M59" s="24" t="str">
        <f t="shared" si="10"/>
        <v>Cukup/Kurang</v>
      </c>
      <c r="O59" s="23" t="s">
        <v>97</v>
      </c>
      <c r="P59" s="20">
        <f t="shared" si="17"/>
        <v>3</v>
      </c>
      <c r="Q59" s="20">
        <f t="shared" si="18"/>
        <v>1</v>
      </c>
      <c r="R59" s="20">
        <f t="shared" si="19"/>
        <v>3</v>
      </c>
      <c r="S59" s="20">
        <f t="shared" si="20"/>
        <v>0.33</v>
      </c>
      <c r="T59" s="20">
        <f t="shared" si="21"/>
        <v>1</v>
      </c>
      <c r="U59" s="20">
        <f t="shared" si="22"/>
        <v>3</v>
      </c>
    </row>
    <row r="60" spans="1:21" x14ac:dyDescent="0.35">
      <c r="A60" s="23" t="s">
        <v>98</v>
      </c>
      <c r="B60" s="19" t="s">
        <v>2</v>
      </c>
      <c r="C60" s="19" t="s">
        <v>2</v>
      </c>
      <c r="D60" s="19" t="s">
        <v>2</v>
      </c>
      <c r="E60" s="19" t="s">
        <v>3</v>
      </c>
      <c r="G60" s="23" t="s">
        <v>98</v>
      </c>
      <c r="H60" s="24" t="s">
        <v>213</v>
      </c>
      <c r="I60" s="24" t="str">
        <f t="shared" si="0"/>
        <v>Cukup/Cukup</v>
      </c>
      <c r="J60" s="24" t="str">
        <f t="shared" si="7"/>
        <v>Cukup/Kurang</v>
      </c>
      <c r="K60" s="24" t="str">
        <f t="shared" si="8"/>
        <v>Cukup/Cukup</v>
      </c>
      <c r="L60" s="24" t="str">
        <f t="shared" si="9"/>
        <v>Cukup/Kurang</v>
      </c>
      <c r="M60" s="24" t="str">
        <f t="shared" si="10"/>
        <v>Cukup/Kurang</v>
      </c>
      <c r="O60" s="23" t="s">
        <v>98</v>
      </c>
      <c r="P60" s="20">
        <f t="shared" si="17"/>
        <v>1</v>
      </c>
      <c r="Q60" s="20">
        <f t="shared" si="18"/>
        <v>1</v>
      </c>
      <c r="R60" s="20">
        <f t="shared" si="19"/>
        <v>3</v>
      </c>
      <c r="S60" s="20">
        <f t="shared" si="20"/>
        <v>1</v>
      </c>
      <c r="T60" s="20">
        <f t="shared" si="21"/>
        <v>3</v>
      </c>
      <c r="U60" s="20">
        <f t="shared" si="22"/>
        <v>3</v>
      </c>
    </row>
    <row r="61" spans="1:21" x14ac:dyDescent="0.35">
      <c r="A61" s="23" t="s">
        <v>99</v>
      </c>
      <c r="B61" s="19" t="s">
        <v>2</v>
      </c>
      <c r="C61" s="19" t="s">
        <v>2</v>
      </c>
      <c r="D61" s="19" t="s">
        <v>2</v>
      </c>
      <c r="E61" s="19" t="s">
        <v>3</v>
      </c>
      <c r="G61" s="23" t="s">
        <v>99</v>
      </c>
      <c r="H61" s="24" t="s">
        <v>213</v>
      </c>
      <c r="I61" s="24" t="str">
        <f t="shared" si="0"/>
        <v>Cukup/Cukup</v>
      </c>
      <c r="J61" s="24" t="str">
        <f t="shared" si="7"/>
        <v>Cukup/Kurang</v>
      </c>
      <c r="K61" s="24" t="str">
        <f t="shared" si="8"/>
        <v>Cukup/Cukup</v>
      </c>
      <c r="L61" s="24" t="str">
        <f t="shared" si="9"/>
        <v>Cukup/Kurang</v>
      </c>
      <c r="M61" s="24" t="str">
        <f t="shared" si="10"/>
        <v>Cukup/Kurang</v>
      </c>
      <c r="O61" s="23" t="s">
        <v>99</v>
      </c>
      <c r="P61" s="20">
        <f t="shared" si="17"/>
        <v>1</v>
      </c>
      <c r="Q61" s="20">
        <f t="shared" si="18"/>
        <v>1</v>
      </c>
      <c r="R61" s="20">
        <f t="shared" si="19"/>
        <v>3</v>
      </c>
      <c r="S61" s="20">
        <f t="shared" si="20"/>
        <v>1</v>
      </c>
      <c r="T61" s="20">
        <f t="shared" si="21"/>
        <v>3</v>
      </c>
      <c r="U61" s="20">
        <f t="shared" si="22"/>
        <v>3</v>
      </c>
    </row>
    <row r="62" spans="1:21" x14ac:dyDescent="0.35">
      <c r="A62" s="23" t="s">
        <v>100</v>
      </c>
      <c r="B62" s="19" t="s">
        <v>2</v>
      </c>
      <c r="C62" s="19" t="s">
        <v>2</v>
      </c>
      <c r="D62" s="19" t="s">
        <v>2</v>
      </c>
      <c r="E62" s="19" t="s">
        <v>3</v>
      </c>
      <c r="G62" s="23" t="s">
        <v>100</v>
      </c>
      <c r="H62" s="24" t="s">
        <v>213</v>
      </c>
      <c r="I62" s="24" t="str">
        <f t="shared" si="0"/>
        <v>Cukup/Cukup</v>
      </c>
      <c r="J62" s="24" t="str">
        <f t="shared" si="7"/>
        <v>Cukup/Kurang</v>
      </c>
      <c r="K62" s="24" t="str">
        <f t="shared" si="8"/>
        <v>Cukup/Cukup</v>
      </c>
      <c r="L62" s="24" t="str">
        <f t="shared" si="9"/>
        <v>Cukup/Kurang</v>
      </c>
      <c r="M62" s="24" t="str">
        <f t="shared" si="10"/>
        <v>Cukup/Kurang</v>
      </c>
      <c r="O62" s="23" t="s">
        <v>100</v>
      </c>
      <c r="P62" s="20">
        <f t="shared" si="17"/>
        <v>1</v>
      </c>
      <c r="Q62" s="20">
        <f t="shared" si="18"/>
        <v>1</v>
      </c>
      <c r="R62" s="20">
        <f t="shared" si="19"/>
        <v>3</v>
      </c>
      <c r="S62" s="20">
        <f t="shared" si="20"/>
        <v>1</v>
      </c>
      <c r="T62" s="20">
        <f t="shared" si="21"/>
        <v>3</v>
      </c>
      <c r="U62" s="20">
        <f t="shared" si="22"/>
        <v>3</v>
      </c>
    </row>
    <row r="63" spans="1:21" x14ac:dyDescent="0.35">
      <c r="A63" s="23" t="s">
        <v>101</v>
      </c>
      <c r="B63" s="19" t="s">
        <v>2</v>
      </c>
      <c r="C63" s="19" t="s">
        <v>2</v>
      </c>
      <c r="D63" s="19" t="s">
        <v>2</v>
      </c>
      <c r="E63" s="19" t="s">
        <v>3</v>
      </c>
      <c r="G63" s="23" t="s">
        <v>101</v>
      </c>
      <c r="H63" s="24" t="s">
        <v>213</v>
      </c>
      <c r="I63" s="24" t="str">
        <f t="shared" si="0"/>
        <v>Cukup/Cukup</v>
      </c>
      <c r="J63" s="24" t="str">
        <f t="shared" si="7"/>
        <v>Cukup/Kurang</v>
      </c>
      <c r="K63" s="24" t="str">
        <f t="shared" si="8"/>
        <v>Cukup/Cukup</v>
      </c>
      <c r="L63" s="24" t="str">
        <f t="shared" si="9"/>
        <v>Cukup/Kurang</v>
      </c>
      <c r="M63" s="24" t="str">
        <f t="shared" si="10"/>
        <v>Cukup/Kurang</v>
      </c>
      <c r="O63" s="23" t="s">
        <v>101</v>
      </c>
      <c r="P63" s="20">
        <f t="shared" si="17"/>
        <v>1</v>
      </c>
      <c r="Q63" s="20">
        <f t="shared" si="18"/>
        <v>1</v>
      </c>
      <c r="R63" s="20">
        <f t="shared" si="19"/>
        <v>3</v>
      </c>
      <c r="S63" s="20">
        <f t="shared" si="20"/>
        <v>1</v>
      </c>
      <c r="T63" s="20">
        <f t="shared" si="21"/>
        <v>3</v>
      </c>
      <c r="U63" s="20">
        <f t="shared" si="22"/>
        <v>3</v>
      </c>
    </row>
    <row r="64" spans="1:21" x14ac:dyDescent="0.35">
      <c r="A64" s="23" t="s">
        <v>102</v>
      </c>
      <c r="B64" s="19" t="s">
        <v>2</v>
      </c>
      <c r="C64" s="19" t="s">
        <v>2</v>
      </c>
      <c r="D64" s="19" t="s">
        <v>1</v>
      </c>
      <c r="E64" s="19" t="s">
        <v>3</v>
      </c>
      <c r="G64" s="23" t="s">
        <v>102</v>
      </c>
      <c r="H64" s="24" t="s">
        <v>213</v>
      </c>
      <c r="I64" s="24" t="str">
        <f t="shared" si="0"/>
        <v>Cukup/Baik</v>
      </c>
      <c r="J64" s="24" t="str">
        <f t="shared" si="7"/>
        <v>Cukup/Kurang</v>
      </c>
      <c r="K64" s="24" t="str">
        <f t="shared" si="8"/>
        <v>Cukup/Baik</v>
      </c>
      <c r="L64" s="24" t="str">
        <f t="shared" si="9"/>
        <v>Cukup/Kurang</v>
      </c>
      <c r="M64" s="24" t="str">
        <f t="shared" si="10"/>
        <v>Baik/Kurang</v>
      </c>
      <c r="O64" s="23" t="s">
        <v>102</v>
      </c>
      <c r="P64" s="20">
        <f t="shared" si="17"/>
        <v>1</v>
      </c>
      <c r="Q64" s="20">
        <f t="shared" si="18"/>
        <v>0.33</v>
      </c>
      <c r="R64" s="20">
        <f t="shared" si="19"/>
        <v>3</v>
      </c>
      <c r="S64" s="20">
        <f t="shared" si="20"/>
        <v>0.33</v>
      </c>
      <c r="T64" s="20">
        <f t="shared" si="21"/>
        <v>3</v>
      </c>
      <c r="U64" s="20">
        <f t="shared" si="22"/>
        <v>5</v>
      </c>
    </row>
    <row r="65" spans="1:21" x14ac:dyDescent="0.35">
      <c r="A65" s="23" t="s">
        <v>103</v>
      </c>
      <c r="B65" s="19" t="s">
        <v>2</v>
      </c>
      <c r="C65" s="19" t="s">
        <v>2</v>
      </c>
      <c r="D65" s="19" t="s">
        <v>1</v>
      </c>
      <c r="E65" s="19" t="s">
        <v>3</v>
      </c>
      <c r="G65" s="23" t="s">
        <v>103</v>
      </c>
      <c r="H65" s="24" t="s">
        <v>213</v>
      </c>
      <c r="I65" s="24" t="str">
        <f t="shared" si="0"/>
        <v>Cukup/Baik</v>
      </c>
      <c r="J65" s="24" t="str">
        <f t="shared" si="7"/>
        <v>Cukup/Kurang</v>
      </c>
      <c r="K65" s="24" t="str">
        <f t="shared" si="8"/>
        <v>Cukup/Baik</v>
      </c>
      <c r="L65" s="24" t="str">
        <f t="shared" si="9"/>
        <v>Cukup/Kurang</v>
      </c>
      <c r="M65" s="24" t="str">
        <f t="shared" si="10"/>
        <v>Baik/Kurang</v>
      </c>
      <c r="O65" s="23" t="s">
        <v>103</v>
      </c>
      <c r="P65" s="20">
        <f t="shared" si="17"/>
        <v>1</v>
      </c>
      <c r="Q65" s="20">
        <f t="shared" si="18"/>
        <v>0.33</v>
      </c>
      <c r="R65" s="20">
        <f t="shared" si="19"/>
        <v>3</v>
      </c>
      <c r="S65" s="20">
        <f t="shared" si="20"/>
        <v>0.33</v>
      </c>
      <c r="T65" s="20">
        <f t="shared" si="21"/>
        <v>3</v>
      </c>
      <c r="U65" s="20">
        <f t="shared" si="22"/>
        <v>5</v>
      </c>
    </row>
    <row r="66" spans="1:21" x14ac:dyDescent="0.35">
      <c r="A66" s="23" t="s">
        <v>104</v>
      </c>
      <c r="B66" s="19" t="s">
        <v>2</v>
      </c>
      <c r="C66" s="19" t="s">
        <v>2</v>
      </c>
      <c r="D66" s="19" t="s">
        <v>2</v>
      </c>
      <c r="E66" s="19" t="s">
        <v>3</v>
      </c>
      <c r="G66" s="23" t="s">
        <v>104</v>
      </c>
      <c r="H66" s="24" t="s">
        <v>213</v>
      </c>
      <c r="I66" s="24" t="str">
        <f t="shared" si="0"/>
        <v>Cukup/Cukup</v>
      </c>
      <c r="J66" s="24" t="str">
        <f t="shared" si="7"/>
        <v>Cukup/Kurang</v>
      </c>
      <c r="K66" s="24" t="str">
        <f t="shared" si="8"/>
        <v>Cukup/Cukup</v>
      </c>
      <c r="L66" s="24" t="str">
        <f t="shared" si="9"/>
        <v>Cukup/Kurang</v>
      </c>
      <c r="M66" s="24" t="str">
        <f t="shared" si="10"/>
        <v>Cukup/Kurang</v>
      </c>
      <c r="O66" s="23" t="s">
        <v>104</v>
      </c>
      <c r="P66" s="20">
        <f t="shared" si="17"/>
        <v>1</v>
      </c>
      <c r="Q66" s="20">
        <f t="shared" si="18"/>
        <v>1</v>
      </c>
      <c r="R66" s="20">
        <f t="shared" si="19"/>
        <v>3</v>
      </c>
      <c r="S66" s="20">
        <f t="shared" si="20"/>
        <v>1</v>
      </c>
      <c r="T66" s="20">
        <f t="shared" si="21"/>
        <v>3</v>
      </c>
      <c r="U66" s="20">
        <f t="shared" si="22"/>
        <v>3</v>
      </c>
    </row>
    <row r="67" spans="1:21" x14ac:dyDescent="0.35">
      <c r="A67" s="23" t="s">
        <v>105</v>
      </c>
      <c r="B67" s="19" t="s">
        <v>2</v>
      </c>
      <c r="C67" s="19" t="s">
        <v>2</v>
      </c>
      <c r="D67" s="19" t="s">
        <v>2</v>
      </c>
      <c r="E67" s="19" t="s">
        <v>2</v>
      </c>
      <c r="G67" s="23" t="s">
        <v>105</v>
      </c>
      <c r="H67" s="24" t="s">
        <v>213</v>
      </c>
      <c r="I67" s="24" t="str">
        <f t="shared" si="0"/>
        <v>Cukup/Cukup</v>
      </c>
      <c r="J67" s="24" t="str">
        <f t="shared" si="7"/>
        <v>Cukup/Cukup</v>
      </c>
      <c r="K67" s="24" t="str">
        <f t="shared" si="8"/>
        <v>Cukup/Cukup</v>
      </c>
      <c r="L67" s="24" t="str">
        <f t="shared" si="9"/>
        <v>Cukup/Cukup</v>
      </c>
      <c r="M67" s="24" t="str">
        <f t="shared" si="10"/>
        <v>Cukup/Cukup</v>
      </c>
      <c r="O67" s="23" t="s">
        <v>105</v>
      </c>
      <c r="P67" s="20">
        <f t="shared" si="17"/>
        <v>1</v>
      </c>
      <c r="Q67" s="20">
        <f t="shared" si="18"/>
        <v>1</v>
      </c>
      <c r="R67" s="20">
        <f t="shared" si="19"/>
        <v>1</v>
      </c>
      <c r="S67" s="20">
        <f t="shared" si="20"/>
        <v>1</v>
      </c>
      <c r="T67" s="20">
        <f t="shared" si="21"/>
        <v>1</v>
      </c>
      <c r="U67" s="20">
        <f t="shared" si="22"/>
        <v>1</v>
      </c>
    </row>
    <row r="68" spans="1:21" x14ac:dyDescent="0.35">
      <c r="A68" s="23" t="s">
        <v>106</v>
      </c>
      <c r="B68" s="19" t="s">
        <v>2</v>
      </c>
      <c r="C68" s="19" t="s">
        <v>2</v>
      </c>
      <c r="D68" s="19" t="s">
        <v>2</v>
      </c>
      <c r="E68" s="19" t="s">
        <v>2</v>
      </c>
      <c r="G68" s="23" t="s">
        <v>106</v>
      </c>
      <c r="H68" s="24" t="s">
        <v>213</v>
      </c>
      <c r="I68" s="24" t="str">
        <f t="shared" ref="I68:I131" si="23">CONCATENATE(B68,"/",D68)</f>
        <v>Cukup/Cukup</v>
      </c>
      <c r="J68" s="24" t="str">
        <f t="shared" si="7"/>
        <v>Cukup/Cukup</v>
      </c>
      <c r="K68" s="24" t="str">
        <f t="shared" si="8"/>
        <v>Cukup/Cukup</v>
      </c>
      <c r="L68" s="24" t="str">
        <f t="shared" si="9"/>
        <v>Cukup/Cukup</v>
      </c>
      <c r="M68" s="24" t="str">
        <f t="shared" si="10"/>
        <v>Cukup/Cukup</v>
      </c>
      <c r="O68" s="23" t="s">
        <v>106</v>
      </c>
      <c r="P68" s="20">
        <f t="shared" ref="P68:P99" si="24">VLOOKUP(H68,$AC$34:$AD$42,2,)</f>
        <v>1</v>
      </c>
      <c r="Q68" s="20">
        <f t="shared" ref="Q68:Q99" si="25">VLOOKUP(I68,$AC$34:$AD$42,2,)</f>
        <v>1</v>
      </c>
      <c r="R68" s="20">
        <f t="shared" ref="R68:R99" si="26">VLOOKUP(J68,$AC$34:$AD$42,2,)</f>
        <v>1</v>
      </c>
      <c r="S68" s="20">
        <f t="shared" ref="S68:S99" si="27">VLOOKUP(K68,$AC$34:$AD$42,2,)</f>
        <v>1</v>
      </c>
      <c r="T68" s="20">
        <f t="shared" ref="T68:T99" si="28">VLOOKUP(L68,$AC$34:$AD$42,2,)</f>
        <v>1</v>
      </c>
      <c r="U68" s="20">
        <f t="shared" ref="U68:U99" si="29">VLOOKUP(M68,$AC$34:$AD$42,2,)</f>
        <v>1</v>
      </c>
    </row>
    <row r="69" spans="1:21" x14ac:dyDescent="0.35">
      <c r="A69" s="23" t="s">
        <v>107</v>
      </c>
      <c r="B69" s="19" t="s">
        <v>2</v>
      </c>
      <c r="C69" s="19" t="s">
        <v>2</v>
      </c>
      <c r="D69" s="19" t="s">
        <v>2</v>
      </c>
      <c r="E69" s="19" t="s">
        <v>2</v>
      </c>
      <c r="G69" s="23" t="s">
        <v>107</v>
      </c>
      <c r="H69" s="24" t="s">
        <v>213</v>
      </c>
      <c r="I69" s="24" t="str">
        <f t="shared" si="23"/>
        <v>Cukup/Cukup</v>
      </c>
      <c r="J69" s="24" t="str">
        <f t="shared" ref="J69:J132" si="30">CONCATENATE(B69,"/",E69)</f>
        <v>Cukup/Cukup</v>
      </c>
      <c r="K69" s="24" t="str">
        <f t="shared" ref="K69:K132" si="31">CONCATENATE(C69,"/",D69)</f>
        <v>Cukup/Cukup</v>
      </c>
      <c r="L69" s="24" t="str">
        <f t="shared" ref="L69:L132" si="32">CONCATENATE(C69,"/",E69)</f>
        <v>Cukup/Cukup</v>
      </c>
      <c r="M69" s="24" t="str">
        <f t="shared" ref="M69:M132" si="33">CONCATENATE(D69,"/",E69)</f>
        <v>Cukup/Cukup</v>
      </c>
      <c r="O69" s="23" t="s">
        <v>107</v>
      </c>
      <c r="P69" s="20">
        <f t="shared" si="24"/>
        <v>1</v>
      </c>
      <c r="Q69" s="20">
        <f t="shared" si="25"/>
        <v>1</v>
      </c>
      <c r="R69" s="20">
        <f t="shared" si="26"/>
        <v>1</v>
      </c>
      <c r="S69" s="20">
        <f t="shared" si="27"/>
        <v>1</v>
      </c>
      <c r="T69" s="20">
        <f t="shared" si="28"/>
        <v>1</v>
      </c>
      <c r="U69" s="20">
        <f t="shared" si="29"/>
        <v>1</v>
      </c>
    </row>
    <row r="70" spans="1:21" x14ac:dyDescent="0.35">
      <c r="A70" s="23" t="s">
        <v>108</v>
      </c>
      <c r="B70" s="19" t="s">
        <v>2</v>
      </c>
      <c r="C70" s="19" t="s">
        <v>2</v>
      </c>
      <c r="D70" s="19" t="s">
        <v>2</v>
      </c>
      <c r="E70" s="19" t="s">
        <v>2</v>
      </c>
      <c r="G70" s="23" t="s">
        <v>108</v>
      </c>
      <c r="H70" s="24" t="s">
        <v>213</v>
      </c>
      <c r="I70" s="24" t="str">
        <f t="shared" si="23"/>
        <v>Cukup/Cukup</v>
      </c>
      <c r="J70" s="24" t="str">
        <f t="shared" si="30"/>
        <v>Cukup/Cukup</v>
      </c>
      <c r="K70" s="24" t="str">
        <f t="shared" si="31"/>
        <v>Cukup/Cukup</v>
      </c>
      <c r="L70" s="24" t="str">
        <f t="shared" si="32"/>
        <v>Cukup/Cukup</v>
      </c>
      <c r="M70" s="24" t="str">
        <f t="shared" si="33"/>
        <v>Cukup/Cukup</v>
      </c>
      <c r="O70" s="23" t="s">
        <v>108</v>
      </c>
      <c r="P70" s="20">
        <f t="shared" si="24"/>
        <v>1</v>
      </c>
      <c r="Q70" s="20">
        <f t="shared" si="25"/>
        <v>1</v>
      </c>
      <c r="R70" s="20">
        <f t="shared" si="26"/>
        <v>1</v>
      </c>
      <c r="S70" s="20">
        <f t="shared" si="27"/>
        <v>1</v>
      </c>
      <c r="T70" s="20">
        <f t="shared" si="28"/>
        <v>1</v>
      </c>
      <c r="U70" s="20">
        <f t="shared" si="29"/>
        <v>1</v>
      </c>
    </row>
    <row r="71" spans="1:21" x14ac:dyDescent="0.35">
      <c r="A71" s="23" t="s">
        <v>109</v>
      </c>
      <c r="B71" s="19" t="s">
        <v>2</v>
      </c>
      <c r="C71" s="19" t="s">
        <v>3</v>
      </c>
      <c r="D71" s="19" t="s">
        <v>2</v>
      </c>
      <c r="E71" s="19" t="s">
        <v>2</v>
      </c>
      <c r="G71" s="23" t="s">
        <v>109</v>
      </c>
      <c r="H71" s="24" t="s">
        <v>215</v>
      </c>
      <c r="I71" s="24" t="str">
        <f t="shared" si="23"/>
        <v>Cukup/Cukup</v>
      </c>
      <c r="J71" s="24" t="str">
        <f t="shared" si="30"/>
        <v>Cukup/Cukup</v>
      </c>
      <c r="K71" s="24" t="str">
        <f t="shared" si="31"/>
        <v>Kurang/Cukup</v>
      </c>
      <c r="L71" s="24" t="str">
        <f t="shared" si="32"/>
        <v>Kurang/Cukup</v>
      </c>
      <c r="M71" s="24" t="str">
        <f t="shared" si="33"/>
        <v>Cukup/Cukup</v>
      </c>
      <c r="O71" s="23" t="s">
        <v>109</v>
      </c>
      <c r="P71" s="20">
        <f t="shared" si="24"/>
        <v>3</v>
      </c>
      <c r="Q71" s="20">
        <f t="shared" si="25"/>
        <v>1</v>
      </c>
      <c r="R71" s="20">
        <f t="shared" si="26"/>
        <v>1</v>
      </c>
      <c r="S71" s="20">
        <f t="shared" si="27"/>
        <v>0.33</v>
      </c>
      <c r="T71" s="20">
        <f t="shared" si="28"/>
        <v>0.33</v>
      </c>
      <c r="U71" s="20">
        <f t="shared" si="29"/>
        <v>1</v>
      </c>
    </row>
    <row r="72" spans="1:21" x14ac:dyDescent="0.35">
      <c r="A72" s="23" t="s">
        <v>110</v>
      </c>
      <c r="B72" s="19" t="s">
        <v>2</v>
      </c>
      <c r="C72" s="19" t="s">
        <v>2</v>
      </c>
      <c r="D72" s="19" t="s">
        <v>2</v>
      </c>
      <c r="E72" s="19" t="s">
        <v>3</v>
      </c>
      <c r="G72" s="23" t="s">
        <v>110</v>
      </c>
      <c r="H72" s="24" t="s">
        <v>213</v>
      </c>
      <c r="I72" s="24" t="str">
        <f t="shared" si="23"/>
        <v>Cukup/Cukup</v>
      </c>
      <c r="J72" s="24" t="str">
        <f t="shared" si="30"/>
        <v>Cukup/Kurang</v>
      </c>
      <c r="K72" s="24" t="str">
        <f t="shared" si="31"/>
        <v>Cukup/Cukup</v>
      </c>
      <c r="L72" s="24" t="str">
        <f t="shared" si="32"/>
        <v>Cukup/Kurang</v>
      </c>
      <c r="M72" s="24" t="str">
        <f t="shared" si="33"/>
        <v>Cukup/Kurang</v>
      </c>
      <c r="O72" s="23" t="s">
        <v>110</v>
      </c>
      <c r="P72" s="20">
        <f t="shared" si="24"/>
        <v>1</v>
      </c>
      <c r="Q72" s="20">
        <f t="shared" si="25"/>
        <v>1</v>
      </c>
      <c r="R72" s="20">
        <f t="shared" si="26"/>
        <v>3</v>
      </c>
      <c r="S72" s="20">
        <f t="shared" si="27"/>
        <v>1</v>
      </c>
      <c r="T72" s="20">
        <f t="shared" si="28"/>
        <v>3</v>
      </c>
      <c r="U72" s="20">
        <f t="shared" si="29"/>
        <v>3</v>
      </c>
    </row>
    <row r="73" spans="1:21" x14ac:dyDescent="0.35">
      <c r="A73" s="23" t="s">
        <v>111</v>
      </c>
      <c r="B73" s="19" t="s">
        <v>2</v>
      </c>
      <c r="C73" s="19" t="s">
        <v>2</v>
      </c>
      <c r="D73" s="19" t="s">
        <v>2</v>
      </c>
      <c r="E73" s="19" t="s">
        <v>1</v>
      </c>
      <c r="G73" s="23" t="s">
        <v>111</v>
      </c>
      <c r="H73" s="24" t="s">
        <v>213</v>
      </c>
      <c r="I73" s="24" t="str">
        <f t="shared" si="23"/>
        <v>Cukup/Cukup</v>
      </c>
      <c r="J73" s="24" t="str">
        <f t="shared" si="30"/>
        <v>Cukup/Baik</v>
      </c>
      <c r="K73" s="24" t="str">
        <f t="shared" si="31"/>
        <v>Cukup/Cukup</v>
      </c>
      <c r="L73" s="24" t="str">
        <f t="shared" si="32"/>
        <v>Cukup/Baik</v>
      </c>
      <c r="M73" s="24" t="str">
        <f t="shared" si="33"/>
        <v>Cukup/Baik</v>
      </c>
      <c r="O73" s="23" t="s">
        <v>111</v>
      </c>
      <c r="P73" s="20">
        <f t="shared" si="24"/>
        <v>1</v>
      </c>
      <c r="Q73" s="20">
        <f t="shared" si="25"/>
        <v>1</v>
      </c>
      <c r="R73" s="20">
        <f t="shared" si="26"/>
        <v>0.33</v>
      </c>
      <c r="S73" s="20">
        <f t="shared" si="27"/>
        <v>1</v>
      </c>
      <c r="T73" s="20">
        <f t="shared" si="28"/>
        <v>0.33</v>
      </c>
      <c r="U73" s="20">
        <f t="shared" si="29"/>
        <v>0.33</v>
      </c>
    </row>
    <row r="74" spans="1:21" x14ac:dyDescent="0.35">
      <c r="A74" s="23" t="s">
        <v>112</v>
      </c>
      <c r="B74" s="19" t="s">
        <v>2</v>
      </c>
      <c r="C74" s="19" t="s">
        <v>2</v>
      </c>
      <c r="D74" s="19" t="s">
        <v>2</v>
      </c>
      <c r="E74" s="19" t="s">
        <v>1</v>
      </c>
      <c r="G74" s="23" t="s">
        <v>112</v>
      </c>
      <c r="H74" s="24" t="s">
        <v>213</v>
      </c>
      <c r="I74" s="24" t="str">
        <f t="shared" si="23"/>
        <v>Cukup/Cukup</v>
      </c>
      <c r="J74" s="24" t="str">
        <f t="shared" si="30"/>
        <v>Cukup/Baik</v>
      </c>
      <c r="K74" s="24" t="str">
        <f t="shared" si="31"/>
        <v>Cukup/Cukup</v>
      </c>
      <c r="L74" s="24" t="str">
        <f t="shared" si="32"/>
        <v>Cukup/Baik</v>
      </c>
      <c r="M74" s="24" t="str">
        <f t="shared" si="33"/>
        <v>Cukup/Baik</v>
      </c>
      <c r="O74" s="23" t="s">
        <v>112</v>
      </c>
      <c r="P74" s="20">
        <f t="shared" si="24"/>
        <v>1</v>
      </c>
      <c r="Q74" s="20">
        <f t="shared" si="25"/>
        <v>1</v>
      </c>
      <c r="R74" s="20">
        <f t="shared" si="26"/>
        <v>0.33</v>
      </c>
      <c r="S74" s="20">
        <f t="shared" si="27"/>
        <v>1</v>
      </c>
      <c r="T74" s="20">
        <f t="shared" si="28"/>
        <v>0.33</v>
      </c>
      <c r="U74" s="20">
        <f t="shared" si="29"/>
        <v>0.33</v>
      </c>
    </row>
    <row r="75" spans="1:21" x14ac:dyDescent="0.35">
      <c r="A75" s="23" t="s">
        <v>113</v>
      </c>
      <c r="B75" s="19" t="s">
        <v>2</v>
      </c>
      <c r="C75" s="19" t="s">
        <v>2</v>
      </c>
      <c r="D75" s="19" t="s">
        <v>2</v>
      </c>
      <c r="E75" s="19" t="s">
        <v>2</v>
      </c>
      <c r="G75" s="23" t="s">
        <v>113</v>
      </c>
      <c r="H75" s="24" t="s">
        <v>213</v>
      </c>
      <c r="I75" s="24" t="str">
        <f t="shared" si="23"/>
        <v>Cukup/Cukup</v>
      </c>
      <c r="J75" s="24" t="str">
        <f t="shared" si="30"/>
        <v>Cukup/Cukup</v>
      </c>
      <c r="K75" s="24" t="str">
        <f t="shared" si="31"/>
        <v>Cukup/Cukup</v>
      </c>
      <c r="L75" s="24" t="str">
        <f t="shared" si="32"/>
        <v>Cukup/Cukup</v>
      </c>
      <c r="M75" s="24" t="str">
        <f t="shared" si="33"/>
        <v>Cukup/Cukup</v>
      </c>
      <c r="O75" s="23" t="s">
        <v>113</v>
      </c>
      <c r="P75" s="20">
        <f t="shared" si="24"/>
        <v>1</v>
      </c>
      <c r="Q75" s="20">
        <f t="shared" si="25"/>
        <v>1</v>
      </c>
      <c r="R75" s="20">
        <f t="shared" si="26"/>
        <v>1</v>
      </c>
      <c r="S75" s="20">
        <f t="shared" si="27"/>
        <v>1</v>
      </c>
      <c r="T75" s="20">
        <f t="shared" si="28"/>
        <v>1</v>
      </c>
      <c r="U75" s="20">
        <f t="shared" si="29"/>
        <v>1</v>
      </c>
    </row>
    <row r="76" spans="1:21" x14ac:dyDescent="0.35">
      <c r="A76" s="23" t="s">
        <v>114</v>
      </c>
      <c r="B76" s="19" t="s">
        <v>2</v>
      </c>
      <c r="C76" s="19" t="s">
        <v>2</v>
      </c>
      <c r="D76" s="19" t="s">
        <v>2</v>
      </c>
      <c r="E76" s="19" t="s">
        <v>3</v>
      </c>
      <c r="G76" s="23" t="s">
        <v>114</v>
      </c>
      <c r="H76" s="24" t="s">
        <v>213</v>
      </c>
      <c r="I76" s="24" t="str">
        <f t="shared" si="23"/>
        <v>Cukup/Cukup</v>
      </c>
      <c r="J76" s="24" t="str">
        <f t="shared" si="30"/>
        <v>Cukup/Kurang</v>
      </c>
      <c r="K76" s="24" t="str">
        <f t="shared" si="31"/>
        <v>Cukup/Cukup</v>
      </c>
      <c r="L76" s="24" t="str">
        <f t="shared" si="32"/>
        <v>Cukup/Kurang</v>
      </c>
      <c r="M76" s="24" t="str">
        <f t="shared" si="33"/>
        <v>Cukup/Kurang</v>
      </c>
      <c r="O76" s="23" t="s">
        <v>114</v>
      </c>
      <c r="P76" s="20">
        <f t="shared" si="24"/>
        <v>1</v>
      </c>
      <c r="Q76" s="20">
        <f t="shared" si="25"/>
        <v>1</v>
      </c>
      <c r="R76" s="20">
        <f t="shared" si="26"/>
        <v>3</v>
      </c>
      <c r="S76" s="20">
        <f t="shared" si="27"/>
        <v>1</v>
      </c>
      <c r="T76" s="20">
        <f t="shared" si="28"/>
        <v>3</v>
      </c>
      <c r="U76" s="20">
        <f t="shared" si="29"/>
        <v>3</v>
      </c>
    </row>
    <row r="77" spans="1:21" x14ac:dyDescent="0.35">
      <c r="A77" s="23" t="s">
        <v>115</v>
      </c>
      <c r="B77" s="19" t="s">
        <v>2</v>
      </c>
      <c r="C77" s="19" t="s">
        <v>2</v>
      </c>
      <c r="D77" s="19" t="s">
        <v>1</v>
      </c>
      <c r="E77" s="19" t="s">
        <v>3</v>
      </c>
      <c r="G77" s="23" t="s">
        <v>115</v>
      </c>
      <c r="H77" s="24" t="s">
        <v>213</v>
      </c>
      <c r="I77" s="24" t="str">
        <f t="shared" si="23"/>
        <v>Cukup/Baik</v>
      </c>
      <c r="J77" s="24" t="str">
        <f t="shared" si="30"/>
        <v>Cukup/Kurang</v>
      </c>
      <c r="K77" s="24" t="str">
        <f t="shared" si="31"/>
        <v>Cukup/Baik</v>
      </c>
      <c r="L77" s="24" t="str">
        <f t="shared" si="32"/>
        <v>Cukup/Kurang</v>
      </c>
      <c r="M77" s="24" t="str">
        <f t="shared" si="33"/>
        <v>Baik/Kurang</v>
      </c>
      <c r="O77" s="23" t="s">
        <v>115</v>
      </c>
      <c r="P77" s="20">
        <f t="shared" si="24"/>
        <v>1</v>
      </c>
      <c r="Q77" s="20">
        <f t="shared" si="25"/>
        <v>0.33</v>
      </c>
      <c r="R77" s="20">
        <f t="shared" si="26"/>
        <v>3</v>
      </c>
      <c r="S77" s="20">
        <f t="shared" si="27"/>
        <v>0.33</v>
      </c>
      <c r="T77" s="20">
        <f t="shared" si="28"/>
        <v>3</v>
      </c>
      <c r="U77" s="20">
        <f t="shared" si="29"/>
        <v>5</v>
      </c>
    </row>
    <row r="78" spans="1:21" x14ac:dyDescent="0.35">
      <c r="A78" s="23" t="s">
        <v>116</v>
      </c>
      <c r="B78" s="19" t="s">
        <v>1</v>
      </c>
      <c r="C78" s="19" t="s">
        <v>2</v>
      </c>
      <c r="D78" s="19" t="s">
        <v>2</v>
      </c>
      <c r="E78" s="19" t="s">
        <v>2</v>
      </c>
      <c r="G78" s="23" t="s">
        <v>116</v>
      </c>
      <c r="H78" s="24" t="s">
        <v>212</v>
      </c>
      <c r="I78" s="24" t="str">
        <f t="shared" si="23"/>
        <v>Baik/Cukup</v>
      </c>
      <c r="J78" s="24" t="str">
        <f t="shared" si="30"/>
        <v>Baik/Cukup</v>
      </c>
      <c r="K78" s="24" t="str">
        <f t="shared" si="31"/>
        <v>Cukup/Cukup</v>
      </c>
      <c r="L78" s="24" t="str">
        <f t="shared" si="32"/>
        <v>Cukup/Cukup</v>
      </c>
      <c r="M78" s="24" t="str">
        <f t="shared" si="33"/>
        <v>Cukup/Cukup</v>
      </c>
      <c r="O78" s="23" t="s">
        <v>116</v>
      </c>
      <c r="P78" s="20">
        <f t="shared" si="24"/>
        <v>3</v>
      </c>
      <c r="Q78" s="20">
        <f t="shared" si="25"/>
        <v>3</v>
      </c>
      <c r="R78" s="20">
        <f t="shared" si="26"/>
        <v>3</v>
      </c>
      <c r="S78" s="20">
        <f t="shared" si="27"/>
        <v>1</v>
      </c>
      <c r="T78" s="20">
        <f t="shared" si="28"/>
        <v>1</v>
      </c>
      <c r="U78" s="20">
        <f t="shared" si="29"/>
        <v>1</v>
      </c>
    </row>
    <row r="79" spans="1:21" x14ac:dyDescent="0.35">
      <c r="A79" s="23" t="s">
        <v>117</v>
      </c>
      <c r="B79" s="19" t="s">
        <v>1</v>
      </c>
      <c r="C79" s="19" t="s">
        <v>2</v>
      </c>
      <c r="D79" s="19" t="s">
        <v>1</v>
      </c>
      <c r="E79" s="19" t="s">
        <v>2</v>
      </c>
      <c r="G79" s="23" t="s">
        <v>117</v>
      </c>
      <c r="H79" s="24" t="s">
        <v>212</v>
      </c>
      <c r="I79" s="24" t="str">
        <f t="shared" si="23"/>
        <v>Baik/Baik</v>
      </c>
      <c r="J79" s="24" t="str">
        <f t="shared" si="30"/>
        <v>Baik/Cukup</v>
      </c>
      <c r="K79" s="24" t="str">
        <f t="shared" si="31"/>
        <v>Cukup/Baik</v>
      </c>
      <c r="L79" s="24" t="str">
        <f t="shared" si="32"/>
        <v>Cukup/Cukup</v>
      </c>
      <c r="M79" s="24" t="str">
        <f t="shared" si="33"/>
        <v>Baik/Cukup</v>
      </c>
      <c r="O79" s="23" t="s">
        <v>117</v>
      </c>
      <c r="P79" s="20">
        <f t="shared" si="24"/>
        <v>3</v>
      </c>
      <c r="Q79" s="20">
        <f t="shared" si="25"/>
        <v>1</v>
      </c>
      <c r="R79" s="20">
        <f t="shared" si="26"/>
        <v>3</v>
      </c>
      <c r="S79" s="20">
        <f t="shared" si="27"/>
        <v>0.33</v>
      </c>
      <c r="T79" s="20">
        <f t="shared" si="28"/>
        <v>1</v>
      </c>
      <c r="U79" s="20">
        <f t="shared" si="29"/>
        <v>3</v>
      </c>
    </row>
    <row r="80" spans="1:21" x14ac:dyDescent="0.35">
      <c r="A80" s="23" t="s">
        <v>118</v>
      </c>
      <c r="B80" s="19" t="s">
        <v>1</v>
      </c>
      <c r="C80" s="19" t="s">
        <v>2</v>
      </c>
      <c r="D80" s="19" t="s">
        <v>2</v>
      </c>
      <c r="E80" s="19" t="s">
        <v>2</v>
      </c>
      <c r="G80" s="23" t="s">
        <v>118</v>
      </c>
      <c r="H80" s="24" t="s">
        <v>212</v>
      </c>
      <c r="I80" s="24" t="str">
        <f t="shared" si="23"/>
        <v>Baik/Cukup</v>
      </c>
      <c r="J80" s="24" t="str">
        <f t="shared" si="30"/>
        <v>Baik/Cukup</v>
      </c>
      <c r="K80" s="24" t="str">
        <f t="shared" si="31"/>
        <v>Cukup/Cukup</v>
      </c>
      <c r="L80" s="24" t="str">
        <f t="shared" si="32"/>
        <v>Cukup/Cukup</v>
      </c>
      <c r="M80" s="24" t="str">
        <f t="shared" si="33"/>
        <v>Cukup/Cukup</v>
      </c>
      <c r="O80" s="23" t="s">
        <v>118</v>
      </c>
      <c r="P80" s="20">
        <f t="shared" si="24"/>
        <v>3</v>
      </c>
      <c r="Q80" s="20">
        <f t="shared" si="25"/>
        <v>3</v>
      </c>
      <c r="R80" s="20">
        <f t="shared" si="26"/>
        <v>3</v>
      </c>
      <c r="S80" s="20">
        <f t="shared" si="27"/>
        <v>1</v>
      </c>
      <c r="T80" s="20">
        <f t="shared" si="28"/>
        <v>1</v>
      </c>
      <c r="U80" s="20">
        <f t="shared" si="29"/>
        <v>1</v>
      </c>
    </row>
    <row r="81" spans="1:21" x14ac:dyDescent="0.35">
      <c r="A81" s="23" t="s">
        <v>119</v>
      </c>
      <c r="B81" s="19" t="s">
        <v>1</v>
      </c>
      <c r="C81" s="19" t="s">
        <v>2</v>
      </c>
      <c r="D81" s="19" t="s">
        <v>2</v>
      </c>
      <c r="E81" s="19" t="s">
        <v>2</v>
      </c>
      <c r="G81" s="23" t="s">
        <v>119</v>
      </c>
      <c r="H81" s="24" t="s">
        <v>212</v>
      </c>
      <c r="I81" s="24" t="str">
        <f t="shared" si="23"/>
        <v>Baik/Cukup</v>
      </c>
      <c r="J81" s="24" t="str">
        <f t="shared" si="30"/>
        <v>Baik/Cukup</v>
      </c>
      <c r="K81" s="24" t="str">
        <f t="shared" si="31"/>
        <v>Cukup/Cukup</v>
      </c>
      <c r="L81" s="24" t="str">
        <f t="shared" si="32"/>
        <v>Cukup/Cukup</v>
      </c>
      <c r="M81" s="24" t="str">
        <f t="shared" si="33"/>
        <v>Cukup/Cukup</v>
      </c>
      <c r="O81" s="23" t="s">
        <v>119</v>
      </c>
      <c r="P81" s="20">
        <f t="shared" si="24"/>
        <v>3</v>
      </c>
      <c r="Q81" s="20">
        <f t="shared" si="25"/>
        <v>3</v>
      </c>
      <c r="R81" s="20">
        <f t="shared" si="26"/>
        <v>3</v>
      </c>
      <c r="S81" s="20">
        <f t="shared" si="27"/>
        <v>1</v>
      </c>
      <c r="T81" s="20">
        <f t="shared" si="28"/>
        <v>1</v>
      </c>
      <c r="U81" s="20">
        <f t="shared" si="29"/>
        <v>1</v>
      </c>
    </row>
    <row r="82" spans="1:21" x14ac:dyDescent="0.35">
      <c r="A82" s="23" t="s">
        <v>120</v>
      </c>
      <c r="B82" s="19" t="s">
        <v>1</v>
      </c>
      <c r="C82" s="19" t="s">
        <v>2</v>
      </c>
      <c r="D82" s="19" t="s">
        <v>2</v>
      </c>
      <c r="E82" s="19" t="s">
        <v>2</v>
      </c>
      <c r="G82" s="23" t="s">
        <v>120</v>
      </c>
      <c r="H82" s="24" t="s">
        <v>212</v>
      </c>
      <c r="I82" s="24" t="str">
        <f t="shared" si="23"/>
        <v>Baik/Cukup</v>
      </c>
      <c r="J82" s="24" t="str">
        <f t="shared" si="30"/>
        <v>Baik/Cukup</v>
      </c>
      <c r="K82" s="24" t="str">
        <f t="shared" si="31"/>
        <v>Cukup/Cukup</v>
      </c>
      <c r="L82" s="24" t="str">
        <f t="shared" si="32"/>
        <v>Cukup/Cukup</v>
      </c>
      <c r="M82" s="24" t="str">
        <f t="shared" si="33"/>
        <v>Cukup/Cukup</v>
      </c>
      <c r="O82" s="23" t="s">
        <v>120</v>
      </c>
      <c r="P82" s="20">
        <f t="shared" si="24"/>
        <v>3</v>
      </c>
      <c r="Q82" s="20">
        <f t="shared" si="25"/>
        <v>3</v>
      </c>
      <c r="R82" s="20">
        <f t="shared" si="26"/>
        <v>3</v>
      </c>
      <c r="S82" s="20">
        <f t="shared" si="27"/>
        <v>1</v>
      </c>
      <c r="T82" s="20">
        <f t="shared" si="28"/>
        <v>1</v>
      </c>
      <c r="U82" s="20">
        <f t="shared" si="29"/>
        <v>1</v>
      </c>
    </row>
    <row r="83" spans="1:21" x14ac:dyDescent="0.35">
      <c r="A83" s="23" t="s">
        <v>121</v>
      </c>
      <c r="B83" s="19" t="s">
        <v>1</v>
      </c>
      <c r="C83" s="19" t="s">
        <v>2</v>
      </c>
      <c r="D83" s="19" t="s">
        <v>2</v>
      </c>
      <c r="E83" s="19" t="s">
        <v>3</v>
      </c>
      <c r="G83" s="23" t="s">
        <v>121</v>
      </c>
      <c r="H83" s="24" t="s">
        <v>212</v>
      </c>
      <c r="I83" s="24" t="str">
        <f t="shared" si="23"/>
        <v>Baik/Cukup</v>
      </c>
      <c r="J83" s="24" t="str">
        <f t="shared" si="30"/>
        <v>Baik/Kurang</v>
      </c>
      <c r="K83" s="24" t="str">
        <f t="shared" si="31"/>
        <v>Cukup/Cukup</v>
      </c>
      <c r="L83" s="24" t="str">
        <f t="shared" si="32"/>
        <v>Cukup/Kurang</v>
      </c>
      <c r="M83" s="24" t="str">
        <f t="shared" si="33"/>
        <v>Cukup/Kurang</v>
      </c>
      <c r="O83" s="23" t="s">
        <v>121</v>
      </c>
      <c r="P83" s="20">
        <f t="shared" si="24"/>
        <v>3</v>
      </c>
      <c r="Q83" s="20">
        <f t="shared" si="25"/>
        <v>3</v>
      </c>
      <c r="R83" s="20">
        <f t="shared" si="26"/>
        <v>5</v>
      </c>
      <c r="S83" s="20">
        <f t="shared" si="27"/>
        <v>1</v>
      </c>
      <c r="T83" s="20">
        <f t="shared" si="28"/>
        <v>3</v>
      </c>
      <c r="U83" s="20">
        <f t="shared" si="29"/>
        <v>3</v>
      </c>
    </row>
    <row r="84" spans="1:21" x14ac:dyDescent="0.35">
      <c r="A84" s="23" t="s">
        <v>122</v>
      </c>
      <c r="B84" s="19" t="s">
        <v>1</v>
      </c>
      <c r="C84" s="19" t="s">
        <v>2</v>
      </c>
      <c r="D84" s="19" t="s">
        <v>2</v>
      </c>
      <c r="E84" s="19" t="s">
        <v>1</v>
      </c>
      <c r="G84" s="23" t="s">
        <v>122</v>
      </c>
      <c r="H84" s="24" t="s">
        <v>212</v>
      </c>
      <c r="I84" s="24" t="str">
        <f t="shared" si="23"/>
        <v>Baik/Cukup</v>
      </c>
      <c r="J84" s="24" t="str">
        <f t="shared" si="30"/>
        <v>Baik/Baik</v>
      </c>
      <c r="K84" s="24" t="str">
        <f t="shared" si="31"/>
        <v>Cukup/Cukup</v>
      </c>
      <c r="L84" s="24" t="str">
        <f t="shared" si="32"/>
        <v>Cukup/Baik</v>
      </c>
      <c r="M84" s="24" t="str">
        <f t="shared" si="33"/>
        <v>Cukup/Baik</v>
      </c>
      <c r="O84" s="23" t="s">
        <v>122</v>
      </c>
      <c r="P84" s="20">
        <f t="shared" si="24"/>
        <v>3</v>
      </c>
      <c r="Q84" s="20">
        <f t="shared" si="25"/>
        <v>3</v>
      </c>
      <c r="R84" s="20">
        <f t="shared" si="26"/>
        <v>1</v>
      </c>
      <c r="S84" s="20">
        <f t="shared" si="27"/>
        <v>1</v>
      </c>
      <c r="T84" s="20">
        <f t="shared" si="28"/>
        <v>0.33</v>
      </c>
      <c r="U84" s="20">
        <f t="shared" si="29"/>
        <v>0.33</v>
      </c>
    </row>
    <row r="85" spans="1:21" x14ac:dyDescent="0.35">
      <c r="A85" s="23" t="s">
        <v>123</v>
      </c>
      <c r="B85" s="19" t="s">
        <v>1</v>
      </c>
      <c r="C85" s="19" t="s">
        <v>2</v>
      </c>
      <c r="D85" s="19" t="s">
        <v>2</v>
      </c>
      <c r="E85" s="19" t="s">
        <v>1</v>
      </c>
      <c r="G85" s="23" t="s">
        <v>123</v>
      </c>
      <c r="H85" s="24" t="s">
        <v>212</v>
      </c>
      <c r="I85" s="24" t="str">
        <f t="shared" si="23"/>
        <v>Baik/Cukup</v>
      </c>
      <c r="J85" s="24" t="str">
        <f t="shared" si="30"/>
        <v>Baik/Baik</v>
      </c>
      <c r="K85" s="24" t="str">
        <f t="shared" si="31"/>
        <v>Cukup/Cukup</v>
      </c>
      <c r="L85" s="24" t="str">
        <f t="shared" si="32"/>
        <v>Cukup/Baik</v>
      </c>
      <c r="M85" s="24" t="str">
        <f t="shared" si="33"/>
        <v>Cukup/Baik</v>
      </c>
      <c r="O85" s="23" t="s">
        <v>123</v>
      </c>
      <c r="P85" s="20">
        <f t="shared" si="24"/>
        <v>3</v>
      </c>
      <c r="Q85" s="20">
        <f t="shared" si="25"/>
        <v>3</v>
      </c>
      <c r="R85" s="20">
        <f t="shared" si="26"/>
        <v>1</v>
      </c>
      <c r="S85" s="20">
        <f t="shared" si="27"/>
        <v>1</v>
      </c>
      <c r="T85" s="20">
        <f t="shared" si="28"/>
        <v>0.33</v>
      </c>
      <c r="U85" s="20">
        <f t="shared" si="29"/>
        <v>0.33</v>
      </c>
    </row>
    <row r="86" spans="1:21" x14ac:dyDescent="0.35">
      <c r="A86" s="23" t="s">
        <v>124</v>
      </c>
      <c r="B86" s="19" t="s">
        <v>1</v>
      </c>
      <c r="C86" s="19" t="s">
        <v>1</v>
      </c>
      <c r="D86" s="19" t="s">
        <v>2</v>
      </c>
      <c r="E86" s="19" t="s">
        <v>2</v>
      </c>
      <c r="G86" s="23" t="s">
        <v>124</v>
      </c>
      <c r="H86" s="24" t="s">
        <v>210</v>
      </c>
      <c r="I86" s="24" t="str">
        <f t="shared" si="23"/>
        <v>Baik/Cukup</v>
      </c>
      <c r="J86" s="24" t="str">
        <f t="shared" si="30"/>
        <v>Baik/Cukup</v>
      </c>
      <c r="K86" s="24" t="str">
        <f t="shared" si="31"/>
        <v>Baik/Cukup</v>
      </c>
      <c r="L86" s="24" t="str">
        <f t="shared" si="32"/>
        <v>Baik/Cukup</v>
      </c>
      <c r="M86" s="24" t="str">
        <f t="shared" si="33"/>
        <v>Cukup/Cukup</v>
      </c>
      <c r="O86" s="23" t="s">
        <v>124</v>
      </c>
      <c r="P86" s="20">
        <f t="shared" si="24"/>
        <v>1</v>
      </c>
      <c r="Q86" s="20">
        <f t="shared" si="25"/>
        <v>3</v>
      </c>
      <c r="R86" s="20">
        <f t="shared" si="26"/>
        <v>3</v>
      </c>
      <c r="S86" s="20">
        <f t="shared" si="27"/>
        <v>3</v>
      </c>
      <c r="T86" s="20">
        <f t="shared" si="28"/>
        <v>3</v>
      </c>
      <c r="U86" s="20">
        <f t="shared" si="29"/>
        <v>1</v>
      </c>
    </row>
    <row r="87" spans="1:21" x14ac:dyDescent="0.35">
      <c r="A87" s="23" t="s">
        <v>125</v>
      </c>
      <c r="B87" s="19" t="s">
        <v>2</v>
      </c>
      <c r="C87" s="19" t="s">
        <v>1</v>
      </c>
      <c r="D87" s="19" t="s">
        <v>2</v>
      </c>
      <c r="E87" s="19" t="s">
        <v>2</v>
      </c>
      <c r="G87" s="23" t="s">
        <v>125</v>
      </c>
      <c r="H87" s="24" t="str">
        <f t="shared" ref="H87:H118" si="34">CONCATENATE(B87,"/",C87)</f>
        <v>Cukup/Baik</v>
      </c>
      <c r="I87" s="24" t="str">
        <f t="shared" si="23"/>
        <v>Cukup/Cukup</v>
      </c>
      <c r="J87" s="24" t="str">
        <f t="shared" si="30"/>
        <v>Cukup/Cukup</v>
      </c>
      <c r="K87" s="24" t="str">
        <f t="shared" si="31"/>
        <v>Baik/Cukup</v>
      </c>
      <c r="L87" s="24" t="str">
        <f t="shared" si="32"/>
        <v>Baik/Cukup</v>
      </c>
      <c r="M87" s="24" t="str">
        <f t="shared" si="33"/>
        <v>Cukup/Cukup</v>
      </c>
      <c r="O87" s="23" t="s">
        <v>125</v>
      </c>
      <c r="P87" s="20">
        <f t="shared" si="24"/>
        <v>0.33</v>
      </c>
      <c r="Q87" s="20">
        <f t="shared" si="25"/>
        <v>1</v>
      </c>
      <c r="R87" s="20">
        <f t="shared" si="26"/>
        <v>1</v>
      </c>
      <c r="S87" s="20">
        <f t="shared" si="27"/>
        <v>3</v>
      </c>
      <c r="T87" s="20">
        <f t="shared" si="28"/>
        <v>3</v>
      </c>
      <c r="U87" s="20">
        <f t="shared" si="29"/>
        <v>1</v>
      </c>
    </row>
    <row r="88" spans="1:21" x14ac:dyDescent="0.35">
      <c r="A88" s="23" t="s">
        <v>126</v>
      </c>
      <c r="B88" s="19" t="s">
        <v>2</v>
      </c>
      <c r="C88" s="19" t="s">
        <v>1</v>
      </c>
      <c r="D88" s="19" t="s">
        <v>2</v>
      </c>
      <c r="E88" s="19" t="s">
        <v>3</v>
      </c>
      <c r="G88" s="23" t="s">
        <v>126</v>
      </c>
      <c r="H88" s="24" t="str">
        <f t="shared" si="34"/>
        <v>Cukup/Baik</v>
      </c>
      <c r="I88" s="24" t="str">
        <f t="shared" si="23"/>
        <v>Cukup/Cukup</v>
      </c>
      <c r="J88" s="24" t="str">
        <f t="shared" si="30"/>
        <v>Cukup/Kurang</v>
      </c>
      <c r="K88" s="24" t="str">
        <f t="shared" si="31"/>
        <v>Baik/Cukup</v>
      </c>
      <c r="L88" s="24" t="str">
        <f t="shared" si="32"/>
        <v>Baik/Kurang</v>
      </c>
      <c r="M88" s="24" t="str">
        <f t="shared" si="33"/>
        <v>Cukup/Kurang</v>
      </c>
      <c r="O88" s="23" t="s">
        <v>126</v>
      </c>
      <c r="P88" s="20">
        <f t="shared" si="24"/>
        <v>0.33</v>
      </c>
      <c r="Q88" s="20">
        <f t="shared" si="25"/>
        <v>1</v>
      </c>
      <c r="R88" s="20">
        <f t="shared" si="26"/>
        <v>3</v>
      </c>
      <c r="S88" s="20">
        <f t="shared" si="27"/>
        <v>3</v>
      </c>
      <c r="T88" s="20">
        <f t="shared" si="28"/>
        <v>5</v>
      </c>
      <c r="U88" s="20">
        <f t="shared" si="29"/>
        <v>3</v>
      </c>
    </row>
    <row r="89" spans="1:21" x14ac:dyDescent="0.35">
      <c r="A89" s="23" t="s">
        <v>127</v>
      </c>
      <c r="B89" s="19" t="s">
        <v>2</v>
      </c>
      <c r="C89" s="19" t="s">
        <v>2</v>
      </c>
      <c r="D89" s="19" t="s">
        <v>2</v>
      </c>
      <c r="E89" s="19" t="s">
        <v>3</v>
      </c>
      <c r="G89" s="23" t="s">
        <v>127</v>
      </c>
      <c r="H89" s="24" t="str">
        <f t="shared" si="34"/>
        <v>Cukup/Cukup</v>
      </c>
      <c r="I89" s="24" t="str">
        <f t="shared" si="23"/>
        <v>Cukup/Cukup</v>
      </c>
      <c r="J89" s="24" t="str">
        <f t="shared" si="30"/>
        <v>Cukup/Kurang</v>
      </c>
      <c r="K89" s="24" t="str">
        <f t="shared" si="31"/>
        <v>Cukup/Cukup</v>
      </c>
      <c r="L89" s="24" t="str">
        <f t="shared" si="32"/>
        <v>Cukup/Kurang</v>
      </c>
      <c r="M89" s="24" t="str">
        <f t="shared" si="33"/>
        <v>Cukup/Kurang</v>
      </c>
      <c r="O89" s="23" t="s">
        <v>127</v>
      </c>
      <c r="P89" s="20">
        <f t="shared" si="24"/>
        <v>1</v>
      </c>
      <c r="Q89" s="20">
        <f t="shared" si="25"/>
        <v>1</v>
      </c>
      <c r="R89" s="20">
        <f t="shared" si="26"/>
        <v>3</v>
      </c>
      <c r="S89" s="20">
        <f t="shared" si="27"/>
        <v>1</v>
      </c>
      <c r="T89" s="20">
        <f t="shared" si="28"/>
        <v>3</v>
      </c>
      <c r="U89" s="20">
        <f t="shared" si="29"/>
        <v>3</v>
      </c>
    </row>
    <row r="90" spans="1:21" x14ac:dyDescent="0.35">
      <c r="A90" s="23" t="s">
        <v>128</v>
      </c>
      <c r="B90" s="19" t="s">
        <v>2</v>
      </c>
      <c r="C90" s="19" t="s">
        <v>2</v>
      </c>
      <c r="D90" s="19" t="s">
        <v>2</v>
      </c>
      <c r="E90" s="19" t="s">
        <v>1</v>
      </c>
      <c r="G90" s="23" t="s">
        <v>128</v>
      </c>
      <c r="H90" s="24" t="str">
        <f t="shared" si="34"/>
        <v>Cukup/Cukup</v>
      </c>
      <c r="I90" s="24" t="str">
        <f t="shared" si="23"/>
        <v>Cukup/Cukup</v>
      </c>
      <c r="J90" s="24" t="str">
        <f t="shared" si="30"/>
        <v>Cukup/Baik</v>
      </c>
      <c r="K90" s="24" t="str">
        <f t="shared" si="31"/>
        <v>Cukup/Cukup</v>
      </c>
      <c r="L90" s="24" t="str">
        <f t="shared" si="32"/>
        <v>Cukup/Baik</v>
      </c>
      <c r="M90" s="24" t="str">
        <f t="shared" si="33"/>
        <v>Cukup/Baik</v>
      </c>
      <c r="O90" s="23" t="s">
        <v>128</v>
      </c>
      <c r="P90" s="20">
        <f t="shared" si="24"/>
        <v>1</v>
      </c>
      <c r="Q90" s="20">
        <f t="shared" si="25"/>
        <v>1</v>
      </c>
      <c r="R90" s="20">
        <f t="shared" si="26"/>
        <v>0.33</v>
      </c>
      <c r="S90" s="20">
        <f t="shared" si="27"/>
        <v>1</v>
      </c>
      <c r="T90" s="20">
        <f t="shared" si="28"/>
        <v>0.33</v>
      </c>
      <c r="U90" s="20">
        <f t="shared" si="29"/>
        <v>0.33</v>
      </c>
    </row>
    <row r="91" spans="1:21" x14ac:dyDescent="0.35">
      <c r="A91" s="23" t="s">
        <v>129</v>
      </c>
      <c r="B91" s="19" t="s">
        <v>2</v>
      </c>
      <c r="C91" s="19" t="s">
        <v>2</v>
      </c>
      <c r="D91" s="19" t="s">
        <v>2</v>
      </c>
      <c r="E91" s="19" t="s">
        <v>3</v>
      </c>
      <c r="G91" s="23" t="s">
        <v>129</v>
      </c>
      <c r="H91" s="24" t="str">
        <f t="shared" si="34"/>
        <v>Cukup/Cukup</v>
      </c>
      <c r="I91" s="24" t="str">
        <f t="shared" si="23"/>
        <v>Cukup/Cukup</v>
      </c>
      <c r="J91" s="24" t="str">
        <f t="shared" si="30"/>
        <v>Cukup/Kurang</v>
      </c>
      <c r="K91" s="24" t="str">
        <f t="shared" si="31"/>
        <v>Cukup/Cukup</v>
      </c>
      <c r="L91" s="24" t="str">
        <f t="shared" si="32"/>
        <v>Cukup/Kurang</v>
      </c>
      <c r="M91" s="24" t="str">
        <f t="shared" si="33"/>
        <v>Cukup/Kurang</v>
      </c>
      <c r="O91" s="23" t="s">
        <v>129</v>
      </c>
      <c r="P91" s="20">
        <f t="shared" si="24"/>
        <v>1</v>
      </c>
      <c r="Q91" s="20">
        <f t="shared" si="25"/>
        <v>1</v>
      </c>
      <c r="R91" s="20">
        <f t="shared" si="26"/>
        <v>3</v>
      </c>
      <c r="S91" s="20">
        <f t="shared" si="27"/>
        <v>1</v>
      </c>
      <c r="T91" s="20">
        <f t="shared" si="28"/>
        <v>3</v>
      </c>
      <c r="U91" s="20">
        <f t="shared" si="29"/>
        <v>3</v>
      </c>
    </row>
    <row r="92" spans="1:21" x14ac:dyDescent="0.35">
      <c r="A92" s="23" t="s">
        <v>130</v>
      </c>
      <c r="B92" s="19" t="s">
        <v>2</v>
      </c>
      <c r="C92" s="19" t="s">
        <v>2</v>
      </c>
      <c r="D92" s="19" t="s">
        <v>2</v>
      </c>
      <c r="E92" s="19" t="s">
        <v>2</v>
      </c>
      <c r="G92" s="23" t="s">
        <v>130</v>
      </c>
      <c r="H92" s="24" t="str">
        <f t="shared" si="34"/>
        <v>Cukup/Cukup</v>
      </c>
      <c r="I92" s="24" t="str">
        <f t="shared" si="23"/>
        <v>Cukup/Cukup</v>
      </c>
      <c r="J92" s="24" t="str">
        <f t="shared" si="30"/>
        <v>Cukup/Cukup</v>
      </c>
      <c r="K92" s="24" t="str">
        <f t="shared" si="31"/>
        <v>Cukup/Cukup</v>
      </c>
      <c r="L92" s="24" t="str">
        <f t="shared" si="32"/>
        <v>Cukup/Cukup</v>
      </c>
      <c r="M92" s="24" t="str">
        <f t="shared" si="33"/>
        <v>Cukup/Cukup</v>
      </c>
      <c r="O92" s="23" t="s">
        <v>130</v>
      </c>
      <c r="P92" s="20">
        <f t="shared" si="24"/>
        <v>1</v>
      </c>
      <c r="Q92" s="20">
        <f t="shared" si="25"/>
        <v>1</v>
      </c>
      <c r="R92" s="20">
        <f t="shared" si="26"/>
        <v>1</v>
      </c>
      <c r="S92" s="20">
        <f t="shared" si="27"/>
        <v>1</v>
      </c>
      <c r="T92" s="20">
        <f t="shared" si="28"/>
        <v>1</v>
      </c>
      <c r="U92" s="20">
        <f t="shared" si="29"/>
        <v>1</v>
      </c>
    </row>
    <row r="93" spans="1:21" x14ac:dyDescent="0.35">
      <c r="A93" s="23" t="s">
        <v>131</v>
      </c>
      <c r="B93" s="19" t="s">
        <v>2</v>
      </c>
      <c r="C93" s="19" t="s">
        <v>1</v>
      </c>
      <c r="D93" s="19" t="s">
        <v>2</v>
      </c>
      <c r="E93" s="19" t="s">
        <v>1</v>
      </c>
      <c r="G93" s="23" t="s">
        <v>131</v>
      </c>
      <c r="H93" s="24" t="str">
        <f t="shared" si="34"/>
        <v>Cukup/Baik</v>
      </c>
      <c r="I93" s="24" t="str">
        <f t="shared" si="23"/>
        <v>Cukup/Cukup</v>
      </c>
      <c r="J93" s="24" t="str">
        <f t="shared" si="30"/>
        <v>Cukup/Baik</v>
      </c>
      <c r="K93" s="24" t="str">
        <f t="shared" si="31"/>
        <v>Baik/Cukup</v>
      </c>
      <c r="L93" s="24" t="str">
        <f t="shared" si="32"/>
        <v>Baik/Baik</v>
      </c>
      <c r="M93" s="24" t="str">
        <f t="shared" si="33"/>
        <v>Cukup/Baik</v>
      </c>
      <c r="O93" s="23" t="s">
        <v>131</v>
      </c>
      <c r="P93" s="20">
        <f t="shared" si="24"/>
        <v>0.33</v>
      </c>
      <c r="Q93" s="20">
        <f t="shared" si="25"/>
        <v>1</v>
      </c>
      <c r="R93" s="20">
        <f t="shared" si="26"/>
        <v>0.33</v>
      </c>
      <c r="S93" s="20">
        <f t="shared" si="27"/>
        <v>3</v>
      </c>
      <c r="T93" s="20">
        <f t="shared" si="28"/>
        <v>1</v>
      </c>
      <c r="U93" s="20">
        <f t="shared" si="29"/>
        <v>0.33</v>
      </c>
    </row>
    <row r="94" spans="1:21" x14ac:dyDescent="0.35">
      <c r="A94" s="23" t="s">
        <v>132</v>
      </c>
      <c r="B94" s="19" t="s">
        <v>2</v>
      </c>
      <c r="C94" s="19" t="s">
        <v>1</v>
      </c>
      <c r="D94" s="19" t="s">
        <v>1</v>
      </c>
      <c r="E94" s="19" t="s">
        <v>1</v>
      </c>
      <c r="G94" s="23" t="s">
        <v>132</v>
      </c>
      <c r="H94" s="24" t="str">
        <f t="shared" si="34"/>
        <v>Cukup/Baik</v>
      </c>
      <c r="I94" s="24" t="str">
        <f t="shared" si="23"/>
        <v>Cukup/Baik</v>
      </c>
      <c r="J94" s="24" t="str">
        <f t="shared" si="30"/>
        <v>Cukup/Baik</v>
      </c>
      <c r="K94" s="24" t="str">
        <f t="shared" si="31"/>
        <v>Baik/Baik</v>
      </c>
      <c r="L94" s="24" t="str">
        <f t="shared" si="32"/>
        <v>Baik/Baik</v>
      </c>
      <c r="M94" s="24" t="str">
        <f t="shared" si="33"/>
        <v>Baik/Baik</v>
      </c>
      <c r="O94" s="23" t="s">
        <v>132</v>
      </c>
      <c r="P94" s="20">
        <f t="shared" si="24"/>
        <v>0.33</v>
      </c>
      <c r="Q94" s="20">
        <f t="shared" si="25"/>
        <v>0.33</v>
      </c>
      <c r="R94" s="20">
        <f t="shared" si="26"/>
        <v>0.33</v>
      </c>
      <c r="S94" s="20">
        <f t="shared" si="27"/>
        <v>1</v>
      </c>
      <c r="T94" s="20">
        <f t="shared" si="28"/>
        <v>1</v>
      </c>
      <c r="U94" s="20">
        <f t="shared" si="29"/>
        <v>1</v>
      </c>
    </row>
    <row r="95" spans="1:21" x14ac:dyDescent="0.35">
      <c r="A95" s="23" t="s">
        <v>133</v>
      </c>
      <c r="B95" s="19" t="s">
        <v>2</v>
      </c>
      <c r="C95" s="19" t="s">
        <v>1</v>
      </c>
      <c r="D95" s="19" t="s">
        <v>2</v>
      </c>
      <c r="E95" s="19" t="s">
        <v>2</v>
      </c>
      <c r="G95" s="23" t="s">
        <v>133</v>
      </c>
      <c r="H95" s="24" t="str">
        <f t="shared" si="34"/>
        <v>Cukup/Baik</v>
      </c>
      <c r="I95" s="24" t="str">
        <f t="shared" si="23"/>
        <v>Cukup/Cukup</v>
      </c>
      <c r="J95" s="24" t="str">
        <f t="shared" si="30"/>
        <v>Cukup/Cukup</v>
      </c>
      <c r="K95" s="24" t="str">
        <f t="shared" si="31"/>
        <v>Baik/Cukup</v>
      </c>
      <c r="L95" s="24" t="str">
        <f t="shared" si="32"/>
        <v>Baik/Cukup</v>
      </c>
      <c r="M95" s="24" t="str">
        <f t="shared" si="33"/>
        <v>Cukup/Cukup</v>
      </c>
      <c r="O95" s="23" t="s">
        <v>133</v>
      </c>
      <c r="P95" s="20">
        <f t="shared" si="24"/>
        <v>0.33</v>
      </c>
      <c r="Q95" s="20">
        <f t="shared" si="25"/>
        <v>1</v>
      </c>
      <c r="R95" s="20">
        <f t="shared" si="26"/>
        <v>1</v>
      </c>
      <c r="S95" s="20">
        <f t="shared" si="27"/>
        <v>3</v>
      </c>
      <c r="T95" s="20">
        <f t="shared" si="28"/>
        <v>3</v>
      </c>
      <c r="U95" s="20">
        <f t="shared" si="29"/>
        <v>1</v>
      </c>
    </row>
    <row r="96" spans="1:21" x14ac:dyDescent="0.35">
      <c r="A96" s="23" t="s">
        <v>134</v>
      </c>
      <c r="B96" s="19" t="s">
        <v>2</v>
      </c>
      <c r="C96" s="19" t="s">
        <v>1</v>
      </c>
      <c r="D96" s="19" t="s">
        <v>2</v>
      </c>
      <c r="E96" s="19" t="s">
        <v>3</v>
      </c>
      <c r="G96" s="23" t="s">
        <v>134</v>
      </c>
      <c r="H96" s="24" t="str">
        <f t="shared" si="34"/>
        <v>Cukup/Baik</v>
      </c>
      <c r="I96" s="24" t="str">
        <f t="shared" si="23"/>
        <v>Cukup/Cukup</v>
      </c>
      <c r="J96" s="24" t="str">
        <f t="shared" si="30"/>
        <v>Cukup/Kurang</v>
      </c>
      <c r="K96" s="24" t="str">
        <f t="shared" si="31"/>
        <v>Baik/Cukup</v>
      </c>
      <c r="L96" s="24" t="str">
        <f t="shared" si="32"/>
        <v>Baik/Kurang</v>
      </c>
      <c r="M96" s="24" t="str">
        <f t="shared" si="33"/>
        <v>Cukup/Kurang</v>
      </c>
      <c r="O96" s="23" t="s">
        <v>134</v>
      </c>
      <c r="P96" s="20">
        <f t="shared" si="24"/>
        <v>0.33</v>
      </c>
      <c r="Q96" s="20">
        <f t="shared" si="25"/>
        <v>1</v>
      </c>
      <c r="R96" s="20">
        <f t="shared" si="26"/>
        <v>3</v>
      </c>
      <c r="S96" s="20">
        <f t="shared" si="27"/>
        <v>3</v>
      </c>
      <c r="T96" s="20">
        <f t="shared" si="28"/>
        <v>5</v>
      </c>
      <c r="U96" s="20">
        <f t="shared" si="29"/>
        <v>3</v>
      </c>
    </row>
    <row r="97" spans="1:21" x14ac:dyDescent="0.35">
      <c r="A97" s="23" t="s">
        <v>135</v>
      </c>
      <c r="B97" s="19" t="s">
        <v>2</v>
      </c>
      <c r="C97" s="19" t="s">
        <v>1</v>
      </c>
      <c r="D97" s="19" t="s">
        <v>2</v>
      </c>
      <c r="E97" s="19" t="s">
        <v>3</v>
      </c>
      <c r="G97" s="23" t="s">
        <v>135</v>
      </c>
      <c r="H97" s="24" t="str">
        <f t="shared" si="34"/>
        <v>Cukup/Baik</v>
      </c>
      <c r="I97" s="24" t="str">
        <f t="shared" si="23"/>
        <v>Cukup/Cukup</v>
      </c>
      <c r="J97" s="24" t="str">
        <f t="shared" si="30"/>
        <v>Cukup/Kurang</v>
      </c>
      <c r="K97" s="24" t="str">
        <f t="shared" si="31"/>
        <v>Baik/Cukup</v>
      </c>
      <c r="L97" s="24" t="str">
        <f t="shared" si="32"/>
        <v>Baik/Kurang</v>
      </c>
      <c r="M97" s="24" t="str">
        <f t="shared" si="33"/>
        <v>Cukup/Kurang</v>
      </c>
      <c r="O97" s="23" t="s">
        <v>135</v>
      </c>
      <c r="P97" s="20">
        <f t="shared" si="24"/>
        <v>0.33</v>
      </c>
      <c r="Q97" s="20">
        <f t="shared" si="25"/>
        <v>1</v>
      </c>
      <c r="R97" s="20">
        <f t="shared" si="26"/>
        <v>3</v>
      </c>
      <c r="S97" s="20">
        <f t="shared" si="27"/>
        <v>3</v>
      </c>
      <c r="T97" s="20">
        <f t="shared" si="28"/>
        <v>5</v>
      </c>
      <c r="U97" s="20">
        <f t="shared" si="29"/>
        <v>3</v>
      </c>
    </row>
    <row r="98" spans="1:21" x14ac:dyDescent="0.35">
      <c r="A98" s="23" t="s">
        <v>136</v>
      </c>
      <c r="B98" s="19" t="s">
        <v>2</v>
      </c>
      <c r="C98" s="19" t="s">
        <v>1</v>
      </c>
      <c r="D98" s="19" t="s">
        <v>2</v>
      </c>
      <c r="E98" s="19" t="s">
        <v>2</v>
      </c>
      <c r="G98" s="23" t="s">
        <v>136</v>
      </c>
      <c r="H98" s="24" t="str">
        <f t="shared" si="34"/>
        <v>Cukup/Baik</v>
      </c>
      <c r="I98" s="24" t="str">
        <f t="shared" si="23"/>
        <v>Cukup/Cukup</v>
      </c>
      <c r="J98" s="24" t="str">
        <f t="shared" si="30"/>
        <v>Cukup/Cukup</v>
      </c>
      <c r="K98" s="24" t="str">
        <f t="shared" si="31"/>
        <v>Baik/Cukup</v>
      </c>
      <c r="L98" s="24" t="str">
        <f t="shared" si="32"/>
        <v>Baik/Cukup</v>
      </c>
      <c r="M98" s="24" t="str">
        <f t="shared" si="33"/>
        <v>Cukup/Cukup</v>
      </c>
      <c r="O98" s="23" t="s">
        <v>136</v>
      </c>
      <c r="P98" s="20">
        <f t="shared" si="24"/>
        <v>0.33</v>
      </c>
      <c r="Q98" s="20">
        <f t="shared" si="25"/>
        <v>1</v>
      </c>
      <c r="R98" s="20">
        <f t="shared" si="26"/>
        <v>1</v>
      </c>
      <c r="S98" s="20">
        <f t="shared" si="27"/>
        <v>3</v>
      </c>
      <c r="T98" s="20">
        <f t="shared" si="28"/>
        <v>3</v>
      </c>
      <c r="U98" s="20">
        <f t="shared" si="29"/>
        <v>1</v>
      </c>
    </row>
    <row r="99" spans="1:21" x14ac:dyDescent="0.35">
      <c r="A99" s="23" t="s">
        <v>137</v>
      </c>
      <c r="B99" s="19" t="s">
        <v>2</v>
      </c>
      <c r="C99" s="19" t="s">
        <v>1</v>
      </c>
      <c r="D99" s="19" t="s">
        <v>2</v>
      </c>
      <c r="E99" s="19" t="s">
        <v>2</v>
      </c>
      <c r="G99" s="23" t="s">
        <v>137</v>
      </c>
      <c r="H99" s="24" t="str">
        <f t="shared" si="34"/>
        <v>Cukup/Baik</v>
      </c>
      <c r="I99" s="24" t="str">
        <f t="shared" si="23"/>
        <v>Cukup/Cukup</v>
      </c>
      <c r="J99" s="24" t="str">
        <f t="shared" si="30"/>
        <v>Cukup/Cukup</v>
      </c>
      <c r="K99" s="24" t="str">
        <f t="shared" si="31"/>
        <v>Baik/Cukup</v>
      </c>
      <c r="L99" s="24" t="str">
        <f t="shared" si="32"/>
        <v>Baik/Cukup</v>
      </c>
      <c r="M99" s="24" t="str">
        <f t="shared" si="33"/>
        <v>Cukup/Cukup</v>
      </c>
      <c r="O99" s="23" t="s">
        <v>137</v>
      </c>
      <c r="P99" s="20">
        <f t="shared" si="24"/>
        <v>0.33</v>
      </c>
      <c r="Q99" s="20">
        <f t="shared" si="25"/>
        <v>1</v>
      </c>
      <c r="R99" s="20">
        <f t="shared" si="26"/>
        <v>1</v>
      </c>
      <c r="S99" s="20">
        <f t="shared" si="27"/>
        <v>3</v>
      </c>
      <c r="T99" s="20">
        <f t="shared" si="28"/>
        <v>3</v>
      </c>
      <c r="U99" s="20">
        <f t="shared" si="29"/>
        <v>1</v>
      </c>
    </row>
    <row r="100" spans="1:21" x14ac:dyDescent="0.35">
      <c r="A100" s="23" t="s">
        <v>138</v>
      </c>
      <c r="B100" s="19" t="s">
        <v>2</v>
      </c>
      <c r="C100" s="19" t="s">
        <v>1</v>
      </c>
      <c r="D100" s="19" t="s">
        <v>2</v>
      </c>
      <c r="E100" s="19" t="s">
        <v>2</v>
      </c>
      <c r="G100" s="23" t="s">
        <v>138</v>
      </c>
      <c r="H100" s="24" t="str">
        <f t="shared" si="34"/>
        <v>Cukup/Baik</v>
      </c>
      <c r="I100" s="24" t="str">
        <f t="shared" si="23"/>
        <v>Cukup/Cukup</v>
      </c>
      <c r="J100" s="24" t="str">
        <f t="shared" si="30"/>
        <v>Cukup/Cukup</v>
      </c>
      <c r="K100" s="24" t="str">
        <f t="shared" si="31"/>
        <v>Baik/Cukup</v>
      </c>
      <c r="L100" s="24" t="str">
        <f t="shared" si="32"/>
        <v>Baik/Cukup</v>
      </c>
      <c r="M100" s="24" t="str">
        <f t="shared" si="33"/>
        <v>Cukup/Cukup</v>
      </c>
      <c r="O100" s="23" t="s">
        <v>138</v>
      </c>
      <c r="P100" s="20">
        <f t="shared" ref="P100:P133" si="35">VLOOKUP(H100,$AC$34:$AD$42,2,)</f>
        <v>0.33</v>
      </c>
      <c r="Q100" s="20">
        <f t="shared" ref="Q100:Q133" si="36">VLOOKUP(I100,$AC$34:$AD$42,2,)</f>
        <v>1</v>
      </c>
      <c r="R100" s="20">
        <f t="shared" ref="R100:R133" si="37">VLOOKUP(J100,$AC$34:$AD$42,2,)</f>
        <v>1</v>
      </c>
      <c r="S100" s="20">
        <f t="shared" ref="S100:S133" si="38">VLOOKUP(K100,$AC$34:$AD$42,2,)</f>
        <v>3</v>
      </c>
      <c r="T100" s="20">
        <f t="shared" ref="T100:T133" si="39">VLOOKUP(L100,$AC$34:$AD$42,2,)</f>
        <v>3</v>
      </c>
      <c r="U100" s="20">
        <f t="shared" ref="U100:U133" si="40">VLOOKUP(M100,$AC$34:$AD$42,2,)</f>
        <v>1</v>
      </c>
    </row>
    <row r="101" spans="1:21" x14ac:dyDescent="0.35">
      <c r="A101" s="23" t="s">
        <v>139</v>
      </c>
      <c r="B101" s="19" t="s">
        <v>2</v>
      </c>
      <c r="C101" s="19" t="s">
        <v>2</v>
      </c>
      <c r="D101" s="19" t="s">
        <v>2</v>
      </c>
      <c r="E101" s="19" t="s">
        <v>2</v>
      </c>
      <c r="G101" s="23" t="s">
        <v>139</v>
      </c>
      <c r="H101" s="24" t="str">
        <f t="shared" si="34"/>
        <v>Cukup/Cukup</v>
      </c>
      <c r="I101" s="24" t="str">
        <f t="shared" si="23"/>
        <v>Cukup/Cukup</v>
      </c>
      <c r="J101" s="24" t="str">
        <f t="shared" si="30"/>
        <v>Cukup/Cukup</v>
      </c>
      <c r="K101" s="24" t="str">
        <f t="shared" si="31"/>
        <v>Cukup/Cukup</v>
      </c>
      <c r="L101" s="24" t="str">
        <f t="shared" si="32"/>
        <v>Cukup/Cukup</v>
      </c>
      <c r="M101" s="24" t="str">
        <f t="shared" si="33"/>
        <v>Cukup/Cukup</v>
      </c>
      <c r="O101" s="23" t="s">
        <v>139</v>
      </c>
      <c r="P101" s="20">
        <f t="shared" si="35"/>
        <v>1</v>
      </c>
      <c r="Q101" s="20">
        <f t="shared" si="36"/>
        <v>1</v>
      </c>
      <c r="R101" s="20">
        <f t="shared" si="37"/>
        <v>1</v>
      </c>
      <c r="S101" s="20">
        <f t="shared" si="38"/>
        <v>1</v>
      </c>
      <c r="T101" s="20">
        <f t="shared" si="39"/>
        <v>1</v>
      </c>
      <c r="U101" s="20">
        <f t="shared" si="40"/>
        <v>1</v>
      </c>
    </row>
    <row r="102" spans="1:21" x14ac:dyDescent="0.35">
      <c r="A102" s="23" t="s">
        <v>140</v>
      </c>
      <c r="B102" s="19" t="s">
        <v>2</v>
      </c>
      <c r="C102" s="19" t="s">
        <v>2</v>
      </c>
      <c r="D102" s="19" t="s">
        <v>2</v>
      </c>
      <c r="E102" s="19" t="s">
        <v>2</v>
      </c>
      <c r="G102" s="23" t="s">
        <v>140</v>
      </c>
      <c r="H102" s="24" t="str">
        <f t="shared" si="34"/>
        <v>Cukup/Cukup</v>
      </c>
      <c r="I102" s="24" t="str">
        <f t="shared" si="23"/>
        <v>Cukup/Cukup</v>
      </c>
      <c r="J102" s="24" t="str">
        <f t="shared" si="30"/>
        <v>Cukup/Cukup</v>
      </c>
      <c r="K102" s="24" t="str">
        <f t="shared" si="31"/>
        <v>Cukup/Cukup</v>
      </c>
      <c r="L102" s="24" t="str">
        <f t="shared" si="32"/>
        <v>Cukup/Cukup</v>
      </c>
      <c r="M102" s="24" t="str">
        <f t="shared" si="33"/>
        <v>Cukup/Cukup</v>
      </c>
      <c r="O102" s="23" t="s">
        <v>140</v>
      </c>
      <c r="P102" s="20">
        <f t="shared" si="35"/>
        <v>1</v>
      </c>
      <c r="Q102" s="20">
        <f t="shared" si="36"/>
        <v>1</v>
      </c>
      <c r="R102" s="20">
        <f t="shared" si="37"/>
        <v>1</v>
      </c>
      <c r="S102" s="20">
        <f t="shared" si="38"/>
        <v>1</v>
      </c>
      <c r="T102" s="20">
        <f t="shared" si="39"/>
        <v>1</v>
      </c>
      <c r="U102" s="20">
        <f t="shared" si="40"/>
        <v>1</v>
      </c>
    </row>
    <row r="103" spans="1:21" x14ac:dyDescent="0.35">
      <c r="A103" s="23" t="s">
        <v>141</v>
      </c>
      <c r="B103" s="19" t="s">
        <v>2</v>
      </c>
      <c r="C103" s="19" t="s">
        <v>2</v>
      </c>
      <c r="D103" s="19" t="s">
        <v>2</v>
      </c>
      <c r="E103" s="19" t="s">
        <v>3</v>
      </c>
      <c r="G103" s="23" t="s">
        <v>141</v>
      </c>
      <c r="H103" s="24" t="str">
        <f t="shared" si="34"/>
        <v>Cukup/Cukup</v>
      </c>
      <c r="I103" s="24" t="str">
        <f t="shared" si="23"/>
        <v>Cukup/Cukup</v>
      </c>
      <c r="J103" s="24" t="str">
        <f t="shared" si="30"/>
        <v>Cukup/Kurang</v>
      </c>
      <c r="K103" s="24" t="str">
        <f t="shared" si="31"/>
        <v>Cukup/Cukup</v>
      </c>
      <c r="L103" s="24" t="str">
        <f t="shared" si="32"/>
        <v>Cukup/Kurang</v>
      </c>
      <c r="M103" s="24" t="str">
        <f t="shared" si="33"/>
        <v>Cukup/Kurang</v>
      </c>
      <c r="O103" s="23" t="s">
        <v>141</v>
      </c>
      <c r="P103" s="20">
        <f t="shared" si="35"/>
        <v>1</v>
      </c>
      <c r="Q103" s="20">
        <f t="shared" si="36"/>
        <v>1</v>
      </c>
      <c r="R103" s="20">
        <f t="shared" si="37"/>
        <v>3</v>
      </c>
      <c r="S103" s="20">
        <f t="shared" si="38"/>
        <v>1</v>
      </c>
      <c r="T103" s="20">
        <f t="shared" si="39"/>
        <v>3</v>
      </c>
      <c r="U103" s="20">
        <f t="shared" si="40"/>
        <v>3</v>
      </c>
    </row>
    <row r="104" spans="1:21" x14ac:dyDescent="0.35">
      <c r="A104" s="23" t="s">
        <v>142</v>
      </c>
      <c r="B104" s="19" t="s">
        <v>2</v>
      </c>
      <c r="C104" s="19" t="s">
        <v>2</v>
      </c>
      <c r="D104" s="19" t="s">
        <v>2</v>
      </c>
      <c r="E104" s="19" t="s">
        <v>1</v>
      </c>
      <c r="G104" s="23" t="s">
        <v>142</v>
      </c>
      <c r="H104" s="24" t="str">
        <f t="shared" si="34"/>
        <v>Cukup/Cukup</v>
      </c>
      <c r="I104" s="24" t="str">
        <f t="shared" si="23"/>
        <v>Cukup/Cukup</v>
      </c>
      <c r="J104" s="24" t="str">
        <f t="shared" si="30"/>
        <v>Cukup/Baik</v>
      </c>
      <c r="K104" s="24" t="str">
        <f t="shared" si="31"/>
        <v>Cukup/Cukup</v>
      </c>
      <c r="L104" s="24" t="str">
        <f t="shared" si="32"/>
        <v>Cukup/Baik</v>
      </c>
      <c r="M104" s="24" t="str">
        <f t="shared" si="33"/>
        <v>Cukup/Baik</v>
      </c>
      <c r="O104" s="23" t="s">
        <v>142</v>
      </c>
      <c r="P104" s="20">
        <f t="shared" si="35"/>
        <v>1</v>
      </c>
      <c r="Q104" s="20">
        <f t="shared" si="36"/>
        <v>1</v>
      </c>
      <c r="R104" s="20">
        <f t="shared" si="37"/>
        <v>0.33</v>
      </c>
      <c r="S104" s="20">
        <f t="shared" si="38"/>
        <v>1</v>
      </c>
      <c r="T104" s="20">
        <f t="shared" si="39"/>
        <v>0.33</v>
      </c>
      <c r="U104" s="20">
        <f t="shared" si="40"/>
        <v>0.33</v>
      </c>
    </row>
    <row r="105" spans="1:21" x14ac:dyDescent="0.35">
      <c r="A105" s="23" t="s">
        <v>143</v>
      </c>
      <c r="B105" s="19" t="s">
        <v>2</v>
      </c>
      <c r="C105" s="19" t="s">
        <v>2</v>
      </c>
      <c r="D105" s="19" t="s">
        <v>2</v>
      </c>
      <c r="E105" s="19" t="s">
        <v>1</v>
      </c>
      <c r="G105" s="23" t="s">
        <v>143</v>
      </c>
      <c r="H105" s="24" t="str">
        <f t="shared" si="34"/>
        <v>Cukup/Cukup</v>
      </c>
      <c r="I105" s="24" t="str">
        <f t="shared" si="23"/>
        <v>Cukup/Cukup</v>
      </c>
      <c r="J105" s="24" t="str">
        <f t="shared" si="30"/>
        <v>Cukup/Baik</v>
      </c>
      <c r="K105" s="24" t="str">
        <f t="shared" si="31"/>
        <v>Cukup/Cukup</v>
      </c>
      <c r="L105" s="24" t="str">
        <f t="shared" si="32"/>
        <v>Cukup/Baik</v>
      </c>
      <c r="M105" s="24" t="str">
        <f t="shared" si="33"/>
        <v>Cukup/Baik</v>
      </c>
      <c r="O105" s="23" t="s">
        <v>143</v>
      </c>
      <c r="P105" s="20">
        <f t="shared" si="35"/>
        <v>1</v>
      </c>
      <c r="Q105" s="20">
        <f t="shared" si="36"/>
        <v>1</v>
      </c>
      <c r="R105" s="20">
        <f t="shared" si="37"/>
        <v>0.33</v>
      </c>
      <c r="S105" s="20">
        <f t="shared" si="38"/>
        <v>1</v>
      </c>
      <c r="T105" s="20">
        <f t="shared" si="39"/>
        <v>0.33</v>
      </c>
      <c r="U105" s="20">
        <f t="shared" si="40"/>
        <v>0.33</v>
      </c>
    </row>
    <row r="106" spans="1:21" x14ac:dyDescent="0.35">
      <c r="A106" s="23" t="s">
        <v>144</v>
      </c>
      <c r="B106" s="19" t="s">
        <v>2</v>
      </c>
      <c r="C106" s="19" t="s">
        <v>2</v>
      </c>
      <c r="D106" s="19" t="s">
        <v>2</v>
      </c>
      <c r="E106" s="19" t="s">
        <v>2</v>
      </c>
      <c r="G106" s="23" t="s">
        <v>144</v>
      </c>
      <c r="H106" s="24" t="str">
        <f t="shared" si="34"/>
        <v>Cukup/Cukup</v>
      </c>
      <c r="I106" s="24" t="str">
        <f t="shared" si="23"/>
        <v>Cukup/Cukup</v>
      </c>
      <c r="J106" s="24" t="str">
        <f t="shared" si="30"/>
        <v>Cukup/Cukup</v>
      </c>
      <c r="K106" s="24" t="str">
        <f t="shared" si="31"/>
        <v>Cukup/Cukup</v>
      </c>
      <c r="L106" s="24" t="str">
        <f t="shared" si="32"/>
        <v>Cukup/Cukup</v>
      </c>
      <c r="M106" s="24" t="str">
        <f t="shared" si="33"/>
        <v>Cukup/Cukup</v>
      </c>
      <c r="O106" s="23" t="s">
        <v>144</v>
      </c>
      <c r="P106" s="20">
        <f t="shared" si="35"/>
        <v>1</v>
      </c>
      <c r="Q106" s="20">
        <f t="shared" si="36"/>
        <v>1</v>
      </c>
      <c r="R106" s="20">
        <f t="shared" si="37"/>
        <v>1</v>
      </c>
      <c r="S106" s="20">
        <f t="shared" si="38"/>
        <v>1</v>
      </c>
      <c r="T106" s="20">
        <f t="shared" si="39"/>
        <v>1</v>
      </c>
      <c r="U106" s="20">
        <f t="shared" si="40"/>
        <v>1</v>
      </c>
    </row>
    <row r="107" spans="1:21" x14ac:dyDescent="0.35">
      <c r="A107" s="23" t="s">
        <v>145</v>
      </c>
      <c r="B107" s="19" t="s">
        <v>2</v>
      </c>
      <c r="C107" s="19" t="s">
        <v>2</v>
      </c>
      <c r="D107" s="19" t="s">
        <v>2</v>
      </c>
      <c r="E107" s="19" t="s">
        <v>2</v>
      </c>
      <c r="G107" s="23" t="s">
        <v>145</v>
      </c>
      <c r="H107" s="24" t="str">
        <f t="shared" si="34"/>
        <v>Cukup/Cukup</v>
      </c>
      <c r="I107" s="24" t="str">
        <f t="shared" si="23"/>
        <v>Cukup/Cukup</v>
      </c>
      <c r="J107" s="24" t="str">
        <f t="shared" si="30"/>
        <v>Cukup/Cukup</v>
      </c>
      <c r="K107" s="24" t="str">
        <f t="shared" si="31"/>
        <v>Cukup/Cukup</v>
      </c>
      <c r="L107" s="24" t="str">
        <f t="shared" si="32"/>
        <v>Cukup/Cukup</v>
      </c>
      <c r="M107" s="24" t="str">
        <f t="shared" si="33"/>
        <v>Cukup/Cukup</v>
      </c>
      <c r="O107" s="23" t="s">
        <v>145</v>
      </c>
      <c r="P107" s="20">
        <f t="shared" si="35"/>
        <v>1</v>
      </c>
      <c r="Q107" s="20">
        <f t="shared" si="36"/>
        <v>1</v>
      </c>
      <c r="R107" s="20">
        <f t="shared" si="37"/>
        <v>1</v>
      </c>
      <c r="S107" s="20">
        <f t="shared" si="38"/>
        <v>1</v>
      </c>
      <c r="T107" s="20">
        <f t="shared" si="39"/>
        <v>1</v>
      </c>
      <c r="U107" s="20">
        <f t="shared" si="40"/>
        <v>1</v>
      </c>
    </row>
    <row r="108" spans="1:21" x14ac:dyDescent="0.35">
      <c r="A108" s="23" t="s">
        <v>146</v>
      </c>
      <c r="B108" s="19" t="s">
        <v>2</v>
      </c>
      <c r="C108" s="19" t="s">
        <v>2</v>
      </c>
      <c r="D108" s="19" t="s">
        <v>2</v>
      </c>
      <c r="E108" s="19" t="s">
        <v>3</v>
      </c>
      <c r="G108" s="23" t="s">
        <v>146</v>
      </c>
      <c r="H108" s="24" t="str">
        <f t="shared" si="34"/>
        <v>Cukup/Cukup</v>
      </c>
      <c r="I108" s="24" t="str">
        <f t="shared" si="23"/>
        <v>Cukup/Cukup</v>
      </c>
      <c r="J108" s="24" t="str">
        <f t="shared" si="30"/>
        <v>Cukup/Kurang</v>
      </c>
      <c r="K108" s="24" t="str">
        <f t="shared" si="31"/>
        <v>Cukup/Cukup</v>
      </c>
      <c r="L108" s="24" t="str">
        <f t="shared" si="32"/>
        <v>Cukup/Kurang</v>
      </c>
      <c r="M108" s="24" t="str">
        <f t="shared" si="33"/>
        <v>Cukup/Kurang</v>
      </c>
      <c r="O108" s="23" t="s">
        <v>146</v>
      </c>
      <c r="P108" s="20">
        <f t="shared" si="35"/>
        <v>1</v>
      </c>
      <c r="Q108" s="20">
        <f t="shared" si="36"/>
        <v>1</v>
      </c>
      <c r="R108" s="20">
        <f t="shared" si="37"/>
        <v>3</v>
      </c>
      <c r="S108" s="20">
        <f t="shared" si="38"/>
        <v>1</v>
      </c>
      <c r="T108" s="20">
        <f t="shared" si="39"/>
        <v>3</v>
      </c>
      <c r="U108" s="20">
        <f t="shared" si="40"/>
        <v>3</v>
      </c>
    </row>
    <row r="109" spans="1:21" x14ac:dyDescent="0.35">
      <c r="A109" s="23" t="s">
        <v>147</v>
      </c>
      <c r="B109" s="19" t="s">
        <v>2</v>
      </c>
      <c r="C109" s="19" t="s">
        <v>2</v>
      </c>
      <c r="D109" s="19" t="s">
        <v>2</v>
      </c>
      <c r="E109" s="19" t="s">
        <v>3</v>
      </c>
      <c r="G109" s="23" t="s">
        <v>147</v>
      </c>
      <c r="H109" s="24" t="str">
        <f t="shared" si="34"/>
        <v>Cukup/Cukup</v>
      </c>
      <c r="I109" s="24" t="str">
        <f t="shared" si="23"/>
        <v>Cukup/Cukup</v>
      </c>
      <c r="J109" s="24" t="str">
        <f t="shared" si="30"/>
        <v>Cukup/Kurang</v>
      </c>
      <c r="K109" s="24" t="str">
        <f t="shared" si="31"/>
        <v>Cukup/Cukup</v>
      </c>
      <c r="L109" s="24" t="str">
        <f t="shared" si="32"/>
        <v>Cukup/Kurang</v>
      </c>
      <c r="M109" s="24" t="str">
        <f t="shared" si="33"/>
        <v>Cukup/Kurang</v>
      </c>
      <c r="O109" s="23" t="s">
        <v>147</v>
      </c>
      <c r="P109" s="20">
        <f t="shared" si="35"/>
        <v>1</v>
      </c>
      <c r="Q109" s="20">
        <f t="shared" si="36"/>
        <v>1</v>
      </c>
      <c r="R109" s="20">
        <f t="shared" si="37"/>
        <v>3</v>
      </c>
      <c r="S109" s="20">
        <f t="shared" si="38"/>
        <v>1</v>
      </c>
      <c r="T109" s="20">
        <f t="shared" si="39"/>
        <v>3</v>
      </c>
      <c r="U109" s="20">
        <f t="shared" si="40"/>
        <v>3</v>
      </c>
    </row>
    <row r="110" spans="1:21" x14ac:dyDescent="0.35">
      <c r="A110" s="23" t="s">
        <v>148</v>
      </c>
      <c r="B110" s="19" t="s">
        <v>2</v>
      </c>
      <c r="C110" s="19" t="s">
        <v>2</v>
      </c>
      <c r="D110" s="19" t="s">
        <v>2</v>
      </c>
      <c r="E110" s="19" t="s">
        <v>1</v>
      </c>
      <c r="G110" s="23" t="s">
        <v>148</v>
      </c>
      <c r="H110" s="24" t="str">
        <f t="shared" si="34"/>
        <v>Cukup/Cukup</v>
      </c>
      <c r="I110" s="24" t="str">
        <f t="shared" si="23"/>
        <v>Cukup/Cukup</v>
      </c>
      <c r="J110" s="24" t="str">
        <f t="shared" si="30"/>
        <v>Cukup/Baik</v>
      </c>
      <c r="K110" s="24" t="str">
        <f t="shared" si="31"/>
        <v>Cukup/Cukup</v>
      </c>
      <c r="L110" s="24" t="str">
        <f t="shared" si="32"/>
        <v>Cukup/Baik</v>
      </c>
      <c r="M110" s="24" t="str">
        <f t="shared" si="33"/>
        <v>Cukup/Baik</v>
      </c>
      <c r="O110" s="23" t="s">
        <v>148</v>
      </c>
      <c r="P110" s="20">
        <f t="shared" si="35"/>
        <v>1</v>
      </c>
      <c r="Q110" s="20">
        <f t="shared" si="36"/>
        <v>1</v>
      </c>
      <c r="R110" s="20">
        <f t="shared" si="37"/>
        <v>0.33</v>
      </c>
      <c r="S110" s="20">
        <f t="shared" si="38"/>
        <v>1</v>
      </c>
      <c r="T110" s="20">
        <f t="shared" si="39"/>
        <v>0.33</v>
      </c>
      <c r="U110" s="20">
        <f t="shared" si="40"/>
        <v>0.33</v>
      </c>
    </row>
    <row r="111" spans="1:21" x14ac:dyDescent="0.35">
      <c r="A111" s="23" t="s">
        <v>149</v>
      </c>
      <c r="B111" s="19" t="s">
        <v>2</v>
      </c>
      <c r="C111" s="19" t="s">
        <v>2</v>
      </c>
      <c r="D111" s="19" t="s">
        <v>2</v>
      </c>
      <c r="E111" s="19" t="s">
        <v>3</v>
      </c>
      <c r="G111" s="23" t="s">
        <v>149</v>
      </c>
      <c r="H111" s="24" t="str">
        <f t="shared" si="34"/>
        <v>Cukup/Cukup</v>
      </c>
      <c r="I111" s="24" t="str">
        <f t="shared" si="23"/>
        <v>Cukup/Cukup</v>
      </c>
      <c r="J111" s="24" t="str">
        <f t="shared" si="30"/>
        <v>Cukup/Kurang</v>
      </c>
      <c r="K111" s="24" t="str">
        <f t="shared" si="31"/>
        <v>Cukup/Cukup</v>
      </c>
      <c r="L111" s="24" t="str">
        <f t="shared" si="32"/>
        <v>Cukup/Kurang</v>
      </c>
      <c r="M111" s="24" t="str">
        <f t="shared" si="33"/>
        <v>Cukup/Kurang</v>
      </c>
      <c r="O111" s="23" t="s">
        <v>149</v>
      </c>
      <c r="P111" s="20">
        <f t="shared" si="35"/>
        <v>1</v>
      </c>
      <c r="Q111" s="20">
        <f t="shared" si="36"/>
        <v>1</v>
      </c>
      <c r="R111" s="20">
        <f t="shared" si="37"/>
        <v>3</v>
      </c>
      <c r="S111" s="20">
        <f t="shared" si="38"/>
        <v>1</v>
      </c>
      <c r="T111" s="20">
        <f t="shared" si="39"/>
        <v>3</v>
      </c>
      <c r="U111" s="20">
        <f t="shared" si="40"/>
        <v>3</v>
      </c>
    </row>
    <row r="112" spans="1:21" x14ac:dyDescent="0.35">
      <c r="A112" s="23" t="s">
        <v>150</v>
      </c>
      <c r="B112" s="19" t="s">
        <v>2</v>
      </c>
      <c r="C112" s="19" t="s">
        <v>2</v>
      </c>
      <c r="D112" s="19" t="s">
        <v>2</v>
      </c>
      <c r="E112" s="19" t="s">
        <v>2</v>
      </c>
      <c r="G112" s="23" t="s">
        <v>150</v>
      </c>
      <c r="H112" s="24" t="str">
        <f t="shared" si="34"/>
        <v>Cukup/Cukup</v>
      </c>
      <c r="I112" s="24" t="str">
        <f t="shared" si="23"/>
        <v>Cukup/Cukup</v>
      </c>
      <c r="J112" s="24" t="str">
        <f t="shared" si="30"/>
        <v>Cukup/Cukup</v>
      </c>
      <c r="K112" s="24" t="str">
        <f t="shared" si="31"/>
        <v>Cukup/Cukup</v>
      </c>
      <c r="L112" s="24" t="str">
        <f t="shared" si="32"/>
        <v>Cukup/Cukup</v>
      </c>
      <c r="M112" s="24" t="str">
        <f t="shared" si="33"/>
        <v>Cukup/Cukup</v>
      </c>
      <c r="O112" s="23" t="s">
        <v>150</v>
      </c>
      <c r="P112" s="20">
        <f t="shared" si="35"/>
        <v>1</v>
      </c>
      <c r="Q112" s="20">
        <f t="shared" si="36"/>
        <v>1</v>
      </c>
      <c r="R112" s="20">
        <f t="shared" si="37"/>
        <v>1</v>
      </c>
      <c r="S112" s="20">
        <f t="shared" si="38"/>
        <v>1</v>
      </c>
      <c r="T112" s="20">
        <f t="shared" si="39"/>
        <v>1</v>
      </c>
      <c r="U112" s="20">
        <f t="shared" si="40"/>
        <v>1</v>
      </c>
    </row>
    <row r="113" spans="1:21" x14ac:dyDescent="0.35">
      <c r="A113" s="23" t="s">
        <v>151</v>
      </c>
      <c r="B113" s="19" t="s">
        <v>2</v>
      </c>
      <c r="C113" s="19" t="s">
        <v>3</v>
      </c>
      <c r="D113" s="19" t="s">
        <v>2</v>
      </c>
      <c r="E113" s="19" t="s">
        <v>1</v>
      </c>
      <c r="G113" s="23" t="s">
        <v>151</v>
      </c>
      <c r="H113" s="24" t="str">
        <f t="shared" si="34"/>
        <v>Cukup/Kurang</v>
      </c>
      <c r="I113" s="24" t="str">
        <f t="shared" si="23"/>
        <v>Cukup/Cukup</v>
      </c>
      <c r="J113" s="24" t="str">
        <f t="shared" si="30"/>
        <v>Cukup/Baik</v>
      </c>
      <c r="K113" s="24" t="str">
        <f t="shared" si="31"/>
        <v>Kurang/Cukup</v>
      </c>
      <c r="L113" s="24" t="str">
        <f t="shared" si="32"/>
        <v>Kurang/Baik</v>
      </c>
      <c r="M113" s="24" t="str">
        <f t="shared" si="33"/>
        <v>Cukup/Baik</v>
      </c>
      <c r="O113" s="23" t="s">
        <v>151</v>
      </c>
      <c r="P113" s="20">
        <f t="shared" si="35"/>
        <v>3</v>
      </c>
      <c r="Q113" s="20">
        <f t="shared" si="36"/>
        <v>1</v>
      </c>
      <c r="R113" s="20">
        <f t="shared" si="37"/>
        <v>0.33</v>
      </c>
      <c r="S113" s="20">
        <f t="shared" si="38"/>
        <v>0.33</v>
      </c>
      <c r="T113" s="20">
        <f t="shared" si="39"/>
        <v>0.2</v>
      </c>
      <c r="U113" s="20">
        <f t="shared" si="40"/>
        <v>0.33</v>
      </c>
    </row>
    <row r="114" spans="1:21" x14ac:dyDescent="0.35">
      <c r="A114" s="23" t="s">
        <v>152</v>
      </c>
      <c r="B114" s="19" t="s">
        <v>2</v>
      </c>
      <c r="C114" s="19" t="s">
        <v>3</v>
      </c>
      <c r="D114" s="19" t="s">
        <v>2</v>
      </c>
      <c r="E114" s="19" t="s">
        <v>1</v>
      </c>
      <c r="G114" s="23" t="s">
        <v>152</v>
      </c>
      <c r="H114" s="24" t="str">
        <f t="shared" si="34"/>
        <v>Cukup/Kurang</v>
      </c>
      <c r="I114" s="24" t="str">
        <f t="shared" si="23"/>
        <v>Cukup/Cukup</v>
      </c>
      <c r="J114" s="24" t="str">
        <f t="shared" si="30"/>
        <v>Cukup/Baik</v>
      </c>
      <c r="K114" s="24" t="str">
        <f t="shared" si="31"/>
        <v>Kurang/Cukup</v>
      </c>
      <c r="L114" s="24" t="str">
        <f t="shared" si="32"/>
        <v>Kurang/Baik</v>
      </c>
      <c r="M114" s="24" t="str">
        <f t="shared" si="33"/>
        <v>Cukup/Baik</v>
      </c>
      <c r="O114" s="23" t="s">
        <v>152</v>
      </c>
      <c r="P114" s="20">
        <f t="shared" si="35"/>
        <v>3</v>
      </c>
      <c r="Q114" s="20">
        <f t="shared" si="36"/>
        <v>1</v>
      </c>
      <c r="R114" s="20">
        <f t="shared" si="37"/>
        <v>0.33</v>
      </c>
      <c r="S114" s="20">
        <f t="shared" si="38"/>
        <v>0.33</v>
      </c>
      <c r="T114" s="20">
        <f t="shared" si="39"/>
        <v>0.2</v>
      </c>
      <c r="U114" s="20">
        <f t="shared" si="40"/>
        <v>0.33</v>
      </c>
    </row>
    <row r="115" spans="1:21" x14ac:dyDescent="0.35">
      <c r="A115" s="23" t="s">
        <v>153</v>
      </c>
      <c r="B115" s="19" t="s">
        <v>2</v>
      </c>
      <c r="C115" s="19" t="s">
        <v>3</v>
      </c>
      <c r="D115" s="19" t="s">
        <v>2</v>
      </c>
      <c r="E115" s="19" t="s">
        <v>2</v>
      </c>
      <c r="G115" s="23" t="s">
        <v>153</v>
      </c>
      <c r="H115" s="24" t="str">
        <f t="shared" si="34"/>
        <v>Cukup/Kurang</v>
      </c>
      <c r="I115" s="24" t="str">
        <f t="shared" si="23"/>
        <v>Cukup/Cukup</v>
      </c>
      <c r="J115" s="24" t="str">
        <f t="shared" si="30"/>
        <v>Cukup/Cukup</v>
      </c>
      <c r="K115" s="24" t="str">
        <f t="shared" si="31"/>
        <v>Kurang/Cukup</v>
      </c>
      <c r="L115" s="24" t="str">
        <f t="shared" si="32"/>
        <v>Kurang/Cukup</v>
      </c>
      <c r="M115" s="24" t="str">
        <f t="shared" si="33"/>
        <v>Cukup/Cukup</v>
      </c>
      <c r="O115" s="23" t="s">
        <v>153</v>
      </c>
      <c r="P115" s="20">
        <f t="shared" si="35"/>
        <v>3</v>
      </c>
      <c r="Q115" s="20">
        <f t="shared" si="36"/>
        <v>1</v>
      </c>
      <c r="R115" s="20">
        <f t="shared" si="37"/>
        <v>1</v>
      </c>
      <c r="S115" s="20">
        <f t="shared" si="38"/>
        <v>0.33</v>
      </c>
      <c r="T115" s="20">
        <f t="shared" si="39"/>
        <v>0.33</v>
      </c>
      <c r="U115" s="20">
        <f t="shared" si="40"/>
        <v>1</v>
      </c>
    </row>
    <row r="116" spans="1:21" x14ac:dyDescent="0.35">
      <c r="A116" s="23" t="s">
        <v>154</v>
      </c>
      <c r="B116" s="19" t="s">
        <v>2</v>
      </c>
      <c r="C116" s="19" t="s">
        <v>3</v>
      </c>
      <c r="D116" s="19" t="s">
        <v>1</v>
      </c>
      <c r="E116" s="19" t="s">
        <v>3</v>
      </c>
      <c r="G116" s="23" t="s">
        <v>154</v>
      </c>
      <c r="H116" s="24" t="str">
        <f t="shared" si="34"/>
        <v>Cukup/Kurang</v>
      </c>
      <c r="I116" s="24" t="str">
        <f t="shared" si="23"/>
        <v>Cukup/Baik</v>
      </c>
      <c r="J116" s="24" t="str">
        <f t="shared" si="30"/>
        <v>Cukup/Kurang</v>
      </c>
      <c r="K116" s="24" t="str">
        <f t="shared" si="31"/>
        <v>Kurang/Baik</v>
      </c>
      <c r="L116" s="24" t="str">
        <f t="shared" si="32"/>
        <v>Kurang/Kurang</v>
      </c>
      <c r="M116" s="24" t="str">
        <f t="shared" si="33"/>
        <v>Baik/Kurang</v>
      </c>
      <c r="O116" s="23" t="s">
        <v>154</v>
      </c>
      <c r="P116" s="20">
        <f t="shared" si="35"/>
        <v>3</v>
      </c>
      <c r="Q116" s="20">
        <f t="shared" si="36"/>
        <v>0.33</v>
      </c>
      <c r="R116" s="20">
        <f t="shared" si="37"/>
        <v>3</v>
      </c>
      <c r="S116" s="20">
        <f t="shared" si="38"/>
        <v>0.2</v>
      </c>
      <c r="T116" s="20">
        <f t="shared" si="39"/>
        <v>1</v>
      </c>
      <c r="U116" s="20">
        <f t="shared" si="40"/>
        <v>5</v>
      </c>
    </row>
    <row r="117" spans="1:21" x14ac:dyDescent="0.35">
      <c r="A117" s="23" t="s">
        <v>155</v>
      </c>
      <c r="B117" s="19" t="s">
        <v>2</v>
      </c>
      <c r="C117" s="19" t="s">
        <v>3</v>
      </c>
      <c r="D117" s="19" t="s">
        <v>1</v>
      </c>
      <c r="E117" s="19" t="s">
        <v>3</v>
      </c>
      <c r="G117" s="23" t="s">
        <v>155</v>
      </c>
      <c r="H117" s="24" t="str">
        <f t="shared" si="34"/>
        <v>Cukup/Kurang</v>
      </c>
      <c r="I117" s="24" t="str">
        <f t="shared" si="23"/>
        <v>Cukup/Baik</v>
      </c>
      <c r="J117" s="24" t="str">
        <f t="shared" si="30"/>
        <v>Cukup/Kurang</v>
      </c>
      <c r="K117" s="24" t="str">
        <f t="shared" si="31"/>
        <v>Kurang/Baik</v>
      </c>
      <c r="L117" s="24" t="str">
        <f t="shared" si="32"/>
        <v>Kurang/Kurang</v>
      </c>
      <c r="M117" s="24" t="str">
        <f t="shared" si="33"/>
        <v>Baik/Kurang</v>
      </c>
      <c r="O117" s="23" t="s">
        <v>155</v>
      </c>
      <c r="P117" s="20">
        <f t="shared" si="35"/>
        <v>3</v>
      </c>
      <c r="Q117" s="20">
        <f t="shared" si="36"/>
        <v>0.33</v>
      </c>
      <c r="R117" s="20">
        <f t="shared" si="37"/>
        <v>3</v>
      </c>
      <c r="S117" s="20">
        <f t="shared" si="38"/>
        <v>0.2</v>
      </c>
      <c r="T117" s="20">
        <f t="shared" si="39"/>
        <v>1</v>
      </c>
      <c r="U117" s="20">
        <f t="shared" si="40"/>
        <v>5</v>
      </c>
    </row>
    <row r="118" spans="1:21" x14ac:dyDescent="0.35">
      <c r="A118" s="23" t="s">
        <v>156</v>
      </c>
      <c r="B118" s="19" t="s">
        <v>2</v>
      </c>
      <c r="C118" s="19" t="s">
        <v>3</v>
      </c>
      <c r="D118" s="19" t="s">
        <v>2</v>
      </c>
      <c r="E118" s="19" t="s">
        <v>2</v>
      </c>
      <c r="G118" s="23" t="s">
        <v>156</v>
      </c>
      <c r="H118" s="24" t="str">
        <f t="shared" si="34"/>
        <v>Cukup/Kurang</v>
      </c>
      <c r="I118" s="24" t="str">
        <f t="shared" si="23"/>
        <v>Cukup/Cukup</v>
      </c>
      <c r="J118" s="24" t="str">
        <f t="shared" si="30"/>
        <v>Cukup/Cukup</v>
      </c>
      <c r="K118" s="24" t="str">
        <f t="shared" si="31"/>
        <v>Kurang/Cukup</v>
      </c>
      <c r="L118" s="24" t="str">
        <f t="shared" si="32"/>
        <v>Kurang/Cukup</v>
      </c>
      <c r="M118" s="24" t="str">
        <f t="shared" si="33"/>
        <v>Cukup/Cukup</v>
      </c>
      <c r="O118" s="23" t="s">
        <v>156</v>
      </c>
      <c r="P118" s="20">
        <f t="shared" si="35"/>
        <v>3</v>
      </c>
      <c r="Q118" s="20">
        <f t="shared" si="36"/>
        <v>1</v>
      </c>
      <c r="R118" s="20">
        <f t="shared" si="37"/>
        <v>1</v>
      </c>
      <c r="S118" s="20">
        <f t="shared" si="38"/>
        <v>0.33</v>
      </c>
      <c r="T118" s="20">
        <f t="shared" si="39"/>
        <v>0.33</v>
      </c>
      <c r="U118" s="20">
        <f t="shared" si="40"/>
        <v>1</v>
      </c>
    </row>
    <row r="119" spans="1:21" x14ac:dyDescent="0.35">
      <c r="A119" s="23" t="s">
        <v>157</v>
      </c>
      <c r="B119" s="19" t="s">
        <v>2</v>
      </c>
      <c r="C119" s="19" t="s">
        <v>3</v>
      </c>
      <c r="D119" s="19" t="s">
        <v>1</v>
      </c>
      <c r="E119" s="19" t="s">
        <v>2</v>
      </c>
      <c r="G119" s="23" t="s">
        <v>157</v>
      </c>
      <c r="H119" s="24" t="str">
        <f t="shared" ref="H119:H133" si="41">CONCATENATE(B119,"/",C119)</f>
        <v>Cukup/Kurang</v>
      </c>
      <c r="I119" s="24" t="str">
        <f t="shared" si="23"/>
        <v>Cukup/Baik</v>
      </c>
      <c r="J119" s="24" t="str">
        <f t="shared" si="30"/>
        <v>Cukup/Cukup</v>
      </c>
      <c r="K119" s="24" t="str">
        <f t="shared" si="31"/>
        <v>Kurang/Baik</v>
      </c>
      <c r="L119" s="24" t="str">
        <f t="shared" si="32"/>
        <v>Kurang/Cukup</v>
      </c>
      <c r="M119" s="24" t="str">
        <f t="shared" si="33"/>
        <v>Baik/Cukup</v>
      </c>
      <c r="O119" s="23" t="s">
        <v>157</v>
      </c>
      <c r="P119" s="20">
        <f t="shared" si="35"/>
        <v>3</v>
      </c>
      <c r="Q119" s="20">
        <f t="shared" si="36"/>
        <v>0.33</v>
      </c>
      <c r="R119" s="20">
        <f t="shared" si="37"/>
        <v>1</v>
      </c>
      <c r="S119" s="20">
        <f t="shared" si="38"/>
        <v>0.2</v>
      </c>
      <c r="T119" s="20">
        <f t="shared" si="39"/>
        <v>0.33</v>
      </c>
      <c r="U119" s="20">
        <f t="shared" si="40"/>
        <v>3</v>
      </c>
    </row>
    <row r="120" spans="1:21" x14ac:dyDescent="0.35">
      <c r="A120" s="23" t="s">
        <v>158</v>
      </c>
      <c r="B120" s="19" t="s">
        <v>2</v>
      </c>
      <c r="C120" s="19" t="s">
        <v>3</v>
      </c>
      <c r="D120" s="19" t="s">
        <v>1</v>
      </c>
      <c r="E120" s="19" t="s">
        <v>2</v>
      </c>
      <c r="G120" s="23" t="s">
        <v>158</v>
      </c>
      <c r="H120" s="24" t="str">
        <f t="shared" si="41"/>
        <v>Cukup/Kurang</v>
      </c>
      <c r="I120" s="24" t="str">
        <f t="shared" si="23"/>
        <v>Cukup/Baik</v>
      </c>
      <c r="J120" s="24" t="str">
        <f t="shared" si="30"/>
        <v>Cukup/Cukup</v>
      </c>
      <c r="K120" s="24" t="str">
        <f t="shared" si="31"/>
        <v>Kurang/Baik</v>
      </c>
      <c r="L120" s="24" t="str">
        <f t="shared" si="32"/>
        <v>Kurang/Cukup</v>
      </c>
      <c r="M120" s="24" t="str">
        <f t="shared" si="33"/>
        <v>Baik/Cukup</v>
      </c>
      <c r="O120" s="23" t="s">
        <v>158</v>
      </c>
      <c r="P120" s="20">
        <f t="shared" si="35"/>
        <v>3</v>
      </c>
      <c r="Q120" s="20">
        <f t="shared" si="36"/>
        <v>0.33</v>
      </c>
      <c r="R120" s="20">
        <f t="shared" si="37"/>
        <v>1</v>
      </c>
      <c r="S120" s="20">
        <f t="shared" si="38"/>
        <v>0.2</v>
      </c>
      <c r="T120" s="20">
        <f t="shared" si="39"/>
        <v>0.33</v>
      </c>
      <c r="U120" s="20">
        <f t="shared" si="40"/>
        <v>3</v>
      </c>
    </row>
    <row r="121" spans="1:21" x14ac:dyDescent="0.35">
      <c r="A121" s="23" t="s">
        <v>159</v>
      </c>
      <c r="B121" s="19" t="s">
        <v>2</v>
      </c>
      <c r="C121" s="19" t="s">
        <v>1</v>
      </c>
      <c r="D121" s="19" t="s">
        <v>1</v>
      </c>
      <c r="E121" s="19" t="s">
        <v>2</v>
      </c>
      <c r="G121" s="23" t="s">
        <v>159</v>
      </c>
      <c r="H121" s="24" t="str">
        <f t="shared" si="41"/>
        <v>Cukup/Baik</v>
      </c>
      <c r="I121" s="24" t="str">
        <f t="shared" si="23"/>
        <v>Cukup/Baik</v>
      </c>
      <c r="J121" s="24" t="str">
        <f t="shared" si="30"/>
        <v>Cukup/Cukup</v>
      </c>
      <c r="K121" s="24" t="str">
        <f t="shared" si="31"/>
        <v>Baik/Baik</v>
      </c>
      <c r="L121" s="24" t="str">
        <f t="shared" si="32"/>
        <v>Baik/Cukup</v>
      </c>
      <c r="M121" s="24" t="str">
        <f t="shared" si="33"/>
        <v>Baik/Cukup</v>
      </c>
      <c r="O121" s="23" t="s">
        <v>159</v>
      </c>
      <c r="P121" s="20">
        <f t="shared" si="35"/>
        <v>0.33</v>
      </c>
      <c r="Q121" s="20">
        <f t="shared" si="36"/>
        <v>0.33</v>
      </c>
      <c r="R121" s="20">
        <f t="shared" si="37"/>
        <v>1</v>
      </c>
      <c r="S121" s="20">
        <f t="shared" si="38"/>
        <v>1</v>
      </c>
      <c r="T121" s="20">
        <f t="shared" si="39"/>
        <v>3</v>
      </c>
      <c r="U121" s="20">
        <f t="shared" si="40"/>
        <v>3</v>
      </c>
    </row>
    <row r="122" spans="1:21" x14ac:dyDescent="0.35">
      <c r="A122" s="23" t="s">
        <v>160</v>
      </c>
      <c r="B122" s="19" t="s">
        <v>2</v>
      </c>
      <c r="C122" s="19" t="s">
        <v>1</v>
      </c>
      <c r="D122" s="19" t="s">
        <v>1</v>
      </c>
      <c r="E122" s="19" t="s">
        <v>2</v>
      </c>
      <c r="G122" s="23" t="s">
        <v>160</v>
      </c>
      <c r="H122" s="24" t="str">
        <f t="shared" si="41"/>
        <v>Cukup/Baik</v>
      </c>
      <c r="I122" s="24" t="str">
        <f t="shared" si="23"/>
        <v>Cukup/Baik</v>
      </c>
      <c r="J122" s="24" t="str">
        <f t="shared" si="30"/>
        <v>Cukup/Cukup</v>
      </c>
      <c r="K122" s="24" t="str">
        <f t="shared" si="31"/>
        <v>Baik/Baik</v>
      </c>
      <c r="L122" s="24" t="str">
        <f t="shared" si="32"/>
        <v>Baik/Cukup</v>
      </c>
      <c r="M122" s="24" t="str">
        <f t="shared" si="33"/>
        <v>Baik/Cukup</v>
      </c>
      <c r="O122" s="23" t="s">
        <v>160</v>
      </c>
      <c r="P122" s="20">
        <f t="shared" si="35"/>
        <v>0.33</v>
      </c>
      <c r="Q122" s="20">
        <f t="shared" si="36"/>
        <v>0.33</v>
      </c>
      <c r="R122" s="20">
        <f t="shared" si="37"/>
        <v>1</v>
      </c>
      <c r="S122" s="20">
        <f t="shared" si="38"/>
        <v>1</v>
      </c>
      <c r="T122" s="20">
        <f t="shared" si="39"/>
        <v>3</v>
      </c>
      <c r="U122" s="20">
        <f t="shared" si="40"/>
        <v>3</v>
      </c>
    </row>
    <row r="123" spans="1:21" x14ac:dyDescent="0.35">
      <c r="A123" s="23" t="s">
        <v>161</v>
      </c>
      <c r="B123" s="19" t="s">
        <v>2</v>
      </c>
      <c r="C123" s="19" t="s">
        <v>1</v>
      </c>
      <c r="D123" s="19" t="s">
        <v>1</v>
      </c>
      <c r="E123" s="19" t="s">
        <v>3</v>
      </c>
      <c r="G123" s="23" t="s">
        <v>161</v>
      </c>
      <c r="H123" s="24" t="str">
        <f t="shared" si="41"/>
        <v>Cukup/Baik</v>
      </c>
      <c r="I123" s="24" t="str">
        <f t="shared" si="23"/>
        <v>Cukup/Baik</v>
      </c>
      <c r="J123" s="24" t="str">
        <f t="shared" si="30"/>
        <v>Cukup/Kurang</v>
      </c>
      <c r="K123" s="24" t="str">
        <f t="shared" si="31"/>
        <v>Baik/Baik</v>
      </c>
      <c r="L123" s="24" t="str">
        <f t="shared" si="32"/>
        <v>Baik/Kurang</v>
      </c>
      <c r="M123" s="24" t="str">
        <f t="shared" si="33"/>
        <v>Baik/Kurang</v>
      </c>
      <c r="O123" s="23" t="s">
        <v>161</v>
      </c>
      <c r="P123" s="20">
        <f t="shared" si="35"/>
        <v>0.33</v>
      </c>
      <c r="Q123" s="20">
        <f t="shared" si="36"/>
        <v>0.33</v>
      </c>
      <c r="R123" s="20">
        <f t="shared" si="37"/>
        <v>3</v>
      </c>
      <c r="S123" s="20">
        <f t="shared" si="38"/>
        <v>1</v>
      </c>
      <c r="T123" s="20">
        <f t="shared" si="39"/>
        <v>5</v>
      </c>
      <c r="U123" s="20">
        <f t="shared" si="40"/>
        <v>5</v>
      </c>
    </row>
    <row r="124" spans="1:21" x14ac:dyDescent="0.35">
      <c r="A124" s="23" t="s">
        <v>162</v>
      </c>
      <c r="B124" s="19" t="s">
        <v>2</v>
      </c>
      <c r="C124" s="19" t="s">
        <v>1</v>
      </c>
      <c r="D124" s="19" t="s">
        <v>1</v>
      </c>
      <c r="E124" s="19" t="s">
        <v>1</v>
      </c>
      <c r="G124" s="23" t="s">
        <v>162</v>
      </c>
      <c r="H124" s="24" t="str">
        <f t="shared" si="41"/>
        <v>Cukup/Baik</v>
      </c>
      <c r="I124" s="24" t="str">
        <f t="shared" si="23"/>
        <v>Cukup/Baik</v>
      </c>
      <c r="J124" s="24" t="str">
        <f t="shared" si="30"/>
        <v>Cukup/Baik</v>
      </c>
      <c r="K124" s="24" t="str">
        <f t="shared" si="31"/>
        <v>Baik/Baik</v>
      </c>
      <c r="L124" s="24" t="str">
        <f t="shared" si="32"/>
        <v>Baik/Baik</v>
      </c>
      <c r="M124" s="24" t="str">
        <f t="shared" si="33"/>
        <v>Baik/Baik</v>
      </c>
      <c r="O124" s="23" t="s">
        <v>162</v>
      </c>
      <c r="P124" s="20">
        <f t="shared" si="35"/>
        <v>0.33</v>
      </c>
      <c r="Q124" s="20">
        <f t="shared" si="36"/>
        <v>0.33</v>
      </c>
      <c r="R124" s="20">
        <f t="shared" si="37"/>
        <v>0.33</v>
      </c>
      <c r="S124" s="20">
        <f t="shared" si="38"/>
        <v>1</v>
      </c>
      <c r="T124" s="20">
        <f t="shared" si="39"/>
        <v>1</v>
      </c>
      <c r="U124" s="20">
        <f t="shared" si="40"/>
        <v>1</v>
      </c>
    </row>
    <row r="125" spans="1:21" x14ac:dyDescent="0.35">
      <c r="A125" s="23" t="s">
        <v>163</v>
      </c>
      <c r="B125" s="19" t="s">
        <v>2</v>
      </c>
      <c r="C125" s="19" t="s">
        <v>1</v>
      </c>
      <c r="D125" s="19" t="s">
        <v>1</v>
      </c>
      <c r="E125" s="19" t="s">
        <v>1</v>
      </c>
      <c r="G125" s="23" t="s">
        <v>163</v>
      </c>
      <c r="H125" s="24" t="str">
        <f t="shared" si="41"/>
        <v>Cukup/Baik</v>
      </c>
      <c r="I125" s="24" t="str">
        <f t="shared" si="23"/>
        <v>Cukup/Baik</v>
      </c>
      <c r="J125" s="24" t="str">
        <f t="shared" si="30"/>
        <v>Cukup/Baik</v>
      </c>
      <c r="K125" s="24" t="str">
        <f t="shared" si="31"/>
        <v>Baik/Baik</v>
      </c>
      <c r="L125" s="24" t="str">
        <f t="shared" si="32"/>
        <v>Baik/Baik</v>
      </c>
      <c r="M125" s="24" t="str">
        <f t="shared" si="33"/>
        <v>Baik/Baik</v>
      </c>
      <c r="O125" s="23" t="s">
        <v>163</v>
      </c>
      <c r="P125" s="20">
        <f t="shared" si="35"/>
        <v>0.33</v>
      </c>
      <c r="Q125" s="20">
        <f t="shared" si="36"/>
        <v>0.33</v>
      </c>
      <c r="R125" s="20">
        <f t="shared" si="37"/>
        <v>0.33</v>
      </c>
      <c r="S125" s="20">
        <f t="shared" si="38"/>
        <v>1</v>
      </c>
      <c r="T125" s="20">
        <f t="shared" si="39"/>
        <v>1</v>
      </c>
      <c r="U125" s="20">
        <f t="shared" si="40"/>
        <v>1</v>
      </c>
    </row>
    <row r="126" spans="1:21" x14ac:dyDescent="0.35">
      <c r="A126" s="23" t="s">
        <v>164</v>
      </c>
      <c r="B126" s="19" t="s">
        <v>2</v>
      </c>
      <c r="C126" s="19" t="s">
        <v>1</v>
      </c>
      <c r="D126" s="19" t="s">
        <v>2</v>
      </c>
      <c r="E126" s="19" t="s">
        <v>2</v>
      </c>
      <c r="G126" s="23" t="s">
        <v>164</v>
      </c>
      <c r="H126" s="24" t="str">
        <f t="shared" si="41"/>
        <v>Cukup/Baik</v>
      </c>
      <c r="I126" s="24" t="str">
        <f t="shared" si="23"/>
        <v>Cukup/Cukup</v>
      </c>
      <c r="J126" s="24" t="str">
        <f t="shared" si="30"/>
        <v>Cukup/Cukup</v>
      </c>
      <c r="K126" s="24" t="str">
        <f t="shared" si="31"/>
        <v>Baik/Cukup</v>
      </c>
      <c r="L126" s="24" t="str">
        <f t="shared" si="32"/>
        <v>Baik/Cukup</v>
      </c>
      <c r="M126" s="24" t="str">
        <f t="shared" si="33"/>
        <v>Cukup/Cukup</v>
      </c>
      <c r="O126" s="23" t="s">
        <v>164</v>
      </c>
      <c r="P126" s="20">
        <f t="shared" si="35"/>
        <v>0.33</v>
      </c>
      <c r="Q126" s="20">
        <f t="shared" si="36"/>
        <v>1</v>
      </c>
      <c r="R126" s="20">
        <f t="shared" si="37"/>
        <v>1</v>
      </c>
      <c r="S126" s="20">
        <f t="shared" si="38"/>
        <v>3</v>
      </c>
      <c r="T126" s="20">
        <f t="shared" si="39"/>
        <v>3</v>
      </c>
      <c r="U126" s="20">
        <f t="shared" si="40"/>
        <v>1</v>
      </c>
    </row>
    <row r="127" spans="1:21" x14ac:dyDescent="0.35">
      <c r="A127" s="23" t="s">
        <v>165</v>
      </c>
      <c r="B127" s="19" t="s">
        <v>2</v>
      </c>
      <c r="C127" s="19" t="s">
        <v>2</v>
      </c>
      <c r="D127" s="19" t="s">
        <v>1</v>
      </c>
      <c r="E127" s="19" t="s">
        <v>2</v>
      </c>
      <c r="G127" s="23" t="s">
        <v>165</v>
      </c>
      <c r="H127" s="24" t="str">
        <f t="shared" si="41"/>
        <v>Cukup/Cukup</v>
      </c>
      <c r="I127" s="24" t="str">
        <f t="shared" si="23"/>
        <v>Cukup/Baik</v>
      </c>
      <c r="J127" s="24" t="str">
        <f t="shared" si="30"/>
        <v>Cukup/Cukup</v>
      </c>
      <c r="K127" s="24" t="str">
        <f t="shared" si="31"/>
        <v>Cukup/Baik</v>
      </c>
      <c r="L127" s="24" t="str">
        <f t="shared" si="32"/>
        <v>Cukup/Cukup</v>
      </c>
      <c r="M127" s="24" t="str">
        <f t="shared" si="33"/>
        <v>Baik/Cukup</v>
      </c>
      <c r="O127" s="23" t="s">
        <v>165</v>
      </c>
      <c r="P127" s="20">
        <f t="shared" si="35"/>
        <v>1</v>
      </c>
      <c r="Q127" s="20">
        <f t="shared" si="36"/>
        <v>0.33</v>
      </c>
      <c r="R127" s="20">
        <f t="shared" si="37"/>
        <v>1</v>
      </c>
      <c r="S127" s="20">
        <f t="shared" si="38"/>
        <v>0.33</v>
      </c>
      <c r="T127" s="20">
        <f t="shared" si="39"/>
        <v>1</v>
      </c>
      <c r="U127" s="20">
        <f t="shared" si="40"/>
        <v>3</v>
      </c>
    </row>
    <row r="128" spans="1:21" x14ac:dyDescent="0.35">
      <c r="A128" s="23" t="s">
        <v>166</v>
      </c>
      <c r="B128" s="19" t="s">
        <v>1</v>
      </c>
      <c r="C128" s="19" t="s">
        <v>2</v>
      </c>
      <c r="D128" s="19" t="s">
        <v>1</v>
      </c>
      <c r="E128" s="19" t="s">
        <v>3</v>
      </c>
      <c r="G128" s="23" t="s">
        <v>166</v>
      </c>
      <c r="H128" s="24" t="str">
        <f t="shared" si="41"/>
        <v>Baik/Cukup</v>
      </c>
      <c r="I128" s="24" t="str">
        <f t="shared" si="23"/>
        <v>Baik/Baik</v>
      </c>
      <c r="J128" s="24" t="str">
        <f t="shared" si="30"/>
        <v>Baik/Kurang</v>
      </c>
      <c r="K128" s="24" t="str">
        <f t="shared" si="31"/>
        <v>Cukup/Baik</v>
      </c>
      <c r="L128" s="24" t="str">
        <f t="shared" si="32"/>
        <v>Cukup/Kurang</v>
      </c>
      <c r="M128" s="24" t="str">
        <f t="shared" si="33"/>
        <v>Baik/Kurang</v>
      </c>
      <c r="O128" s="23" t="s">
        <v>166</v>
      </c>
      <c r="P128" s="20">
        <f t="shared" si="35"/>
        <v>3</v>
      </c>
      <c r="Q128" s="20">
        <f t="shared" si="36"/>
        <v>1</v>
      </c>
      <c r="R128" s="20">
        <f t="shared" si="37"/>
        <v>5</v>
      </c>
      <c r="S128" s="20">
        <f t="shared" si="38"/>
        <v>0.33</v>
      </c>
      <c r="T128" s="20">
        <f t="shared" si="39"/>
        <v>3</v>
      </c>
      <c r="U128" s="20">
        <f t="shared" si="40"/>
        <v>5</v>
      </c>
    </row>
    <row r="129" spans="1:21" x14ac:dyDescent="0.35">
      <c r="A129" s="23" t="s">
        <v>167</v>
      </c>
      <c r="B129" s="19" t="s">
        <v>1</v>
      </c>
      <c r="C129" s="19" t="s">
        <v>2</v>
      </c>
      <c r="D129" s="19" t="s">
        <v>2</v>
      </c>
      <c r="E129" s="19" t="s">
        <v>3</v>
      </c>
      <c r="G129" s="23" t="s">
        <v>167</v>
      </c>
      <c r="H129" s="24" t="str">
        <f t="shared" si="41"/>
        <v>Baik/Cukup</v>
      </c>
      <c r="I129" s="24" t="str">
        <f t="shared" si="23"/>
        <v>Baik/Cukup</v>
      </c>
      <c r="J129" s="24" t="str">
        <f t="shared" si="30"/>
        <v>Baik/Kurang</v>
      </c>
      <c r="K129" s="24" t="str">
        <f t="shared" si="31"/>
        <v>Cukup/Cukup</v>
      </c>
      <c r="L129" s="24" t="str">
        <f t="shared" si="32"/>
        <v>Cukup/Kurang</v>
      </c>
      <c r="M129" s="24" t="str">
        <f t="shared" si="33"/>
        <v>Cukup/Kurang</v>
      </c>
      <c r="O129" s="23" t="s">
        <v>167</v>
      </c>
      <c r="P129" s="20">
        <f t="shared" si="35"/>
        <v>3</v>
      </c>
      <c r="Q129" s="20">
        <f t="shared" si="36"/>
        <v>3</v>
      </c>
      <c r="R129" s="20">
        <f t="shared" si="37"/>
        <v>5</v>
      </c>
      <c r="S129" s="20">
        <f t="shared" si="38"/>
        <v>1</v>
      </c>
      <c r="T129" s="20">
        <f t="shared" si="39"/>
        <v>3</v>
      </c>
      <c r="U129" s="20">
        <f t="shared" si="40"/>
        <v>3</v>
      </c>
    </row>
    <row r="130" spans="1:21" x14ac:dyDescent="0.35">
      <c r="A130" s="23" t="s">
        <v>168</v>
      </c>
      <c r="B130" s="19" t="s">
        <v>1</v>
      </c>
      <c r="C130" s="19" t="s">
        <v>2</v>
      </c>
      <c r="D130" s="19" t="s">
        <v>2</v>
      </c>
      <c r="E130" s="19" t="s">
        <v>1</v>
      </c>
      <c r="G130" s="23" t="s">
        <v>168</v>
      </c>
      <c r="H130" s="24" t="str">
        <f t="shared" si="41"/>
        <v>Baik/Cukup</v>
      </c>
      <c r="I130" s="24" t="str">
        <f t="shared" si="23"/>
        <v>Baik/Cukup</v>
      </c>
      <c r="J130" s="24" t="str">
        <f t="shared" si="30"/>
        <v>Baik/Baik</v>
      </c>
      <c r="K130" s="24" t="str">
        <f t="shared" si="31"/>
        <v>Cukup/Cukup</v>
      </c>
      <c r="L130" s="24" t="str">
        <f t="shared" si="32"/>
        <v>Cukup/Baik</v>
      </c>
      <c r="M130" s="24" t="str">
        <f t="shared" si="33"/>
        <v>Cukup/Baik</v>
      </c>
      <c r="O130" s="23" t="s">
        <v>168</v>
      </c>
      <c r="P130" s="20">
        <f t="shared" si="35"/>
        <v>3</v>
      </c>
      <c r="Q130" s="20">
        <f t="shared" si="36"/>
        <v>3</v>
      </c>
      <c r="R130" s="20">
        <f t="shared" si="37"/>
        <v>1</v>
      </c>
      <c r="S130" s="20">
        <f t="shared" si="38"/>
        <v>1</v>
      </c>
      <c r="T130" s="20">
        <f t="shared" si="39"/>
        <v>0.33</v>
      </c>
      <c r="U130" s="20">
        <f t="shared" si="40"/>
        <v>0.33</v>
      </c>
    </row>
    <row r="131" spans="1:21" x14ac:dyDescent="0.35">
      <c r="A131" s="23" t="s">
        <v>169</v>
      </c>
      <c r="B131" s="19" t="s">
        <v>1</v>
      </c>
      <c r="C131" s="19" t="s">
        <v>2</v>
      </c>
      <c r="D131" s="19" t="s">
        <v>2</v>
      </c>
      <c r="E131" s="19" t="s">
        <v>3</v>
      </c>
      <c r="G131" s="23" t="s">
        <v>169</v>
      </c>
      <c r="H131" s="24" t="str">
        <f t="shared" si="41"/>
        <v>Baik/Cukup</v>
      </c>
      <c r="I131" s="24" t="str">
        <f t="shared" si="23"/>
        <v>Baik/Cukup</v>
      </c>
      <c r="J131" s="24" t="str">
        <f t="shared" si="30"/>
        <v>Baik/Kurang</v>
      </c>
      <c r="K131" s="24" t="str">
        <f t="shared" si="31"/>
        <v>Cukup/Cukup</v>
      </c>
      <c r="L131" s="24" t="str">
        <f t="shared" si="32"/>
        <v>Cukup/Kurang</v>
      </c>
      <c r="M131" s="24" t="str">
        <f t="shared" si="33"/>
        <v>Cukup/Kurang</v>
      </c>
      <c r="O131" s="23" t="s">
        <v>169</v>
      </c>
      <c r="P131" s="20">
        <f t="shared" si="35"/>
        <v>3</v>
      </c>
      <c r="Q131" s="20">
        <f t="shared" si="36"/>
        <v>3</v>
      </c>
      <c r="R131" s="20">
        <f t="shared" si="37"/>
        <v>5</v>
      </c>
      <c r="S131" s="20">
        <f t="shared" si="38"/>
        <v>1</v>
      </c>
      <c r="T131" s="20">
        <f t="shared" si="39"/>
        <v>3</v>
      </c>
      <c r="U131" s="20">
        <f t="shared" si="40"/>
        <v>3</v>
      </c>
    </row>
    <row r="132" spans="1:21" x14ac:dyDescent="0.35">
      <c r="A132" s="23" t="s">
        <v>170</v>
      </c>
      <c r="B132" s="19" t="s">
        <v>3</v>
      </c>
      <c r="C132" s="19" t="s">
        <v>2</v>
      </c>
      <c r="D132" s="19" t="s">
        <v>2</v>
      </c>
      <c r="E132" s="19" t="s">
        <v>2</v>
      </c>
      <c r="G132" s="23" t="s">
        <v>170</v>
      </c>
      <c r="H132" s="24" t="str">
        <f t="shared" si="41"/>
        <v>Kurang/Cukup</v>
      </c>
      <c r="I132" s="24" t="str">
        <f t="shared" ref="I132:I133" si="42">CONCATENATE(B132,"/",D132)</f>
        <v>Kurang/Cukup</v>
      </c>
      <c r="J132" s="24" t="str">
        <f t="shared" si="30"/>
        <v>Kurang/Cukup</v>
      </c>
      <c r="K132" s="24" t="str">
        <f t="shared" si="31"/>
        <v>Cukup/Cukup</v>
      </c>
      <c r="L132" s="24" t="str">
        <f t="shared" si="32"/>
        <v>Cukup/Cukup</v>
      </c>
      <c r="M132" s="24" t="str">
        <f t="shared" si="33"/>
        <v>Cukup/Cukup</v>
      </c>
      <c r="O132" s="23" t="s">
        <v>170</v>
      </c>
      <c r="P132" s="20">
        <f t="shared" si="35"/>
        <v>0.33</v>
      </c>
      <c r="Q132" s="20">
        <f t="shared" si="36"/>
        <v>0.33</v>
      </c>
      <c r="R132" s="20">
        <f t="shared" si="37"/>
        <v>0.33</v>
      </c>
      <c r="S132" s="20">
        <f t="shared" si="38"/>
        <v>1</v>
      </c>
      <c r="T132" s="20">
        <f t="shared" si="39"/>
        <v>1</v>
      </c>
      <c r="U132" s="20">
        <f t="shared" si="40"/>
        <v>1</v>
      </c>
    </row>
    <row r="133" spans="1:21" ht="15" thickBot="1" x14ac:dyDescent="0.4">
      <c r="A133" s="23" t="s">
        <v>171</v>
      </c>
      <c r="B133" s="19" t="s">
        <v>1</v>
      </c>
      <c r="C133" s="19" t="s">
        <v>2</v>
      </c>
      <c r="D133" s="19" t="s">
        <v>2</v>
      </c>
      <c r="E133" s="19" t="s">
        <v>1</v>
      </c>
      <c r="G133" s="23" t="s">
        <v>171</v>
      </c>
      <c r="H133" s="24" t="str">
        <f t="shared" si="41"/>
        <v>Baik/Cukup</v>
      </c>
      <c r="I133" s="24" t="str">
        <f t="shared" si="42"/>
        <v>Baik/Cukup</v>
      </c>
      <c r="J133" s="24" t="str">
        <f t="shared" ref="J133" si="43">CONCATENATE(B133,"/",E133)</f>
        <v>Baik/Baik</v>
      </c>
      <c r="K133" s="24" t="str">
        <f t="shared" ref="K133" si="44">CONCATENATE(C133,"/",D133)</f>
        <v>Cukup/Cukup</v>
      </c>
      <c r="L133" s="24" t="str">
        <f t="shared" ref="L133" si="45">CONCATENATE(C133,"/",E133)</f>
        <v>Cukup/Baik</v>
      </c>
      <c r="M133" s="24" t="str">
        <f t="shared" ref="M133" si="46">CONCATENATE(D133,"/",E133)</f>
        <v>Cukup/Baik</v>
      </c>
      <c r="O133" s="23" t="s">
        <v>171</v>
      </c>
      <c r="P133" s="20">
        <f t="shared" si="35"/>
        <v>3</v>
      </c>
      <c r="Q133" s="20">
        <f t="shared" si="36"/>
        <v>3</v>
      </c>
      <c r="R133" s="20">
        <f t="shared" si="37"/>
        <v>1</v>
      </c>
      <c r="S133" s="20">
        <f t="shared" si="38"/>
        <v>1</v>
      </c>
      <c r="T133" s="20">
        <f t="shared" si="39"/>
        <v>0.33</v>
      </c>
      <c r="U133" s="20">
        <f t="shared" si="40"/>
        <v>0.33</v>
      </c>
    </row>
    <row r="134" spans="1:21" ht="15.5" thickTop="1" thickBot="1" x14ac:dyDescent="0.4">
      <c r="O134" s="32" t="s">
        <v>193</v>
      </c>
      <c r="P134" s="40">
        <f>GEOMEAN(P4:P133)</f>
        <v>1.5674849079721354</v>
      </c>
      <c r="Q134" s="40">
        <f t="shared" ref="Q134:U134" si="47">GEOMEAN(Q4:Q133)</f>
        <v>0.82884375701974933</v>
      </c>
      <c r="R134" s="40">
        <f t="shared" si="47"/>
        <v>1.6197088728226618</v>
      </c>
      <c r="S134" s="40">
        <f>GEOMEAN(S4:S133)</f>
        <v>0.56254313622617769</v>
      </c>
      <c r="T134" s="40">
        <f t="shared" si="47"/>
        <v>1.0402076043383963</v>
      </c>
      <c r="U134" s="40">
        <f t="shared" si="47"/>
        <v>1.8304879275272883</v>
      </c>
    </row>
    <row r="135" spans="1:21" ht="15" thickTop="1" x14ac:dyDescent="0.35"/>
  </sheetData>
  <mergeCells count="8">
    <mergeCell ref="X33:AA33"/>
    <mergeCell ref="A2:E2"/>
    <mergeCell ref="G2:M2"/>
    <mergeCell ref="O2:U2"/>
    <mergeCell ref="AC33:AE33"/>
    <mergeCell ref="W2:AA2"/>
    <mergeCell ref="W10:AC10"/>
    <mergeCell ref="X19:Z19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F153"/>
  <sheetViews>
    <sheetView zoomScale="96" zoomScaleNormal="96" workbookViewId="0">
      <selection activeCell="B8" sqref="B8"/>
    </sheetView>
  </sheetViews>
  <sheetFormatPr defaultRowHeight="14.5" x14ac:dyDescent="0.35"/>
  <cols>
    <col min="2" max="2" width="12.6328125" customWidth="1"/>
    <col min="3" max="3" width="11" customWidth="1"/>
    <col min="4" max="4" width="9.90625" customWidth="1"/>
    <col min="7" max="7" width="12.36328125" customWidth="1"/>
    <col min="8" max="9" width="14.36328125" customWidth="1"/>
    <col min="10" max="10" width="14.453125" customWidth="1"/>
    <col min="11" max="11" width="14.1796875" customWidth="1"/>
    <col min="12" max="12" width="14.6328125" customWidth="1"/>
    <col min="13" max="13" width="13.36328125" customWidth="1"/>
    <col min="15" max="15" width="14.36328125" customWidth="1"/>
    <col min="27" max="27" width="9.08984375" customWidth="1"/>
    <col min="28" max="28" width="11.81640625" customWidth="1"/>
    <col min="30" max="30" width="12.08984375" bestFit="1" customWidth="1"/>
  </cols>
  <sheetData>
    <row r="2" spans="1:32" ht="15.5" x14ac:dyDescent="0.35">
      <c r="A2" s="131" t="s">
        <v>218</v>
      </c>
      <c r="B2" s="131"/>
      <c r="C2" s="131"/>
      <c r="D2" s="131"/>
      <c r="E2" s="131"/>
      <c r="G2" s="131" t="s">
        <v>219</v>
      </c>
      <c r="H2" s="131"/>
      <c r="I2" s="131"/>
      <c r="J2" s="131"/>
      <c r="K2" s="131"/>
      <c r="L2" s="131"/>
      <c r="M2" s="131"/>
      <c r="O2" s="132" t="s">
        <v>228</v>
      </c>
      <c r="P2" s="132"/>
      <c r="Q2" s="132"/>
      <c r="R2" s="132"/>
      <c r="S2" s="132"/>
      <c r="T2" s="132"/>
      <c r="U2" s="132"/>
      <c r="W2" s="136" t="s">
        <v>25</v>
      </c>
      <c r="X2" s="136"/>
      <c r="Y2" s="136"/>
      <c r="Z2" s="136"/>
      <c r="AA2" s="136"/>
    </row>
    <row r="3" spans="1:32" ht="15.5" x14ac:dyDescent="0.35">
      <c r="A3" s="21" t="s">
        <v>41</v>
      </c>
      <c r="B3" s="22" t="s">
        <v>33</v>
      </c>
      <c r="C3" s="22" t="s">
        <v>34</v>
      </c>
      <c r="D3" s="22" t="s">
        <v>35</v>
      </c>
      <c r="E3" s="22" t="s">
        <v>36</v>
      </c>
      <c r="G3" s="26" t="s">
        <v>41</v>
      </c>
      <c r="H3" s="27" t="s">
        <v>203</v>
      </c>
      <c r="I3" s="27" t="s">
        <v>204</v>
      </c>
      <c r="J3" s="27" t="s">
        <v>205</v>
      </c>
      <c r="K3" s="27" t="s">
        <v>206</v>
      </c>
      <c r="L3" s="27" t="s">
        <v>207</v>
      </c>
      <c r="M3" s="27" t="s">
        <v>208</v>
      </c>
      <c r="O3" s="37" t="s">
        <v>41</v>
      </c>
      <c r="P3" s="38" t="s">
        <v>203</v>
      </c>
      <c r="Q3" s="39" t="s">
        <v>204</v>
      </c>
      <c r="R3" s="38" t="s">
        <v>205</v>
      </c>
      <c r="S3" s="38" t="s">
        <v>206</v>
      </c>
      <c r="T3" s="38" t="s">
        <v>207</v>
      </c>
      <c r="U3" s="38" t="s">
        <v>208</v>
      </c>
      <c r="W3" s="33"/>
      <c r="X3" s="33" t="s">
        <v>33</v>
      </c>
      <c r="Y3" s="33" t="s">
        <v>34</v>
      </c>
      <c r="Z3" s="33" t="s">
        <v>35</v>
      </c>
      <c r="AA3" s="33" t="s">
        <v>36</v>
      </c>
    </row>
    <row r="4" spans="1:32" ht="15.5" x14ac:dyDescent="0.35">
      <c r="A4" s="23" t="s">
        <v>42</v>
      </c>
      <c r="B4" s="19" t="s">
        <v>2</v>
      </c>
      <c r="C4" s="19" t="s">
        <v>3</v>
      </c>
      <c r="D4" s="19" t="s">
        <v>3</v>
      </c>
      <c r="E4" s="19" t="s">
        <v>1</v>
      </c>
      <c r="G4" s="23" t="s">
        <v>42</v>
      </c>
      <c r="H4" s="24" t="str">
        <f t="shared" ref="H4:H67" si="0">CONCATENATE(B4,"/",C4)</f>
        <v>Cukup/Kurang</v>
      </c>
      <c r="I4" s="24" t="str">
        <f t="shared" ref="I4:I67" si="1">CONCATENATE(B4,"/",D4)</f>
        <v>Cukup/Kurang</v>
      </c>
      <c r="J4" s="24" t="str">
        <f>CONCATENATE(B4,"/",E4)</f>
        <v>Cukup/Baik</v>
      </c>
      <c r="K4" s="24" t="str">
        <f>CONCATENATE(C4,"/",D4)</f>
        <v>Kurang/Kurang</v>
      </c>
      <c r="L4" s="24" t="str">
        <f>CONCATENATE(C4,"/",E4)</f>
        <v>Kurang/Baik</v>
      </c>
      <c r="M4" s="24" t="str">
        <f>CONCATENATE(D4,"/",E4)</f>
        <v>Kurang/Baik</v>
      </c>
      <c r="O4" s="23" t="s">
        <v>42</v>
      </c>
      <c r="P4" s="20">
        <f>VLOOKUP(H4,$AB$20:$AC$28,2,)</f>
        <v>2</v>
      </c>
      <c r="Q4" s="20">
        <f t="shared" ref="Q4:U19" si="2">VLOOKUP(I4,$AB$20:$AC$28,2,)</f>
        <v>2</v>
      </c>
      <c r="R4" s="20">
        <f t="shared" si="2"/>
        <v>0.5</v>
      </c>
      <c r="S4" s="20">
        <f t="shared" si="2"/>
        <v>1</v>
      </c>
      <c r="T4" s="20">
        <f t="shared" si="2"/>
        <v>0.33</v>
      </c>
      <c r="U4" s="20">
        <f t="shared" si="2"/>
        <v>0.33</v>
      </c>
      <c r="W4" s="33" t="s">
        <v>33</v>
      </c>
      <c r="X4" s="5">
        <v>1</v>
      </c>
      <c r="Y4" s="4">
        <f>P134</f>
        <v>1.1932401567170354</v>
      </c>
      <c r="Z4" s="4">
        <f>Q134</f>
        <v>0.86897866209005126</v>
      </c>
      <c r="AA4" s="4">
        <f>R134</f>
        <v>1.0514864458294728</v>
      </c>
    </row>
    <row r="5" spans="1:32" ht="15.5" x14ac:dyDescent="0.35">
      <c r="A5" s="23" t="s">
        <v>43</v>
      </c>
      <c r="B5" s="19" t="s">
        <v>1</v>
      </c>
      <c r="C5" s="19" t="s">
        <v>1</v>
      </c>
      <c r="D5" s="19" t="s">
        <v>1</v>
      </c>
      <c r="E5" s="19" t="s">
        <v>2</v>
      </c>
      <c r="G5" s="23" t="s">
        <v>43</v>
      </c>
      <c r="H5" s="24" t="str">
        <f t="shared" si="0"/>
        <v>Baik/Baik</v>
      </c>
      <c r="I5" s="24" t="str">
        <f t="shared" si="1"/>
        <v>Baik/Baik</v>
      </c>
      <c r="J5" s="24" t="str">
        <f t="shared" ref="J5:J68" si="3">CONCATENATE(B5,"/",E5)</f>
        <v>Baik/Cukup</v>
      </c>
      <c r="K5" s="24" t="str">
        <f t="shared" ref="K5:K68" si="4">CONCATENATE(C5,"/",D5)</f>
        <v>Baik/Baik</v>
      </c>
      <c r="L5" s="24" t="str">
        <f t="shared" ref="L5:L68" si="5">CONCATENATE(C5,"/",E5)</f>
        <v>Baik/Cukup</v>
      </c>
      <c r="M5" s="24" t="str">
        <f t="shared" ref="M5:M68" si="6">CONCATENATE(D5,"/",E5)</f>
        <v>Baik/Cukup</v>
      </c>
      <c r="O5" s="23" t="s">
        <v>43</v>
      </c>
      <c r="P5" s="20">
        <f>VLOOKUP(H5,$AB$20:$AC$28,2,)</f>
        <v>1</v>
      </c>
      <c r="Q5" s="20">
        <f>VLOOKUP(I5,$AB$20:$AC$28,2,)</f>
        <v>1</v>
      </c>
      <c r="R5" s="20">
        <f t="shared" si="2"/>
        <v>2</v>
      </c>
      <c r="S5" s="20">
        <f t="shared" si="2"/>
        <v>1</v>
      </c>
      <c r="T5" s="20">
        <f t="shared" si="2"/>
        <v>2</v>
      </c>
      <c r="U5" s="20">
        <f t="shared" si="2"/>
        <v>2</v>
      </c>
      <c r="W5" s="33" t="s">
        <v>34</v>
      </c>
      <c r="X5" s="5">
        <f>1/Y4</f>
        <v>0.83805426289985285</v>
      </c>
      <c r="Y5" s="5">
        <v>1</v>
      </c>
      <c r="Z5" s="4">
        <f>S134</f>
        <v>0.74570461972462532</v>
      </c>
      <c r="AA5" s="4">
        <f>T134</f>
        <v>0.88957283311280355</v>
      </c>
    </row>
    <row r="6" spans="1:32" ht="15.5" x14ac:dyDescent="0.35">
      <c r="A6" s="23" t="s">
        <v>44</v>
      </c>
      <c r="B6" s="19" t="s">
        <v>1</v>
      </c>
      <c r="C6" s="19" t="s">
        <v>1</v>
      </c>
      <c r="D6" s="19" t="s">
        <v>1</v>
      </c>
      <c r="E6" s="19" t="s">
        <v>1</v>
      </c>
      <c r="G6" s="23" t="s">
        <v>44</v>
      </c>
      <c r="H6" s="24" t="str">
        <f t="shared" si="0"/>
        <v>Baik/Baik</v>
      </c>
      <c r="I6" s="24" t="str">
        <f t="shared" si="1"/>
        <v>Baik/Baik</v>
      </c>
      <c r="J6" s="24" t="str">
        <f t="shared" si="3"/>
        <v>Baik/Baik</v>
      </c>
      <c r="K6" s="24" t="str">
        <f t="shared" si="4"/>
        <v>Baik/Baik</v>
      </c>
      <c r="L6" s="24" t="str">
        <f t="shared" si="5"/>
        <v>Baik/Baik</v>
      </c>
      <c r="M6" s="24" t="str">
        <f t="shared" si="6"/>
        <v>Baik/Baik</v>
      </c>
      <c r="O6" s="23" t="s">
        <v>44</v>
      </c>
      <c r="P6" s="20">
        <f t="shared" ref="P6:Q69" si="7">VLOOKUP(H6,$AB$20:$AC$28,2,)</f>
        <v>1</v>
      </c>
      <c r="Q6" s="20">
        <f t="shared" si="7"/>
        <v>1</v>
      </c>
      <c r="R6" s="20">
        <f t="shared" si="2"/>
        <v>1</v>
      </c>
      <c r="S6" s="20">
        <f t="shared" si="2"/>
        <v>1</v>
      </c>
      <c r="T6" s="20">
        <f t="shared" si="2"/>
        <v>1</v>
      </c>
      <c r="U6" s="20">
        <f t="shared" si="2"/>
        <v>1</v>
      </c>
      <c r="W6" s="33" t="s">
        <v>35</v>
      </c>
      <c r="X6" s="5">
        <f>1/Z4</f>
        <v>1.1507762429917654</v>
      </c>
      <c r="Y6" s="5">
        <f>1/Z5</f>
        <v>1.3410135508739121</v>
      </c>
      <c r="Z6" s="5">
        <v>1</v>
      </c>
      <c r="AA6" s="4">
        <f>U134</f>
        <v>1.2018332468239541</v>
      </c>
    </row>
    <row r="7" spans="1:32" ht="15.5" x14ac:dyDescent="0.35">
      <c r="A7" s="23" t="s">
        <v>45</v>
      </c>
      <c r="B7" s="19" t="s">
        <v>2</v>
      </c>
      <c r="C7" s="19" t="s">
        <v>2</v>
      </c>
      <c r="D7" s="19" t="s">
        <v>1</v>
      </c>
      <c r="E7" s="19" t="s">
        <v>1</v>
      </c>
      <c r="G7" s="23" t="s">
        <v>45</v>
      </c>
      <c r="H7" s="24" t="str">
        <f t="shared" si="0"/>
        <v>Cukup/Cukup</v>
      </c>
      <c r="I7" s="24" t="str">
        <f t="shared" si="1"/>
        <v>Cukup/Baik</v>
      </c>
      <c r="J7" s="24" t="str">
        <f t="shared" si="3"/>
        <v>Cukup/Baik</v>
      </c>
      <c r="K7" s="24" t="str">
        <f t="shared" si="4"/>
        <v>Cukup/Baik</v>
      </c>
      <c r="L7" s="24" t="str">
        <f t="shared" si="5"/>
        <v>Cukup/Baik</v>
      </c>
      <c r="M7" s="24" t="str">
        <f t="shared" si="6"/>
        <v>Baik/Baik</v>
      </c>
      <c r="O7" s="23" t="s">
        <v>45</v>
      </c>
      <c r="P7" s="20">
        <f t="shared" si="7"/>
        <v>1</v>
      </c>
      <c r="Q7" s="20">
        <f t="shared" si="7"/>
        <v>0.5</v>
      </c>
      <c r="R7" s="20">
        <f t="shared" si="2"/>
        <v>0.5</v>
      </c>
      <c r="S7" s="20">
        <f t="shared" si="2"/>
        <v>0.5</v>
      </c>
      <c r="T7" s="20">
        <f t="shared" si="2"/>
        <v>0.5</v>
      </c>
      <c r="U7" s="20">
        <f t="shared" si="2"/>
        <v>1</v>
      </c>
      <c r="W7" s="33" t="s">
        <v>36</v>
      </c>
      <c r="X7" s="5">
        <f>1/AA4</f>
        <v>0.95103460816477059</v>
      </c>
      <c r="Y7" s="5">
        <f>1/AA5</f>
        <v>1.1241350486174229</v>
      </c>
      <c r="Z7" s="5">
        <f>1/AA6</f>
        <v>0.83206218719832203</v>
      </c>
      <c r="AA7" s="5">
        <v>1</v>
      </c>
    </row>
    <row r="8" spans="1:32" ht="15.5" x14ac:dyDescent="0.35">
      <c r="A8" s="23" t="s">
        <v>46</v>
      </c>
      <c r="B8" s="19" t="s">
        <v>1</v>
      </c>
      <c r="C8" s="19" t="s">
        <v>2</v>
      </c>
      <c r="D8" s="19" t="s">
        <v>1</v>
      </c>
      <c r="E8" s="19" t="s">
        <v>1</v>
      </c>
      <c r="G8" s="23" t="s">
        <v>46</v>
      </c>
      <c r="H8" s="24" t="str">
        <f t="shared" si="0"/>
        <v>Baik/Cukup</v>
      </c>
      <c r="I8" s="24" t="str">
        <f t="shared" si="1"/>
        <v>Baik/Baik</v>
      </c>
      <c r="J8" s="24" t="str">
        <f t="shared" si="3"/>
        <v>Baik/Baik</v>
      </c>
      <c r="K8" s="24" t="str">
        <f t="shared" si="4"/>
        <v>Cukup/Baik</v>
      </c>
      <c r="L8" s="24" t="str">
        <f t="shared" si="5"/>
        <v>Cukup/Baik</v>
      </c>
      <c r="M8" s="24" t="str">
        <f t="shared" si="6"/>
        <v>Baik/Baik</v>
      </c>
      <c r="O8" s="23" t="s">
        <v>46</v>
      </c>
      <c r="P8" s="20">
        <f t="shared" si="7"/>
        <v>2</v>
      </c>
      <c r="Q8" s="20">
        <f t="shared" si="7"/>
        <v>1</v>
      </c>
      <c r="R8" s="20">
        <f t="shared" si="2"/>
        <v>1</v>
      </c>
      <c r="S8" s="20">
        <f t="shared" si="2"/>
        <v>0.5</v>
      </c>
      <c r="T8" s="20">
        <f t="shared" si="2"/>
        <v>0.5</v>
      </c>
      <c r="U8" s="20">
        <f t="shared" si="2"/>
        <v>1</v>
      </c>
      <c r="W8" s="34" t="s">
        <v>0</v>
      </c>
      <c r="X8" s="5">
        <f>SUM(X4:X7)</f>
        <v>3.939865114056389</v>
      </c>
      <c r="Y8" s="5">
        <f t="shared" ref="Y8:AA8" si="8">SUM(Y4:Y7)</f>
        <v>4.6583887562083701</v>
      </c>
      <c r="Z8" s="5">
        <f t="shared" si="8"/>
        <v>3.4467454690129991</v>
      </c>
      <c r="AA8" s="5">
        <f t="shared" si="8"/>
        <v>4.1428925257662303</v>
      </c>
    </row>
    <row r="9" spans="1:32" x14ac:dyDescent="0.35">
      <c r="A9" s="23" t="s">
        <v>47</v>
      </c>
      <c r="B9" s="19" t="s">
        <v>3</v>
      </c>
      <c r="C9" s="19" t="s">
        <v>2</v>
      </c>
      <c r="D9" s="19" t="s">
        <v>1</v>
      </c>
      <c r="E9" s="19" t="s">
        <v>1</v>
      </c>
      <c r="G9" s="23" t="s">
        <v>47</v>
      </c>
      <c r="H9" s="24" t="str">
        <f t="shared" si="0"/>
        <v>Kurang/Cukup</v>
      </c>
      <c r="I9" s="24" t="str">
        <f t="shared" si="1"/>
        <v>Kurang/Baik</v>
      </c>
      <c r="J9" s="24" t="str">
        <f t="shared" si="3"/>
        <v>Kurang/Baik</v>
      </c>
      <c r="K9" s="24" t="str">
        <f t="shared" si="4"/>
        <v>Cukup/Baik</v>
      </c>
      <c r="L9" s="24" t="str">
        <f t="shared" si="5"/>
        <v>Cukup/Baik</v>
      </c>
      <c r="M9" s="24" t="str">
        <f t="shared" si="6"/>
        <v>Baik/Baik</v>
      </c>
      <c r="O9" s="23" t="s">
        <v>47</v>
      </c>
      <c r="P9" s="20">
        <f t="shared" si="7"/>
        <v>0.55000000000000004</v>
      </c>
      <c r="Q9" s="20">
        <f t="shared" si="7"/>
        <v>0.33</v>
      </c>
      <c r="R9" s="20">
        <f t="shared" si="2"/>
        <v>0.33</v>
      </c>
      <c r="S9" s="20">
        <f t="shared" si="2"/>
        <v>0.5</v>
      </c>
      <c r="T9" s="20">
        <f t="shared" si="2"/>
        <v>0.5</v>
      </c>
      <c r="U9" s="20">
        <f t="shared" si="2"/>
        <v>1</v>
      </c>
    </row>
    <row r="10" spans="1:32" ht="15.5" x14ac:dyDescent="0.35">
      <c r="A10" s="23" t="s">
        <v>48</v>
      </c>
      <c r="B10" s="19" t="s">
        <v>1</v>
      </c>
      <c r="C10" s="19" t="s">
        <v>2</v>
      </c>
      <c r="D10" s="19" t="s">
        <v>1</v>
      </c>
      <c r="E10" s="19" t="s">
        <v>1</v>
      </c>
      <c r="G10" s="23" t="s">
        <v>48</v>
      </c>
      <c r="H10" s="24" t="str">
        <f t="shared" si="0"/>
        <v>Baik/Cukup</v>
      </c>
      <c r="I10" s="24" t="str">
        <f t="shared" si="1"/>
        <v>Baik/Baik</v>
      </c>
      <c r="J10" s="24" t="str">
        <f t="shared" si="3"/>
        <v>Baik/Baik</v>
      </c>
      <c r="K10" s="24" t="str">
        <f t="shared" si="4"/>
        <v>Cukup/Baik</v>
      </c>
      <c r="L10" s="24" t="str">
        <f t="shared" si="5"/>
        <v>Cukup/Baik</v>
      </c>
      <c r="M10" s="24" t="str">
        <f t="shared" si="6"/>
        <v>Baik/Baik</v>
      </c>
      <c r="O10" s="23" t="s">
        <v>48</v>
      </c>
      <c r="P10" s="20">
        <f t="shared" si="7"/>
        <v>2</v>
      </c>
      <c r="Q10" s="20">
        <f t="shared" si="7"/>
        <v>1</v>
      </c>
      <c r="R10" s="20">
        <f t="shared" si="2"/>
        <v>1</v>
      </c>
      <c r="S10" s="20">
        <f t="shared" si="2"/>
        <v>0.5</v>
      </c>
      <c r="T10" s="20">
        <f t="shared" si="2"/>
        <v>0.5</v>
      </c>
      <c r="U10" s="20">
        <f t="shared" si="2"/>
        <v>1</v>
      </c>
      <c r="W10" s="124" t="s">
        <v>40</v>
      </c>
      <c r="X10" s="124"/>
      <c r="Y10" s="124"/>
      <c r="Z10" s="124"/>
      <c r="AA10" s="124"/>
      <c r="AB10" s="124"/>
      <c r="AC10" s="124"/>
    </row>
    <row r="11" spans="1:32" ht="15.5" x14ac:dyDescent="0.35">
      <c r="A11" s="23" t="s">
        <v>49</v>
      </c>
      <c r="B11" s="19" t="s">
        <v>1</v>
      </c>
      <c r="C11" s="19" t="s">
        <v>2</v>
      </c>
      <c r="D11" s="19" t="s">
        <v>1</v>
      </c>
      <c r="E11" s="19" t="s">
        <v>1</v>
      </c>
      <c r="G11" s="23" t="s">
        <v>49</v>
      </c>
      <c r="H11" s="24" t="str">
        <f t="shared" si="0"/>
        <v>Baik/Cukup</v>
      </c>
      <c r="I11" s="24" t="str">
        <f t="shared" si="1"/>
        <v>Baik/Baik</v>
      </c>
      <c r="J11" s="24" t="str">
        <f t="shared" si="3"/>
        <v>Baik/Baik</v>
      </c>
      <c r="K11" s="24" t="str">
        <f t="shared" si="4"/>
        <v>Cukup/Baik</v>
      </c>
      <c r="L11" s="24" t="str">
        <f t="shared" si="5"/>
        <v>Cukup/Baik</v>
      </c>
      <c r="M11" s="24" t="str">
        <f t="shared" si="6"/>
        <v>Baik/Baik</v>
      </c>
      <c r="O11" s="23" t="s">
        <v>49</v>
      </c>
      <c r="P11" s="20">
        <f t="shared" si="7"/>
        <v>2</v>
      </c>
      <c r="Q11" s="20">
        <f t="shared" si="7"/>
        <v>1</v>
      </c>
      <c r="R11" s="20">
        <f t="shared" si="2"/>
        <v>1</v>
      </c>
      <c r="S11" s="20">
        <f t="shared" si="2"/>
        <v>0.5</v>
      </c>
      <c r="T11" s="20">
        <f t="shared" si="2"/>
        <v>0.5</v>
      </c>
      <c r="U11" s="20">
        <f t="shared" si="2"/>
        <v>1</v>
      </c>
      <c r="W11" s="3"/>
      <c r="X11" s="16" t="s">
        <v>33</v>
      </c>
      <c r="Y11" s="16" t="s">
        <v>34</v>
      </c>
      <c r="Z11" s="16" t="s">
        <v>35</v>
      </c>
      <c r="AA11" s="16" t="s">
        <v>36</v>
      </c>
      <c r="AB11" s="7" t="s">
        <v>4</v>
      </c>
      <c r="AC11" s="8" t="s">
        <v>5</v>
      </c>
      <c r="AD11" s="102" t="s">
        <v>260</v>
      </c>
    </row>
    <row r="12" spans="1:32" ht="15.5" x14ac:dyDescent="0.35">
      <c r="A12" s="23" t="s">
        <v>50</v>
      </c>
      <c r="B12" s="19" t="s">
        <v>2</v>
      </c>
      <c r="C12" s="19" t="s">
        <v>2</v>
      </c>
      <c r="D12" s="19" t="s">
        <v>2</v>
      </c>
      <c r="E12" s="19" t="s">
        <v>1</v>
      </c>
      <c r="G12" s="23" t="s">
        <v>50</v>
      </c>
      <c r="H12" s="24" t="str">
        <f t="shared" si="0"/>
        <v>Cukup/Cukup</v>
      </c>
      <c r="I12" s="24" t="str">
        <f t="shared" si="1"/>
        <v>Cukup/Cukup</v>
      </c>
      <c r="J12" s="24" t="str">
        <f t="shared" si="3"/>
        <v>Cukup/Baik</v>
      </c>
      <c r="K12" s="24" t="str">
        <f t="shared" si="4"/>
        <v>Cukup/Cukup</v>
      </c>
      <c r="L12" s="24" t="str">
        <f t="shared" si="5"/>
        <v>Cukup/Baik</v>
      </c>
      <c r="M12" s="24" t="str">
        <f t="shared" si="6"/>
        <v>Cukup/Baik</v>
      </c>
      <c r="O12" s="23" t="s">
        <v>50</v>
      </c>
      <c r="P12" s="20">
        <f t="shared" si="7"/>
        <v>1</v>
      </c>
      <c r="Q12" s="20">
        <f t="shared" si="7"/>
        <v>1</v>
      </c>
      <c r="R12" s="20">
        <f t="shared" si="2"/>
        <v>0.5</v>
      </c>
      <c r="S12" s="20">
        <f t="shared" si="2"/>
        <v>1</v>
      </c>
      <c r="T12" s="20">
        <f t="shared" si="2"/>
        <v>0.5</v>
      </c>
      <c r="U12" s="20">
        <f t="shared" si="2"/>
        <v>0.5</v>
      </c>
      <c r="W12" s="16" t="s">
        <v>33</v>
      </c>
      <c r="X12" s="35">
        <f>X4/$X$8</f>
        <v>0.25381579598556975</v>
      </c>
      <c r="Y12" s="35">
        <f>Y4/$Y$8</f>
        <v>0.25614868555716169</v>
      </c>
      <c r="Z12" s="35">
        <f>Z4/$Z$8</f>
        <v>0.25211570448191223</v>
      </c>
      <c r="AA12" s="36">
        <f>AA4/$AA$8</f>
        <v>0.25380490545913925</v>
      </c>
      <c r="AB12" s="9">
        <f>SUM(X12:AA12)</f>
        <v>1.0158850914837829</v>
      </c>
      <c r="AC12" s="35">
        <f>AB12/4</f>
        <v>0.25397127287094573</v>
      </c>
      <c r="AD12" s="110">
        <f>MMULT(X4:AA4,$AC$12:$AC$15)/AC12</f>
        <v>3.9999812361532867</v>
      </c>
    </row>
    <row r="13" spans="1:32" ht="15.5" x14ac:dyDescent="0.35">
      <c r="A13" s="23" t="s">
        <v>51</v>
      </c>
      <c r="B13" s="19" t="s">
        <v>1</v>
      </c>
      <c r="C13" s="19" t="s">
        <v>2</v>
      </c>
      <c r="D13" s="19" t="s">
        <v>1</v>
      </c>
      <c r="E13" s="19" t="s">
        <v>1</v>
      </c>
      <c r="G13" s="28" t="s">
        <v>51</v>
      </c>
      <c r="H13" s="24" t="str">
        <f t="shared" si="0"/>
        <v>Baik/Cukup</v>
      </c>
      <c r="I13" s="24" t="str">
        <f t="shared" si="1"/>
        <v>Baik/Baik</v>
      </c>
      <c r="J13" s="24" t="str">
        <f t="shared" si="3"/>
        <v>Baik/Baik</v>
      </c>
      <c r="K13" s="24" t="str">
        <f t="shared" si="4"/>
        <v>Cukup/Baik</v>
      </c>
      <c r="L13" s="24" t="str">
        <f t="shared" si="5"/>
        <v>Cukup/Baik</v>
      </c>
      <c r="M13" s="24" t="str">
        <f t="shared" si="6"/>
        <v>Baik/Baik</v>
      </c>
      <c r="O13" s="28" t="s">
        <v>51</v>
      </c>
      <c r="P13" s="20">
        <f t="shared" si="7"/>
        <v>2</v>
      </c>
      <c r="Q13" s="20">
        <f t="shared" si="7"/>
        <v>1</v>
      </c>
      <c r="R13" s="20">
        <f t="shared" si="2"/>
        <v>1</v>
      </c>
      <c r="S13" s="20">
        <f t="shared" si="2"/>
        <v>0.5</v>
      </c>
      <c r="T13" s="20">
        <f t="shared" si="2"/>
        <v>0.5</v>
      </c>
      <c r="U13" s="20">
        <f t="shared" si="2"/>
        <v>1</v>
      </c>
      <c r="W13" s="16" t="s">
        <v>34</v>
      </c>
      <c r="X13" s="35">
        <f t="shared" ref="X13:X16" si="9">X5/$X$8</f>
        <v>0.2127114098170261</v>
      </c>
      <c r="Y13" s="35">
        <f t="shared" ref="Y13:Y16" si="10">Y5/$Y$8</f>
        <v>0.21466649786737332</v>
      </c>
      <c r="Z13" s="35">
        <f t="shared" ref="Z13:Z16" si="11">Z5/$Z$8</f>
        <v>0.2163503590354072</v>
      </c>
      <c r="AA13" s="36">
        <f t="shared" ref="AA13:AA16" si="12">AA5/$AA$8</f>
        <v>0.21472264307611422</v>
      </c>
      <c r="AB13" s="9">
        <f>SUM(X13:AA13)</f>
        <v>0.85845090979592087</v>
      </c>
      <c r="AC13" s="35">
        <f>AB13/4</f>
        <v>0.21461272744898022</v>
      </c>
      <c r="AD13" s="110">
        <f t="shared" ref="AD13:AD14" si="13">MMULT(X5:AA5,$AC$12:$AC$15)/AC13</f>
        <v>3.9999728907877294</v>
      </c>
    </row>
    <row r="14" spans="1:32" ht="15.5" x14ac:dyDescent="0.35">
      <c r="A14" s="23" t="s">
        <v>52</v>
      </c>
      <c r="B14" s="19" t="s">
        <v>1</v>
      </c>
      <c r="C14" s="19" t="s">
        <v>2</v>
      </c>
      <c r="D14" s="19" t="s">
        <v>3</v>
      </c>
      <c r="E14" s="19" t="s">
        <v>1</v>
      </c>
      <c r="G14" s="23" t="s">
        <v>52</v>
      </c>
      <c r="H14" s="24" t="str">
        <f t="shared" si="0"/>
        <v>Baik/Cukup</v>
      </c>
      <c r="I14" s="24" t="str">
        <f t="shared" si="1"/>
        <v>Baik/Kurang</v>
      </c>
      <c r="J14" s="24" t="str">
        <f t="shared" si="3"/>
        <v>Baik/Baik</v>
      </c>
      <c r="K14" s="24" t="str">
        <f t="shared" si="4"/>
        <v>Cukup/Kurang</v>
      </c>
      <c r="L14" s="24" t="str">
        <f t="shared" si="5"/>
        <v>Cukup/Baik</v>
      </c>
      <c r="M14" s="24" t="str">
        <f t="shared" si="6"/>
        <v>Kurang/Baik</v>
      </c>
      <c r="O14" s="23" t="s">
        <v>52</v>
      </c>
      <c r="P14" s="20">
        <f t="shared" si="7"/>
        <v>2</v>
      </c>
      <c r="Q14" s="20">
        <f t="shared" si="7"/>
        <v>3</v>
      </c>
      <c r="R14" s="20">
        <f t="shared" si="2"/>
        <v>1</v>
      </c>
      <c r="S14" s="20">
        <f t="shared" si="2"/>
        <v>2</v>
      </c>
      <c r="T14" s="20">
        <f t="shared" si="2"/>
        <v>0.5</v>
      </c>
      <c r="U14" s="20">
        <f t="shared" si="2"/>
        <v>0.33</v>
      </c>
      <c r="W14" s="16" t="s">
        <v>35</v>
      </c>
      <c r="X14" s="35">
        <f t="shared" si="9"/>
        <v>0.2920851881162384</v>
      </c>
      <c r="Y14" s="35">
        <f t="shared" si="10"/>
        <v>0.28787068255879339</v>
      </c>
      <c r="Z14" s="35">
        <f t="shared" si="11"/>
        <v>0.29012876320291714</v>
      </c>
      <c r="AA14" s="36">
        <f t="shared" si="12"/>
        <v>0.29009520265111738</v>
      </c>
      <c r="AB14" s="9">
        <f>SUM(X14:AA14)</f>
        <v>1.1601798365290663</v>
      </c>
      <c r="AC14" s="35">
        <f>AVERAGE(X14:Z14)</f>
        <v>0.29002821129264966</v>
      </c>
      <c r="AD14" s="110">
        <f t="shared" si="13"/>
        <v>4.0002182659882717</v>
      </c>
    </row>
    <row r="15" spans="1:32" ht="15.5" x14ac:dyDescent="0.35">
      <c r="A15" s="23" t="s">
        <v>53</v>
      </c>
      <c r="B15" s="19" t="s">
        <v>3</v>
      </c>
      <c r="C15" s="19" t="s">
        <v>2</v>
      </c>
      <c r="D15" s="19" t="s">
        <v>1</v>
      </c>
      <c r="E15" s="19" t="s">
        <v>1</v>
      </c>
      <c r="G15" s="23" t="s">
        <v>53</v>
      </c>
      <c r="H15" s="24" t="str">
        <f t="shared" si="0"/>
        <v>Kurang/Cukup</v>
      </c>
      <c r="I15" s="24" t="str">
        <f t="shared" si="1"/>
        <v>Kurang/Baik</v>
      </c>
      <c r="J15" s="24" t="str">
        <f t="shared" si="3"/>
        <v>Kurang/Baik</v>
      </c>
      <c r="K15" s="24" t="str">
        <f t="shared" si="4"/>
        <v>Cukup/Baik</v>
      </c>
      <c r="L15" s="24" t="str">
        <f t="shared" si="5"/>
        <v>Cukup/Baik</v>
      </c>
      <c r="M15" s="24" t="str">
        <f t="shared" si="6"/>
        <v>Baik/Baik</v>
      </c>
      <c r="O15" s="23" t="s">
        <v>53</v>
      </c>
      <c r="P15" s="20">
        <f t="shared" si="7"/>
        <v>0.55000000000000004</v>
      </c>
      <c r="Q15" s="20">
        <f t="shared" si="7"/>
        <v>0.33</v>
      </c>
      <c r="R15" s="20">
        <f t="shared" si="2"/>
        <v>0.33</v>
      </c>
      <c r="S15" s="20">
        <f t="shared" si="2"/>
        <v>0.5</v>
      </c>
      <c r="T15" s="20">
        <f t="shared" si="2"/>
        <v>0.5</v>
      </c>
      <c r="U15" s="20">
        <f t="shared" si="2"/>
        <v>1</v>
      </c>
      <c r="W15" s="16" t="s">
        <v>36</v>
      </c>
      <c r="X15" s="35">
        <f>X7/$X$8</f>
        <v>0.24138760608116569</v>
      </c>
      <c r="Y15" s="35">
        <f>Y7/$Y$8</f>
        <v>0.24131413401667162</v>
      </c>
      <c r="Z15" s="35">
        <f t="shared" si="11"/>
        <v>0.2414051732797633</v>
      </c>
      <c r="AA15" s="36">
        <f t="shared" si="12"/>
        <v>0.24137724881362918</v>
      </c>
      <c r="AB15" s="9">
        <f>SUM(X15:AA15)</f>
        <v>0.96548416219122979</v>
      </c>
      <c r="AC15" s="35">
        <f>AVERAGE(X15:Z15)</f>
        <v>0.24136897112586686</v>
      </c>
      <c r="AD15" s="110">
        <f>MMULT(X7:AA7,$AC$12:$AC$15)/AC15</f>
        <v>4.0000155498217769</v>
      </c>
      <c r="AE15" s="113">
        <f>SUM(AD12:AD15)</f>
        <v>16.000187942751065</v>
      </c>
      <c r="AF15">
        <f>AE15/4</f>
        <v>4.0000469856877663</v>
      </c>
    </row>
    <row r="16" spans="1:32" x14ac:dyDescent="0.35">
      <c r="A16" s="23" t="s">
        <v>54</v>
      </c>
      <c r="B16" s="19" t="s">
        <v>1</v>
      </c>
      <c r="C16" s="19" t="s">
        <v>1</v>
      </c>
      <c r="D16" s="19" t="s">
        <v>1</v>
      </c>
      <c r="E16" s="19" t="s">
        <v>1</v>
      </c>
      <c r="G16" s="23" t="s">
        <v>54</v>
      </c>
      <c r="H16" s="24" t="str">
        <f t="shared" si="0"/>
        <v>Baik/Baik</v>
      </c>
      <c r="I16" s="24" t="str">
        <f t="shared" si="1"/>
        <v>Baik/Baik</v>
      </c>
      <c r="J16" s="24" t="str">
        <f t="shared" si="3"/>
        <v>Baik/Baik</v>
      </c>
      <c r="K16" s="24" t="str">
        <f t="shared" si="4"/>
        <v>Baik/Baik</v>
      </c>
      <c r="L16" s="24" t="str">
        <f t="shared" si="5"/>
        <v>Baik/Baik</v>
      </c>
      <c r="M16" s="24" t="str">
        <f t="shared" si="6"/>
        <v>Baik/Baik</v>
      </c>
      <c r="O16" s="23" t="s">
        <v>54</v>
      </c>
      <c r="P16" s="20">
        <f t="shared" si="7"/>
        <v>1</v>
      </c>
      <c r="Q16" s="20">
        <f t="shared" si="7"/>
        <v>1</v>
      </c>
      <c r="R16" s="20">
        <f t="shared" si="2"/>
        <v>1</v>
      </c>
      <c r="S16" s="20">
        <f t="shared" si="2"/>
        <v>1</v>
      </c>
      <c r="T16" s="20">
        <f t="shared" si="2"/>
        <v>1</v>
      </c>
      <c r="U16" s="20">
        <f t="shared" si="2"/>
        <v>1</v>
      </c>
      <c r="W16" s="1"/>
      <c r="X16" s="41">
        <f t="shared" si="9"/>
        <v>1</v>
      </c>
      <c r="Y16" s="41">
        <f t="shared" si="10"/>
        <v>1</v>
      </c>
      <c r="Z16" s="41">
        <f t="shared" si="11"/>
        <v>1</v>
      </c>
      <c r="AA16" s="42">
        <f t="shared" si="12"/>
        <v>1</v>
      </c>
      <c r="AB16" s="42"/>
      <c r="AC16" s="1"/>
      <c r="AD16" s="109">
        <f>((SUM(AD12:AD15)/COUNT(AD12:AD15))-COUNT(AD12:AD15))/(COUNT(AD12:AD15)-1)</f>
        <v>1.5661895922095919E-5</v>
      </c>
    </row>
    <row r="17" spans="1:30" ht="15.5" x14ac:dyDescent="0.35">
      <c r="A17" s="23" t="s">
        <v>55</v>
      </c>
      <c r="B17" s="19" t="s">
        <v>2</v>
      </c>
      <c r="C17" s="19" t="s">
        <v>1</v>
      </c>
      <c r="D17" s="19" t="s">
        <v>1</v>
      </c>
      <c r="E17" s="19" t="s">
        <v>1</v>
      </c>
      <c r="G17" s="23" t="s">
        <v>55</v>
      </c>
      <c r="H17" s="24" t="str">
        <f t="shared" si="0"/>
        <v>Cukup/Baik</v>
      </c>
      <c r="I17" s="24" t="str">
        <f t="shared" si="1"/>
        <v>Cukup/Baik</v>
      </c>
      <c r="J17" s="24" t="str">
        <f t="shared" si="3"/>
        <v>Cukup/Baik</v>
      </c>
      <c r="K17" s="24" t="str">
        <f t="shared" si="4"/>
        <v>Baik/Baik</v>
      </c>
      <c r="L17" s="24" t="str">
        <f t="shared" si="5"/>
        <v>Baik/Baik</v>
      </c>
      <c r="M17" s="24" t="str">
        <f t="shared" si="6"/>
        <v>Baik/Baik</v>
      </c>
      <c r="O17" s="23" t="s">
        <v>55</v>
      </c>
      <c r="P17" s="20">
        <f t="shared" si="7"/>
        <v>0.5</v>
      </c>
      <c r="Q17" s="20">
        <f t="shared" si="7"/>
        <v>0.5</v>
      </c>
      <c r="R17" s="20">
        <f t="shared" si="2"/>
        <v>0.5</v>
      </c>
      <c r="S17" s="20">
        <f t="shared" si="2"/>
        <v>1</v>
      </c>
      <c r="T17" s="20">
        <f t="shared" si="2"/>
        <v>1</v>
      </c>
      <c r="U17" s="20">
        <f t="shared" si="2"/>
        <v>1</v>
      </c>
      <c r="W17" s="14"/>
      <c r="X17" s="14"/>
      <c r="Y17" s="14"/>
      <c r="Z17" s="14"/>
      <c r="AA17" s="14"/>
      <c r="AB17" s="14"/>
      <c r="AC17" s="1"/>
      <c r="AD17" s="109">
        <f>AD16/0.9</f>
        <v>1.7402106580106577E-5</v>
      </c>
    </row>
    <row r="18" spans="1:30" x14ac:dyDescent="0.35">
      <c r="A18" s="23" t="s">
        <v>56</v>
      </c>
      <c r="B18" s="19" t="s">
        <v>2</v>
      </c>
      <c r="C18" s="19" t="s">
        <v>1</v>
      </c>
      <c r="D18" s="19" t="s">
        <v>1</v>
      </c>
      <c r="E18" s="19" t="s">
        <v>2</v>
      </c>
      <c r="G18" s="23" t="s">
        <v>56</v>
      </c>
      <c r="H18" s="24" t="str">
        <f t="shared" si="0"/>
        <v>Cukup/Baik</v>
      </c>
      <c r="I18" s="24" t="str">
        <f t="shared" si="1"/>
        <v>Cukup/Baik</v>
      </c>
      <c r="J18" s="24" t="str">
        <f t="shared" si="3"/>
        <v>Cukup/Cukup</v>
      </c>
      <c r="K18" s="24" t="str">
        <f t="shared" si="4"/>
        <v>Baik/Baik</v>
      </c>
      <c r="L18" s="24" t="str">
        <f t="shared" si="5"/>
        <v>Baik/Cukup</v>
      </c>
      <c r="M18" s="24" t="str">
        <f t="shared" si="6"/>
        <v>Baik/Cukup</v>
      </c>
      <c r="O18" s="23" t="s">
        <v>56</v>
      </c>
      <c r="P18" s="20">
        <f t="shared" si="7"/>
        <v>0.5</v>
      </c>
      <c r="Q18" s="20">
        <f t="shared" si="7"/>
        <v>0.5</v>
      </c>
      <c r="R18" s="20">
        <f t="shared" si="2"/>
        <v>1</v>
      </c>
      <c r="S18" s="20">
        <f t="shared" si="2"/>
        <v>1</v>
      </c>
      <c r="T18" s="20">
        <f t="shared" si="2"/>
        <v>2</v>
      </c>
      <c r="U18" s="20">
        <f t="shared" si="2"/>
        <v>2</v>
      </c>
    </row>
    <row r="19" spans="1:30" ht="15.5" x14ac:dyDescent="0.35">
      <c r="A19" s="23" t="s">
        <v>57</v>
      </c>
      <c r="B19" s="19" t="s">
        <v>1</v>
      </c>
      <c r="C19" s="19" t="s">
        <v>1</v>
      </c>
      <c r="D19" s="19" t="s">
        <v>1</v>
      </c>
      <c r="E19" s="19" t="s">
        <v>2</v>
      </c>
      <c r="G19" s="23" t="s">
        <v>57</v>
      </c>
      <c r="H19" s="24" t="str">
        <f t="shared" si="0"/>
        <v>Baik/Baik</v>
      </c>
      <c r="I19" s="24" t="str">
        <f t="shared" si="1"/>
        <v>Baik/Baik</v>
      </c>
      <c r="J19" s="24" t="str">
        <f t="shared" si="3"/>
        <v>Baik/Cukup</v>
      </c>
      <c r="K19" s="24" t="str">
        <f t="shared" si="4"/>
        <v>Baik/Baik</v>
      </c>
      <c r="L19" s="24" t="str">
        <f t="shared" si="5"/>
        <v>Baik/Cukup</v>
      </c>
      <c r="M19" s="24" t="str">
        <f t="shared" si="6"/>
        <v>Baik/Cukup</v>
      </c>
      <c r="O19" s="23" t="s">
        <v>57</v>
      </c>
      <c r="P19" s="20">
        <f t="shared" si="7"/>
        <v>1</v>
      </c>
      <c r="Q19" s="20">
        <f t="shared" si="7"/>
        <v>1</v>
      </c>
      <c r="R19" s="20">
        <f t="shared" si="2"/>
        <v>2</v>
      </c>
      <c r="S19" s="20">
        <f t="shared" si="2"/>
        <v>1</v>
      </c>
      <c r="T19" s="20">
        <f t="shared" si="2"/>
        <v>2</v>
      </c>
      <c r="U19" s="20">
        <f t="shared" si="2"/>
        <v>2</v>
      </c>
      <c r="W19" s="94"/>
      <c r="X19" s="94" t="s">
        <v>1</v>
      </c>
      <c r="Y19" s="94" t="s">
        <v>2</v>
      </c>
      <c r="Z19" s="94" t="s">
        <v>3</v>
      </c>
      <c r="AB19" s="137" t="s">
        <v>227</v>
      </c>
      <c r="AC19" s="138"/>
      <c r="AD19" s="139"/>
    </row>
    <row r="20" spans="1:30" ht="15.5" x14ac:dyDescent="0.35">
      <c r="A20" s="23" t="s">
        <v>58</v>
      </c>
      <c r="B20" s="19" t="s">
        <v>1</v>
      </c>
      <c r="C20" s="19" t="s">
        <v>1</v>
      </c>
      <c r="D20" s="19" t="s">
        <v>1</v>
      </c>
      <c r="E20" s="19" t="s">
        <v>1</v>
      </c>
      <c r="G20" s="23" t="s">
        <v>58</v>
      </c>
      <c r="H20" s="24" t="str">
        <f t="shared" si="0"/>
        <v>Baik/Baik</v>
      </c>
      <c r="I20" s="24" t="str">
        <f t="shared" si="1"/>
        <v>Baik/Baik</v>
      </c>
      <c r="J20" s="24" t="str">
        <f t="shared" si="3"/>
        <v>Baik/Baik</v>
      </c>
      <c r="K20" s="24" t="str">
        <f t="shared" si="4"/>
        <v>Baik/Baik</v>
      </c>
      <c r="L20" s="24" t="str">
        <f t="shared" si="5"/>
        <v>Baik/Baik</v>
      </c>
      <c r="M20" s="24" t="str">
        <f t="shared" si="6"/>
        <v>Baik/Baik</v>
      </c>
      <c r="O20" s="23" t="s">
        <v>58</v>
      </c>
      <c r="P20" s="20">
        <f t="shared" si="7"/>
        <v>1</v>
      </c>
      <c r="Q20" s="20">
        <f t="shared" si="7"/>
        <v>1</v>
      </c>
      <c r="R20" s="20">
        <f t="shared" ref="R20:R83" si="14">VLOOKUP(J20,$AB$20:$AC$28,2,)</f>
        <v>1</v>
      </c>
      <c r="S20" s="20">
        <f t="shared" ref="S20:S83" si="15">VLOOKUP(K20,$AB$20:$AC$28,2,)</f>
        <v>1</v>
      </c>
      <c r="T20" s="20">
        <f t="shared" ref="T20:T83" si="16">VLOOKUP(L20,$AB$20:$AC$28,2,)</f>
        <v>1</v>
      </c>
      <c r="U20" s="20">
        <f t="shared" ref="U20:U83" si="17">VLOOKUP(M20,$AB$20:$AC$28,2,)</f>
        <v>1</v>
      </c>
      <c r="W20" s="94" t="s">
        <v>1</v>
      </c>
      <c r="X20" s="3">
        <v>1</v>
      </c>
      <c r="Y20" s="4">
        <v>2</v>
      </c>
      <c r="Z20" s="4">
        <v>3</v>
      </c>
      <c r="AB20" s="24" t="s">
        <v>210</v>
      </c>
      <c r="AC20" s="19">
        <v>1</v>
      </c>
    </row>
    <row r="21" spans="1:30" ht="15.5" x14ac:dyDescent="0.35">
      <c r="A21" s="23" t="s">
        <v>59</v>
      </c>
      <c r="B21" s="19" t="s">
        <v>1</v>
      </c>
      <c r="C21" s="19" t="s">
        <v>1</v>
      </c>
      <c r="D21" s="19" t="s">
        <v>1</v>
      </c>
      <c r="E21" s="19" t="s">
        <v>1</v>
      </c>
      <c r="G21" s="23" t="s">
        <v>59</v>
      </c>
      <c r="H21" s="24" t="str">
        <f t="shared" si="0"/>
        <v>Baik/Baik</v>
      </c>
      <c r="I21" s="24" t="str">
        <f t="shared" si="1"/>
        <v>Baik/Baik</v>
      </c>
      <c r="J21" s="24" t="str">
        <f t="shared" si="3"/>
        <v>Baik/Baik</v>
      </c>
      <c r="K21" s="24" t="str">
        <f t="shared" si="4"/>
        <v>Baik/Baik</v>
      </c>
      <c r="L21" s="24" t="str">
        <f t="shared" si="5"/>
        <v>Baik/Baik</v>
      </c>
      <c r="M21" s="24" t="str">
        <f t="shared" si="6"/>
        <v>Baik/Baik</v>
      </c>
      <c r="O21" s="23" t="s">
        <v>59</v>
      </c>
      <c r="P21" s="20">
        <f t="shared" si="7"/>
        <v>1</v>
      </c>
      <c r="Q21" s="20">
        <f t="shared" si="7"/>
        <v>1</v>
      </c>
      <c r="R21" s="20">
        <f t="shared" si="14"/>
        <v>1</v>
      </c>
      <c r="S21" s="20">
        <f t="shared" si="15"/>
        <v>1</v>
      </c>
      <c r="T21" s="20">
        <f t="shared" si="16"/>
        <v>1</v>
      </c>
      <c r="U21" s="20">
        <f t="shared" si="17"/>
        <v>1</v>
      </c>
      <c r="W21" s="94" t="s">
        <v>2</v>
      </c>
      <c r="X21" s="5">
        <f>1/Y20</f>
        <v>0.5</v>
      </c>
      <c r="Y21" s="3">
        <v>1</v>
      </c>
      <c r="Z21" s="4">
        <v>2</v>
      </c>
      <c r="AB21" s="24" t="s">
        <v>213</v>
      </c>
      <c r="AC21" s="19">
        <v>1</v>
      </c>
    </row>
    <row r="22" spans="1:30" ht="15.5" x14ac:dyDescent="0.35">
      <c r="A22" s="23" t="s">
        <v>60</v>
      </c>
      <c r="B22" s="19" t="s">
        <v>1</v>
      </c>
      <c r="C22" s="19" t="s">
        <v>1</v>
      </c>
      <c r="D22" s="19" t="s">
        <v>1</v>
      </c>
      <c r="E22" s="19" t="s">
        <v>1</v>
      </c>
      <c r="G22" s="23" t="s">
        <v>60</v>
      </c>
      <c r="H22" s="24" t="str">
        <f t="shared" si="0"/>
        <v>Baik/Baik</v>
      </c>
      <c r="I22" s="24" t="str">
        <f t="shared" si="1"/>
        <v>Baik/Baik</v>
      </c>
      <c r="J22" s="24" t="str">
        <f t="shared" si="3"/>
        <v>Baik/Baik</v>
      </c>
      <c r="K22" s="24" t="str">
        <f t="shared" si="4"/>
        <v>Baik/Baik</v>
      </c>
      <c r="L22" s="24" t="str">
        <f t="shared" si="5"/>
        <v>Baik/Baik</v>
      </c>
      <c r="M22" s="24" t="str">
        <f t="shared" si="6"/>
        <v>Baik/Baik</v>
      </c>
      <c r="O22" s="23" t="s">
        <v>60</v>
      </c>
      <c r="P22" s="20">
        <f t="shared" si="7"/>
        <v>1</v>
      </c>
      <c r="Q22" s="20">
        <f t="shared" si="7"/>
        <v>1</v>
      </c>
      <c r="R22" s="20">
        <f t="shared" si="14"/>
        <v>1</v>
      </c>
      <c r="S22" s="20">
        <f t="shared" si="15"/>
        <v>1</v>
      </c>
      <c r="T22" s="20">
        <f>VLOOKUP(L22,$AB$20:$AC$28,2,)</f>
        <v>1</v>
      </c>
      <c r="U22" s="20">
        <f t="shared" si="17"/>
        <v>1</v>
      </c>
      <c r="W22" s="94" t="s">
        <v>3</v>
      </c>
      <c r="X22" s="5">
        <f>1/Z20</f>
        <v>0.33333333333333331</v>
      </c>
      <c r="Y22" s="5">
        <f>1/Z21</f>
        <v>0.5</v>
      </c>
      <c r="Z22" s="3">
        <v>1</v>
      </c>
      <c r="AB22" s="24" t="s">
        <v>217</v>
      </c>
      <c r="AC22" s="30">
        <v>1</v>
      </c>
    </row>
    <row r="23" spans="1:30" ht="15.5" x14ac:dyDescent="0.35">
      <c r="A23" s="23" t="s">
        <v>61</v>
      </c>
      <c r="B23" s="19" t="s">
        <v>1</v>
      </c>
      <c r="C23" s="19" t="s">
        <v>1</v>
      </c>
      <c r="D23" s="19" t="s">
        <v>1</v>
      </c>
      <c r="E23" s="19" t="s">
        <v>1</v>
      </c>
      <c r="G23" s="23" t="s">
        <v>61</v>
      </c>
      <c r="H23" s="24" t="str">
        <f t="shared" si="0"/>
        <v>Baik/Baik</v>
      </c>
      <c r="I23" s="24" t="str">
        <f t="shared" si="1"/>
        <v>Baik/Baik</v>
      </c>
      <c r="J23" s="24" t="str">
        <f t="shared" si="3"/>
        <v>Baik/Baik</v>
      </c>
      <c r="K23" s="24" t="str">
        <f t="shared" si="4"/>
        <v>Baik/Baik</v>
      </c>
      <c r="L23" s="24" t="str">
        <f t="shared" si="5"/>
        <v>Baik/Baik</v>
      </c>
      <c r="M23" s="24" t="str">
        <f t="shared" si="6"/>
        <v>Baik/Baik</v>
      </c>
      <c r="O23" s="23" t="s">
        <v>61</v>
      </c>
      <c r="P23" s="20">
        <f t="shared" si="7"/>
        <v>1</v>
      </c>
      <c r="Q23" s="20">
        <f t="shared" si="7"/>
        <v>1</v>
      </c>
      <c r="R23" s="20">
        <f t="shared" si="14"/>
        <v>1</v>
      </c>
      <c r="S23" s="20">
        <f t="shared" si="15"/>
        <v>1</v>
      </c>
      <c r="T23" s="20">
        <f t="shared" si="16"/>
        <v>1</v>
      </c>
      <c r="U23" s="20">
        <f t="shared" si="17"/>
        <v>1</v>
      </c>
      <c r="W23" s="6" t="s">
        <v>0</v>
      </c>
      <c r="X23" s="5">
        <f>SUM(X20:X22)</f>
        <v>1.8333333333333333</v>
      </c>
      <c r="Y23" s="5">
        <f>SUM(Y20:Y22)</f>
        <v>3.5</v>
      </c>
      <c r="Z23" s="5">
        <f>SUM(Z20:Z22)</f>
        <v>6</v>
      </c>
      <c r="AB23" s="24" t="s">
        <v>212</v>
      </c>
      <c r="AC23" s="19">
        <v>2</v>
      </c>
    </row>
    <row r="24" spans="1:30" x14ac:dyDescent="0.35">
      <c r="A24" s="23" t="s">
        <v>62</v>
      </c>
      <c r="B24" s="19" t="s">
        <v>1</v>
      </c>
      <c r="C24" s="19" t="s">
        <v>1</v>
      </c>
      <c r="D24" s="19" t="s">
        <v>1</v>
      </c>
      <c r="E24" s="19" t="s">
        <v>1</v>
      </c>
      <c r="G24" s="23" t="s">
        <v>62</v>
      </c>
      <c r="H24" s="24" t="str">
        <f t="shared" si="0"/>
        <v>Baik/Baik</v>
      </c>
      <c r="I24" s="24" t="str">
        <f t="shared" si="1"/>
        <v>Baik/Baik</v>
      </c>
      <c r="J24" s="24" t="str">
        <f t="shared" si="3"/>
        <v>Baik/Baik</v>
      </c>
      <c r="K24" s="24" t="str">
        <f t="shared" si="4"/>
        <v>Baik/Baik</v>
      </c>
      <c r="L24" s="24" t="str">
        <f t="shared" si="5"/>
        <v>Baik/Baik</v>
      </c>
      <c r="M24" s="24" t="str">
        <f t="shared" si="6"/>
        <v>Baik/Baik</v>
      </c>
      <c r="O24" s="23" t="s">
        <v>62</v>
      </c>
      <c r="P24" s="20">
        <f t="shared" si="7"/>
        <v>1</v>
      </c>
      <c r="Q24" s="20">
        <f t="shared" si="7"/>
        <v>1</v>
      </c>
      <c r="R24" s="20">
        <f t="shared" si="14"/>
        <v>1</v>
      </c>
      <c r="S24" s="20">
        <f t="shared" si="15"/>
        <v>1</v>
      </c>
      <c r="T24" s="20">
        <f t="shared" si="16"/>
        <v>1</v>
      </c>
      <c r="U24" s="20">
        <f t="shared" si="17"/>
        <v>1</v>
      </c>
      <c r="W24" s="1"/>
      <c r="AB24" s="24" t="s">
        <v>216</v>
      </c>
      <c r="AC24" s="30">
        <v>3</v>
      </c>
    </row>
    <row r="25" spans="1:30" ht="15.5" x14ac:dyDescent="0.35">
      <c r="A25" s="23" t="s">
        <v>63</v>
      </c>
      <c r="B25" s="19" t="s">
        <v>1</v>
      </c>
      <c r="C25" s="19" t="s">
        <v>1</v>
      </c>
      <c r="D25" s="19" t="s">
        <v>1</v>
      </c>
      <c r="E25" s="19" t="s">
        <v>3</v>
      </c>
      <c r="G25" s="23" t="s">
        <v>63</v>
      </c>
      <c r="H25" s="24" t="str">
        <f t="shared" si="0"/>
        <v>Baik/Baik</v>
      </c>
      <c r="I25" s="24" t="str">
        <f t="shared" si="1"/>
        <v>Baik/Baik</v>
      </c>
      <c r="J25" s="24" t="str">
        <f t="shared" si="3"/>
        <v>Baik/Kurang</v>
      </c>
      <c r="K25" s="24" t="str">
        <f t="shared" si="4"/>
        <v>Baik/Baik</v>
      </c>
      <c r="L25" s="24" t="str">
        <f t="shared" si="5"/>
        <v>Baik/Kurang</v>
      </c>
      <c r="M25" s="24" t="str">
        <f t="shared" si="6"/>
        <v>Baik/Kurang</v>
      </c>
      <c r="O25" s="23" t="s">
        <v>63</v>
      </c>
      <c r="P25" s="20">
        <f t="shared" si="7"/>
        <v>1</v>
      </c>
      <c r="Q25" s="20">
        <f t="shared" si="7"/>
        <v>1</v>
      </c>
      <c r="R25" s="20">
        <f t="shared" si="14"/>
        <v>3</v>
      </c>
      <c r="S25" s="20">
        <f t="shared" si="15"/>
        <v>1</v>
      </c>
      <c r="T25" s="20">
        <f t="shared" si="16"/>
        <v>3</v>
      </c>
      <c r="U25" s="20">
        <f t="shared" si="17"/>
        <v>3</v>
      </c>
      <c r="W25" s="14"/>
      <c r="AB25" s="24" t="s">
        <v>209</v>
      </c>
      <c r="AC25" s="19">
        <v>0.5</v>
      </c>
    </row>
    <row r="26" spans="1:30" x14ac:dyDescent="0.35">
      <c r="A26" s="23" t="s">
        <v>64</v>
      </c>
      <c r="B26" s="19" t="s">
        <v>2</v>
      </c>
      <c r="C26" s="19" t="s">
        <v>3</v>
      </c>
      <c r="D26" s="19" t="s">
        <v>1</v>
      </c>
      <c r="E26" s="19" t="s">
        <v>3</v>
      </c>
      <c r="G26" s="23" t="s">
        <v>64</v>
      </c>
      <c r="H26" s="24" t="str">
        <f t="shared" si="0"/>
        <v>Cukup/Kurang</v>
      </c>
      <c r="I26" s="24" t="str">
        <f t="shared" si="1"/>
        <v>Cukup/Baik</v>
      </c>
      <c r="J26" s="24" t="str">
        <f t="shared" si="3"/>
        <v>Cukup/Kurang</v>
      </c>
      <c r="K26" s="24" t="str">
        <f t="shared" si="4"/>
        <v>Kurang/Baik</v>
      </c>
      <c r="L26" s="24" t="str">
        <f t="shared" si="5"/>
        <v>Kurang/Kurang</v>
      </c>
      <c r="M26" s="24" t="str">
        <f t="shared" si="6"/>
        <v>Baik/Kurang</v>
      </c>
      <c r="O26" s="23" t="s">
        <v>64</v>
      </c>
      <c r="P26" s="20">
        <f t="shared" si="7"/>
        <v>2</v>
      </c>
      <c r="Q26" s="20">
        <f t="shared" si="7"/>
        <v>0.5</v>
      </c>
      <c r="R26" s="20">
        <f t="shared" si="14"/>
        <v>2</v>
      </c>
      <c r="S26" s="20">
        <f t="shared" si="15"/>
        <v>0.33</v>
      </c>
      <c r="T26" s="20">
        <f t="shared" si="16"/>
        <v>1</v>
      </c>
      <c r="U26" s="20">
        <f t="shared" si="17"/>
        <v>3</v>
      </c>
      <c r="W26" s="1"/>
      <c r="AB26" s="24" t="s">
        <v>215</v>
      </c>
      <c r="AC26" s="30">
        <v>2</v>
      </c>
    </row>
    <row r="27" spans="1:30" x14ac:dyDescent="0.35">
      <c r="A27" s="23" t="s">
        <v>65</v>
      </c>
      <c r="B27" s="19" t="s">
        <v>2</v>
      </c>
      <c r="C27" s="19" t="s">
        <v>3</v>
      </c>
      <c r="D27" s="19" t="s">
        <v>1</v>
      </c>
      <c r="E27" s="19" t="s">
        <v>3</v>
      </c>
      <c r="G27" s="23" t="s">
        <v>65</v>
      </c>
      <c r="H27" s="24" t="str">
        <f t="shared" si="0"/>
        <v>Cukup/Kurang</v>
      </c>
      <c r="I27" s="24" t="str">
        <f t="shared" si="1"/>
        <v>Cukup/Baik</v>
      </c>
      <c r="J27" s="24" t="str">
        <f t="shared" si="3"/>
        <v>Cukup/Kurang</v>
      </c>
      <c r="K27" s="24" t="str">
        <f t="shared" si="4"/>
        <v>Kurang/Baik</v>
      </c>
      <c r="L27" s="24" t="str">
        <f t="shared" si="5"/>
        <v>Kurang/Kurang</v>
      </c>
      <c r="M27" s="24" t="str">
        <f t="shared" si="6"/>
        <v>Baik/Kurang</v>
      </c>
      <c r="O27" s="23" t="s">
        <v>65</v>
      </c>
      <c r="P27" s="20">
        <f t="shared" si="7"/>
        <v>2</v>
      </c>
      <c r="Q27" s="20">
        <f t="shared" si="7"/>
        <v>0.5</v>
      </c>
      <c r="R27" s="20">
        <f t="shared" si="14"/>
        <v>2</v>
      </c>
      <c r="S27" s="20">
        <f t="shared" si="15"/>
        <v>0.33</v>
      </c>
      <c r="T27" s="20">
        <f t="shared" si="16"/>
        <v>1</v>
      </c>
      <c r="U27" s="20">
        <f t="shared" si="17"/>
        <v>3</v>
      </c>
      <c r="W27" s="1"/>
      <c r="AB27" s="24" t="s">
        <v>211</v>
      </c>
      <c r="AC27" s="19">
        <v>0.33</v>
      </c>
    </row>
    <row r="28" spans="1:30" x14ac:dyDescent="0.35">
      <c r="A28" s="23" t="s">
        <v>66</v>
      </c>
      <c r="B28" s="19" t="s">
        <v>2</v>
      </c>
      <c r="C28" s="19" t="s">
        <v>3</v>
      </c>
      <c r="D28" s="19" t="s">
        <v>1</v>
      </c>
      <c r="E28" s="19" t="s">
        <v>2</v>
      </c>
      <c r="G28" s="23" t="s">
        <v>66</v>
      </c>
      <c r="H28" s="24" t="str">
        <f t="shared" si="0"/>
        <v>Cukup/Kurang</v>
      </c>
      <c r="I28" s="24" t="str">
        <f t="shared" si="1"/>
        <v>Cukup/Baik</v>
      </c>
      <c r="J28" s="24" t="str">
        <f t="shared" si="3"/>
        <v>Cukup/Cukup</v>
      </c>
      <c r="K28" s="24" t="str">
        <f t="shared" si="4"/>
        <v>Kurang/Baik</v>
      </c>
      <c r="L28" s="24" t="str">
        <f t="shared" si="5"/>
        <v>Kurang/Cukup</v>
      </c>
      <c r="M28" s="24" t="str">
        <f t="shared" si="6"/>
        <v>Baik/Cukup</v>
      </c>
      <c r="O28" s="23" t="s">
        <v>66</v>
      </c>
      <c r="P28" s="20">
        <f t="shared" si="7"/>
        <v>2</v>
      </c>
      <c r="Q28" s="20">
        <f t="shared" si="7"/>
        <v>0.5</v>
      </c>
      <c r="R28" s="20">
        <f t="shared" si="14"/>
        <v>1</v>
      </c>
      <c r="S28" s="20">
        <f t="shared" si="15"/>
        <v>0.33</v>
      </c>
      <c r="T28" s="20">
        <f t="shared" si="16"/>
        <v>0.55000000000000004</v>
      </c>
      <c r="U28" s="20">
        <f t="shared" si="17"/>
        <v>2</v>
      </c>
      <c r="W28" s="1"/>
      <c r="AB28" s="24" t="s">
        <v>214</v>
      </c>
      <c r="AC28" s="30">
        <v>0.55000000000000004</v>
      </c>
    </row>
    <row r="29" spans="1:30" x14ac:dyDescent="0.35">
      <c r="A29" s="23" t="s">
        <v>67</v>
      </c>
      <c r="B29" s="19" t="s">
        <v>2</v>
      </c>
      <c r="C29" s="19" t="s">
        <v>3</v>
      </c>
      <c r="D29" s="19" t="s">
        <v>1</v>
      </c>
      <c r="E29" s="19" t="s">
        <v>2</v>
      </c>
      <c r="G29" s="23" t="s">
        <v>67</v>
      </c>
      <c r="H29" s="24" t="str">
        <f t="shared" si="0"/>
        <v>Cukup/Kurang</v>
      </c>
      <c r="I29" s="24" t="str">
        <f t="shared" si="1"/>
        <v>Cukup/Baik</v>
      </c>
      <c r="J29" s="24" t="str">
        <f t="shared" si="3"/>
        <v>Cukup/Cukup</v>
      </c>
      <c r="K29" s="24" t="str">
        <f t="shared" si="4"/>
        <v>Kurang/Baik</v>
      </c>
      <c r="L29" s="24" t="str">
        <f t="shared" si="5"/>
        <v>Kurang/Cukup</v>
      </c>
      <c r="M29" s="24" t="str">
        <f t="shared" si="6"/>
        <v>Baik/Cukup</v>
      </c>
      <c r="O29" s="23" t="s">
        <v>67</v>
      </c>
      <c r="P29" s="20">
        <f t="shared" si="7"/>
        <v>2</v>
      </c>
      <c r="Q29" s="20">
        <f t="shared" si="7"/>
        <v>0.5</v>
      </c>
      <c r="R29" s="20">
        <f t="shared" si="14"/>
        <v>1</v>
      </c>
      <c r="S29" s="20">
        <f t="shared" si="15"/>
        <v>0.33</v>
      </c>
      <c r="T29" s="20">
        <f t="shared" si="16"/>
        <v>0.55000000000000004</v>
      </c>
      <c r="U29" s="20">
        <f t="shared" si="17"/>
        <v>2</v>
      </c>
      <c r="W29" s="1"/>
    </row>
    <row r="30" spans="1:30" ht="15.5" x14ac:dyDescent="0.35">
      <c r="A30" s="23" t="s">
        <v>68</v>
      </c>
      <c r="B30" s="19" t="s">
        <v>1</v>
      </c>
      <c r="C30" s="19" t="s">
        <v>3</v>
      </c>
      <c r="D30" s="19" t="s">
        <v>1</v>
      </c>
      <c r="E30" s="19" t="s">
        <v>2</v>
      </c>
      <c r="G30" s="23" t="s">
        <v>68</v>
      </c>
      <c r="H30" s="24" t="str">
        <f t="shared" si="0"/>
        <v>Baik/Kurang</v>
      </c>
      <c r="I30" s="24" t="str">
        <f t="shared" si="1"/>
        <v>Baik/Baik</v>
      </c>
      <c r="J30" s="24" t="str">
        <f t="shared" si="3"/>
        <v>Baik/Cukup</v>
      </c>
      <c r="K30" s="24" t="str">
        <f t="shared" si="4"/>
        <v>Kurang/Baik</v>
      </c>
      <c r="L30" s="24" t="str">
        <f t="shared" si="5"/>
        <v>Kurang/Cukup</v>
      </c>
      <c r="M30" s="24" t="str">
        <f t="shared" si="6"/>
        <v>Baik/Cukup</v>
      </c>
      <c r="O30" s="23" t="s">
        <v>68</v>
      </c>
      <c r="P30" s="20">
        <f t="shared" si="7"/>
        <v>3</v>
      </c>
      <c r="Q30" s="20">
        <f t="shared" si="7"/>
        <v>1</v>
      </c>
      <c r="R30" s="20">
        <f t="shared" si="14"/>
        <v>2</v>
      </c>
      <c r="S30" s="20">
        <f t="shared" si="15"/>
        <v>0.33</v>
      </c>
      <c r="T30" s="20">
        <f t="shared" si="16"/>
        <v>0.55000000000000004</v>
      </c>
      <c r="U30" s="20">
        <f t="shared" si="17"/>
        <v>2</v>
      </c>
      <c r="W30" s="14"/>
    </row>
    <row r="31" spans="1:30" ht="15.5" x14ac:dyDescent="0.35">
      <c r="A31" s="23" t="s">
        <v>69</v>
      </c>
      <c r="B31" s="19" t="s">
        <v>2</v>
      </c>
      <c r="C31" s="19" t="s">
        <v>2</v>
      </c>
      <c r="D31" s="19" t="s">
        <v>1</v>
      </c>
      <c r="E31" s="19" t="s">
        <v>2</v>
      </c>
      <c r="G31" s="23" t="s">
        <v>69</v>
      </c>
      <c r="H31" s="24" t="str">
        <f t="shared" si="0"/>
        <v>Cukup/Cukup</v>
      </c>
      <c r="I31" s="24" t="str">
        <f t="shared" si="1"/>
        <v>Cukup/Baik</v>
      </c>
      <c r="J31" s="24" t="str">
        <f t="shared" si="3"/>
        <v>Cukup/Cukup</v>
      </c>
      <c r="K31" s="24" t="str">
        <f t="shared" si="4"/>
        <v>Cukup/Baik</v>
      </c>
      <c r="L31" s="24" t="str">
        <f t="shared" si="5"/>
        <v>Cukup/Cukup</v>
      </c>
      <c r="M31" s="24" t="str">
        <f t="shared" si="6"/>
        <v>Baik/Cukup</v>
      </c>
      <c r="O31" s="23" t="s">
        <v>69</v>
      </c>
      <c r="P31" s="20">
        <f t="shared" si="7"/>
        <v>1</v>
      </c>
      <c r="Q31" s="20">
        <f t="shared" si="7"/>
        <v>0.5</v>
      </c>
      <c r="R31" s="20">
        <f t="shared" si="14"/>
        <v>1</v>
      </c>
      <c r="S31" s="20">
        <f t="shared" si="15"/>
        <v>0.5</v>
      </c>
      <c r="T31" s="20">
        <f t="shared" si="16"/>
        <v>1</v>
      </c>
      <c r="U31" s="20">
        <f t="shared" si="17"/>
        <v>2</v>
      </c>
      <c r="W31" s="14"/>
    </row>
    <row r="32" spans="1:30" x14ac:dyDescent="0.35">
      <c r="A32" s="23" t="s">
        <v>70</v>
      </c>
      <c r="B32" s="19" t="s">
        <v>2</v>
      </c>
      <c r="C32" s="19" t="s">
        <v>2</v>
      </c>
      <c r="D32" s="19" t="s">
        <v>1</v>
      </c>
      <c r="E32" s="19" t="s">
        <v>2</v>
      </c>
      <c r="G32" s="23" t="s">
        <v>70</v>
      </c>
      <c r="H32" s="24" t="str">
        <f t="shared" si="0"/>
        <v>Cukup/Cukup</v>
      </c>
      <c r="I32" s="24" t="str">
        <f t="shared" si="1"/>
        <v>Cukup/Baik</v>
      </c>
      <c r="J32" s="24" t="str">
        <f t="shared" si="3"/>
        <v>Cukup/Cukup</v>
      </c>
      <c r="K32" s="24" t="str">
        <f t="shared" si="4"/>
        <v>Cukup/Baik</v>
      </c>
      <c r="L32" s="24" t="str">
        <f t="shared" si="5"/>
        <v>Cukup/Cukup</v>
      </c>
      <c r="M32" s="24" t="str">
        <f t="shared" si="6"/>
        <v>Baik/Cukup</v>
      </c>
      <c r="O32" s="23" t="s">
        <v>70</v>
      </c>
      <c r="P32" s="20">
        <f t="shared" si="7"/>
        <v>1</v>
      </c>
      <c r="Q32" s="20">
        <f t="shared" si="7"/>
        <v>0.5</v>
      </c>
      <c r="R32" s="20">
        <f t="shared" si="14"/>
        <v>1</v>
      </c>
      <c r="S32" s="20">
        <f t="shared" si="15"/>
        <v>0.5</v>
      </c>
      <c r="T32" s="20">
        <f t="shared" si="16"/>
        <v>1</v>
      </c>
      <c r="U32" s="20">
        <f t="shared" si="17"/>
        <v>2</v>
      </c>
    </row>
    <row r="33" spans="1:21" x14ac:dyDescent="0.35">
      <c r="A33" s="23" t="s">
        <v>71</v>
      </c>
      <c r="B33" s="19" t="s">
        <v>1</v>
      </c>
      <c r="C33" s="19" t="s">
        <v>2</v>
      </c>
      <c r="D33" s="19" t="s">
        <v>1</v>
      </c>
      <c r="E33" s="19" t="s">
        <v>2</v>
      </c>
      <c r="G33" s="23" t="s">
        <v>71</v>
      </c>
      <c r="H33" s="24" t="str">
        <f t="shared" si="0"/>
        <v>Baik/Cukup</v>
      </c>
      <c r="I33" s="24" t="str">
        <f t="shared" si="1"/>
        <v>Baik/Baik</v>
      </c>
      <c r="J33" s="24" t="str">
        <f t="shared" si="3"/>
        <v>Baik/Cukup</v>
      </c>
      <c r="K33" s="24" t="str">
        <f t="shared" si="4"/>
        <v>Cukup/Baik</v>
      </c>
      <c r="L33" s="24" t="str">
        <f t="shared" si="5"/>
        <v>Cukup/Cukup</v>
      </c>
      <c r="M33" s="24" t="str">
        <f t="shared" si="6"/>
        <v>Baik/Cukup</v>
      </c>
      <c r="O33" s="23" t="s">
        <v>71</v>
      </c>
      <c r="P33" s="20">
        <f t="shared" si="7"/>
        <v>2</v>
      </c>
      <c r="Q33" s="20">
        <f t="shared" si="7"/>
        <v>1</v>
      </c>
      <c r="R33" s="20">
        <f t="shared" si="14"/>
        <v>2</v>
      </c>
      <c r="S33" s="20">
        <f t="shared" si="15"/>
        <v>0.5</v>
      </c>
      <c r="T33" s="20">
        <f t="shared" si="16"/>
        <v>1</v>
      </c>
      <c r="U33" s="20">
        <f t="shared" si="17"/>
        <v>2</v>
      </c>
    </row>
    <row r="34" spans="1:21" x14ac:dyDescent="0.35">
      <c r="A34" s="23" t="s">
        <v>72</v>
      </c>
      <c r="B34" s="19" t="s">
        <v>1</v>
      </c>
      <c r="C34" s="19" t="s">
        <v>2</v>
      </c>
      <c r="D34" s="19" t="s">
        <v>1</v>
      </c>
      <c r="E34" s="19" t="s">
        <v>2</v>
      </c>
      <c r="G34" s="23" t="s">
        <v>72</v>
      </c>
      <c r="H34" s="24" t="str">
        <f t="shared" si="0"/>
        <v>Baik/Cukup</v>
      </c>
      <c r="I34" s="24" t="str">
        <f t="shared" si="1"/>
        <v>Baik/Baik</v>
      </c>
      <c r="J34" s="24" t="str">
        <f t="shared" si="3"/>
        <v>Baik/Cukup</v>
      </c>
      <c r="K34" s="24" t="str">
        <f t="shared" si="4"/>
        <v>Cukup/Baik</v>
      </c>
      <c r="L34" s="24" t="str">
        <f t="shared" si="5"/>
        <v>Cukup/Cukup</v>
      </c>
      <c r="M34" s="24" t="str">
        <f t="shared" si="6"/>
        <v>Baik/Cukup</v>
      </c>
      <c r="O34" s="23" t="s">
        <v>72</v>
      </c>
      <c r="P34" s="20">
        <f t="shared" si="7"/>
        <v>2</v>
      </c>
      <c r="Q34" s="20">
        <f t="shared" si="7"/>
        <v>1</v>
      </c>
      <c r="R34" s="20">
        <f t="shared" si="14"/>
        <v>2</v>
      </c>
      <c r="S34" s="20">
        <f t="shared" si="15"/>
        <v>0.5</v>
      </c>
      <c r="T34" s="20">
        <f t="shared" si="16"/>
        <v>1</v>
      </c>
      <c r="U34" s="20">
        <f t="shared" si="17"/>
        <v>2</v>
      </c>
    </row>
    <row r="35" spans="1:21" x14ac:dyDescent="0.35">
      <c r="A35" s="23" t="s">
        <v>73</v>
      </c>
      <c r="B35" s="19" t="s">
        <v>1</v>
      </c>
      <c r="C35" s="19" t="s">
        <v>2</v>
      </c>
      <c r="D35" s="19" t="s">
        <v>1</v>
      </c>
      <c r="E35" s="19" t="s">
        <v>2</v>
      </c>
      <c r="G35" s="23" t="s">
        <v>73</v>
      </c>
      <c r="H35" s="24" t="str">
        <f t="shared" si="0"/>
        <v>Baik/Cukup</v>
      </c>
      <c r="I35" s="24" t="str">
        <f t="shared" si="1"/>
        <v>Baik/Baik</v>
      </c>
      <c r="J35" s="24" t="str">
        <f t="shared" si="3"/>
        <v>Baik/Cukup</v>
      </c>
      <c r="K35" s="24" t="str">
        <f t="shared" si="4"/>
        <v>Cukup/Baik</v>
      </c>
      <c r="L35" s="24" t="str">
        <f t="shared" si="5"/>
        <v>Cukup/Cukup</v>
      </c>
      <c r="M35" s="24" t="str">
        <f t="shared" si="6"/>
        <v>Baik/Cukup</v>
      </c>
      <c r="O35" s="23" t="s">
        <v>73</v>
      </c>
      <c r="P35" s="20">
        <f t="shared" si="7"/>
        <v>2</v>
      </c>
      <c r="Q35" s="20">
        <f t="shared" si="7"/>
        <v>1</v>
      </c>
      <c r="R35" s="20">
        <f t="shared" si="14"/>
        <v>2</v>
      </c>
      <c r="S35" s="20">
        <f t="shared" si="15"/>
        <v>0.5</v>
      </c>
      <c r="T35" s="20">
        <f>VLOOKUP(L35,$AB$20:$AC$28,2,)</f>
        <v>1</v>
      </c>
      <c r="U35" s="20">
        <f t="shared" si="17"/>
        <v>2</v>
      </c>
    </row>
    <row r="36" spans="1:21" x14ac:dyDescent="0.35">
      <c r="A36" s="23" t="s">
        <v>74</v>
      </c>
      <c r="B36" s="19" t="s">
        <v>1</v>
      </c>
      <c r="C36" s="19" t="s">
        <v>2</v>
      </c>
      <c r="D36" s="19" t="s">
        <v>1</v>
      </c>
      <c r="E36" s="19" t="s">
        <v>2</v>
      </c>
      <c r="G36" s="23" t="s">
        <v>74</v>
      </c>
      <c r="H36" s="24" t="str">
        <f t="shared" si="0"/>
        <v>Baik/Cukup</v>
      </c>
      <c r="I36" s="24" t="str">
        <f t="shared" si="1"/>
        <v>Baik/Baik</v>
      </c>
      <c r="J36" s="24" t="str">
        <f t="shared" si="3"/>
        <v>Baik/Cukup</v>
      </c>
      <c r="K36" s="24" t="str">
        <f t="shared" si="4"/>
        <v>Cukup/Baik</v>
      </c>
      <c r="L36" s="24" t="str">
        <f t="shared" si="5"/>
        <v>Cukup/Cukup</v>
      </c>
      <c r="M36" s="24" t="str">
        <f t="shared" si="6"/>
        <v>Baik/Cukup</v>
      </c>
      <c r="O36" s="23" t="s">
        <v>74</v>
      </c>
      <c r="P36" s="20">
        <f t="shared" si="7"/>
        <v>2</v>
      </c>
      <c r="Q36" s="20">
        <f t="shared" si="7"/>
        <v>1</v>
      </c>
      <c r="R36" s="20">
        <f t="shared" si="14"/>
        <v>2</v>
      </c>
      <c r="S36" s="20">
        <f t="shared" si="15"/>
        <v>0.5</v>
      </c>
      <c r="T36" s="20">
        <f t="shared" si="16"/>
        <v>1</v>
      </c>
      <c r="U36" s="20">
        <f t="shared" si="17"/>
        <v>2</v>
      </c>
    </row>
    <row r="37" spans="1:21" x14ac:dyDescent="0.35">
      <c r="A37" s="23" t="s">
        <v>75</v>
      </c>
      <c r="B37" s="19" t="s">
        <v>1</v>
      </c>
      <c r="C37" s="19" t="s">
        <v>2</v>
      </c>
      <c r="D37" s="19" t="s">
        <v>1</v>
      </c>
      <c r="E37" s="19" t="s">
        <v>1</v>
      </c>
      <c r="G37" s="23" t="s">
        <v>75</v>
      </c>
      <c r="H37" s="24" t="str">
        <f t="shared" si="0"/>
        <v>Baik/Cukup</v>
      </c>
      <c r="I37" s="24" t="str">
        <f t="shared" si="1"/>
        <v>Baik/Baik</v>
      </c>
      <c r="J37" s="24" t="str">
        <f t="shared" si="3"/>
        <v>Baik/Baik</v>
      </c>
      <c r="K37" s="24" t="str">
        <f t="shared" si="4"/>
        <v>Cukup/Baik</v>
      </c>
      <c r="L37" s="24" t="str">
        <f t="shared" si="5"/>
        <v>Cukup/Baik</v>
      </c>
      <c r="M37" s="24" t="str">
        <f t="shared" si="6"/>
        <v>Baik/Baik</v>
      </c>
      <c r="O37" s="23" t="s">
        <v>75</v>
      </c>
      <c r="P37" s="20">
        <f t="shared" si="7"/>
        <v>2</v>
      </c>
      <c r="Q37" s="20">
        <f t="shared" si="7"/>
        <v>1</v>
      </c>
      <c r="R37" s="20">
        <f t="shared" si="14"/>
        <v>1</v>
      </c>
      <c r="S37" s="20">
        <f t="shared" si="15"/>
        <v>0.5</v>
      </c>
      <c r="T37" s="20">
        <f t="shared" si="16"/>
        <v>0.5</v>
      </c>
      <c r="U37" s="20">
        <f t="shared" si="17"/>
        <v>1</v>
      </c>
    </row>
    <row r="38" spans="1:21" x14ac:dyDescent="0.35">
      <c r="A38" s="23" t="s">
        <v>76</v>
      </c>
      <c r="B38" s="19" t="s">
        <v>1</v>
      </c>
      <c r="C38" s="19" t="s">
        <v>2</v>
      </c>
      <c r="D38" s="19" t="s">
        <v>1</v>
      </c>
      <c r="E38" s="19" t="s">
        <v>1</v>
      </c>
      <c r="G38" s="23" t="s">
        <v>76</v>
      </c>
      <c r="H38" s="24" t="str">
        <f t="shared" si="0"/>
        <v>Baik/Cukup</v>
      </c>
      <c r="I38" s="24" t="str">
        <f t="shared" si="1"/>
        <v>Baik/Baik</v>
      </c>
      <c r="J38" s="24" t="str">
        <f t="shared" si="3"/>
        <v>Baik/Baik</v>
      </c>
      <c r="K38" s="24" t="str">
        <f t="shared" si="4"/>
        <v>Cukup/Baik</v>
      </c>
      <c r="L38" s="24" t="str">
        <f t="shared" si="5"/>
        <v>Cukup/Baik</v>
      </c>
      <c r="M38" s="24" t="str">
        <f t="shared" si="6"/>
        <v>Baik/Baik</v>
      </c>
      <c r="O38" s="23" t="s">
        <v>76</v>
      </c>
      <c r="P38" s="20">
        <f t="shared" si="7"/>
        <v>2</v>
      </c>
      <c r="Q38" s="20">
        <f t="shared" si="7"/>
        <v>1</v>
      </c>
      <c r="R38" s="20">
        <f t="shared" si="14"/>
        <v>1</v>
      </c>
      <c r="S38" s="20">
        <f t="shared" si="15"/>
        <v>0.5</v>
      </c>
      <c r="T38" s="20">
        <f t="shared" si="16"/>
        <v>0.5</v>
      </c>
      <c r="U38" s="20">
        <f t="shared" si="17"/>
        <v>1</v>
      </c>
    </row>
    <row r="39" spans="1:21" x14ac:dyDescent="0.35">
      <c r="A39" s="23" t="s">
        <v>77</v>
      </c>
      <c r="B39" s="19" t="s">
        <v>1</v>
      </c>
      <c r="C39" s="19" t="s">
        <v>2</v>
      </c>
      <c r="D39" s="19" t="s">
        <v>1</v>
      </c>
      <c r="E39" s="19" t="s">
        <v>1</v>
      </c>
      <c r="G39" s="23" t="s">
        <v>77</v>
      </c>
      <c r="H39" s="24" t="str">
        <f t="shared" si="0"/>
        <v>Baik/Cukup</v>
      </c>
      <c r="I39" s="24" t="str">
        <f t="shared" si="1"/>
        <v>Baik/Baik</v>
      </c>
      <c r="J39" s="24" t="str">
        <f t="shared" si="3"/>
        <v>Baik/Baik</v>
      </c>
      <c r="K39" s="24" t="str">
        <f t="shared" si="4"/>
        <v>Cukup/Baik</v>
      </c>
      <c r="L39" s="24" t="str">
        <f t="shared" si="5"/>
        <v>Cukup/Baik</v>
      </c>
      <c r="M39" s="24" t="str">
        <f t="shared" si="6"/>
        <v>Baik/Baik</v>
      </c>
      <c r="O39" s="23" t="s">
        <v>77</v>
      </c>
      <c r="P39" s="20">
        <f t="shared" si="7"/>
        <v>2</v>
      </c>
      <c r="Q39" s="20">
        <f t="shared" si="7"/>
        <v>1</v>
      </c>
      <c r="R39" s="20">
        <f t="shared" si="14"/>
        <v>1</v>
      </c>
      <c r="S39" s="20">
        <f t="shared" si="15"/>
        <v>0.5</v>
      </c>
      <c r="T39" s="20">
        <f t="shared" si="16"/>
        <v>0.5</v>
      </c>
      <c r="U39" s="20">
        <f t="shared" si="17"/>
        <v>1</v>
      </c>
    </row>
    <row r="40" spans="1:21" x14ac:dyDescent="0.35">
      <c r="A40" s="23" t="s">
        <v>78</v>
      </c>
      <c r="B40" s="19" t="s">
        <v>1</v>
      </c>
      <c r="C40" s="19" t="s">
        <v>2</v>
      </c>
      <c r="D40" s="19" t="s">
        <v>1</v>
      </c>
      <c r="E40" s="19" t="s">
        <v>1</v>
      </c>
      <c r="G40" s="23" t="s">
        <v>78</v>
      </c>
      <c r="H40" s="24" t="str">
        <f t="shared" si="0"/>
        <v>Baik/Cukup</v>
      </c>
      <c r="I40" s="24" t="str">
        <f t="shared" si="1"/>
        <v>Baik/Baik</v>
      </c>
      <c r="J40" s="24" t="str">
        <f t="shared" si="3"/>
        <v>Baik/Baik</v>
      </c>
      <c r="K40" s="24" t="str">
        <f t="shared" si="4"/>
        <v>Cukup/Baik</v>
      </c>
      <c r="L40" s="24" t="str">
        <f t="shared" si="5"/>
        <v>Cukup/Baik</v>
      </c>
      <c r="M40" s="24" t="str">
        <f t="shared" si="6"/>
        <v>Baik/Baik</v>
      </c>
      <c r="O40" s="23" t="s">
        <v>78</v>
      </c>
      <c r="P40" s="20">
        <f t="shared" si="7"/>
        <v>2</v>
      </c>
      <c r="Q40" s="20">
        <f t="shared" si="7"/>
        <v>1</v>
      </c>
      <c r="R40" s="20">
        <f t="shared" si="14"/>
        <v>1</v>
      </c>
      <c r="S40" s="20">
        <f t="shared" si="15"/>
        <v>0.5</v>
      </c>
      <c r="T40" s="20">
        <f t="shared" si="16"/>
        <v>0.5</v>
      </c>
      <c r="U40" s="20">
        <f t="shared" si="17"/>
        <v>1</v>
      </c>
    </row>
    <row r="41" spans="1:21" x14ac:dyDescent="0.35">
      <c r="A41" s="23" t="s">
        <v>79</v>
      </c>
      <c r="B41" s="19" t="s">
        <v>1</v>
      </c>
      <c r="C41" s="19" t="s">
        <v>2</v>
      </c>
      <c r="D41" s="19" t="s">
        <v>1</v>
      </c>
      <c r="E41" s="19" t="s">
        <v>1</v>
      </c>
      <c r="G41" s="23" t="s">
        <v>79</v>
      </c>
      <c r="H41" s="24" t="str">
        <f t="shared" si="0"/>
        <v>Baik/Cukup</v>
      </c>
      <c r="I41" s="24" t="str">
        <f t="shared" si="1"/>
        <v>Baik/Baik</v>
      </c>
      <c r="J41" s="24" t="str">
        <f t="shared" si="3"/>
        <v>Baik/Baik</v>
      </c>
      <c r="K41" s="24" t="str">
        <f t="shared" si="4"/>
        <v>Cukup/Baik</v>
      </c>
      <c r="L41" s="24" t="str">
        <f t="shared" si="5"/>
        <v>Cukup/Baik</v>
      </c>
      <c r="M41" s="24" t="str">
        <f t="shared" si="6"/>
        <v>Baik/Baik</v>
      </c>
      <c r="O41" s="23" t="s">
        <v>79</v>
      </c>
      <c r="P41" s="20">
        <f t="shared" si="7"/>
        <v>2</v>
      </c>
      <c r="Q41" s="20">
        <f t="shared" si="7"/>
        <v>1</v>
      </c>
      <c r="R41" s="20">
        <f t="shared" si="14"/>
        <v>1</v>
      </c>
      <c r="S41" s="20">
        <f t="shared" si="15"/>
        <v>0.5</v>
      </c>
      <c r="T41" s="20">
        <f t="shared" si="16"/>
        <v>0.5</v>
      </c>
      <c r="U41" s="20">
        <f t="shared" si="17"/>
        <v>1</v>
      </c>
    </row>
    <row r="42" spans="1:21" x14ac:dyDescent="0.35">
      <c r="A42" s="23" t="s">
        <v>80</v>
      </c>
      <c r="B42" s="19" t="s">
        <v>1</v>
      </c>
      <c r="C42" s="19" t="s">
        <v>2</v>
      </c>
      <c r="D42" s="19" t="s">
        <v>1</v>
      </c>
      <c r="E42" s="19" t="s">
        <v>1</v>
      </c>
      <c r="G42" s="23" t="s">
        <v>80</v>
      </c>
      <c r="H42" s="24" t="str">
        <f t="shared" si="0"/>
        <v>Baik/Cukup</v>
      </c>
      <c r="I42" s="24" t="str">
        <f t="shared" si="1"/>
        <v>Baik/Baik</v>
      </c>
      <c r="J42" s="24" t="str">
        <f t="shared" si="3"/>
        <v>Baik/Baik</v>
      </c>
      <c r="K42" s="24" t="str">
        <f t="shared" si="4"/>
        <v>Cukup/Baik</v>
      </c>
      <c r="L42" s="24" t="str">
        <f t="shared" si="5"/>
        <v>Cukup/Baik</v>
      </c>
      <c r="M42" s="24" t="str">
        <f t="shared" si="6"/>
        <v>Baik/Baik</v>
      </c>
      <c r="O42" s="23" t="s">
        <v>80</v>
      </c>
      <c r="P42" s="20">
        <f t="shared" si="7"/>
        <v>2</v>
      </c>
      <c r="Q42" s="20">
        <f t="shared" si="7"/>
        <v>1</v>
      </c>
      <c r="R42" s="20">
        <f t="shared" si="14"/>
        <v>1</v>
      </c>
      <c r="S42" s="20">
        <f t="shared" si="15"/>
        <v>0.5</v>
      </c>
      <c r="T42" s="20">
        <f t="shared" si="16"/>
        <v>0.5</v>
      </c>
      <c r="U42" s="20">
        <f t="shared" si="17"/>
        <v>1</v>
      </c>
    </row>
    <row r="43" spans="1:21" x14ac:dyDescent="0.35">
      <c r="A43" s="23" t="s">
        <v>81</v>
      </c>
      <c r="B43" s="19" t="s">
        <v>1</v>
      </c>
      <c r="C43" s="19" t="s">
        <v>2</v>
      </c>
      <c r="D43" s="19" t="s">
        <v>1</v>
      </c>
      <c r="E43" s="19" t="s">
        <v>1</v>
      </c>
      <c r="G43" s="23" t="s">
        <v>81</v>
      </c>
      <c r="H43" s="24" t="str">
        <f t="shared" si="0"/>
        <v>Baik/Cukup</v>
      </c>
      <c r="I43" s="24" t="str">
        <f t="shared" si="1"/>
        <v>Baik/Baik</v>
      </c>
      <c r="J43" s="24" t="str">
        <f t="shared" si="3"/>
        <v>Baik/Baik</v>
      </c>
      <c r="K43" s="24" t="str">
        <f t="shared" si="4"/>
        <v>Cukup/Baik</v>
      </c>
      <c r="L43" s="24" t="str">
        <f t="shared" si="5"/>
        <v>Cukup/Baik</v>
      </c>
      <c r="M43" s="24" t="str">
        <f t="shared" si="6"/>
        <v>Baik/Baik</v>
      </c>
      <c r="O43" s="23" t="s">
        <v>81</v>
      </c>
      <c r="P43" s="20">
        <f t="shared" si="7"/>
        <v>2</v>
      </c>
      <c r="Q43" s="20">
        <f t="shared" si="7"/>
        <v>1</v>
      </c>
      <c r="R43" s="20">
        <f t="shared" si="14"/>
        <v>1</v>
      </c>
      <c r="S43" s="20">
        <f t="shared" si="15"/>
        <v>0.5</v>
      </c>
      <c r="T43" s="20">
        <f t="shared" si="16"/>
        <v>0.5</v>
      </c>
      <c r="U43" s="20">
        <f t="shared" si="17"/>
        <v>1</v>
      </c>
    </row>
    <row r="44" spans="1:21" x14ac:dyDescent="0.35">
      <c r="A44" s="23" t="s">
        <v>82</v>
      </c>
      <c r="B44" s="19" t="s">
        <v>1</v>
      </c>
      <c r="C44" s="19" t="s">
        <v>2</v>
      </c>
      <c r="D44" s="19" t="s">
        <v>1</v>
      </c>
      <c r="E44" s="19" t="s">
        <v>1</v>
      </c>
      <c r="G44" s="23" t="s">
        <v>82</v>
      </c>
      <c r="H44" s="24" t="str">
        <f t="shared" si="0"/>
        <v>Baik/Cukup</v>
      </c>
      <c r="I44" s="24" t="str">
        <f t="shared" si="1"/>
        <v>Baik/Baik</v>
      </c>
      <c r="J44" s="24" t="str">
        <f t="shared" si="3"/>
        <v>Baik/Baik</v>
      </c>
      <c r="K44" s="24" t="str">
        <f t="shared" si="4"/>
        <v>Cukup/Baik</v>
      </c>
      <c r="L44" s="24" t="str">
        <f t="shared" si="5"/>
        <v>Cukup/Baik</v>
      </c>
      <c r="M44" s="24" t="str">
        <f t="shared" si="6"/>
        <v>Baik/Baik</v>
      </c>
      <c r="O44" s="23" t="s">
        <v>82</v>
      </c>
      <c r="P44" s="20">
        <f t="shared" si="7"/>
        <v>2</v>
      </c>
      <c r="Q44" s="20">
        <f t="shared" si="7"/>
        <v>1</v>
      </c>
      <c r="R44" s="20">
        <f t="shared" si="14"/>
        <v>1</v>
      </c>
      <c r="S44" s="20">
        <f t="shared" si="15"/>
        <v>0.5</v>
      </c>
      <c r="T44" s="20">
        <f t="shared" si="16"/>
        <v>0.5</v>
      </c>
      <c r="U44" s="20">
        <f t="shared" si="17"/>
        <v>1</v>
      </c>
    </row>
    <row r="45" spans="1:21" x14ac:dyDescent="0.35">
      <c r="A45" s="23" t="s">
        <v>83</v>
      </c>
      <c r="B45" s="19" t="s">
        <v>2</v>
      </c>
      <c r="C45" s="19" t="s">
        <v>2</v>
      </c>
      <c r="D45" s="19" t="s">
        <v>1</v>
      </c>
      <c r="E45" s="19" t="s">
        <v>1</v>
      </c>
      <c r="G45" s="23" t="s">
        <v>83</v>
      </c>
      <c r="H45" s="24" t="str">
        <f t="shared" si="0"/>
        <v>Cukup/Cukup</v>
      </c>
      <c r="I45" s="24" t="str">
        <f t="shared" si="1"/>
        <v>Cukup/Baik</v>
      </c>
      <c r="J45" s="24" t="str">
        <f t="shared" si="3"/>
        <v>Cukup/Baik</v>
      </c>
      <c r="K45" s="24" t="str">
        <f t="shared" si="4"/>
        <v>Cukup/Baik</v>
      </c>
      <c r="L45" s="24" t="str">
        <f t="shared" si="5"/>
        <v>Cukup/Baik</v>
      </c>
      <c r="M45" s="24" t="str">
        <f t="shared" si="6"/>
        <v>Baik/Baik</v>
      </c>
      <c r="O45" s="23" t="s">
        <v>83</v>
      </c>
      <c r="P45" s="20">
        <f t="shared" si="7"/>
        <v>1</v>
      </c>
      <c r="Q45" s="20">
        <f t="shared" si="7"/>
        <v>0.5</v>
      </c>
      <c r="R45" s="20">
        <f t="shared" si="14"/>
        <v>0.5</v>
      </c>
      <c r="S45" s="20">
        <f t="shared" si="15"/>
        <v>0.5</v>
      </c>
      <c r="T45" s="20">
        <f t="shared" si="16"/>
        <v>0.5</v>
      </c>
      <c r="U45" s="20">
        <f t="shared" si="17"/>
        <v>1</v>
      </c>
    </row>
    <row r="46" spans="1:21" x14ac:dyDescent="0.35">
      <c r="A46" s="23" t="s">
        <v>84</v>
      </c>
      <c r="B46" s="19" t="s">
        <v>1</v>
      </c>
      <c r="C46" s="19" t="s">
        <v>2</v>
      </c>
      <c r="D46" s="19" t="s">
        <v>1</v>
      </c>
      <c r="E46" s="19" t="s">
        <v>1</v>
      </c>
      <c r="G46" s="23" t="s">
        <v>84</v>
      </c>
      <c r="H46" s="24" t="str">
        <f t="shared" si="0"/>
        <v>Baik/Cukup</v>
      </c>
      <c r="I46" s="24" t="str">
        <f t="shared" si="1"/>
        <v>Baik/Baik</v>
      </c>
      <c r="J46" s="24" t="str">
        <f t="shared" si="3"/>
        <v>Baik/Baik</v>
      </c>
      <c r="K46" s="24" t="str">
        <f t="shared" si="4"/>
        <v>Cukup/Baik</v>
      </c>
      <c r="L46" s="24" t="str">
        <f t="shared" si="5"/>
        <v>Cukup/Baik</v>
      </c>
      <c r="M46" s="24" t="str">
        <f t="shared" si="6"/>
        <v>Baik/Baik</v>
      </c>
      <c r="O46" s="23" t="s">
        <v>84</v>
      </c>
      <c r="P46" s="20">
        <f t="shared" si="7"/>
        <v>2</v>
      </c>
      <c r="Q46" s="20">
        <f t="shared" si="7"/>
        <v>1</v>
      </c>
      <c r="R46" s="20">
        <f t="shared" si="14"/>
        <v>1</v>
      </c>
      <c r="S46" s="20">
        <f t="shared" si="15"/>
        <v>0.5</v>
      </c>
      <c r="T46" s="20">
        <f t="shared" si="16"/>
        <v>0.5</v>
      </c>
      <c r="U46" s="20">
        <f t="shared" si="17"/>
        <v>1</v>
      </c>
    </row>
    <row r="47" spans="1:21" x14ac:dyDescent="0.35">
      <c r="A47" s="23" t="s">
        <v>85</v>
      </c>
      <c r="B47" s="19" t="s">
        <v>1</v>
      </c>
      <c r="C47" s="19" t="s">
        <v>2</v>
      </c>
      <c r="D47" s="19" t="s">
        <v>1</v>
      </c>
      <c r="E47" s="19" t="s">
        <v>1</v>
      </c>
      <c r="G47" s="23" t="s">
        <v>85</v>
      </c>
      <c r="H47" s="24" t="str">
        <f t="shared" si="0"/>
        <v>Baik/Cukup</v>
      </c>
      <c r="I47" s="24" t="str">
        <f t="shared" si="1"/>
        <v>Baik/Baik</v>
      </c>
      <c r="J47" s="24" t="str">
        <f t="shared" si="3"/>
        <v>Baik/Baik</v>
      </c>
      <c r="K47" s="24" t="str">
        <f t="shared" si="4"/>
        <v>Cukup/Baik</v>
      </c>
      <c r="L47" s="24" t="str">
        <f t="shared" si="5"/>
        <v>Cukup/Baik</v>
      </c>
      <c r="M47" s="24" t="str">
        <f t="shared" si="6"/>
        <v>Baik/Baik</v>
      </c>
      <c r="O47" s="23" t="s">
        <v>85</v>
      </c>
      <c r="P47" s="20">
        <f t="shared" si="7"/>
        <v>2</v>
      </c>
      <c r="Q47" s="20">
        <f t="shared" si="7"/>
        <v>1</v>
      </c>
      <c r="R47" s="20">
        <f t="shared" si="14"/>
        <v>1</v>
      </c>
      <c r="S47" s="20">
        <f t="shared" si="15"/>
        <v>0.5</v>
      </c>
      <c r="T47" s="20">
        <f t="shared" si="16"/>
        <v>0.5</v>
      </c>
      <c r="U47" s="20">
        <f t="shared" si="17"/>
        <v>1</v>
      </c>
    </row>
    <row r="48" spans="1:21" x14ac:dyDescent="0.35">
      <c r="A48" s="23" t="s">
        <v>86</v>
      </c>
      <c r="B48" s="19" t="s">
        <v>1</v>
      </c>
      <c r="C48" s="19" t="s">
        <v>2</v>
      </c>
      <c r="D48" s="19" t="s">
        <v>1</v>
      </c>
      <c r="E48" s="19" t="s">
        <v>1</v>
      </c>
      <c r="G48" s="23" t="s">
        <v>86</v>
      </c>
      <c r="H48" s="24" t="str">
        <f t="shared" si="0"/>
        <v>Baik/Cukup</v>
      </c>
      <c r="I48" s="24" t="str">
        <f t="shared" si="1"/>
        <v>Baik/Baik</v>
      </c>
      <c r="J48" s="24" t="str">
        <f t="shared" si="3"/>
        <v>Baik/Baik</v>
      </c>
      <c r="K48" s="24" t="str">
        <f t="shared" si="4"/>
        <v>Cukup/Baik</v>
      </c>
      <c r="L48" s="24" t="str">
        <f t="shared" si="5"/>
        <v>Cukup/Baik</v>
      </c>
      <c r="M48" s="24" t="str">
        <f t="shared" si="6"/>
        <v>Baik/Baik</v>
      </c>
      <c r="O48" s="23" t="s">
        <v>86</v>
      </c>
      <c r="P48" s="20">
        <f t="shared" si="7"/>
        <v>2</v>
      </c>
      <c r="Q48" s="20">
        <f t="shared" si="7"/>
        <v>1</v>
      </c>
      <c r="R48" s="20">
        <f t="shared" si="14"/>
        <v>1</v>
      </c>
      <c r="S48" s="20">
        <f t="shared" si="15"/>
        <v>0.5</v>
      </c>
      <c r="T48" s="20">
        <f t="shared" si="16"/>
        <v>0.5</v>
      </c>
      <c r="U48" s="20">
        <f t="shared" si="17"/>
        <v>1</v>
      </c>
    </row>
    <row r="49" spans="1:21" x14ac:dyDescent="0.35">
      <c r="A49" s="23" t="s">
        <v>87</v>
      </c>
      <c r="B49" s="19" t="s">
        <v>1</v>
      </c>
      <c r="C49" s="19" t="s">
        <v>2</v>
      </c>
      <c r="D49" s="19" t="s">
        <v>1</v>
      </c>
      <c r="E49" s="19" t="s">
        <v>1</v>
      </c>
      <c r="G49" s="23" t="s">
        <v>87</v>
      </c>
      <c r="H49" s="24" t="str">
        <f t="shared" si="0"/>
        <v>Baik/Cukup</v>
      </c>
      <c r="I49" s="24" t="str">
        <f t="shared" si="1"/>
        <v>Baik/Baik</v>
      </c>
      <c r="J49" s="24" t="str">
        <f t="shared" si="3"/>
        <v>Baik/Baik</v>
      </c>
      <c r="K49" s="24" t="str">
        <f t="shared" si="4"/>
        <v>Cukup/Baik</v>
      </c>
      <c r="L49" s="24" t="str">
        <f t="shared" si="5"/>
        <v>Cukup/Baik</v>
      </c>
      <c r="M49" s="24" t="str">
        <f t="shared" si="6"/>
        <v>Baik/Baik</v>
      </c>
      <c r="O49" s="23" t="s">
        <v>87</v>
      </c>
      <c r="P49" s="20">
        <f t="shared" si="7"/>
        <v>2</v>
      </c>
      <c r="Q49" s="20">
        <f t="shared" si="7"/>
        <v>1</v>
      </c>
      <c r="R49" s="20">
        <f t="shared" si="14"/>
        <v>1</v>
      </c>
      <c r="S49" s="20">
        <f t="shared" si="15"/>
        <v>0.5</v>
      </c>
      <c r="T49" s="20">
        <f t="shared" si="16"/>
        <v>0.5</v>
      </c>
      <c r="U49" s="20">
        <f t="shared" si="17"/>
        <v>1</v>
      </c>
    </row>
    <row r="50" spans="1:21" x14ac:dyDescent="0.35">
      <c r="A50" s="23" t="s">
        <v>88</v>
      </c>
      <c r="B50" s="19" t="s">
        <v>1</v>
      </c>
      <c r="C50" s="19" t="s">
        <v>2</v>
      </c>
      <c r="D50" s="19" t="s">
        <v>1</v>
      </c>
      <c r="E50" s="19" t="s">
        <v>1</v>
      </c>
      <c r="G50" s="23" t="s">
        <v>88</v>
      </c>
      <c r="H50" s="24" t="str">
        <f t="shared" si="0"/>
        <v>Baik/Cukup</v>
      </c>
      <c r="I50" s="24" t="str">
        <f t="shared" si="1"/>
        <v>Baik/Baik</v>
      </c>
      <c r="J50" s="24" t="str">
        <f t="shared" si="3"/>
        <v>Baik/Baik</v>
      </c>
      <c r="K50" s="24" t="str">
        <f t="shared" si="4"/>
        <v>Cukup/Baik</v>
      </c>
      <c r="L50" s="24" t="str">
        <f t="shared" si="5"/>
        <v>Cukup/Baik</v>
      </c>
      <c r="M50" s="24" t="str">
        <f t="shared" si="6"/>
        <v>Baik/Baik</v>
      </c>
      <c r="O50" s="23" t="s">
        <v>88</v>
      </c>
      <c r="P50" s="20">
        <f t="shared" si="7"/>
        <v>2</v>
      </c>
      <c r="Q50" s="20">
        <f t="shared" si="7"/>
        <v>1</v>
      </c>
      <c r="R50" s="20">
        <f t="shared" si="14"/>
        <v>1</v>
      </c>
      <c r="S50" s="20">
        <f t="shared" si="15"/>
        <v>0.5</v>
      </c>
      <c r="T50" s="20">
        <f t="shared" si="16"/>
        <v>0.5</v>
      </c>
      <c r="U50" s="20">
        <f t="shared" si="17"/>
        <v>1</v>
      </c>
    </row>
    <row r="51" spans="1:21" x14ac:dyDescent="0.35">
      <c r="A51" s="23" t="s">
        <v>89</v>
      </c>
      <c r="B51" s="19" t="s">
        <v>2</v>
      </c>
      <c r="C51" s="19" t="s">
        <v>2</v>
      </c>
      <c r="D51" s="19" t="s">
        <v>1</v>
      </c>
      <c r="E51" s="19" t="s">
        <v>1</v>
      </c>
      <c r="G51" s="23" t="s">
        <v>89</v>
      </c>
      <c r="H51" s="24" t="str">
        <f t="shared" si="0"/>
        <v>Cukup/Cukup</v>
      </c>
      <c r="I51" s="24" t="str">
        <f t="shared" si="1"/>
        <v>Cukup/Baik</v>
      </c>
      <c r="J51" s="24" t="str">
        <f t="shared" si="3"/>
        <v>Cukup/Baik</v>
      </c>
      <c r="K51" s="24" t="str">
        <f t="shared" si="4"/>
        <v>Cukup/Baik</v>
      </c>
      <c r="L51" s="24" t="str">
        <f t="shared" si="5"/>
        <v>Cukup/Baik</v>
      </c>
      <c r="M51" s="24" t="str">
        <f t="shared" si="6"/>
        <v>Baik/Baik</v>
      </c>
      <c r="O51" s="23" t="s">
        <v>89</v>
      </c>
      <c r="P51" s="20">
        <f t="shared" si="7"/>
        <v>1</v>
      </c>
      <c r="Q51" s="20">
        <f t="shared" si="7"/>
        <v>0.5</v>
      </c>
      <c r="R51" s="20">
        <f t="shared" si="14"/>
        <v>0.5</v>
      </c>
      <c r="S51" s="20">
        <f t="shared" si="15"/>
        <v>0.5</v>
      </c>
      <c r="T51" s="20">
        <f t="shared" si="16"/>
        <v>0.5</v>
      </c>
      <c r="U51" s="20">
        <f t="shared" si="17"/>
        <v>1</v>
      </c>
    </row>
    <row r="52" spans="1:21" x14ac:dyDescent="0.35">
      <c r="A52" s="23" t="s">
        <v>90</v>
      </c>
      <c r="B52" s="19" t="s">
        <v>1</v>
      </c>
      <c r="C52" s="19" t="s">
        <v>2</v>
      </c>
      <c r="D52" s="19" t="s">
        <v>1</v>
      </c>
      <c r="E52" s="19" t="s">
        <v>2</v>
      </c>
      <c r="G52" s="23" t="s">
        <v>90</v>
      </c>
      <c r="H52" s="24" t="str">
        <f t="shared" si="0"/>
        <v>Baik/Cukup</v>
      </c>
      <c r="I52" s="24" t="str">
        <f t="shared" si="1"/>
        <v>Baik/Baik</v>
      </c>
      <c r="J52" s="24" t="str">
        <f t="shared" si="3"/>
        <v>Baik/Cukup</v>
      </c>
      <c r="K52" s="24" t="str">
        <f t="shared" si="4"/>
        <v>Cukup/Baik</v>
      </c>
      <c r="L52" s="24" t="str">
        <f t="shared" si="5"/>
        <v>Cukup/Cukup</v>
      </c>
      <c r="M52" s="24" t="str">
        <f t="shared" si="6"/>
        <v>Baik/Cukup</v>
      </c>
      <c r="O52" s="23" t="s">
        <v>90</v>
      </c>
      <c r="P52" s="20">
        <f t="shared" si="7"/>
        <v>2</v>
      </c>
      <c r="Q52" s="20">
        <f t="shared" si="7"/>
        <v>1</v>
      </c>
      <c r="R52" s="20">
        <f t="shared" si="14"/>
        <v>2</v>
      </c>
      <c r="S52" s="20">
        <f t="shared" si="15"/>
        <v>0.5</v>
      </c>
      <c r="T52" s="20">
        <f t="shared" si="16"/>
        <v>1</v>
      </c>
      <c r="U52" s="20">
        <f t="shared" si="17"/>
        <v>2</v>
      </c>
    </row>
    <row r="53" spans="1:21" x14ac:dyDescent="0.35">
      <c r="A53" s="23" t="s">
        <v>91</v>
      </c>
      <c r="B53" s="19" t="s">
        <v>3</v>
      </c>
      <c r="C53" s="19" t="s">
        <v>2</v>
      </c>
      <c r="D53" s="19" t="s">
        <v>2</v>
      </c>
      <c r="E53" s="19" t="s">
        <v>2</v>
      </c>
      <c r="G53" s="23" t="s">
        <v>91</v>
      </c>
      <c r="H53" s="24" t="str">
        <f t="shared" si="0"/>
        <v>Kurang/Cukup</v>
      </c>
      <c r="I53" s="24" t="str">
        <f t="shared" si="1"/>
        <v>Kurang/Cukup</v>
      </c>
      <c r="J53" s="24" t="str">
        <f t="shared" si="3"/>
        <v>Kurang/Cukup</v>
      </c>
      <c r="K53" s="24" t="str">
        <f t="shared" si="4"/>
        <v>Cukup/Cukup</v>
      </c>
      <c r="L53" s="24" t="str">
        <f t="shared" si="5"/>
        <v>Cukup/Cukup</v>
      </c>
      <c r="M53" s="24" t="str">
        <f t="shared" si="6"/>
        <v>Cukup/Cukup</v>
      </c>
      <c r="O53" s="23" t="s">
        <v>91</v>
      </c>
      <c r="P53" s="20">
        <f t="shared" si="7"/>
        <v>0.55000000000000004</v>
      </c>
      <c r="Q53" s="20">
        <f t="shared" si="7"/>
        <v>0.55000000000000004</v>
      </c>
      <c r="R53" s="20">
        <f t="shared" si="14"/>
        <v>0.55000000000000004</v>
      </c>
      <c r="S53" s="20">
        <f t="shared" si="15"/>
        <v>1</v>
      </c>
      <c r="T53" s="20">
        <f t="shared" si="16"/>
        <v>1</v>
      </c>
      <c r="U53" s="20">
        <f t="shared" si="17"/>
        <v>1</v>
      </c>
    </row>
    <row r="54" spans="1:21" x14ac:dyDescent="0.35">
      <c r="A54" s="23" t="s">
        <v>92</v>
      </c>
      <c r="B54" s="19" t="s">
        <v>2</v>
      </c>
      <c r="C54" s="19" t="s">
        <v>2</v>
      </c>
      <c r="D54" s="19" t="s">
        <v>2</v>
      </c>
      <c r="E54" s="19" t="s">
        <v>2</v>
      </c>
      <c r="G54" s="23" t="s">
        <v>92</v>
      </c>
      <c r="H54" s="24" t="str">
        <f t="shared" si="0"/>
        <v>Cukup/Cukup</v>
      </c>
      <c r="I54" s="24" t="str">
        <f t="shared" si="1"/>
        <v>Cukup/Cukup</v>
      </c>
      <c r="J54" s="24" t="str">
        <f t="shared" si="3"/>
        <v>Cukup/Cukup</v>
      </c>
      <c r="K54" s="24" t="str">
        <f t="shared" si="4"/>
        <v>Cukup/Cukup</v>
      </c>
      <c r="L54" s="24" t="str">
        <f t="shared" si="5"/>
        <v>Cukup/Cukup</v>
      </c>
      <c r="M54" s="24" t="str">
        <f t="shared" si="6"/>
        <v>Cukup/Cukup</v>
      </c>
      <c r="O54" s="23" t="s">
        <v>92</v>
      </c>
      <c r="P54" s="20">
        <f t="shared" si="7"/>
        <v>1</v>
      </c>
      <c r="Q54" s="20">
        <f t="shared" si="7"/>
        <v>1</v>
      </c>
      <c r="R54" s="20">
        <f t="shared" si="14"/>
        <v>1</v>
      </c>
      <c r="S54" s="20">
        <f t="shared" si="15"/>
        <v>1</v>
      </c>
      <c r="T54" s="20">
        <f t="shared" si="16"/>
        <v>1</v>
      </c>
      <c r="U54" s="20">
        <f t="shared" si="17"/>
        <v>1</v>
      </c>
    </row>
    <row r="55" spans="1:21" x14ac:dyDescent="0.35">
      <c r="A55" s="23" t="s">
        <v>93</v>
      </c>
      <c r="B55" s="19" t="s">
        <v>2</v>
      </c>
      <c r="C55" s="19" t="s">
        <v>2</v>
      </c>
      <c r="D55" s="19" t="s">
        <v>1</v>
      </c>
      <c r="E55" s="19" t="s">
        <v>2</v>
      </c>
      <c r="G55" s="23" t="s">
        <v>93</v>
      </c>
      <c r="H55" s="24" t="str">
        <f t="shared" si="0"/>
        <v>Cukup/Cukup</v>
      </c>
      <c r="I55" s="24" t="str">
        <f t="shared" si="1"/>
        <v>Cukup/Baik</v>
      </c>
      <c r="J55" s="24" t="str">
        <f t="shared" si="3"/>
        <v>Cukup/Cukup</v>
      </c>
      <c r="K55" s="24" t="str">
        <f t="shared" si="4"/>
        <v>Cukup/Baik</v>
      </c>
      <c r="L55" s="24" t="str">
        <f t="shared" si="5"/>
        <v>Cukup/Cukup</v>
      </c>
      <c r="M55" s="24" t="str">
        <f t="shared" si="6"/>
        <v>Baik/Cukup</v>
      </c>
      <c r="O55" s="23" t="s">
        <v>93</v>
      </c>
      <c r="P55" s="20">
        <f t="shared" si="7"/>
        <v>1</v>
      </c>
      <c r="Q55" s="20">
        <f t="shared" si="7"/>
        <v>0.5</v>
      </c>
      <c r="R55" s="20">
        <f t="shared" si="14"/>
        <v>1</v>
      </c>
      <c r="S55" s="20">
        <f t="shared" si="15"/>
        <v>0.5</v>
      </c>
      <c r="T55" s="20">
        <f t="shared" si="16"/>
        <v>1</v>
      </c>
      <c r="U55" s="20">
        <f t="shared" si="17"/>
        <v>2</v>
      </c>
    </row>
    <row r="56" spans="1:21" x14ac:dyDescent="0.35">
      <c r="A56" s="23" t="s">
        <v>94</v>
      </c>
      <c r="B56" s="19" t="s">
        <v>2</v>
      </c>
      <c r="C56" s="19" t="s">
        <v>2</v>
      </c>
      <c r="D56" s="19" t="s">
        <v>1</v>
      </c>
      <c r="E56" s="19" t="s">
        <v>2</v>
      </c>
      <c r="G56" s="23" t="s">
        <v>94</v>
      </c>
      <c r="H56" s="24" t="str">
        <f t="shared" si="0"/>
        <v>Cukup/Cukup</v>
      </c>
      <c r="I56" s="24" t="str">
        <f t="shared" si="1"/>
        <v>Cukup/Baik</v>
      </c>
      <c r="J56" s="24" t="str">
        <f t="shared" si="3"/>
        <v>Cukup/Cukup</v>
      </c>
      <c r="K56" s="24" t="str">
        <f t="shared" si="4"/>
        <v>Cukup/Baik</v>
      </c>
      <c r="L56" s="24" t="str">
        <f t="shared" si="5"/>
        <v>Cukup/Cukup</v>
      </c>
      <c r="M56" s="24" t="str">
        <f t="shared" si="6"/>
        <v>Baik/Cukup</v>
      </c>
      <c r="O56" s="23" t="s">
        <v>94</v>
      </c>
      <c r="P56" s="20">
        <f t="shared" si="7"/>
        <v>1</v>
      </c>
      <c r="Q56" s="20">
        <f t="shared" si="7"/>
        <v>0.5</v>
      </c>
      <c r="R56" s="20">
        <f t="shared" si="14"/>
        <v>1</v>
      </c>
      <c r="S56" s="20">
        <f t="shared" si="15"/>
        <v>0.5</v>
      </c>
      <c r="T56" s="20">
        <f t="shared" si="16"/>
        <v>1</v>
      </c>
      <c r="U56" s="20">
        <f t="shared" si="17"/>
        <v>2</v>
      </c>
    </row>
    <row r="57" spans="1:21" x14ac:dyDescent="0.35">
      <c r="A57" s="23" t="s">
        <v>95</v>
      </c>
      <c r="B57" s="19" t="s">
        <v>2</v>
      </c>
      <c r="C57" s="19" t="s">
        <v>3</v>
      </c>
      <c r="D57" s="19" t="s">
        <v>1</v>
      </c>
      <c r="E57" s="19" t="s">
        <v>2</v>
      </c>
      <c r="G57" s="23" t="s">
        <v>95</v>
      </c>
      <c r="H57" s="24" t="str">
        <f t="shared" si="0"/>
        <v>Cukup/Kurang</v>
      </c>
      <c r="I57" s="24" t="str">
        <f t="shared" si="1"/>
        <v>Cukup/Baik</v>
      </c>
      <c r="J57" s="24" t="str">
        <f t="shared" si="3"/>
        <v>Cukup/Cukup</v>
      </c>
      <c r="K57" s="24" t="str">
        <f t="shared" si="4"/>
        <v>Kurang/Baik</v>
      </c>
      <c r="L57" s="24" t="str">
        <f t="shared" si="5"/>
        <v>Kurang/Cukup</v>
      </c>
      <c r="M57" s="24" t="str">
        <f t="shared" si="6"/>
        <v>Baik/Cukup</v>
      </c>
      <c r="O57" s="23" t="s">
        <v>95</v>
      </c>
      <c r="P57" s="20">
        <f t="shared" si="7"/>
        <v>2</v>
      </c>
      <c r="Q57" s="20">
        <f t="shared" si="7"/>
        <v>0.5</v>
      </c>
      <c r="R57" s="20">
        <f t="shared" si="14"/>
        <v>1</v>
      </c>
      <c r="S57" s="20">
        <f t="shared" si="15"/>
        <v>0.33</v>
      </c>
      <c r="T57" s="20">
        <f t="shared" si="16"/>
        <v>0.55000000000000004</v>
      </c>
      <c r="U57" s="20">
        <f t="shared" si="17"/>
        <v>2</v>
      </c>
    </row>
    <row r="58" spans="1:21" x14ac:dyDescent="0.35">
      <c r="A58" s="23" t="s">
        <v>96</v>
      </c>
      <c r="B58" s="19" t="s">
        <v>2</v>
      </c>
      <c r="C58" s="19" t="s">
        <v>3</v>
      </c>
      <c r="D58" s="19" t="s">
        <v>2</v>
      </c>
      <c r="E58" s="19" t="s">
        <v>2</v>
      </c>
      <c r="G58" s="23" t="s">
        <v>96</v>
      </c>
      <c r="H58" s="24" t="str">
        <f t="shared" si="0"/>
        <v>Cukup/Kurang</v>
      </c>
      <c r="I58" s="24" t="str">
        <f t="shared" si="1"/>
        <v>Cukup/Cukup</v>
      </c>
      <c r="J58" s="24" t="str">
        <f t="shared" si="3"/>
        <v>Cukup/Cukup</v>
      </c>
      <c r="K58" s="24" t="str">
        <f t="shared" si="4"/>
        <v>Kurang/Cukup</v>
      </c>
      <c r="L58" s="24" t="str">
        <f t="shared" si="5"/>
        <v>Kurang/Cukup</v>
      </c>
      <c r="M58" s="24" t="str">
        <f t="shared" si="6"/>
        <v>Cukup/Cukup</v>
      </c>
      <c r="O58" s="23" t="s">
        <v>96</v>
      </c>
      <c r="P58" s="20">
        <f t="shared" si="7"/>
        <v>2</v>
      </c>
      <c r="Q58" s="20">
        <f t="shared" si="7"/>
        <v>1</v>
      </c>
      <c r="R58" s="20">
        <f t="shared" si="14"/>
        <v>1</v>
      </c>
      <c r="S58" s="20">
        <f t="shared" si="15"/>
        <v>0.55000000000000004</v>
      </c>
      <c r="T58" s="20">
        <f t="shared" si="16"/>
        <v>0.55000000000000004</v>
      </c>
      <c r="U58" s="20">
        <f t="shared" si="17"/>
        <v>1</v>
      </c>
    </row>
    <row r="59" spans="1:21" x14ac:dyDescent="0.35">
      <c r="A59" s="23" t="s">
        <v>97</v>
      </c>
      <c r="B59" s="19" t="s">
        <v>2</v>
      </c>
      <c r="C59" s="19" t="s">
        <v>3</v>
      </c>
      <c r="D59" s="19" t="s">
        <v>2</v>
      </c>
      <c r="E59" s="19" t="s">
        <v>2</v>
      </c>
      <c r="G59" s="23" t="s">
        <v>97</v>
      </c>
      <c r="H59" s="24" t="str">
        <f t="shared" si="0"/>
        <v>Cukup/Kurang</v>
      </c>
      <c r="I59" s="24" t="str">
        <f t="shared" si="1"/>
        <v>Cukup/Cukup</v>
      </c>
      <c r="J59" s="24" t="str">
        <f t="shared" si="3"/>
        <v>Cukup/Cukup</v>
      </c>
      <c r="K59" s="24" t="str">
        <f t="shared" si="4"/>
        <v>Kurang/Cukup</v>
      </c>
      <c r="L59" s="24" t="str">
        <f t="shared" si="5"/>
        <v>Kurang/Cukup</v>
      </c>
      <c r="M59" s="24" t="str">
        <f t="shared" si="6"/>
        <v>Cukup/Cukup</v>
      </c>
      <c r="O59" s="23" t="s">
        <v>97</v>
      </c>
      <c r="P59" s="20">
        <f t="shared" si="7"/>
        <v>2</v>
      </c>
      <c r="Q59" s="20">
        <f t="shared" si="7"/>
        <v>1</v>
      </c>
      <c r="R59" s="20">
        <f t="shared" si="14"/>
        <v>1</v>
      </c>
      <c r="S59" s="20">
        <f t="shared" si="15"/>
        <v>0.55000000000000004</v>
      </c>
      <c r="T59" s="20">
        <f t="shared" si="16"/>
        <v>0.55000000000000004</v>
      </c>
      <c r="U59" s="20">
        <f t="shared" si="17"/>
        <v>1</v>
      </c>
    </row>
    <row r="60" spans="1:21" x14ac:dyDescent="0.35">
      <c r="A60" s="23" t="s">
        <v>98</v>
      </c>
      <c r="B60" s="19" t="s">
        <v>2</v>
      </c>
      <c r="C60" s="19" t="s">
        <v>2</v>
      </c>
      <c r="D60" s="19" t="s">
        <v>2</v>
      </c>
      <c r="E60" s="19" t="s">
        <v>1</v>
      </c>
      <c r="G60" s="23" t="s">
        <v>98</v>
      </c>
      <c r="H60" s="24" t="str">
        <f t="shared" si="0"/>
        <v>Cukup/Cukup</v>
      </c>
      <c r="I60" s="24" t="str">
        <f t="shared" si="1"/>
        <v>Cukup/Cukup</v>
      </c>
      <c r="J60" s="24" t="str">
        <f t="shared" si="3"/>
        <v>Cukup/Baik</v>
      </c>
      <c r="K60" s="24" t="str">
        <f t="shared" si="4"/>
        <v>Cukup/Cukup</v>
      </c>
      <c r="L60" s="24" t="str">
        <f t="shared" si="5"/>
        <v>Cukup/Baik</v>
      </c>
      <c r="M60" s="24" t="str">
        <f t="shared" si="6"/>
        <v>Cukup/Baik</v>
      </c>
      <c r="O60" s="23" t="s">
        <v>98</v>
      </c>
      <c r="P60" s="20">
        <f t="shared" si="7"/>
        <v>1</v>
      </c>
      <c r="Q60" s="20">
        <f t="shared" si="7"/>
        <v>1</v>
      </c>
      <c r="R60" s="20">
        <f t="shared" si="14"/>
        <v>0.5</v>
      </c>
      <c r="S60" s="20">
        <f t="shared" si="15"/>
        <v>1</v>
      </c>
      <c r="T60" s="20">
        <f t="shared" si="16"/>
        <v>0.5</v>
      </c>
      <c r="U60" s="20">
        <f t="shared" si="17"/>
        <v>0.5</v>
      </c>
    </row>
    <row r="61" spans="1:21" x14ac:dyDescent="0.35">
      <c r="A61" s="23" t="s">
        <v>99</v>
      </c>
      <c r="B61" s="19" t="s">
        <v>2</v>
      </c>
      <c r="C61" s="19" t="s">
        <v>2</v>
      </c>
      <c r="D61" s="19" t="s">
        <v>2</v>
      </c>
      <c r="E61" s="19" t="s">
        <v>1</v>
      </c>
      <c r="G61" s="23" t="s">
        <v>99</v>
      </c>
      <c r="H61" s="24" t="str">
        <f t="shared" si="0"/>
        <v>Cukup/Cukup</v>
      </c>
      <c r="I61" s="24" t="str">
        <f t="shared" si="1"/>
        <v>Cukup/Cukup</v>
      </c>
      <c r="J61" s="24" t="str">
        <f t="shared" si="3"/>
        <v>Cukup/Baik</v>
      </c>
      <c r="K61" s="24" t="str">
        <f t="shared" si="4"/>
        <v>Cukup/Cukup</v>
      </c>
      <c r="L61" s="24" t="str">
        <f t="shared" si="5"/>
        <v>Cukup/Baik</v>
      </c>
      <c r="M61" s="24" t="str">
        <f t="shared" si="6"/>
        <v>Cukup/Baik</v>
      </c>
      <c r="O61" s="23" t="s">
        <v>99</v>
      </c>
      <c r="P61" s="20">
        <f t="shared" si="7"/>
        <v>1</v>
      </c>
      <c r="Q61" s="20">
        <f t="shared" si="7"/>
        <v>1</v>
      </c>
      <c r="R61" s="20">
        <f t="shared" si="14"/>
        <v>0.5</v>
      </c>
      <c r="S61" s="20">
        <f t="shared" si="15"/>
        <v>1</v>
      </c>
      <c r="T61" s="20">
        <f t="shared" si="16"/>
        <v>0.5</v>
      </c>
      <c r="U61" s="20">
        <f t="shared" si="17"/>
        <v>0.5</v>
      </c>
    </row>
    <row r="62" spans="1:21" x14ac:dyDescent="0.35">
      <c r="A62" s="23" t="s">
        <v>100</v>
      </c>
      <c r="B62" s="19" t="s">
        <v>2</v>
      </c>
      <c r="C62" s="19" t="s">
        <v>2</v>
      </c>
      <c r="D62" s="19" t="s">
        <v>2</v>
      </c>
      <c r="E62" s="19" t="s">
        <v>2</v>
      </c>
      <c r="G62" s="23" t="s">
        <v>100</v>
      </c>
      <c r="H62" s="24" t="str">
        <f t="shared" si="0"/>
        <v>Cukup/Cukup</v>
      </c>
      <c r="I62" s="24" t="str">
        <f t="shared" si="1"/>
        <v>Cukup/Cukup</v>
      </c>
      <c r="J62" s="24" t="str">
        <f t="shared" si="3"/>
        <v>Cukup/Cukup</v>
      </c>
      <c r="K62" s="24" t="str">
        <f t="shared" si="4"/>
        <v>Cukup/Cukup</v>
      </c>
      <c r="L62" s="24" t="str">
        <f t="shared" si="5"/>
        <v>Cukup/Cukup</v>
      </c>
      <c r="M62" s="24" t="str">
        <f t="shared" si="6"/>
        <v>Cukup/Cukup</v>
      </c>
      <c r="O62" s="23" t="s">
        <v>100</v>
      </c>
      <c r="P62" s="20">
        <f t="shared" si="7"/>
        <v>1</v>
      </c>
      <c r="Q62" s="20">
        <f t="shared" si="7"/>
        <v>1</v>
      </c>
      <c r="R62" s="20">
        <f t="shared" si="14"/>
        <v>1</v>
      </c>
      <c r="S62" s="20">
        <f t="shared" si="15"/>
        <v>1</v>
      </c>
      <c r="T62" s="20">
        <f t="shared" si="16"/>
        <v>1</v>
      </c>
      <c r="U62" s="20">
        <f t="shared" si="17"/>
        <v>1</v>
      </c>
    </row>
    <row r="63" spans="1:21" x14ac:dyDescent="0.35">
      <c r="A63" s="23" t="s">
        <v>101</v>
      </c>
      <c r="B63" s="19" t="s">
        <v>2</v>
      </c>
      <c r="C63" s="19" t="s">
        <v>2</v>
      </c>
      <c r="D63" s="19" t="s">
        <v>2</v>
      </c>
      <c r="E63" s="19" t="s">
        <v>2</v>
      </c>
      <c r="G63" s="23" t="s">
        <v>101</v>
      </c>
      <c r="H63" s="24" t="str">
        <f t="shared" si="0"/>
        <v>Cukup/Cukup</v>
      </c>
      <c r="I63" s="24" t="str">
        <f t="shared" si="1"/>
        <v>Cukup/Cukup</v>
      </c>
      <c r="J63" s="24" t="str">
        <f t="shared" si="3"/>
        <v>Cukup/Cukup</v>
      </c>
      <c r="K63" s="24" t="str">
        <f t="shared" si="4"/>
        <v>Cukup/Cukup</v>
      </c>
      <c r="L63" s="24" t="str">
        <f t="shared" si="5"/>
        <v>Cukup/Cukup</v>
      </c>
      <c r="M63" s="24" t="str">
        <f t="shared" si="6"/>
        <v>Cukup/Cukup</v>
      </c>
      <c r="O63" s="23" t="s">
        <v>101</v>
      </c>
      <c r="P63" s="20">
        <f t="shared" si="7"/>
        <v>1</v>
      </c>
      <c r="Q63" s="20">
        <f t="shared" si="7"/>
        <v>1</v>
      </c>
      <c r="R63" s="20">
        <f t="shared" si="14"/>
        <v>1</v>
      </c>
      <c r="S63" s="20">
        <f t="shared" si="15"/>
        <v>1</v>
      </c>
      <c r="T63" s="20">
        <f t="shared" si="16"/>
        <v>1</v>
      </c>
      <c r="U63" s="20">
        <f t="shared" si="17"/>
        <v>1</v>
      </c>
    </row>
    <row r="64" spans="1:21" x14ac:dyDescent="0.35">
      <c r="A64" s="23" t="s">
        <v>102</v>
      </c>
      <c r="B64" s="19" t="s">
        <v>2</v>
      </c>
      <c r="C64" s="19" t="s">
        <v>2</v>
      </c>
      <c r="D64" s="19" t="s">
        <v>1</v>
      </c>
      <c r="E64" s="19" t="s">
        <v>2</v>
      </c>
      <c r="G64" s="23" t="s">
        <v>102</v>
      </c>
      <c r="H64" s="24" t="str">
        <f t="shared" si="0"/>
        <v>Cukup/Cukup</v>
      </c>
      <c r="I64" s="24" t="str">
        <f t="shared" si="1"/>
        <v>Cukup/Baik</v>
      </c>
      <c r="J64" s="24" t="str">
        <f t="shared" si="3"/>
        <v>Cukup/Cukup</v>
      </c>
      <c r="K64" s="24" t="str">
        <f t="shared" si="4"/>
        <v>Cukup/Baik</v>
      </c>
      <c r="L64" s="24" t="str">
        <f t="shared" si="5"/>
        <v>Cukup/Cukup</v>
      </c>
      <c r="M64" s="24" t="str">
        <f t="shared" si="6"/>
        <v>Baik/Cukup</v>
      </c>
      <c r="O64" s="23" t="s">
        <v>102</v>
      </c>
      <c r="P64" s="20">
        <f t="shared" si="7"/>
        <v>1</v>
      </c>
      <c r="Q64" s="20">
        <f t="shared" si="7"/>
        <v>0.5</v>
      </c>
      <c r="R64" s="20">
        <f t="shared" si="14"/>
        <v>1</v>
      </c>
      <c r="S64" s="20">
        <f t="shared" si="15"/>
        <v>0.5</v>
      </c>
      <c r="T64" s="20">
        <f t="shared" si="16"/>
        <v>1</v>
      </c>
      <c r="U64" s="20">
        <f t="shared" si="17"/>
        <v>2</v>
      </c>
    </row>
    <row r="65" spans="1:21" x14ac:dyDescent="0.35">
      <c r="A65" s="23" t="s">
        <v>103</v>
      </c>
      <c r="B65" s="19" t="s">
        <v>2</v>
      </c>
      <c r="C65" s="19" t="s">
        <v>2</v>
      </c>
      <c r="D65" s="19" t="s">
        <v>1</v>
      </c>
      <c r="E65" s="19" t="s">
        <v>2</v>
      </c>
      <c r="G65" s="23" t="s">
        <v>103</v>
      </c>
      <c r="H65" s="24" t="str">
        <f t="shared" si="0"/>
        <v>Cukup/Cukup</v>
      </c>
      <c r="I65" s="24" t="str">
        <f t="shared" si="1"/>
        <v>Cukup/Baik</v>
      </c>
      <c r="J65" s="24" t="str">
        <f t="shared" si="3"/>
        <v>Cukup/Cukup</v>
      </c>
      <c r="K65" s="24" t="str">
        <f t="shared" si="4"/>
        <v>Cukup/Baik</v>
      </c>
      <c r="L65" s="24" t="str">
        <f t="shared" si="5"/>
        <v>Cukup/Cukup</v>
      </c>
      <c r="M65" s="24" t="str">
        <f t="shared" si="6"/>
        <v>Baik/Cukup</v>
      </c>
      <c r="O65" s="23" t="s">
        <v>103</v>
      </c>
      <c r="P65" s="20">
        <f t="shared" si="7"/>
        <v>1</v>
      </c>
      <c r="Q65" s="20">
        <f t="shared" si="7"/>
        <v>0.5</v>
      </c>
      <c r="R65" s="20">
        <f t="shared" si="14"/>
        <v>1</v>
      </c>
      <c r="S65" s="20">
        <f t="shared" si="15"/>
        <v>0.5</v>
      </c>
      <c r="T65" s="20">
        <f t="shared" si="16"/>
        <v>1</v>
      </c>
      <c r="U65" s="20">
        <f t="shared" si="17"/>
        <v>2</v>
      </c>
    </row>
    <row r="66" spans="1:21" x14ac:dyDescent="0.35">
      <c r="A66" s="23" t="s">
        <v>104</v>
      </c>
      <c r="B66" s="19" t="s">
        <v>2</v>
      </c>
      <c r="C66" s="19" t="s">
        <v>2</v>
      </c>
      <c r="D66" s="19" t="s">
        <v>2</v>
      </c>
      <c r="E66" s="19" t="s">
        <v>2</v>
      </c>
      <c r="G66" s="23" t="s">
        <v>104</v>
      </c>
      <c r="H66" s="24" t="str">
        <f t="shared" si="0"/>
        <v>Cukup/Cukup</v>
      </c>
      <c r="I66" s="24" t="str">
        <f t="shared" si="1"/>
        <v>Cukup/Cukup</v>
      </c>
      <c r="J66" s="24" t="str">
        <f t="shared" si="3"/>
        <v>Cukup/Cukup</v>
      </c>
      <c r="K66" s="24" t="str">
        <f t="shared" si="4"/>
        <v>Cukup/Cukup</v>
      </c>
      <c r="L66" s="24" t="str">
        <f t="shared" si="5"/>
        <v>Cukup/Cukup</v>
      </c>
      <c r="M66" s="24" t="str">
        <f t="shared" si="6"/>
        <v>Cukup/Cukup</v>
      </c>
      <c r="O66" s="23" t="s">
        <v>104</v>
      </c>
      <c r="P66" s="20">
        <f t="shared" si="7"/>
        <v>1</v>
      </c>
      <c r="Q66" s="20">
        <f t="shared" si="7"/>
        <v>1</v>
      </c>
      <c r="R66" s="20">
        <f t="shared" si="14"/>
        <v>1</v>
      </c>
      <c r="S66" s="20">
        <f t="shared" si="15"/>
        <v>1</v>
      </c>
      <c r="T66" s="20">
        <f t="shared" si="16"/>
        <v>1</v>
      </c>
      <c r="U66" s="20">
        <f t="shared" si="17"/>
        <v>1</v>
      </c>
    </row>
    <row r="67" spans="1:21" x14ac:dyDescent="0.35">
      <c r="A67" s="23" t="s">
        <v>105</v>
      </c>
      <c r="B67" s="19" t="s">
        <v>2</v>
      </c>
      <c r="C67" s="19" t="s">
        <v>2</v>
      </c>
      <c r="D67" s="19" t="s">
        <v>2</v>
      </c>
      <c r="E67" s="19" t="s">
        <v>2</v>
      </c>
      <c r="G67" s="23" t="s">
        <v>105</v>
      </c>
      <c r="H67" s="24" t="str">
        <f t="shared" si="0"/>
        <v>Cukup/Cukup</v>
      </c>
      <c r="I67" s="24" t="str">
        <f t="shared" si="1"/>
        <v>Cukup/Cukup</v>
      </c>
      <c r="J67" s="24" t="str">
        <f t="shared" si="3"/>
        <v>Cukup/Cukup</v>
      </c>
      <c r="K67" s="24" t="str">
        <f t="shared" si="4"/>
        <v>Cukup/Cukup</v>
      </c>
      <c r="L67" s="24" t="str">
        <f t="shared" si="5"/>
        <v>Cukup/Cukup</v>
      </c>
      <c r="M67" s="24" t="str">
        <f t="shared" si="6"/>
        <v>Cukup/Cukup</v>
      </c>
      <c r="O67" s="23" t="s">
        <v>105</v>
      </c>
      <c r="P67" s="20">
        <f t="shared" si="7"/>
        <v>1</v>
      </c>
      <c r="Q67" s="20">
        <f t="shared" si="7"/>
        <v>1</v>
      </c>
      <c r="R67" s="20">
        <f t="shared" si="14"/>
        <v>1</v>
      </c>
      <c r="S67" s="20">
        <f t="shared" si="15"/>
        <v>1</v>
      </c>
      <c r="T67" s="20">
        <f t="shared" si="16"/>
        <v>1</v>
      </c>
      <c r="U67" s="20">
        <f t="shared" si="17"/>
        <v>1</v>
      </c>
    </row>
    <row r="68" spans="1:21" x14ac:dyDescent="0.35">
      <c r="A68" s="23" t="s">
        <v>106</v>
      </c>
      <c r="B68" s="19" t="s">
        <v>2</v>
      </c>
      <c r="C68" s="19" t="s">
        <v>2</v>
      </c>
      <c r="D68" s="19" t="s">
        <v>2</v>
      </c>
      <c r="E68" s="19" t="s">
        <v>2</v>
      </c>
      <c r="G68" s="23" t="s">
        <v>106</v>
      </c>
      <c r="H68" s="24" t="str">
        <f t="shared" ref="H68:H86" si="18">CONCATENATE(B68,"/",C68)</f>
        <v>Cukup/Cukup</v>
      </c>
      <c r="I68" s="24" t="str">
        <f t="shared" ref="I68:I131" si="19">CONCATENATE(B68,"/",D68)</f>
        <v>Cukup/Cukup</v>
      </c>
      <c r="J68" s="24" t="str">
        <f t="shared" si="3"/>
        <v>Cukup/Cukup</v>
      </c>
      <c r="K68" s="24" t="str">
        <f t="shared" si="4"/>
        <v>Cukup/Cukup</v>
      </c>
      <c r="L68" s="24" t="str">
        <f t="shared" si="5"/>
        <v>Cukup/Cukup</v>
      </c>
      <c r="M68" s="24" t="str">
        <f t="shared" si="6"/>
        <v>Cukup/Cukup</v>
      </c>
      <c r="O68" s="23" t="s">
        <v>106</v>
      </c>
      <c r="P68" s="20">
        <f t="shared" si="7"/>
        <v>1</v>
      </c>
      <c r="Q68" s="20">
        <f t="shared" si="7"/>
        <v>1</v>
      </c>
      <c r="R68" s="20">
        <f t="shared" si="14"/>
        <v>1</v>
      </c>
      <c r="S68" s="20">
        <f t="shared" si="15"/>
        <v>1</v>
      </c>
      <c r="T68" s="20">
        <f t="shared" si="16"/>
        <v>1</v>
      </c>
      <c r="U68" s="20">
        <f t="shared" si="17"/>
        <v>1</v>
      </c>
    </row>
    <row r="69" spans="1:21" x14ac:dyDescent="0.35">
      <c r="A69" s="23" t="s">
        <v>107</v>
      </c>
      <c r="B69" s="19" t="s">
        <v>2</v>
      </c>
      <c r="C69" s="19" t="s">
        <v>2</v>
      </c>
      <c r="D69" s="19" t="s">
        <v>2</v>
      </c>
      <c r="E69" s="19" t="s">
        <v>2</v>
      </c>
      <c r="G69" s="23" t="s">
        <v>107</v>
      </c>
      <c r="H69" s="24" t="str">
        <f t="shared" si="18"/>
        <v>Cukup/Cukup</v>
      </c>
      <c r="I69" s="24" t="str">
        <f t="shared" si="19"/>
        <v>Cukup/Cukup</v>
      </c>
      <c r="J69" s="24" t="str">
        <f t="shared" ref="J69:J132" si="20">CONCATENATE(B69,"/",E69)</f>
        <v>Cukup/Cukup</v>
      </c>
      <c r="K69" s="24" t="str">
        <f t="shared" ref="K69:K132" si="21">CONCATENATE(C69,"/",D69)</f>
        <v>Cukup/Cukup</v>
      </c>
      <c r="L69" s="24" t="str">
        <f t="shared" ref="L69:L132" si="22">CONCATENATE(C69,"/",E69)</f>
        <v>Cukup/Cukup</v>
      </c>
      <c r="M69" s="24" t="str">
        <f t="shared" ref="M69:M132" si="23">CONCATENATE(D69,"/",E69)</f>
        <v>Cukup/Cukup</v>
      </c>
      <c r="O69" s="23" t="s">
        <v>107</v>
      </c>
      <c r="P69" s="20">
        <f t="shared" si="7"/>
        <v>1</v>
      </c>
      <c r="Q69" s="20">
        <f t="shared" si="7"/>
        <v>1</v>
      </c>
      <c r="R69" s="20">
        <f t="shared" si="14"/>
        <v>1</v>
      </c>
      <c r="S69" s="20">
        <f t="shared" si="15"/>
        <v>1</v>
      </c>
      <c r="T69" s="20">
        <f t="shared" si="16"/>
        <v>1</v>
      </c>
      <c r="U69" s="20">
        <f t="shared" si="17"/>
        <v>1</v>
      </c>
    </row>
    <row r="70" spans="1:21" x14ac:dyDescent="0.35">
      <c r="A70" s="23" t="s">
        <v>108</v>
      </c>
      <c r="B70" s="19" t="s">
        <v>2</v>
      </c>
      <c r="C70" s="19" t="s">
        <v>2</v>
      </c>
      <c r="D70" s="19" t="s">
        <v>2</v>
      </c>
      <c r="E70" s="19" t="s">
        <v>2</v>
      </c>
      <c r="G70" s="23" t="s">
        <v>108</v>
      </c>
      <c r="H70" s="24" t="str">
        <f t="shared" si="18"/>
        <v>Cukup/Cukup</v>
      </c>
      <c r="I70" s="24" t="str">
        <f t="shared" si="19"/>
        <v>Cukup/Cukup</v>
      </c>
      <c r="J70" s="24" t="str">
        <f t="shared" si="20"/>
        <v>Cukup/Cukup</v>
      </c>
      <c r="K70" s="24" t="str">
        <f t="shared" si="21"/>
        <v>Cukup/Cukup</v>
      </c>
      <c r="L70" s="24" t="str">
        <f t="shared" si="22"/>
        <v>Cukup/Cukup</v>
      </c>
      <c r="M70" s="24" t="str">
        <f t="shared" si="23"/>
        <v>Cukup/Cukup</v>
      </c>
      <c r="O70" s="23" t="s">
        <v>108</v>
      </c>
      <c r="P70" s="20">
        <f t="shared" ref="P70:Q133" si="24">VLOOKUP(H70,$AB$20:$AC$28,2,)</f>
        <v>1</v>
      </c>
      <c r="Q70" s="20">
        <f t="shared" si="24"/>
        <v>1</v>
      </c>
      <c r="R70" s="20">
        <f t="shared" si="14"/>
        <v>1</v>
      </c>
      <c r="S70" s="20">
        <f t="shared" si="15"/>
        <v>1</v>
      </c>
      <c r="T70" s="20">
        <f t="shared" si="16"/>
        <v>1</v>
      </c>
      <c r="U70" s="20">
        <f t="shared" si="17"/>
        <v>1</v>
      </c>
    </row>
    <row r="71" spans="1:21" x14ac:dyDescent="0.35">
      <c r="A71" s="23" t="s">
        <v>109</v>
      </c>
      <c r="B71" s="19" t="s">
        <v>2</v>
      </c>
      <c r="C71" s="19" t="s">
        <v>3</v>
      </c>
      <c r="D71" s="19" t="s">
        <v>2</v>
      </c>
      <c r="E71" s="19" t="s">
        <v>2</v>
      </c>
      <c r="G71" s="23" t="s">
        <v>109</v>
      </c>
      <c r="H71" s="24" t="str">
        <f t="shared" si="18"/>
        <v>Cukup/Kurang</v>
      </c>
      <c r="I71" s="24" t="str">
        <f t="shared" si="19"/>
        <v>Cukup/Cukup</v>
      </c>
      <c r="J71" s="24" t="str">
        <f t="shared" si="20"/>
        <v>Cukup/Cukup</v>
      </c>
      <c r="K71" s="24" t="str">
        <f t="shared" si="21"/>
        <v>Kurang/Cukup</v>
      </c>
      <c r="L71" s="24" t="str">
        <f t="shared" si="22"/>
        <v>Kurang/Cukup</v>
      </c>
      <c r="M71" s="24" t="str">
        <f t="shared" si="23"/>
        <v>Cukup/Cukup</v>
      </c>
      <c r="O71" s="23" t="s">
        <v>109</v>
      </c>
      <c r="P71" s="20">
        <f t="shared" si="24"/>
        <v>2</v>
      </c>
      <c r="Q71" s="20">
        <f t="shared" si="24"/>
        <v>1</v>
      </c>
      <c r="R71" s="20">
        <f t="shared" si="14"/>
        <v>1</v>
      </c>
      <c r="S71" s="20">
        <f t="shared" si="15"/>
        <v>0.55000000000000004</v>
      </c>
      <c r="T71" s="20">
        <f t="shared" si="16"/>
        <v>0.55000000000000004</v>
      </c>
      <c r="U71" s="20">
        <f t="shared" si="17"/>
        <v>1</v>
      </c>
    </row>
    <row r="72" spans="1:21" x14ac:dyDescent="0.35">
      <c r="A72" s="23" t="s">
        <v>110</v>
      </c>
      <c r="B72" s="19" t="s">
        <v>2</v>
      </c>
      <c r="C72" s="19" t="s">
        <v>2</v>
      </c>
      <c r="D72" s="19" t="s">
        <v>2</v>
      </c>
      <c r="E72" s="19" t="s">
        <v>2</v>
      </c>
      <c r="G72" s="23" t="s">
        <v>110</v>
      </c>
      <c r="H72" s="24" t="str">
        <f t="shared" si="18"/>
        <v>Cukup/Cukup</v>
      </c>
      <c r="I72" s="24" t="str">
        <f t="shared" si="19"/>
        <v>Cukup/Cukup</v>
      </c>
      <c r="J72" s="24" t="str">
        <f t="shared" si="20"/>
        <v>Cukup/Cukup</v>
      </c>
      <c r="K72" s="24" t="str">
        <f t="shared" si="21"/>
        <v>Cukup/Cukup</v>
      </c>
      <c r="L72" s="24" t="str">
        <f t="shared" si="22"/>
        <v>Cukup/Cukup</v>
      </c>
      <c r="M72" s="24" t="str">
        <f t="shared" si="23"/>
        <v>Cukup/Cukup</v>
      </c>
      <c r="O72" s="23" t="s">
        <v>110</v>
      </c>
      <c r="P72" s="20">
        <f t="shared" si="24"/>
        <v>1</v>
      </c>
      <c r="Q72" s="20">
        <f t="shared" si="24"/>
        <v>1</v>
      </c>
      <c r="R72" s="20">
        <f t="shared" si="14"/>
        <v>1</v>
      </c>
      <c r="S72" s="20">
        <f t="shared" si="15"/>
        <v>1</v>
      </c>
      <c r="T72" s="20">
        <f t="shared" si="16"/>
        <v>1</v>
      </c>
      <c r="U72" s="20">
        <f t="shared" si="17"/>
        <v>1</v>
      </c>
    </row>
    <row r="73" spans="1:21" x14ac:dyDescent="0.35">
      <c r="A73" s="23" t="s">
        <v>111</v>
      </c>
      <c r="B73" s="19" t="s">
        <v>2</v>
      </c>
      <c r="C73" s="19" t="s">
        <v>2</v>
      </c>
      <c r="D73" s="19" t="s">
        <v>2</v>
      </c>
      <c r="E73" s="19" t="s">
        <v>2</v>
      </c>
      <c r="G73" s="23" t="s">
        <v>111</v>
      </c>
      <c r="H73" s="24" t="str">
        <f t="shared" si="18"/>
        <v>Cukup/Cukup</v>
      </c>
      <c r="I73" s="24" t="str">
        <f t="shared" si="19"/>
        <v>Cukup/Cukup</v>
      </c>
      <c r="J73" s="24" t="str">
        <f t="shared" si="20"/>
        <v>Cukup/Cukup</v>
      </c>
      <c r="K73" s="24" t="str">
        <f t="shared" si="21"/>
        <v>Cukup/Cukup</v>
      </c>
      <c r="L73" s="24" t="str">
        <f t="shared" si="22"/>
        <v>Cukup/Cukup</v>
      </c>
      <c r="M73" s="24" t="str">
        <f t="shared" si="23"/>
        <v>Cukup/Cukup</v>
      </c>
      <c r="O73" s="23" t="s">
        <v>111</v>
      </c>
      <c r="P73" s="20">
        <f t="shared" si="24"/>
        <v>1</v>
      </c>
      <c r="Q73" s="20">
        <f t="shared" si="24"/>
        <v>1</v>
      </c>
      <c r="R73" s="20">
        <f t="shared" si="14"/>
        <v>1</v>
      </c>
      <c r="S73" s="20">
        <f t="shared" si="15"/>
        <v>1</v>
      </c>
      <c r="T73" s="20">
        <f t="shared" si="16"/>
        <v>1</v>
      </c>
      <c r="U73" s="20">
        <f t="shared" si="17"/>
        <v>1</v>
      </c>
    </row>
    <row r="74" spans="1:21" x14ac:dyDescent="0.35">
      <c r="A74" s="23" t="s">
        <v>112</v>
      </c>
      <c r="B74" s="19" t="s">
        <v>2</v>
      </c>
      <c r="C74" s="19" t="s">
        <v>2</v>
      </c>
      <c r="D74" s="19" t="s">
        <v>2</v>
      </c>
      <c r="E74" s="19" t="s">
        <v>2</v>
      </c>
      <c r="G74" s="23" t="s">
        <v>112</v>
      </c>
      <c r="H74" s="24" t="str">
        <f t="shared" si="18"/>
        <v>Cukup/Cukup</v>
      </c>
      <c r="I74" s="24" t="str">
        <f t="shared" si="19"/>
        <v>Cukup/Cukup</v>
      </c>
      <c r="J74" s="24" t="str">
        <f t="shared" si="20"/>
        <v>Cukup/Cukup</v>
      </c>
      <c r="K74" s="24" t="str">
        <f t="shared" si="21"/>
        <v>Cukup/Cukup</v>
      </c>
      <c r="L74" s="24" t="str">
        <f t="shared" si="22"/>
        <v>Cukup/Cukup</v>
      </c>
      <c r="M74" s="24" t="str">
        <f t="shared" si="23"/>
        <v>Cukup/Cukup</v>
      </c>
      <c r="O74" s="23" t="s">
        <v>112</v>
      </c>
      <c r="P74" s="20">
        <f t="shared" si="24"/>
        <v>1</v>
      </c>
      <c r="Q74" s="20">
        <f t="shared" si="24"/>
        <v>1</v>
      </c>
      <c r="R74" s="20">
        <f t="shared" si="14"/>
        <v>1</v>
      </c>
      <c r="S74" s="20">
        <f t="shared" si="15"/>
        <v>1</v>
      </c>
      <c r="T74" s="20">
        <f t="shared" si="16"/>
        <v>1</v>
      </c>
      <c r="U74" s="20">
        <f t="shared" si="17"/>
        <v>1</v>
      </c>
    </row>
    <row r="75" spans="1:21" x14ac:dyDescent="0.35">
      <c r="A75" s="23" t="s">
        <v>113</v>
      </c>
      <c r="B75" s="19" t="s">
        <v>2</v>
      </c>
      <c r="C75" s="19" t="s">
        <v>2</v>
      </c>
      <c r="D75" s="19" t="s">
        <v>2</v>
      </c>
      <c r="E75" s="19" t="s">
        <v>2</v>
      </c>
      <c r="G75" s="23" t="s">
        <v>113</v>
      </c>
      <c r="H75" s="24" t="str">
        <f t="shared" si="18"/>
        <v>Cukup/Cukup</v>
      </c>
      <c r="I75" s="24" t="str">
        <f t="shared" si="19"/>
        <v>Cukup/Cukup</v>
      </c>
      <c r="J75" s="24" t="str">
        <f t="shared" si="20"/>
        <v>Cukup/Cukup</v>
      </c>
      <c r="K75" s="24" t="str">
        <f t="shared" si="21"/>
        <v>Cukup/Cukup</v>
      </c>
      <c r="L75" s="24" t="str">
        <f t="shared" si="22"/>
        <v>Cukup/Cukup</v>
      </c>
      <c r="M75" s="24" t="str">
        <f t="shared" si="23"/>
        <v>Cukup/Cukup</v>
      </c>
      <c r="O75" s="23" t="s">
        <v>113</v>
      </c>
      <c r="P75" s="20">
        <f t="shared" si="24"/>
        <v>1</v>
      </c>
      <c r="Q75" s="20">
        <f t="shared" si="24"/>
        <v>1</v>
      </c>
      <c r="R75" s="20">
        <f t="shared" si="14"/>
        <v>1</v>
      </c>
      <c r="S75" s="20">
        <f t="shared" si="15"/>
        <v>1</v>
      </c>
      <c r="T75" s="20">
        <f t="shared" si="16"/>
        <v>1</v>
      </c>
      <c r="U75" s="20">
        <f t="shared" si="17"/>
        <v>1</v>
      </c>
    </row>
    <row r="76" spans="1:21" x14ac:dyDescent="0.35">
      <c r="A76" s="23" t="s">
        <v>114</v>
      </c>
      <c r="B76" s="19" t="s">
        <v>2</v>
      </c>
      <c r="C76" s="19" t="s">
        <v>2</v>
      </c>
      <c r="D76" s="19" t="s">
        <v>2</v>
      </c>
      <c r="E76" s="19" t="s">
        <v>2</v>
      </c>
      <c r="G76" s="23" t="s">
        <v>114</v>
      </c>
      <c r="H76" s="24" t="str">
        <f t="shared" si="18"/>
        <v>Cukup/Cukup</v>
      </c>
      <c r="I76" s="24" t="str">
        <f t="shared" si="19"/>
        <v>Cukup/Cukup</v>
      </c>
      <c r="J76" s="24" t="str">
        <f t="shared" si="20"/>
        <v>Cukup/Cukup</v>
      </c>
      <c r="K76" s="24" t="str">
        <f t="shared" si="21"/>
        <v>Cukup/Cukup</v>
      </c>
      <c r="L76" s="24" t="str">
        <f t="shared" si="22"/>
        <v>Cukup/Cukup</v>
      </c>
      <c r="M76" s="24" t="str">
        <f t="shared" si="23"/>
        <v>Cukup/Cukup</v>
      </c>
      <c r="O76" s="23" t="s">
        <v>114</v>
      </c>
      <c r="P76" s="20">
        <f t="shared" si="24"/>
        <v>1</v>
      </c>
      <c r="Q76" s="20">
        <f t="shared" si="24"/>
        <v>1</v>
      </c>
      <c r="R76" s="20">
        <f t="shared" si="14"/>
        <v>1</v>
      </c>
      <c r="S76" s="20">
        <f t="shared" si="15"/>
        <v>1</v>
      </c>
      <c r="T76" s="20">
        <f t="shared" si="16"/>
        <v>1</v>
      </c>
      <c r="U76" s="20">
        <f t="shared" si="17"/>
        <v>1</v>
      </c>
    </row>
    <row r="77" spans="1:21" x14ac:dyDescent="0.35">
      <c r="A77" s="23" t="s">
        <v>115</v>
      </c>
      <c r="B77" s="19" t="s">
        <v>2</v>
      </c>
      <c r="C77" s="19" t="s">
        <v>2</v>
      </c>
      <c r="D77" s="19" t="s">
        <v>1</v>
      </c>
      <c r="E77" s="19" t="s">
        <v>2</v>
      </c>
      <c r="G77" s="23" t="s">
        <v>115</v>
      </c>
      <c r="H77" s="24" t="str">
        <f t="shared" si="18"/>
        <v>Cukup/Cukup</v>
      </c>
      <c r="I77" s="24" t="str">
        <f t="shared" si="19"/>
        <v>Cukup/Baik</v>
      </c>
      <c r="J77" s="24" t="str">
        <f t="shared" si="20"/>
        <v>Cukup/Cukup</v>
      </c>
      <c r="K77" s="24" t="str">
        <f t="shared" si="21"/>
        <v>Cukup/Baik</v>
      </c>
      <c r="L77" s="24" t="str">
        <f t="shared" si="22"/>
        <v>Cukup/Cukup</v>
      </c>
      <c r="M77" s="24" t="str">
        <f t="shared" si="23"/>
        <v>Baik/Cukup</v>
      </c>
      <c r="O77" s="23" t="s">
        <v>115</v>
      </c>
      <c r="P77" s="20">
        <f t="shared" si="24"/>
        <v>1</v>
      </c>
      <c r="Q77" s="20">
        <f t="shared" si="24"/>
        <v>0.5</v>
      </c>
      <c r="R77" s="20">
        <f t="shared" si="14"/>
        <v>1</v>
      </c>
      <c r="S77" s="20">
        <f t="shared" si="15"/>
        <v>0.5</v>
      </c>
      <c r="T77" s="20">
        <f t="shared" si="16"/>
        <v>1</v>
      </c>
      <c r="U77" s="20">
        <f t="shared" si="17"/>
        <v>2</v>
      </c>
    </row>
    <row r="78" spans="1:21" x14ac:dyDescent="0.35">
      <c r="A78" s="23" t="s">
        <v>116</v>
      </c>
      <c r="B78" s="19" t="s">
        <v>1</v>
      </c>
      <c r="C78" s="19" t="s">
        <v>2</v>
      </c>
      <c r="D78" s="19" t="s">
        <v>2</v>
      </c>
      <c r="E78" s="19" t="s">
        <v>2</v>
      </c>
      <c r="G78" s="23" t="s">
        <v>116</v>
      </c>
      <c r="H78" s="24" t="str">
        <f t="shared" si="18"/>
        <v>Baik/Cukup</v>
      </c>
      <c r="I78" s="24" t="str">
        <f t="shared" si="19"/>
        <v>Baik/Cukup</v>
      </c>
      <c r="J78" s="24" t="str">
        <f t="shared" si="20"/>
        <v>Baik/Cukup</v>
      </c>
      <c r="K78" s="24" t="str">
        <f t="shared" si="21"/>
        <v>Cukup/Cukup</v>
      </c>
      <c r="L78" s="24" t="str">
        <f t="shared" si="22"/>
        <v>Cukup/Cukup</v>
      </c>
      <c r="M78" s="24" t="str">
        <f t="shared" si="23"/>
        <v>Cukup/Cukup</v>
      </c>
      <c r="O78" s="23" t="s">
        <v>116</v>
      </c>
      <c r="P78" s="20">
        <f t="shared" si="24"/>
        <v>2</v>
      </c>
      <c r="Q78" s="20">
        <f t="shared" si="24"/>
        <v>2</v>
      </c>
      <c r="R78" s="20">
        <f t="shared" si="14"/>
        <v>2</v>
      </c>
      <c r="S78" s="20">
        <f t="shared" si="15"/>
        <v>1</v>
      </c>
      <c r="T78" s="20">
        <f t="shared" si="16"/>
        <v>1</v>
      </c>
      <c r="U78" s="20">
        <f t="shared" si="17"/>
        <v>1</v>
      </c>
    </row>
    <row r="79" spans="1:21" x14ac:dyDescent="0.35">
      <c r="A79" s="23" t="s">
        <v>117</v>
      </c>
      <c r="B79" s="19" t="s">
        <v>1</v>
      </c>
      <c r="C79" s="19" t="s">
        <v>2</v>
      </c>
      <c r="D79" s="19" t="s">
        <v>1</v>
      </c>
      <c r="E79" s="19" t="s">
        <v>2</v>
      </c>
      <c r="G79" s="23" t="s">
        <v>117</v>
      </c>
      <c r="H79" s="24" t="str">
        <f t="shared" si="18"/>
        <v>Baik/Cukup</v>
      </c>
      <c r="I79" s="24" t="str">
        <f t="shared" si="19"/>
        <v>Baik/Baik</v>
      </c>
      <c r="J79" s="24" t="str">
        <f t="shared" si="20"/>
        <v>Baik/Cukup</v>
      </c>
      <c r="K79" s="24" t="str">
        <f t="shared" si="21"/>
        <v>Cukup/Baik</v>
      </c>
      <c r="L79" s="24" t="str">
        <f t="shared" si="22"/>
        <v>Cukup/Cukup</v>
      </c>
      <c r="M79" s="24" t="str">
        <f t="shared" si="23"/>
        <v>Baik/Cukup</v>
      </c>
      <c r="O79" s="23" t="s">
        <v>117</v>
      </c>
      <c r="P79" s="20">
        <f t="shared" si="24"/>
        <v>2</v>
      </c>
      <c r="Q79" s="20">
        <f t="shared" si="24"/>
        <v>1</v>
      </c>
      <c r="R79" s="20">
        <f t="shared" si="14"/>
        <v>2</v>
      </c>
      <c r="S79" s="20">
        <f t="shared" si="15"/>
        <v>0.5</v>
      </c>
      <c r="T79" s="20">
        <f t="shared" si="16"/>
        <v>1</v>
      </c>
      <c r="U79" s="20">
        <f t="shared" si="17"/>
        <v>2</v>
      </c>
    </row>
    <row r="80" spans="1:21" x14ac:dyDescent="0.35">
      <c r="A80" s="23" t="s">
        <v>118</v>
      </c>
      <c r="B80" s="19" t="s">
        <v>1</v>
      </c>
      <c r="C80" s="19" t="s">
        <v>2</v>
      </c>
      <c r="D80" s="19" t="s">
        <v>2</v>
      </c>
      <c r="E80" s="19" t="s">
        <v>2</v>
      </c>
      <c r="G80" s="23" t="s">
        <v>118</v>
      </c>
      <c r="H80" s="24" t="str">
        <f t="shared" si="18"/>
        <v>Baik/Cukup</v>
      </c>
      <c r="I80" s="24" t="str">
        <f t="shared" si="19"/>
        <v>Baik/Cukup</v>
      </c>
      <c r="J80" s="24" t="str">
        <f t="shared" si="20"/>
        <v>Baik/Cukup</v>
      </c>
      <c r="K80" s="24" t="str">
        <f t="shared" si="21"/>
        <v>Cukup/Cukup</v>
      </c>
      <c r="L80" s="24" t="str">
        <f t="shared" si="22"/>
        <v>Cukup/Cukup</v>
      </c>
      <c r="M80" s="24" t="str">
        <f t="shared" si="23"/>
        <v>Cukup/Cukup</v>
      </c>
      <c r="O80" s="23" t="s">
        <v>118</v>
      </c>
      <c r="P80" s="20">
        <f t="shared" si="24"/>
        <v>2</v>
      </c>
      <c r="Q80" s="20">
        <f t="shared" si="24"/>
        <v>2</v>
      </c>
      <c r="R80" s="20">
        <f t="shared" si="14"/>
        <v>2</v>
      </c>
      <c r="S80" s="20">
        <f t="shared" si="15"/>
        <v>1</v>
      </c>
      <c r="T80" s="20">
        <f t="shared" si="16"/>
        <v>1</v>
      </c>
      <c r="U80" s="20">
        <f t="shared" si="17"/>
        <v>1</v>
      </c>
    </row>
    <row r="81" spans="1:21" x14ac:dyDescent="0.35">
      <c r="A81" s="23" t="s">
        <v>119</v>
      </c>
      <c r="B81" s="19" t="s">
        <v>1</v>
      </c>
      <c r="C81" s="19" t="s">
        <v>2</v>
      </c>
      <c r="D81" s="19" t="s">
        <v>2</v>
      </c>
      <c r="E81" s="19" t="s">
        <v>2</v>
      </c>
      <c r="G81" s="23" t="s">
        <v>119</v>
      </c>
      <c r="H81" s="24" t="str">
        <f t="shared" si="18"/>
        <v>Baik/Cukup</v>
      </c>
      <c r="I81" s="24" t="str">
        <f t="shared" si="19"/>
        <v>Baik/Cukup</v>
      </c>
      <c r="J81" s="24" t="str">
        <f t="shared" si="20"/>
        <v>Baik/Cukup</v>
      </c>
      <c r="K81" s="24" t="str">
        <f t="shared" si="21"/>
        <v>Cukup/Cukup</v>
      </c>
      <c r="L81" s="24" t="str">
        <f t="shared" si="22"/>
        <v>Cukup/Cukup</v>
      </c>
      <c r="M81" s="24" t="str">
        <f t="shared" si="23"/>
        <v>Cukup/Cukup</v>
      </c>
      <c r="O81" s="23" t="s">
        <v>119</v>
      </c>
      <c r="P81" s="20">
        <f t="shared" si="24"/>
        <v>2</v>
      </c>
      <c r="Q81" s="20">
        <f t="shared" si="24"/>
        <v>2</v>
      </c>
      <c r="R81" s="20">
        <f t="shared" si="14"/>
        <v>2</v>
      </c>
      <c r="S81" s="20">
        <f t="shared" si="15"/>
        <v>1</v>
      </c>
      <c r="T81" s="20">
        <f t="shared" si="16"/>
        <v>1</v>
      </c>
      <c r="U81" s="20">
        <f t="shared" si="17"/>
        <v>1</v>
      </c>
    </row>
    <row r="82" spans="1:21" x14ac:dyDescent="0.35">
      <c r="A82" s="23" t="s">
        <v>120</v>
      </c>
      <c r="B82" s="19" t="s">
        <v>1</v>
      </c>
      <c r="C82" s="19" t="s">
        <v>2</v>
      </c>
      <c r="D82" s="19" t="s">
        <v>2</v>
      </c>
      <c r="E82" s="19" t="s">
        <v>2</v>
      </c>
      <c r="G82" s="23" t="s">
        <v>120</v>
      </c>
      <c r="H82" s="24" t="str">
        <f t="shared" si="18"/>
        <v>Baik/Cukup</v>
      </c>
      <c r="I82" s="24" t="str">
        <f t="shared" si="19"/>
        <v>Baik/Cukup</v>
      </c>
      <c r="J82" s="24" t="str">
        <f t="shared" si="20"/>
        <v>Baik/Cukup</v>
      </c>
      <c r="K82" s="24" t="str">
        <f t="shared" si="21"/>
        <v>Cukup/Cukup</v>
      </c>
      <c r="L82" s="24" t="str">
        <f t="shared" si="22"/>
        <v>Cukup/Cukup</v>
      </c>
      <c r="M82" s="24" t="str">
        <f t="shared" si="23"/>
        <v>Cukup/Cukup</v>
      </c>
      <c r="O82" s="23" t="s">
        <v>120</v>
      </c>
      <c r="P82" s="20">
        <f t="shared" si="24"/>
        <v>2</v>
      </c>
      <c r="Q82" s="20">
        <f t="shared" si="24"/>
        <v>2</v>
      </c>
      <c r="R82" s="20">
        <f t="shared" si="14"/>
        <v>2</v>
      </c>
      <c r="S82" s="20">
        <f t="shared" si="15"/>
        <v>1</v>
      </c>
      <c r="T82" s="20">
        <f t="shared" si="16"/>
        <v>1</v>
      </c>
      <c r="U82" s="20">
        <f t="shared" si="17"/>
        <v>1</v>
      </c>
    </row>
    <row r="83" spans="1:21" x14ac:dyDescent="0.35">
      <c r="A83" s="23" t="s">
        <v>121</v>
      </c>
      <c r="B83" s="19" t="s">
        <v>1</v>
      </c>
      <c r="C83" s="19" t="s">
        <v>2</v>
      </c>
      <c r="D83" s="19" t="s">
        <v>2</v>
      </c>
      <c r="E83" s="19" t="s">
        <v>2</v>
      </c>
      <c r="G83" s="23" t="s">
        <v>121</v>
      </c>
      <c r="H83" s="24" t="str">
        <f t="shared" si="18"/>
        <v>Baik/Cukup</v>
      </c>
      <c r="I83" s="24" t="str">
        <f t="shared" si="19"/>
        <v>Baik/Cukup</v>
      </c>
      <c r="J83" s="24" t="str">
        <f t="shared" si="20"/>
        <v>Baik/Cukup</v>
      </c>
      <c r="K83" s="24" t="str">
        <f t="shared" si="21"/>
        <v>Cukup/Cukup</v>
      </c>
      <c r="L83" s="24" t="str">
        <f t="shared" si="22"/>
        <v>Cukup/Cukup</v>
      </c>
      <c r="M83" s="24" t="str">
        <f t="shared" si="23"/>
        <v>Cukup/Cukup</v>
      </c>
      <c r="O83" s="23" t="s">
        <v>121</v>
      </c>
      <c r="P83" s="20">
        <f t="shared" si="24"/>
        <v>2</v>
      </c>
      <c r="Q83" s="20">
        <f t="shared" si="24"/>
        <v>2</v>
      </c>
      <c r="R83" s="20">
        <f t="shared" si="14"/>
        <v>2</v>
      </c>
      <c r="S83" s="20">
        <f t="shared" si="15"/>
        <v>1</v>
      </c>
      <c r="T83" s="20">
        <f t="shared" si="16"/>
        <v>1</v>
      </c>
      <c r="U83" s="20">
        <f t="shared" si="17"/>
        <v>1</v>
      </c>
    </row>
    <row r="84" spans="1:21" x14ac:dyDescent="0.35">
      <c r="A84" s="23" t="s">
        <v>122</v>
      </c>
      <c r="B84" s="19" t="s">
        <v>1</v>
      </c>
      <c r="C84" s="19" t="s">
        <v>2</v>
      </c>
      <c r="D84" s="19" t="s">
        <v>1</v>
      </c>
      <c r="E84" s="19" t="s">
        <v>1</v>
      </c>
      <c r="G84" s="23" t="s">
        <v>122</v>
      </c>
      <c r="H84" s="24" t="str">
        <f t="shared" si="18"/>
        <v>Baik/Cukup</v>
      </c>
      <c r="I84" s="24" t="str">
        <f t="shared" si="19"/>
        <v>Baik/Baik</v>
      </c>
      <c r="J84" s="24" t="str">
        <f t="shared" si="20"/>
        <v>Baik/Baik</v>
      </c>
      <c r="K84" s="24" t="str">
        <f t="shared" si="21"/>
        <v>Cukup/Baik</v>
      </c>
      <c r="L84" s="24" t="str">
        <f t="shared" si="22"/>
        <v>Cukup/Baik</v>
      </c>
      <c r="M84" s="24" t="str">
        <f t="shared" si="23"/>
        <v>Baik/Baik</v>
      </c>
      <c r="O84" s="23" t="s">
        <v>122</v>
      </c>
      <c r="P84" s="20">
        <f t="shared" si="24"/>
        <v>2</v>
      </c>
      <c r="Q84" s="20">
        <f t="shared" si="24"/>
        <v>1</v>
      </c>
      <c r="R84" s="20">
        <f t="shared" ref="R84:R133" si="25">VLOOKUP(J84,$AB$20:$AC$28,2,)</f>
        <v>1</v>
      </c>
      <c r="S84" s="20">
        <f t="shared" ref="S84:S133" si="26">VLOOKUP(K84,$AB$20:$AC$28,2,)</f>
        <v>0.5</v>
      </c>
      <c r="T84" s="20">
        <f t="shared" ref="T84:T133" si="27">VLOOKUP(L84,$AB$20:$AC$28,2,)</f>
        <v>0.5</v>
      </c>
      <c r="U84" s="20">
        <f t="shared" ref="U84:U133" si="28">VLOOKUP(M84,$AB$20:$AC$28,2,)</f>
        <v>1</v>
      </c>
    </row>
    <row r="85" spans="1:21" x14ac:dyDescent="0.35">
      <c r="A85" s="23" t="s">
        <v>123</v>
      </c>
      <c r="B85" s="19" t="s">
        <v>1</v>
      </c>
      <c r="C85" s="19" t="s">
        <v>2</v>
      </c>
      <c r="D85" s="19" t="s">
        <v>1</v>
      </c>
      <c r="E85" s="19" t="s">
        <v>1</v>
      </c>
      <c r="G85" s="23" t="s">
        <v>123</v>
      </c>
      <c r="H85" s="24" t="str">
        <f t="shared" si="18"/>
        <v>Baik/Cukup</v>
      </c>
      <c r="I85" s="24" t="str">
        <f t="shared" si="19"/>
        <v>Baik/Baik</v>
      </c>
      <c r="J85" s="24" t="str">
        <f t="shared" si="20"/>
        <v>Baik/Baik</v>
      </c>
      <c r="K85" s="24" t="str">
        <f t="shared" si="21"/>
        <v>Cukup/Baik</v>
      </c>
      <c r="L85" s="24" t="str">
        <f t="shared" si="22"/>
        <v>Cukup/Baik</v>
      </c>
      <c r="M85" s="24" t="str">
        <f t="shared" si="23"/>
        <v>Baik/Baik</v>
      </c>
      <c r="O85" s="23" t="s">
        <v>123</v>
      </c>
      <c r="P85" s="20">
        <f t="shared" si="24"/>
        <v>2</v>
      </c>
      <c r="Q85" s="20">
        <f t="shared" si="24"/>
        <v>1</v>
      </c>
      <c r="R85" s="20">
        <f t="shared" si="25"/>
        <v>1</v>
      </c>
      <c r="S85" s="20">
        <f t="shared" si="26"/>
        <v>0.5</v>
      </c>
      <c r="T85" s="20">
        <f t="shared" si="27"/>
        <v>0.5</v>
      </c>
      <c r="U85" s="20">
        <f t="shared" si="28"/>
        <v>1</v>
      </c>
    </row>
    <row r="86" spans="1:21" x14ac:dyDescent="0.35">
      <c r="A86" s="23" t="s">
        <v>124</v>
      </c>
      <c r="B86" s="19" t="s">
        <v>1</v>
      </c>
      <c r="C86" s="19" t="s">
        <v>1</v>
      </c>
      <c r="D86" s="19" t="s">
        <v>1</v>
      </c>
      <c r="E86" s="19" t="s">
        <v>1</v>
      </c>
      <c r="G86" s="23" t="s">
        <v>124</v>
      </c>
      <c r="H86" s="24" t="str">
        <f t="shared" si="18"/>
        <v>Baik/Baik</v>
      </c>
      <c r="I86" s="24" t="str">
        <f t="shared" si="19"/>
        <v>Baik/Baik</v>
      </c>
      <c r="J86" s="24" t="str">
        <f t="shared" si="20"/>
        <v>Baik/Baik</v>
      </c>
      <c r="K86" s="24" t="str">
        <f t="shared" si="21"/>
        <v>Baik/Baik</v>
      </c>
      <c r="L86" s="24" t="str">
        <f t="shared" si="22"/>
        <v>Baik/Baik</v>
      </c>
      <c r="M86" s="24" t="str">
        <f t="shared" si="23"/>
        <v>Baik/Baik</v>
      </c>
      <c r="O86" s="23" t="s">
        <v>124</v>
      </c>
      <c r="P86" s="20">
        <f t="shared" si="24"/>
        <v>1</v>
      </c>
      <c r="Q86" s="20">
        <f t="shared" si="24"/>
        <v>1</v>
      </c>
      <c r="R86" s="20">
        <f t="shared" si="25"/>
        <v>1</v>
      </c>
      <c r="S86" s="20">
        <f t="shared" si="26"/>
        <v>1</v>
      </c>
      <c r="T86" s="20">
        <f t="shared" si="27"/>
        <v>1</v>
      </c>
      <c r="U86" s="20">
        <f t="shared" si="28"/>
        <v>1</v>
      </c>
    </row>
    <row r="87" spans="1:21" x14ac:dyDescent="0.35">
      <c r="A87" s="23" t="s">
        <v>125</v>
      </c>
      <c r="B87" s="19" t="s">
        <v>2</v>
      </c>
      <c r="C87" s="19" t="s">
        <v>1</v>
      </c>
      <c r="D87" s="19" t="s">
        <v>1</v>
      </c>
      <c r="E87" s="19" t="s">
        <v>2</v>
      </c>
      <c r="G87" s="23" t="s">
        <v>125</v>
      </c>
      <c r="H87" s="24" t="str">
        <f t="shared" ref="H87:H118" si="29">CONCATENATE(B87,"/",C87)</f>
        <v>Cukup/Baik</v>
      </c>
      <c r="I87" s="24" t="str">
        <f t="shared" si="19"/>
        <v>Cukup/Baik</v>
      </c>
      <c r="J87" s="24" t="str">
        <f t="shared" si="20"/>
        <v>Cukup/Cukup</v>
      </c>
      <c r="K87" s="24" t="str">
        <f t="shared" si="21"/>
        <v>Baik/Baik</v>
      </c>
      <c r="L87" s="24" t="str">
        <f t="shared" si="22"/>
        <v>Baik/Cukup</v>
      </c>
      <c r="M87" s="24" t="str">
        <f t="shared" si="23"/>
        <v>Baik/Cukup</v>
      </c>
      <c r="O87" s="23" t="s">
        <v>125</v>
      </c>
      <c r="P87" s="20">
        <f t="shared" si="24"/>
        <v>0.5</v>
      </c>
      <c r="Q87" s="20">
        <f t="shared" si="24"/>
        <v>0.5</v>
      </c>
      <c r="R87" s="20">
        <f t="shared" si="25"/>
        <v>1</v>
      </c>
      <c r="S87" s="20">
        <f t="shared" si="26"/>
        <v>1</v>
      </c>
      <c r="T87" s="20">
        <f t="shared" si="27"/>
        <v>2</v>
      </c>
      <c r="U87" s="20">
        <f t="shared" si="28"/>
        <v>2</v>
      </c>
    </row>
    <row r="88" spans="1:21" x14ac:dyDescent="0.35">
      <c r="A88" s="23" t="s">
        <v>126</v>
      </c>
      <c r="B88" s="19" t="s">
        <v>2</v>
      </c>
      <c r="C88" s="19" t="s">
        <v>1</v>
      </c>
      <c r="D88" s="19" t="s">
        <v>1</v>
      </c>
      <c r="E88" s="19" t="s">
        <v>2</v>
      </c>
      <c r="G88" s="23" t="s">
        <v>126</v>
      </c>
      <c r="H88" s="24" t="str">
        <f t="shared" si="29"/>
        <v>Cukup/Baik</v>
      </c>
      <c r="I88" s="24" t="str">
        <f t="shared" si="19"/>
        <v>Cukup/Baik</v>
      </c>
      <c r="J88" s="24" t="str">
        <f t="shared" si="20"/>
        <v>Cukup/Cukup</v>
      </c>
      <c r="K88" s="24" t="str">
        <f t="shared" si="21"/>
        <v>Baik/Baik</v>
      </c>
      <c r="L88" s="24" t="str">
        <f t="shared" si="22"/>
        <v>Baik/Cukup</v>
      </c>
      <c r="M88" s="24" t="str">
        <f t="shared" si="23"/>
        <v>Baik/Cukup</v>
      </c>
      <c r="O88" s="23" t="s">
        <v>126</v>
      </c>
      <c r="P88" s="20">
        <f t="shared" si="24"/>
        <v>0.5</v>
      </c>
      <c r="Q88" s="20">
        <f t="shared" si="24"/>
        <v>0.5</v>
      </c>
      <c r="R88" s="20">
        <f t="shared" si="25"/>
        <v>1</v>
      </c>
      <c r="S88" s="20">
        <f t="shared" si="26"/>
        <v>1</v>
      </c>
      <c r="T88" s="20">
        <f t="shared" si="27"/>
        <v>2</v>
      </c>
      <c r="U88" s="20">
        <f t="shared" si="28"/>
        <v>2</v>
      </c>
    </row>
    <row r="89" spans="1:21" x14ac:dyDescent="0.35">
      <c r="A89" s="23" t="s">
        <v>127</v>
      </c>
      <c r="B89" s="19" t="s">
        <v>2</v>
      </c>
      <c r="C89" s="19" t="s">
        <v>2</v>
      </c>
      <c r="D89" s="19" t="s">
        <v>1</v>
      </c>
      <c r="E89" s="19" t="s">
        <v>2</v>
      </c>
      <c r="G89" s="23" t="s">
        <v>127</v>
      </c>
      <c r="H89" s="24" t="str">
        <f t="shared" si="29"/>
        <v>Cukup/Cukup</v>
      </c>
      <c r="I89" s="24" t="str">
        <f t="shared" si="19"/>
        <v>Cukup/Baik</v>
      </c>
      <c r="J89" s="24" t="str">
        <f t="shared" si="20"/>
        <v>Cukup/Cukup</v>
      </c>
      <c r="K89" s="24" t="str">
        <f t="shared" si="21"/>
        <v>Cukup/Baik</v>
      </c>
      <c r="L89" s="24" t="str">
        <f t="shared" si="22"/>
        <v>Cukup/Cukup</v>
      </c>
      <c r="M89" s="24" t="str">
        <f t="shared" si="23"/>
        <v>Baik/Cukup</v>
      </c>
      <c r="O89" s="23" t="s">
        <v>127</v>
      </c>
      <c r="P89" s="20">
        <f t="shared" si="24"/>
        <v>1</v>
      </c>
      <c r="Q89" s="20">
        <f t="shared" si="24"/>
        <v>0.5</v>
      </c>
      <c r="R89" s="20">
        <f t="shared" si="25"/>
        <v>1</v>
      </c>
      <c r="S89" s="20">
        <f t="shared" si="26"/>
        <v>0.5</v>
      </c>
      <c r="T89" s="20">
        <f t="shared" si="27"/>
        <v>1</v>
      </c>
      <c r="U89" s="20">
        <f t="shared" si="28"/>
        <v>2</v>
      </c>
    </row>
    <row r="90" spans="1:21" x14ac:dyDescent="0.35">
      <c r="A90" s="23" t="s">
        <v>128</v>
      </c>
      <c r="B90" s="19" t="s">
        <v>2</v>
      </c>
      <c r="C90" s="19" t="s">
        <v>2</v>
      </c>
      <c r="D90" s="19" t="s">
        <v>1</v>
      </c>
      <c r="E90" s="19" t="s">
        <v>1</v>
      </c>
      <c r="G90" s="23" t="s">
        <v>128</v>
      </c>
      <c r="H90" s="24" t="str">
        <f t="shared" si="29"/>
        <v>Cukup/Cukup</v>
      </c>
      <c r="I90" s="24" t="str">
        <f t="shared" si="19"/>
        <v>Cukup/Baik</v>
      </c>
      <c r="J90" s="24" t="str">
        <f t="shared" si="20"/>
        <v>Cukup/Baik</v>
      </c>
      <c r="K90" s="24" t="str">
        <f t="shared" si="21"/>
        <v>Cukup/Baik</v>
      </c>
      <c r="L90" s="24" t="str">
        <f t="shared" si="22"/>
        <v>Cukup/Baik</v>
      </c>
      <c r="M90" s="24" t="str">
        <f t="shared" si="23"/>
        <v>Baik/Baik</v>
      </c>
      <c r="O90" s="23" t="s">
        <v>128</v>
      </c>
      <c r="P90" s="20">
        <f t="shared" si="24"/>
        <v>1</v>
      </c>
      <c r="Q90" s="20">
        <f t="shared" si="24"/>
        <v>0.5</v>
      </c>
      <c r="R90" s="20">
        <f t="shared" si="25"/>
        <v>0.5</v>
      </c>
      <c r="S90" s="20">
        <f t="shared" si="26"/>
        <v>0.5</v>
      </c>
      <c r="T90" s="20">
        <f t="shared" si="27"/>
        <v>0.5</v>
      </c>
      <c r="U90" s="20">
        <f t="shared" si="28"/>
        <v>1</v>
      </c>
    </row>
    <row r="91" spans="1:21" x14ac:dyDescent="0.35">
      <c r="A91" s="23" t="s">
        <v>129</v>
      </c>
      <c r="B91" s="19" t="s">
        <v>2</v>
      </c>
      <c r="C91" s="19" t="s">
        <v>2</v>
      </c>
      <c r="D91" s="19" t="s">
        <v>1</v>
      </c>
      <c r="E91" s="19" t="s">
        <v>3</v>
      </c>
      <c r="G91" s="23" t="s">
        <v>129</v>
      </c>
      <c r="H91" s="24" t="str">
        <f t="shared" si="29"/>
        <v>Cukup/Cukup</v>
      </c>
      <c r="I91" s="24" t="str">
        <f t="shared" si="19"/>
        <v>Cukup/Baik</v>
      </c>
      <c r="J91" s="24" t="str">
        <f t="shared" si="20"/>
        <v>Cukup/Kurang</v>
      </c>
      <c r="K91" s="24" t="str">
        <f t="shared" si="21"/>
        <v>Cukup/Baik</v>
      </c>
      <c r="L91" s="24" t="str">
        <f t="shared" si="22"/>
        <v>Cukup/Kurang</v>
      </c>
      <c r="M91" s="24" t="str">
        <f t="shared" si="23"/>
        <v>Baik/Kurang</v>
      </c>
      <c r="O91" s="23" t="s">
        <v>129</v>
      </c>
      <c r="P91" s="20">
        <f t="shared" si="24"/>
        <v>1</v>
      </c>
      <c r="Q91" s="20">
        <f t="shared" si="24"/>
        <v>0.5</v>
      </c>
      <c r="R91" s="20">
        <f t="shared" si="25"/>
        <v>2</v>
      </c>
      <c r="S91" s="20">
        <f t="shared" si="26"/>
        <v>0.5</v>
      </c>
      <c r="T91" s="20">
        <f t="shared" si="27"/>
        <v>2</v>
      </c>
      <c r="U91" s="20">
        <f t="shared" si="28"/>
        <v>3</v>
      </c>
    </row>
    <row r="92" spans="1:21" x14ac:dyDescent="0.35">
      <c r="A92" s="23" t="s">
        <v>130</v>
      </c>
      <c r="B92" s="19" t="s">
        <v>2</v>
      </c>
      <c r="C92" s="19" t="s">
        <v>2</v>
      </c>
      <c r="D92" s="19" t="s">
        <v>2</v>
      </c>
      <c r="E92" s="19" t="s">
        <v>2</v>
      </c>
      <c r="G92" s="23" t="s">
        <v>130</v>
      </c>
      <c r="H92" s="24" t="str">
        <f t="shared" si="29"/>
        <v>Cukup/Cukup</v>
      </c>
      <c r="I92" s="24" t="str">
        <f t="shared" si="19"/>
        <v>Cukup/Cukup</v>
      </c>
      <c r="J92" s="24" t="str">
        <f t="shared" si="20"/>
        <v>Cukup/Cukup</v>
      </c>
      <c r="K92" s="24" t="str">
        <f t="shared" si="21"/>
        <v>Cukup/Cukup</v>
      </c>
      <c r="L92" s="24" t="str">
        <f t="shared" si="22"/>
        <v>Cukup/Cukup</v>
      </c>
      <c r="M92" s="24" t="str">
        <f t="shared" si="23"/>
        <v>Cukup/Cukup</v>
      </c>
      <c r="O92" s="23" t="s">
        <v>130</v>
      </c>
      <c r="P92" s="20">
        <f t="shared" si="24"/>
        <v>1</v>
      </c>
      <c r="Q92" s="20">
        <f t="shared" si="24"/>
        <v>1</v>
      </c>
      <c r="R92" s="20">
        <f t="shared" si="25"/>
        <v>1</v>
      </c>
      <c r="S92" s="20">
        <f t="shared" si="26"/>
        <v>1</v>
      </c>
      <c r="T92" s="20">
        <f t="shared" si="27"/>
        <v>1</v>
      </c>
      <c r="U92" s="20">
        <f t="shared" si="28"/>
        <v>1</v>
      </c>
    </row>
    <row r="93" spans="1:21" x14ac:dyDescent="0.35">
      <c r="A93" s="23" t="s">
        <v>131</v>
      </c>
      <c r="B93" s="19" t="s">
        <v>2</v>
      </c>
      <c r="C93" s="19" t="s">
        <v>1</v>
      </c>
      <c r="D93" s="19" t="s">
        <v>2</v>
      </c>
      <c r="E93" s="19" t="s">
        <v>1</v>
      </c>
      <c r="G93" s="23" t="s">
        <v>131</v>
      </c>
      <c r="H93" s="24" t="str">
        <f t="shared" si="29"/>
        <v>Cukup/Baik</v>
      </c>
      <c r="I93" s="24" t="str">
        <f t="shared" si="19"/>
        <v>Cukup/Cukup</v>
      </c>
      <c r="J93" s="24" t="str">
        <f t="shared" si="20"/>
        <v>Cukup/Baik</v>
      </c>
      <c r="K93" s="24" t="str">
        <f t="shared" si="21"/>
        <v>Baik/Cukup</v>
      </c>
      <c r="L93" s="24" t="str">
        <f t="shared" si="22"/>
        <v>Baik/Baik</v>
      </c>
      <c r="M93" s="24" t="str">
        <f t="shared" si="23"/>
        <v>Cukup/Baik</v>
      </c>
      <c r="O93" s="23" t="s">
        <v>131</v>
      </c>
      <c r="P93" s="20">
        <f t="shared" si="24"/>
        <v>0.5</v>
      </c>
      <c r="Q93" s="20">
        <f t="shared" si="24"/>
        <v>1</v>
      </c>
      <c r="R93" s="20">
        <f t="shared" si="25"/>
        <v>0.5</v>
      </c>
      <c r="S93" s="20">
        <f t="shared" si="26"/>
        <v>2</v>
      </c>
      <c r="T93" s="20">
        <f t="shared" si="27"/>
        <v>1</v>
      </c>
      <c r="U93" s="20">
        <f t="shared" si="28"/>
        <v>0.5</v>
      </c>
    </row>
    <row r="94" spans="1:21" x14ac:dyDescent="0.35">
      <c r="A94" s="23" t="s">
        <v>132</v>
      </c>
      <c r="B94" s="19" t="s">
        <v>2</v>
      </c>
      <c r="C94" s="19" t="s">
        <v>1</v>
      </c>
      <c r="D94" s="19" t="s">
        <v>1</v>
      </c>
      <c r="E94" s="19" t="s">
        <v>1</v>
      </c>
      <c r="G94" s="23" t="s">
        <v>132</v>
      </c>
      <c r="H94" s="24" t="str">
        <f t="shared" si="29"/>
        <v>Cukup/Baik</v>
      </c>
      <c r="I94" s="24" t="str">
        <f t="shared" si="19"/>
        <v>Cukup/Baik</v>
      </c>
      <c r="J94" s="24" t="str">
        <f t="shared" si="20"/>
        <v>Cukup/Baik</v>
      </c>
      <c r="K94" s="24" t="str">
        <f t="shared" si="21"/>
        <v>Baik/Baik</v>
      </c>
      <c r="L94" s="24" t="str">
        <f t="shared" si="22"/>
        <v>Baik/Baik</v>
      </c>
      <c r="M94" s="24" t="str">
        <f t="shared" si="23"/>
        <v>Baik/Baik</v>
      </c>
      <c r="O94" s="23" t="s">
        <v>132</v>
      </c>
      <c r="P94" s="20">
        <f t="shared" si="24"/>
        <v>0.5</v>
      </c>
      <c r="Q94" s="20">
        <f t="shared" si="24"/>
        <v>0.5</v>
      </c>
      <c r="R94" s="20">
        <f t="shared" si="25"/>
        <v>0.5</v>
      </c>
      <c r="S94" s="20">
        <f t="shared" si="26"/>
        <v>1</v>
      </c>
      <c r="T94" s="20">
        <f t="shared" si="27"/>
        <v>1</v>
      </c>
      <c r="U94" s="20">
        <f t="shared" si="28"/>
        <v>1</v>
      </c>
    </row>
    <row r="95" spans="1:21" x14ac:dyDescent="0.35">
      <c r="A95" s="23" t="s">
        <v>133</v>
      </c>
      <c r="B95" s="19" t="s">
        <v>2</v>
      </c>
      <c r="C95" s="19" t="s">
        <v>1</v>
      </c>
      <c r="D95" s="19" t="s">
        <v>2</v>
      </c>
      <c r="E95" s="19" t="s">
        <v>2</v>
      </c>
      <c r="G95" s="23" t="s">
        <v>133</v>
      </c>
      <c r="H95" s="24" t="str">
        <f t="shared" si="29"/>
        <v>Cukup/Baik</v>
      </c>
      <c r="I95" s="24" t="str">
        <f t="shared" si="19"/>
        <v>Cukup/Cukup</v>
      </c>
      <c r="J95" s="24" t="str">
        <f t="shared" si="20"/>
        <v>Cukup/Cukup</v>
      </c>
      <c r="K95" s="24" t="str">
        <f t="shared" si="21"/>
        <v>Baik/Cukup</v>
      </c>
      <c r="L95" s="24" t="str">
        <f t="shared" si="22"/>
        <v>Baik/Cukup</v>
      </c>
      <c r="M95" s="24" t="str">
        <f t="shared" si="23"/>
        <v>Cukup/Cukup</v>
      </c>
      <c r="O95" s="23" t="s">
        <v>133</v>
      </c>
      <c r="P95" s="20">
        <f t="shared" si="24"/>
        <v>0.5</v>
      </c>
      <c r="Q95" s="20">
        <f t="shared" si="24"/>
        <v>1</v>
      </c>
      <c r="R95" s="20">
        <f t="shared" si="25"/>
        <v>1</v>
      </c>
      <c r="S95" s="20">
        <f t="shared" si="26"/>
        <v>2</v>
      </c>
      <c r="T95" s="20">
        <f t="shared" si="27"/>
        <v>2</v>
      </c>
      <c r="U95" s="20">
        <f t="shared" si="28"/>
        <v>1</v>
      </c>
    </row>
    <row r="96" spans="1:21" x14ac:dyDescent="0.35">
      <c r="A96" s="23" t="s">
        <v>134</v>
      </c>
      <c r="B96" s="19" t="s">
        <v>2</v>
      </c>
      <c r="C96" s="19" t="s">
        <v>1</v>
      </c>
      <c r="D96" s="19" t="s">
        <v>2</v>
      </c>
      <c r="E96" s="19" t="s">
        <v>3</v>
      </c>
      <c r="G96" s="23" t="s">
        <v>134</v>
      </c>
      <c r="H96" s="24" t="str">
        <f t="shared" si="29"/>
        <v>Cukup/Baik</v>
      </c>
      <c r="I96" s="24" t="str">
        <f t="shared" si="19"/>
        <v>Cukup/Cukup</v>
      </c>
      <c r="J96" s="24" t="str">
        <f t="shared" si="20"/>
        <v>Cukup/Kurang</v>
      </c>
      <c r="K96" s="24" t="str">
        <f t="shared" si="21"/>
        <v>Baik/Cukup</v>
      </c>
      <c r="L96" s="24" t="str">
        <f t="shared" si="22"/>
        <v>Baik/Kurang</v>
      </c>
      <c r="M96" s="24" t="str">
        <f t="shared" si="23"/>
        <v>Cukup/Kurang</v>
      </c>
      <c r="O96" s="23" t="s">
        <v>134</v>
      </c>
      <c r="P96" s="20">
        <f t="shared" si="24"/>
        <v>0.5</v>
      </c>
      <c r="Q96" s="20">
        <f t="shared" si="24"/>
        <v>1</v>
      </c>
      <c r="R96" s="20">
        <f t="shared" si="25"/>
        <v>2</v>
      </c>
      <c r="S96" s="20">
        <f t="shared" si="26"/>
        <v>2</v>
      </c>
      <c r="T96" s="20">
        <f t="shared" si="27"/>
        <v>3</v>
      </c>
      <c r="U96" s="20">
        <f t="shared" si="28"/>
        <v>2</v>
      </c>
    </row>
    <row r="97" spans="1:21" x14ac:dyDescent="0.35">
      <c r="A97" s="23" t="s">
        <v>135</v>
      </c>
      <c r="B97" s="19" t="s">
        <v>2</v>
      </c>
      <c r="C97" s="19" t="s">
        <v>1</v>
      </c>
      <c r="D97" s="19" t="s">
        <v>2</v>
      </c>
      <c r="E97" s="19" t="s">
        <v>3</v>
      </c>
      <c r="G97" s="23" t="s">
        <v>135</v>
      </c>
      <c r="H97" s="24" t="str">
        <f t="shared" si="29"/>
        <v>Cukup/Baik</v>
      </c>
      <c r="I97" s="24" t="str">
        <f t="shared" si="19"/>
        <v>Cukup/Cukup</v>
      </c>
      <c r="J97" s="24" t="str">
        <f t="shared" si="20"/>
        <v>Cukup/Kurang</v>
      </c>
      <c r="K97" s="24" t="str">
        <f t="shared" si="21"/>
        <v>Baik/Cukup</v>
      </c>
      <c r="L97" s="24" t="str">
        <f t="shared" si="22"/>
        <v>Baik/Kurang</v>
      </c>
      <c r="M97" s="24" t="str">
        <f t="shared" si="23"/>
        <v>Cukup/Kurang</v>
      </c>
      <c r="O97" s="23" t="s">
        <v>135</v>
      </c>
      <c r="P97" s="20">
        <f t="shared" si="24"/>
        <v>0.5</v>
      </c>
      <c r="Q97" s="20">
        <f t="shared" si="24"/>
        <v>1</v>
      </c>
      <c r="R97" s="20">
        <f t="shared" si="25"/>
        <v>2</v>
      </c>
      <c r="S97" s="20">
        <f t="shared" si="26"/>
        <v>2</v>
      </c>
      <c r="T97" s="20">
        <f t="shared" si="27"/>
        <v>3</v>
      </c>
      <c r="U97" s="20">
        <f t="shared" si="28"/>
        <v>2</v>
      </c>
    </row>
    <row r="98" spans="1:21" x14ac:dyDescent="0.35">
      <c r="A98" s="23" t="s">
        <v>136</v>
      </c>
      <c r="B98" s="19" t="s">
        <v>2</v>
      </c>
      <c r="C98" s="19" t="s">
        <v>1</v>
      </c>
      <c r="D98" s="19" t="s">
        <v>2</v>
      </c>
      <c r="E98" s="19" t="s">
        <v>2</v>
      </c>
      <c r="G98" s="23" t="s">
        <v>136</v>
      </c>
      <c r="H98" s="24" t="str">
        <f t="shared" si="29"/>
        <v>Cukup/Baik</v>
      </c>
      <c r="I98" s="24" t="str">
        <f t="shared" si="19"/>
        <v>Cukup/Cukup</v>
      </c>
      <c r="J98" s="24" t="str">
        <f t="shared" si="20"/>
        <v>Cukup/Cukup</v>
      </c>
      <c r="K98" s="24" t="str">
        <f t="shared" si="21"/>
        <v>Baik/Cukup</v>
      </c>
      <c r="L98" s="24" t="str">
        <f t="shared" si="22"/>
        <v>Baik/Cukup</v>
      </c>
      <c r="M98" s="24" t="str">
        <f t="shared" si="23"/>
        <v>Cukup/Cukup</v>
      </c>
      <c r="O98" s="23" t="s">
        <v>136</v>
      </c>
      <c r="P98" s="20">
        <f t="shared" si="24"/>
        <v>0.5</v>
      </c>
      <c r="Q98" s="20">
        <f t="shared" si="24"/>
        <v>1</v>
      </c>
      <c r="R98" s="20">
        <f t="shared" si="25"/>
        <v>1</v>
      </c>
      <c r="S98" s="20">
        <f t="shared" si="26"/>
        <v>2</v>
      </c>
      <c r="T98" s="20">
        <f t="shared" si="27"/>
        <v>2</v>
      </c>
      <c r="U98" s="20">
        <f t="shared" si="28"/>
        <v>1</v>
      </c>
    </row>
    <row r="99" spans="1:21" x14ac:dyDescent="0.35">
      <c r="A99" s="23" t="s">
        <v>137</v>
      </c>
      <c r="B99" s="19" t="s">
        <v>2</v>
      </c>
      <c r="C99" s="19" t="s">
        <v>1</v>
      </c>
      <c r="D99" s="19" t="s">
        <v>2</v>
      </c>
      <c r="E99" s="19" t="s">
        <v>2</v>
      </c>
      <c r="G99" s="23" t="s">
        <v>137</v>
      </c>
      <c r="H99" s="24" t="str">
        <f t="shared" si="29"/>
        <v>Cukup/Baik</v>
      </c>
      <c r="I99" s="24" t="str">
        <f t="shared" si="19"/>
        <v>Cukup/Cukup</v>
      </c>
      <c r="J99" s="24" t="str">
        <f t="shared" si="20"/>
        <v>Cukup/Cukup</v>
      </c>
      <c r="K99" s="24" t="str">
        <f t="shared" si="21"/>
        <v>Baik/Cukup</v>
      </c>
      <c r="L99" s="24" t="str">
        <f t="shared" si="22"/>
        <v>Baik/Cukup</v>
      </c>
      <c r="M99" s="24" t="str">
        <f t="shared" si="23"/>
        <v>Cukup/Cukup</v>
      </c>
      <c r="O99" s="23" t="s">
        <v>137</v>
      </c>
      <c r="P99" s="20">
        <f t="shared" si="24"/>
        <v>0.5</v>
      </c>
      <c r="Q99" s="20">
        <f t="shared" si="24"/>
        <v>1</v>
      </c>
      <c r="R99" s="20">
        <f t="shared" si="25"/>
        <v>1</v>
      </c>
      <c r="S99" s="20">
        <f t="shared" si="26"/>
        <v>2</v>
      </c>
      <c r="T99" s="20">
        <f t="shared" si="27"/>
        <v>2</v>
      </c>
      <c r="U99" s="20">
        <f t="shared" si="28"/>
        <v>1</v>
      </c>
    </row>
    <row r="100" spans="1:21" x14ac:dyDescent="0.35">
      <c r="A100" s="23" t="s">
        <v>138</v>
      </c>
      <c r="B100" s="19" t="s">
        <v>2</v>
      </c>
      <c r="C100" s="19" t="s">
        <v>1</v>
      </c>
      <c r="D100" s="19" t="s">
        <v>2</v>
      </c>
      <c r="E100" s="19" t="s">
        <v>2</v>
      </c>
      <c r="G100" s="23" t="s">
        <v>138</v>
      </c>
      <c r="H100" s="24" t="str">
        <f t="shared" si="29"/>
        <v>Cukup/Baik</v>
      </c>
      <c r="I100" s="24" t="str">
        <f t="shared" si="19"/>
        <v>Cukup/Cukup</v>
      </c>
      <c r="J100" s="24" t="str">
        <f t="shared" si="20"/>
        <v>Cukup/Cukup</v>
      </c>
      <c r="K100" s="24" t="str">
        <f t="shared" si="21"/>
        <v>Baik/Cukup</v>
      </c>
      <c r="L100" s="24" t="str">
        <f t="shared" si="22"/>
        <v>Baik/Cukup</v>
      </c>
      <c r="M100" s="24" t="str">
        <f t="shared" si="23"/>
        <v>Cukup/Cukup</v>
      </c>
      <c r="O100" s="23" t="s">
        <v>138</v>
      </c>
      <c r="P100" s="20">
        <f t="shared" si="24"/>
        <v>0.5</v>
      </c>
      <c r="Q100" s="20">
        <f t="shared" si="24"/>
        <v>1</v>
      </c>
      <c r="R100" s="20">
        <f t="shared" si="25"/>
        <v>1</v>
      </c>
      <c r="S100" s="20">
        <f t="shared" si="26"/>
        <v>2</v>
      </c>
      <c r="T100" s="20">
        <f t="shared" si="27"/>
        <v>2</v>
      </c>
      <c r="U100" s="20">
        <f t="shared" si="28"/>
        <v>1</v>
      </c>
    </row>
    <row r="101" spans="1:21" x14ac:dyDescent="0.35">
      <c r="A101" s="23" t="s">
        <v>139</v>
      </c>
      <c r="B101" s="19" t="s">
        <v>2</v>
      </c>
      <c r="C101" s="19" t="s">
        <v>2</v>
      </c>
      <c r="D101" s="19" t="s">
        <v>2</v>
      </c>
      <c r="E101" s="19" t="s">
        <v>2</v>
      </c>
      <c r="G101" s="23" t="s">
        <v>139</v>
      </c>
      <c r="H101" s="24" t="str">
        <f t="shared" si="29"/>
        <v>Cukup/Cukup</v>
      </c>
      <c r="I101" s="24" t="str">
        <f t="shared" si="19"/>
        <v>Cukup/Cukup</v>
      </c>
      <c r="J101" s="24" t="str">
        <f t="shared" si="20"/>
        <v>Cukup/Cukup</v>
      </c>
      <c r="K101" s="24" t="str">
        <f t="shared" si="21"/>
        <v>Cukup/Cukup</v>
      </c>
      <c r="L101" s="24" t="str">
        <f t="shared" si="22"/>
        <v>Cukup/Cukup</v>
      </c>
      <c r="M101" s="24" t="str">
        <f t="shared" si="23"/>
        <v>Cukup/Cukup</v>
      </c>
      <c r="O101" s="23" t="s">
        <v>139</v>
      </c>
      <c r="P101" s="20">
        <f t="shared" si="24"/>
        <v>1</v>
      </c>
      <c r="Q101" s="20">
        <f t="shared" si="24"/>
        <v>1</v>
      </c>
      <c r="R101" s="20">
        <f t="shared" si="25"/>
        <v>1</v>
      </c>
      <c r="S101" s="20">
        <f t="shared" si="26"/>
        <v>1</v>
      </c>
      <c r="T101" s="20">
        <f t="shared" si="27"/>
        <v>1</v>
      </c>
      <c r="U101" s="20">
        <f t="shared" si="28"/>
        <v>1</v>
      </c>
    </row>
    <row r="102" spans="1:21" x14ac:dyDescent="0.35">
      <c r="A102" s="23" t="s">
        <v>140</v>
      </c>
      <c r="B102" s="19" t="s">
        <v>2</v>
      </c>
      <c r="C102" s="19" t="s">
        <v>2</v>
      </c>
      <c r="D102" s="19" t="s">
        <v>2</v>
      </c>
      <c r="E102" s="19" t="s">
        <v>2</v>
      </c>
      <c r="G102" s="23" t="s">
        <v>140</v>
      </c>
      <c r="H102" s="24" t="str">
        <f t="shared" si="29"/>
        <v>Cukup/Cukup</v>
      </c>
      <c r="I102" s="24" t="str">
        <f t="shared" si="19"/>
        <v>Cukup/Cukup</v>
      </c>
      <c r="J102" s="24" t="str">
        <f t="shared" si="20"/>
        <v>Cukup/Cukup</v>
      </c>
      <c r="K102" s="24" t="str">
        <f t="shared" si="21"/>
        <v>Cukup/Cukup</v>
      </c>
      <c r="L102" s="24" t="str">
        <f t="shared" si="22"/>
        <v>Cukup/Cukup</v>
      </c>
      <c r="M102" s="24" t="str">
        <f t="shared" si="23"/>
        <v>Cukup/Cukup</v>
      </c>
      <c r="O102" s="23" t="s">
        <v>140</v>
      </c>
      <c r="P102" s="20">
        <f t="shared" si="24"/>
        <v>1</v>
      </c>
      <c r="Q102" s="20">
        <f t="shared" si="24"/>
        <v>1</v>
      </c>
      <c r="R102" s="20">
        <f t="shared" si="25"/>
        <v>1</v>
      </c>
      <c r="S102" s="20">
        <f t="shared" si="26"/>
        <v>1</v>
      </c>
      <c r="T102" s="20">
        <f t="shared" si="27"/>
        <v>1</v>
      </c>
      <c r="U102" s="20">
        <f t="shared" si="28"/>
        <v>1</v>
      </c>
    </row>
    <row r="103" spans="1:21" x14ac:dyDescent="0.35">
      <c r="A103" s="23" t="s">
        <v>141</v>
      </c>
      <c r="B103" s="19" t="s">
        <v>2</v>
      </c>
      <c r="C103" s="19" t="s">
        <v>2</v>
      </c>
      <c r="D103" s="19" t="s">
        <v>2</v>
      </c>
      <c r="E103" s="19" t="s">
        <v>3</v>
      </c>
      <c r="G103" s="23" t="s">
        <v>141</v>
      </c>
      <c r="H103" s="24" t="str">
        <f t="shared" si="29"/>
        <v>Cukup/Cukup</v>
      </c>
      <c r="I103" s="24" t="str">
        <f t="shared" si="19"/>
        <v>Cukup/Cukup</v>
      </c>
      <c r="J103" s="24" t="str">
        <f t="shared" si="20"/>
        <v>Cukup/Kurang</v>
      </c>
      <c r="K103" s="24" t="str">
        <f t="shared" si="21"/>
        <v>Cukup/Cukup</v>
      </c>
      <c r="L103" s="24" t="str">
        <f t="shared" si="22"/>
        <v>Cukup/Kurang</v>
      </c>
      <c r="M103" s="24" t="str">
        <f t="shared" si="23"/>
        <v>Cukup/Kurang</v>
      </c>
      <c r="O103" s="23" t="s">
        <v>141</v>
      </c>
      <c r="P103" s="20">
        <f t="shared" si="24"/>
        <v>1</v>
      </c>
      <c r="Q103" s="20">
        <f t="shared" si="24"/>
        <v>1</v>
      </c>
      <c r="R103" s="20">
        <f t="shared" si="25"/>
        <v>2</v>
      </c>
      <c r="S103" s="20">
        <f t="shared" si="26"/>
        <v>1</v>
      </c>
      <c r="T103" s="20">
        <f t="shared" si="27"/>
        <v>2</v>
      </c>
      <c r="U103" s="20">
        <f t="shared" si="28"/>
        <v>2</v>
      </c>
    </row>
    <row r="104" spans="1:21" x14ac:dyDescent="0.35">
      <c r="A104" s="23" t="s">
        <v>142</v>
      </c>
      <c r="B104" s="19" t="s">
        <v>2</v>
      </c>
      <c r="C104" s="19" t="s">
        <v>2</v>
      </c>
      <c r="D104" s="19" t="s">
        <v>2</v>
      </c>
      <c r="E104" s="19" t="s">
        <v>1</v>
      </c>
      <c r="G104" s="23" t="s">
        <v>142</v>
      </c>
      <c r="H104" s="24" t="str">
        <f t="shared" si="29"/>
        <v>Cukup/Cukup</v>
      </c>
      <c r="I104" s="24" t="str">
        <f t="shared" si="19"/>
        <v>Cukup/Cukup</v>
      </c>
      <c r="J104" s="24" t="str">
        <f t="shared" si="20"/>
        <v>Cukup/Baik</v>
      </c>
      <c r="K104" s="24" t="str">
        <f t="shared" si="21"/>
        <v>Cukup/Cukup</v>
      </c>
      <c r="L104" s="24" t="str">
        <f t="shared" si="22"/>
        <v>Cukup/Baik</v>
      </c>
      <c r="M104" s="24" t="str">
        <f t="shared" si="23"/>
        <v>Cukup/Baik</v>
      </c>
      <c r="O104" s="23" t="s">
        <v>142</v>
      </c>
      <c r="P104" s="20">
        <f t="shared" si="24"/>
        <v>1</v>
      </c>
      <c r="Q104" s="20">
        <f t="shared" si="24"/>
        <v>1</v>
      </c>
      <c r="R104" s="20">
        <f t="shared" si="25"/>
        <v>0.5</v>
      </c>
      <c r="S104" s="20">
        <f t="shared" si="26"/>
        <v>1</v>
      </c>
      <c r="T104" s="20">
        <f t="shared" si="27"/>
        <v>0.5</v>
      </c>
      <c r="U104" s="20">
        <f t="shared" si="28"/>
        <v>0.5</v>
      </c>
    </row>
    <row r="105" spans="1:21" x14ac:dyDescent="0.35">
      <c r="A105" s="23" t="s">
        <v>143</v>
      </c>
      <c r="B105" s="19" t="s">
        <v>2</v>
      </c>
      <c r="C105" s="19" t="s">
        <v>2</v>
      </c>
      <c r="D105" s="19" t="s">
        <v>2</v>
      </c>
      <c r="E105" s="19" t="s">
        <v>1</v>
      </c>
      <c r="G105" s="23" t="s">
        <v>143</v>
      </c>
      <c r="H105" s="24" t="str">
        <f t="shared" si="29"/>
        <v>Cukup/Cukup</v>
      </c>
      <c r="I105" s="24" t="str">
        <f t="shared" si="19"/>
        <v>Cukup/Cukup</v>
      </c>
      <c r="J105" s="24" t="str">
        <f t="shared" si="20"/>
        <v>Cukup/Baik</v>
      </c>
      <c r="K105" s="24" t="str">
        <f t="shared" si="21"/>
        <v>Cukup/Cukup</v>
      </c>
      <c r="L105" s="24" t="str">
        <f t="shared" si="22"/>
        <v>Cukup/Baik</v>
      </c>
      <c r="M105" s="24" t="str">
        <f t="shared" si="23"/>
        <v>Cukup/Baik</v>
      </c>
      <c r="O105" s="23" t="s">
        <v>143</v>
      </c>
      <c r="P105" s="20">
        <f t="shared" si="24"/>
        <v>1</v>
      </c>
      <c r="Q105" s="20">
        <f t="shared" si="24"/>
        <v>1</v>
      </c>
      <c r="R105" s="20">
        <f t="shared" si="25"/>
        <v>0.5</v>
      </c>
      <c r="S105" s="20">
        <f t="shared" si="26"/>
        <v>1</v>
      </c>
      <c r="T105" s="20">
        <f t="shared" si="27"/>
        <v>0.5</v>
      </c>
      <c r="U105" s="20">
        <f t="shared" si="28"/>
        <v>0.5</v>
      </c>
    </row>
    <row r="106" spans="1:21" x14ac:dyDescent="0.35">
      <c r="A106" s="23" t="s">
        <v>144</v>
      </c>
      <c r="B106" s="19" t="s">
        <v>2</v>
      </c>
      <c r="C106" s="19" t="s">
        <v>2</v>
      </c>
      <c r="D106" s="19" t="s">
        <v>2</v>
      </c>
      <c r="E106" s="19" t="s">
        <v>2</v>
      </c>
      <c r="G106" s="23" t="s">
        <v>144</v>
      </c>
      <c r="H106" s="24" t="str">
        <f t="shared" si="29"/>
        <v>Cukup/Cukup</v>
      </c>
      <c r="I106" s="24" t="str">
        <f t="shared" si="19"/>
        <v>Cukup/Cukup</v>
      </c>
      <c r="J106" s="24" t="str">
        <f t="shared" si="20"/>
        <v>Cukup/Cukup</v>
      </c>
      <c r="K106" s="24" t="str">
        <f t="shared" si="21"/>
        <v>Cukup/Cukup</v>
      </c>
      <c r="L106" s="24" t="str">
        <f t="shared" si="22"/>
        <v>Cukup/Cukup</v>
      </c>
      <c r="M106" s="24" t="str">
        <f t="shared" si="23"/>
        <v>Cukup/Cukup</v>
      </c>
      <c r="O106" s="23" t="s">
        <v>144</v>
      </c>
      <c r="P106" s="20">
        <f t="shared" si="24"/>
        <v>1</v>
      </c>
      <c r="Q106" s="20">
        <f t="shared" si="24"/>
        <v>1</v>
      </c>
      <c r="R106" s="20">
        <f t="shared" si="25"/>
        <v>1</v>
      </c>
      <c r="S106" s="20">
        <f t="shared" si="26"/>
        <v>1</v>
      </c>
      <c r="T106" s="20">
        <f t="shared" si="27"/>
        <v>1</v>
      </c>
      <c r="U106" s="20">
        <f t="shared" si="28"/>
        <v>1</v>
      </c>
    </row>
    <row r="107" spans="1:21" x14ac:dyDescent="0.35">
      <c r="A107" s="23" t="s">
        <v>145</v>
      </c>
      <c r="B107" s="19" t="s">
        <v>2</v>
      </c>
      <c r="C107" s="19" t="s">
        <v>2</v>
      </c>
      <c r="D107" s="19" t="s">
        <v>2</v>
      </c>
      <c r="E107" s="19" t="s">
        <v>2</v>
      </c>
      <c r="G107" s="23" t="s">
        <v>145</v>
      </c>
      <c r="H107" s="24" t="str">
        <f t="shared" si="29"/>
        <v>Cukup/Cukup</v>
      </c>
      <c r="I107" s="24" t="str">
        <f t="shared" si="19"/>
        <v>Cukup/Cukup</v>
      </c>
      <c r="J107" s="24" t="str">
        <f t="shared" si="20"/>
        <v>Cukup/Cukup</v>
      </c>
      <c r="K107" s="24" t="str">
        <f t="shared" si="21"/>
        <v>Cukup/Cukup</v>
      </c>
      <c r="L107" s="24" t="str">
        <f t="shared" si="22"/>
        <v>Cukup/Cukup</v>
      </c>
      <c r="M107" s="24" t="str">
        <f t="shared" si="23"/>
        <v>Cukup/Cukup</v>
      </c>
      <c r="O107" s="23" t="s">
        <v>145</v>
      </c>
      <c r="P107" s="20">
        <f t="shared" si="24"/>
        <v>1</v>
      </c>
      <c r="Q107" s="20">
        <f t="shared" si="24"/>
        <v>1</v>
      </c>
      <c r="R107" s="20">
        <f t="shared" si="25"/>
        <v>1</v>
      </c>
      <c r="S107" s="20">
        <f t="shared" si="26"/>
        <v>1</v>
      </c>
      <c r="T107" s="20">
        <f t="shared" si="27"/>
        <v>1</v>
      </c>
      <c r="U107" s="20">
        <f t="shared" si="28"/>
        <v>1</v>
      </c>
    </row>
    <row r="108" spans="1:21" x14ac:dyDescent="0.35">
      <c r="A108" s="23" t="s">
        <v>146</v>
      </c>
      <c r="B108" s="19" t="s">
        <v>2</v>
      </c>
      <c r="C108" s="19" t="s">
        <v>2</v>
      </c>
      <c r="D108" s="19" t="s">
        <v>2</v>
      </c>
      <c r="E108" s="19" t="s">
        <v>3</v>
      </c>
      <c r="G108" s="23" t="s">
        <v>146</v>
      </c>
      <c r="H108" s="24" t="str">
        <f t="shared" si="29"/>
        <v>Cukup/Cukup</v>
      </c>
      <c r="I108" s="24" t="str">
        <f t="shared" si="19"/>
        <v>Cukup/Cukup</v>
      </c>
      <c r="J108" s="24" t="str">
        <f t="shared" si="20"/>
        <v>Cukup/Kurang</v>
      </c>
      <c r="K108" s="24" t="str">
        <f t="shared" si="21"/>
        <v>Cukup/Cukup</v>
      </c>
      <c r="L108" s="24" t="str">
        <f t="shared" si="22"/>
        <v>Cukup/Kurang</v>
      </c>
      <c r="M108" s="24" t="str">
        <f t="shared" si="23"/>
        <v>Cukup/Kurang</v>
      </c>
      <c r="O108" s="23" t="s">
        <v>146</v>
      </c>
      <c r="P108" s="20">
        <f t="shared" si="24"/>
        <v>1</v>
      </c>
      <c r="Q108" s="20">
        <f t="shared" si="24"/>
        <v>1</v>
      </c>
      <c r="R108" s="20">
        <f t="shared" si="25"/>
        <v>2</v>
      </c>
      <c r="S108" s="20">
        <f t="shared" si="26"/>
        <v>1</v>
      </c>
      <c r="T108" s="20">
        <f t="shared" si="27"/>
        <v>2</v>
      </c>
      <c r="U108" s="20">
        <f t="shared" si="28"/>
        <v>2</v>
      </c>
    </row>
    <row r="109" spans="1:21" x14ac:dyDescent="0.35">
      <c r="A109" s="23" t="s">
        <v>147</v>
      </c>
      <c r="B109" s="19" t="s">
        <v>2</v>
      </c>
      <c r="C109" s="19" t="s">
        <v>2</v>
      </c>
      <c r="D109" s="19" t="s">
        <v>2</v>
      </c>
      <c r="E109" s="19" t="s">
        <v>3</v>
      </c>
      <c r="G109" s="23" t="s">
        <v>147</v>
      </c>
      <c r="H109" s="24" t="str">
        <f t="shared" si="29"/>
        <v>Cukup/Cukup</v>
      </c>
      <c r="I109" s="24" t="str">
        <f t="shared" si="19"/>
        <v>Cukup/Cukup</v>
      </c>
      <c r="J109" s="24" t="str">
        <f t="shared" si="20"/>
        <v>Cukup/Kurang</v>
      </c>
      <c r="K109" s="24" t="str">
        <f t="shared" si="21"/>
        <v>Cukup/Cukup</v>
      </c>
      <c r="L109" s="24" t="str">
        <f t="shared" si="22"/>
        <v>Cukup/Kurang</v>
      </c>
      <c r="M109" s="24" t="str">
        <f t="shared" si="23"/>
        <v>Cukup/Kurang</v>
      </c>
      <c r="O109" s="23" t="s">
        <v>147</v>
      </c>
      <c r="P109" s="20">
        <f t="shared" si="24"/>
        <v>1</v>
      </c>
      <c r="Q109" s="20">
        <f t="shared" si="24"/>
        <v>1</v>
      </c>
      <c r="R109" s="20">
        <f t="shared" si="25"/>
        <v>2</v>
      </c>
      <c r="S109" s="20">
        <f t="shared" si="26"/>
        <v>1</v>
      </c>
      <c r="T109" s="20">
        <f t="shared" si="27"/>
        <v>2</v>
      </c>
      <c r="U109" s="20">
        <f t="shared" si="28"/>
        <v>2</v>
      </c>
    </row>
    <row r="110" spans="1:21" x14ac:dyDescent="0.35">
      <c r="A110" s="23" t="s">
        <v>148</v>
      </c>
      <c r="B110" s="19" t="s">
        <v>2</v>
      </c>
      <c r="C110" s="19" t="s">
        <v>2</v>
      </c>
      <c r="D110" s="19" t="s">
        <v>2</v>
      </c>
      <c r="E110" s="19" t="s">
        <v>1</v>
      </c>
      <c r="G110" s="23" t="s">
        <v>148</v>
      </c>
      <c r="H110" s="24" t="str">
        <f t="shared" si="29"/>
        <v>Cukup/Cukup</v>
      </c>
      <c r="I110" s="24" t="str">
        <f t="shared" si="19"/>
        <v>Cukup/Cukup</v>
      </c>
      <c r="J110" s="24" t="str">
        <f t="shared" si="20"/>
        <v>Cukup/Baik</v>
      </c>
      <c r="K110" s="24" t="str">
        <f t="shared" si="21"/>
        <v>Cukup/Cukup</v>
      </c>
      <c r="L110" s="24" t="str">
        <f t="shared" si="22"/>
        <v>Cukup/Baik</v>
      </c>
      <c r="M110" s="24" t="str">
        <f t="shared" si="23"/>
        <v>Cukup/Baik</v>
      </c>
      <c r="O110" s="23" t="s">
        <v>148</v>
      </c>
      <c r="P110" s="20">
        <f t="shared" si="24"/>
        <v>1</v>
      </c>
      <c r="Q110" s="20">
        <f t="shared" si="24"/>
        <v>1</v>
      </c>
      <c r="R110" s="20">
        <f t="shared" si="25"/>
        <v>0.5</v>
      </c>
      <c r="S110" s="20">
        <f t="shared" si="26"/>
        <v>1</v>
      </c>
      <c r="T110" s="20">
        <f t="shared" si="27"/>
        <v>0.5</v>
      </c>
      <c r="U110" s="20">
        <f t="shared" si="28"/>
        <v>0.5</v>
      </c>
    </row>
    <row r="111" spans="1:21" x14ac:dyDescent="0.35">
      <c r="A111" s="23" t="s">
        <v>149</v>
      </c>
      <c r="B111" s="19" t="s">
        <v>2</v>
      </c>
      <c r="C111" s="19" t="s">
        <v>2</v>
      </c>
      <c r="D111" s="19" t="s">
        <v>2</v>
      </c>
      <c r="E111" s="19" t="s">
        <v>3</v>
      </c>
      <c r="G111" s="23" t="s">
        <v>149</v>
      </c>
      <c r="H111" s="24" t="str">
        <f t="shared" si="29"/>
        <v>Cukup/Cukup</v>
      </c>
      <c r="I111" s="24" t="str">
        <f t="shared" si="19"/>
        <v>Cukup/Cukup</v>
      </c>
      <c r="J111" s="24" t="str">
        <f t="shared" si="20"/>
        <v>Cukup/Kurang</v>
      </c>
      <c r="K111" s="24" t="str">
        <f t="shared" si="21"/>
        <v>Cukup/Cukup</v>
      </c>
      <c r="L111" s="24" t="str">
        <f t="shared" si="22"/>
        <v>Cukup/Kurang</v>
      </c>
      <c r="M111" s="24" t="str">
        <f t="shared" si="23"/>
        <v>Cukup/Kurang</v>
      </c>
      <c r="O111" s="23" t="s">
        <v>149</v>
      </c>
      <c r="P111" s="20">
        <f t="shared" si="24"/>
        <v>1</v>
      </c>
      <c r="Q111" s="20">
        <f t="shared" si="24"/>
        <v>1</v>
      </c>
      <c r="R111" s="20">
        <f t="shared" si="25"/>
        <v>2</v>
      </c>
      <c r="S111" s="20">
        <f t="shared" si="26"/>
        <v>1</v>
      </c>
      <c r="T111" s="20">
        <f t="shared" si="27"/>
        <v>2</v>
      </c>
      <c r="U111" s="20">
        <f t="shared" si="28"/>
        <v>2</v>
      </c>
    </row>
    <row r="112" spans="1:21" x14ac:dyDescent="0.35">
      <c r="A112" s="23" t="s">
        <v>150</v>
      </c>
      <c r="B112" s="19" t="s">
        <v>2</v>
      </c>
      <c r="C112" s="19" t="s">
        <v>2</v>
      </c>
      <c r="D112" s="19" t="s">
        <v>2</v>
      </c>
      <c r="E112" s="19" t="s">
        <v>2</v>
      </c>
      <c r="G112" s="23" t="s">
        <v>150</v>
      </c>
      <c r="H112" s="24" t="str">
        <f t="shared" si="29"/>
        <v>Cukup/Cukup</v>
      </c>
      <c r="I112" s="24" t="str">
        <f t="shared" si="19"/>
        <v>Cukup/Cukup</v>
      </c>
      <c r="J112" s="24" t="str">
        <f t="shared" si="20"/>
        <v>Cukup/Cukup</v>
      </c>
      <c r="K112" s="24" t="str">
        <f t="shared" si="21"/>
        <v>Cukup/Cukup</v>
      </c>
      <c r="L112" s="24" t="str">
        <f t="shared" si="22"/>
        <v>Cukup/Cukup</v>
      </c>
      <c r="M112" s="24" t="str">
        <f t="shared" si="23"/>
        <v>Cukup/Cukup</v>
      </c>
      <c r="O112" s="23" t="s">
        <v>150</v>
      </c>
      <c r="P112" s="20">
        <f t="shared" si="24"/>
        <v>1</v>
      </c>
      <c r="Q112" s="20">
        <f t="shared" si="24"/>
        <v>1</v>
      </c>
      <c r="R112" s="20">
        <f t="shared" si="25"/>
        <v>1</v>
      </c>
      <c r="S112" s="20">
        <f t="shared" si="26"/>
        <v>1</v>
      </c>
      <c r="T112" s="20">
        <f t="shared" si="27"/>
        <v>1</v>
      </c>
      <c r="U112" s="20">
        <f t="shared" si="28"/>
        <v>1</v>
      </c>
    </row>
    <row r="113" spans="1:21" x14ac:dyDescent="0.35">
      <c r="A113" s="23" t="s">
        <v>151</v>
      </c>
      <c r="B113" s="19" t="s">
        <v>2</v>
      </c>
      <c r="C113" s="19" t="s">
        <v>3</v>
      </c>
      <c r="D113" s="19" t="s">
        <v>2</v>
      </c>
      <c r="E113" s="19" t="s">
        <v>1</v>
      </c>
      <c r="G113" s="23" t="s">
        <v>151</v>
      </c>
      <c r="H113" s="24" t="str">
        <f t="shared" si="29"/>
        <v>Cukup/Kurang</v>
      </c>
      <c r="I113" s="24" t="str">
        <f t="shared" si="19"/>
        <v>Cukup/Cukup</v>
      </c>
      <c r="J113" s="24" t="str">
        <f t="shared" si="20"/>
        <v>Cukup/Baik</v>
      </c>
      <c r="K113" s="24" t="str">
        <f t="shared" si="21"/>
        <v>Kurang/Cukup</v>
      </c>
      <c r="L113" s="24" t="str">
        <f t="shared" si="22"/>
        <v>Kurang/Baik</v>
      </c>
      <c r="M113" s="24" t="str">
        <f t="shared" si="23"/>
        <v>Cukup/Baik</v>
      </c>
      <c r="O113" s="23" t="s">
        <v>151</v>
      </c>
      <c r="P113" s="20">
        <f t="shared" si="24"/>
        <v>2</v>
      </c>
      <c r="Q113" s="20">
        <f t="shared" si="24"/>
        <v>1</v>
      </c>
      <c r="R113" s="20">
        <f t="shared" si="25"/>
        <v>0.5</v>
      </c>
      <c r="S113" s="20">
        <f t="shared" si="26"/>
        <v>0.55000000000000004</v>
      </c>
      <c r="T113" s="20">
        <f t="shared" si="27"/>
        <v>0.33</v>
      </c>
      <c r="U113" s="20">
        <f t="shared" si="28"/>
        <v>0.5</v>
      </c>
    </row>
    <row r="114" spans="1:21" x14ac:dyDescent="0.35">
      <c r="A114" s="23" t="s">
        <v>152</v>
      </c>
      <c r="B114" s="19" t="s">
        <v>2</v>
      </c>
      <c r="C114" s="19" t="s">
        <v>3</v>
      </c>
      <c r="D114" s="19" t="s">
        <v>2</v>
      </c>
      <c r="E114" s="19" t="s">
        <v>1</v>
      </c>
      <c r="G114" s="23" t="s">
        <v>152</v>
      </c>
      <c r="H114" s="24" t="str">
        <f t="shared" si="29"/>
        <v>Cukup/Kurang</v>
      </c>
      <c r="I114" s="24" t="str">
        <f t="shared" si="19"/>
        <v>Cukup/Cukup</v>
      </c>
      <c r="J114" s="24" t="str">
        <f t="shared" si="20"/>
        <v>Cukup/Baik</v>
      </c>
      <c r="K114" s="24" t="str">
        <f t="shared" si="21"/>
        <v>Kurang/Cukup</v>
      </c>
      <c r="L114" s="24" t="str">
        <f t="shared" si="22"/>
        <v>Kurang/Baik</v>
      </c>
      <c r="M114" s="24" t="str">
        <f t="shared" si="23"/>
        <v>Cukup/Baik</v>
      </c>
      <c r="O114" s="23" t="s">
        <v>152</v>
      </c>
      <c r="P114" s="20">
        <f t="shared" si="24"/>
        <v>2</v>
      </c>
      <c r="Q114" s="20">
        <f t="shared" si="24"/>
        <v>1</v>
      </c>
      <c r="R114" s="20">
        <f t="shared" si="25"/>
        <v>0.5</v>
      </c>
      <c r="S114" s="20">
        <f t="shared" si="26"/>
        <v>0.55000000000000004</v>
      </c>
      <c r="T114" s="20">
        <f t="shared" si="27"/>
        <v>0.33</v>
      </c>
      <c r="U114" s="20">
        <f t="shared" si="28"/>
        <v>0.5</v>
      </c>
    </row>
    <row r="115" spans="1:21" x14ac:dyDescent="0.35">
      <c r="A115" s="23" t="s">
        <v>153</v>
      </c>
      <c r="B115" s="19" t="s">
        <v>2</v>
      </c>
      <c r="C115" s="19" t="s">
        <v>3</v>
      </c>
      <c r="D115" s="19" t="s">
        <v>2</v>
      </c>
      <c r="E115" s="19" t="s">
        <v>2</v>
      </c>
      <c r="G115" s="23" t="s">
        <v>153</v>
      </c>
      <c r="H115" s="24" t="str">
        <f t="shared" si="29"/>
        <v>Cukup/Kurang</v>
      </c>
      <c r="I115" s="24" t="str">
        <f t="shared" si="19"/>
        <v>Cukup/Cukup</v>
      </c>
      <c r="J115" s="24" t="str">
        <f t="shared" si="20"/>
        <v>Cukup/Cukup</v>
      </c>
      <c r="K115" s="24" t="str">
        <f t="shared" si="21"/>
        <v>Kurang/Cukup</v>
      </c>
      <c r="L115" s="24" t="str">
        <f t="shared" si="22"/>
        <v>Kurang/Cukup</v>
      </c>
      <c r="M115" s="24" t="str">
        <f t="shared" si="23"/>
        <v>Cukup/Cukup</v>
      </c>
      <c r="O115" s="23" t="s">
        <v>153</v>
      </c>
      <c r="P115" s="20">
        <f t="shared" si="24"/>
        <v>2</v>
      </c>
      <c r="Q115" s="20">
        <f t="shared" si="24"/>
        <v>1</v>
      </c>
      <c r="R115" s="20">
        <f t="shared" si="25"/>
        <v>1</v>
      </c>
      <c r="S115" s="20">
        <f t="shared" si="26"/>
        <v>0.55000000000000004</v>
      </c>
      <c r="T115" s="20">
        <f t="shared" si="27"/>
        <v>0.55000000000000004</v>
      </c>
      <c r="U115" s="20">
        <f t="shared" si="28"/>
        <v>1</v>
      </c>
    </row>
    <row r="116" spans="1:21" x14ac:dyDescent="0.35">
      <c r="A116" s="23" t="s">
        <v>154</v>
      </c>
      <c r="B116" s="19" t="s">
        <v>2</v>
      </c>
      <c r="C116" s="19" t="s">
        <v>3</v>
      </c>
      <c r="D116" s="19" t="s">
        <v>1</v>
      </c>
      <c r="E116" s="19" t="s">
        <v>3</v>
      </c>
      <c r="G116" s="23" t="s">
        <v>154</v>
      </c>
      <c r="H116" s="24" t="str">
        <f t="shared" si="29"/>
        <v>Cukup/Kurang</v>
      </c>
      <c r="I116" s="24" t="str">
        <f t="shared" si="19"/>
        <v>Cukup/Baik</v>
      </c>
      <c r="J116" s="24" t="str">
        <f t="shared" si="20"/>
        <v>Cukup/Kurang</v>
      </c>
      <c r="K116" s="24" t="str">
        <f t="shared" si="21"/>
        <v>Kurang/Baik</v>
      </c>
      <c r="L116" s="24" t="str">
        <f t="shared" si="22"/>
        <v>Kurang/Kurang</v>
      </c>
      <c r="M116" s="24" t="str">
        <f t="shared" si="23"/>
        <v>Baik/Kurang</v>
      </c>
      <c r="O116" s="23" t="s">
        <v>154</v>
      </c>
      <c r="P116" s="20">
        <f t="shared" si="24"/>
        <v>2</v>
      </c>
      <c r="Q116" s="20">
        <f t="shared" si="24"/>
        <v>0.5</v>
      </c>
      <c r="R116" s="20">
        <f t="shared" si="25"/>
        <v>2</v>
      </c>
      <c r="S116" s="20">
        <f t="shared" si="26"/>
        <v>0.33</v>
      </c>
      <c r="T116" s="20">
        <f t="shared" si="27"/>
        <v>1</v>
      </c>
      <c r="U116" s="20">
        <f t="shared" si="28"/>
        <v>3</v>
      </c>
    </row>
    <row r="117" spans="1:21" x14ac:dyDescent="0.35">
      <c r="A117" s="23" t="s">
        <v>155</v>
      </c>
      <c r="B117" s="19" t="s">
        <v>2</v>
      </c>
      <c r="C117" s="19" t="s">
        <v>3</v>
      </c>
      <c r="D117" s="19" t="s">
        <v>1</v>
      </c>
      <c r="E117" s="19" t="s">
        <v>3</v>
      </c>
      <c r="G117" s="23" t="s">
        <v>155</v>
      </c>
      <c r="H117" s="24" t="str">
        <f t="shared" si="29"/>
        <v>Cukup/Kurang</v>
      </c>
      <c r="I117" s="24" t="str">
        <f t="shared" si="19"/>
        <v>Cukup/Baik</v>
      </c>
      <c r="J117" s="24" t="str">
        <f t="shared" si="20"/>
        <v>Cukup/Kurang</v>
      </c>
      <c r="K117" s="24" t="str">
        <f t="shared" si="21"/>
        <v>Kurang/Baik</v>
      </c>
      <c r="L117" s="24" t="str">
        <f t="shared" si="22"/>
        <v>Kurang/Kurang</v>
      </c>
      <c r="M117" s="24" t="str">
        <f t="shared" si="23"/>
        <v>Baik/Kurang</v>
      </c>
      <c r="O117" s="23" t="s">
        <v>155</v>
      </c>
      <c r="P117" s="20">
        <f t="shared" si="24"/>
        <v>2</v>
      </c>
      <c r="Q117" s="20">
        <f t="shared" si="24"/>
        <v>0.5</v>
      </c>
      <c r="R117" s="20">
        <f t="shared" si="25"/>
        <v>2</v>
      </c>
      <c r="S117" s="20">
        <f t="shared" si="26"/>
        <v>0.33</v>
      </c>
      <c r="T117" s="20">
        <f t="shared" si="27"/>
        <v>1</v>
      </c>
      <c r="U117" s="20">
        <f t="shared" si="28"/>
        <v>3</v>
      </c>
    </row>
    <row r="118" spans="1:21" x14ac:dyDescent="0.35">
      <c r="A118" s="23" t="s">
        <v>156</v>
      </c>
      <c r="B118" s="19" t="s">
        <v>2</v>
      </c>
      <c r="C118" s="19" t="s">
        <v>3</v>
      </c>
      <c r="D118" s="19" t="s">
        <v>2</v>
      </c>
      <c r="E118" s="19" t="s">
        <v>2</v>
      </c>
      <c r="G118" s="23" t="s">
        <v>156</v>
      </c>
      <c r="H118" s="24" t="str">
        <f t="shared" si="29"/>
        <v>Cukup/Kurang</v>
      </c>
      <c r="I118" s="24" t="str">
        <f t="shared" si="19"/>
        <v>Cukup/Cukup</v>
      </c>
      <c r="J118" s="24" t="str">
        <f t="shared" si="20"/>
        <v>Cukup/Cukup</v>
      </c>
      <c r="K118" s="24" t="str">
        <f t="shared" si="21"/>
        <v>Kurang/Cukup</v>
      </c>
      <c r="L118" s="24" t="str">
        <f t="shared" si="22"/>
        <v>Kurang/Cukup</v>
      </c>
      <c r="M118" s="24" t="str">
        <f t="shared" si="23"/>
        <v>Cukup/Cukup</v>
      </c>
      <c r="O118" s="23" t="s">
        <v>156</v>
      </c>
      <c r="P118" s="20">
        <f t="shared" si="24"/>
        <v>2</v>
      </c>
      <c r="Q118" s="20">
        <f t="shared" si="24"/>
        <v>1</v>
      </c>
      <c r="R118" s="20">
        <f t="shared" si="25"/>
        <v>1</v>
      </c>
      <c r="S118" s="20">
        <f t="shared" si="26"/>
        <v>0.55000000000000004</v>
      </c>
      <c r="T118" s="20">
        <f t="shared" si="27"/>
        <v>0.55000000000000004</v>
      </c>
      <c r="U118" s="20">
        <f t="shared" si="28"/>
        <v>1</v>
      </c>
    </row>
    <row r="119" spans="1:21" x14ac:dyDescent="0.35">
      <c r="A119" s="23" t="s">
        <v>157</v>
      </c>
      <c r="B119" s="19" t="s">
        <v>2</v>
      </c>
      <c r="C119" s="19" t="s">
        <v>3</v>
      </c>
      <c r="D119" s="19" t="s">
        <v>1</v>
      </c>
      <c r="E119" s="19" t="s">
        <v>2</v>
      </c>
      <c r="G119" s="23" t="s">
        <v>157</v>
      </c>
      <c r="H119" s="24" t="str">
        <f t="shared" ref="H119:H133" si="30">CONCATENATE(B119,"/",C119)</f>
        <v>Cukup/Kurang</v>
      </c>
      <c r="I119" s="24" t="str">
        <f t="shared" si="19"/>
        <v>Cukup/Baik</v>
      </c>
      <c r="J119" s="24" t="str">
        <f t="shared" si="20"/>
        <v>Cukup/Cukup</v>
      </c>
      <c r="K119" s="24" t="str">
        <f t="shared" si="21"/>
        <v>Kurang/Baik</v>
      </c>
      <c r="L119" s="24" t="str">
        <f t="shared" si="22"/>
        <v>Kurang/Cukup</v>
      </c>
      <c r="M119" s="24" t="str">
        <f t="shared" si="23"/>
        <v>Baik/Cukup</v>
      </c>
      <c r="O119" s="23" t="s">
        <v>157</v>
      </c>
      <c r="P119" s="20">
        <f t="shared" si="24"/>
        <v>2</v>
      </c>
      <c r="Q119" s="20">
        <f t="shared" si="24"/>
        <v>0.5</v>
      </c>
      <c r="R119" s="20">
        <f t="shared" si="25"/>
        <v>1</v>
      </c>
      <c r="S119" s="20">
        <f t="shared" si="26"/>
        <v>0.33</v>
      </c>
      <c r="T119" s="20">
        <f t="shared" si="27"/>
        <v>0.55000000000000004</v>
      </c>
      <c r="U119" s="20">
        <f t="shared" si="28"/>
        <v>2</v>
      </c>
    </row>
    <row r="120" spans="1:21" x14ac:dyDescent="0.35">
      <c r="A120" s="23" t="s">
        <v>158</v>
      </c>
      <c r="B120" s="19" t="s">
        <v>2</v>
      </c>
      <c r="C120" s="19" t="s">
        <v>3</v>
      </c>
      <c r="D120" s="19" t="s">
        <v>1</v>
      </c>
      <c r="E120" s="19" t="s">
        <v>2</v>
      </c>
      <c r="G120" s="23" t="s">
        <v>158</v>
      </c>
      <c r="H120" s="24" t="str">
        <f t="shared" si="30"/>
        <v>Cukup/Kurang</v>
      </c>
      <c r="I120" s="24" t="str">
        <f t="shared" si="19"/>
        <v>Cukup/Baik</v>
      </c>
      <c r="J120" s="24" t="str">
        <f t="shared" si="20"/>
        <v>Cukup/Cukup</v>
      </c>
      <c r="K120" s="24" t="str">
        <f t="shared" si="21"/>
        <v>Kurang/Baik</v>
      </c>
      <c r="L120" s="24" t="str">
        <f t="shared" si="22"/>
        <v>Kurang/Cukup</v>
      </c>
      <c r="M120" s="24" t="str">
        <f t="shared" si="23"/>
        <v>Baik/Cukup</v>
      </c>
      <c r="O120" s="23" t="s">
        <v>158</v>
      </c>
      <c r="P120" s="20">
        <f t="shared" si="24"/>
        <v>2</v>
      </c>
      <c r="Q120" s="20">
        <f t="shared" si="24"/>
        <v>0.5</v>
      </c>
      <c r="R120" s="20">
        <f t="shared" si="25"/>
        <v>1</v>
      </c>
      <c r="S120" s="20">
        <f t="shared" si="26"/>
        <v>0.33</v>
      </c>
      <c r="T120" s="20">
        <f t="shared" si="27"/>
        <v>0.55000000000000004</v>
      </c>
      <c r="U120" s="20">
        <f t="shared" si="28"/>
        <v>2</v>
      </c>
    </row>
    <row r="121" spans="1:21" x14ac:dyDescent="0.35">
      <c r="A121" s="23" t="s">
        <v>159</v>
      </c>
      <c r="B121" s="19" t="s">
        <v>2</v>
      </c>
      <c r="C121" s="19" t="s">
        <v>1</v>
      </c>
      <c r="D121" s="19" t="s">
        <v>1</v>
      </c>
      <c r="E121" s="19" t="s">
        <v>2</v>
      </c>
      <c r="G121" s="23" t="s">
        <v>159</v>
      </c>
      <c r="H121" s="24" t="str">
        <f t="shared" si="30"/>
        <v>Cukup/Baik</v>
      </c>
      <c r="I121" s="24" t="str">
        <f t="shared" si="19"/>
        <v>Cukup/Baik</v>
      </c>
      <c r="J121" s="24" t="str">
        <f t="shared" si="20"/>
        <v>Cukup/Cukup</v>
      </c>
      <c r="K121" s="24" t="str">
        <f t="shared" si="21"/>
        <v>Baik/Baik</v>
      </c>
      <c r="L121" s="24" t="str">
        <f t="shared" si="22"/>
        <v>Baik/Cukup</v>
      </c>
      <c r="M121" s="24" t="str">
        <f t="shared" si="23"/>
        <v>Baik/Cukup</v>
      </c>
      <c r="O121" s="23" t="s">
        <v>159</v>
      </c>
      <c r="P121" s="20">
        <f t="shared" si="24"/>
        <v>0.5</v>
      </c>
      <c r="Q121" s="20">
        <f t="shared" si="24"/>
        <v>0.5</v>
      </c>
      <c r="R121" s="20">
        <f t="shared" si="25"/>
        <v>1</v>
      </c>
      <c r="S121" s="20">
        <f t="shared" si="26"/>
        <v>1</v>
      </c>
      <c r="T121" s="20">
        <f t="shared" si="27"/>
        <v>2</v>
      </c>
      <c r="U121" s="20">
        <f t="shared" si="28"/>
        <v>2</v>
      </c>
    </row>
    <row r="122" spans="1:21" x14ac:dyDescent="0.35">
      <c r="A122" s="23" t="s">
        <v>160</v>
      </c>
      <c r="B122" s="19" t="s">
        <v>2</v>
      </c>
      <c r="C122" s="19" t="s">
        <v>1</v>
      </c>
      <c r="D122" s="19" t="s">
        <v>1</v>
      </c>
      <c r="E122" s="19" t="s">
        <v>2</v>
      </c>
      <c r="G122" s="23" t="s">
        <v>160</v>
      </c>
      <c r="H122" s="24" t="str">
        <f t="shared" si="30"/>
        <v>Cukup/Baik</v>
      </c>
      <c r="I122" s="24" t="str">
        <f t="shared" si="19"/>
        <v>Cukup/Baik</v>
      </c>
      <c r="J122" s="24" t="str">
        <f t="shared" si="20"/>
        <v>Cukup/Cukup</v>
      </c>
      <c r="K122" s="24" t="str">
        <f t="shared" si="21"/>
        <v>Baik/Baik</v>
      </c>
      <c r="L122" s="24" t="str">
        <f t="shared" si="22"/>
        <v>Baik/Cukup</v>
      </c>
      <c r="M122" s="24" t="str">
        <f t="shared" si="23"/>
        <v>Baik/Cukup</v>
      </c>
      <c r="O122" s="23" t="s">
        <v>160</v>
      </c>
      <c r="P122" s="20">
        <f t="shared" si="24"/>
        <v>0.5</v>
      </c>
      <c r="Q122" s="20">
        <f t="shared" si="24"/>
        <v>0.5</v>
      </c>
      <c r="R122" s="20">
        <f t="shared" si="25"/>
        <v>1</v>
      </c>
      <c r="S122" s="20">
        <f t="shared" si="26"/>
        <v>1</v>
      </c>
      <c r="T122" s="20">
        <f t="shared" si="27"/>
        <v>2</v>
      </c>
      <c r="U122" s="20">
        <f t="shared" si="28"/>
        <v>2</v>
      </c>
    </row>
    <row r="123" spans="1:21" x14ac:dyDescent="0.35">
      <c r="A123" s="23" t="s">
        <v>161</v>
      </c>
      <c r="B123" s="19" t="s">
        <v>2</v>
      </c>
      <c r="C123" s="19" t="s">
        <v>1</v>
      </c>
      <c r="D123" s="19" t="s">
        <v>1</v>
      </c>
      <c r="E123" s="19" t="s">
        <v>3</v>
      </c>
      <c r="G123" s="23" t="s">
        <v>161</v>
      </c>
      <c r="H123" s="24" t="str">
        <f t="shared" si="30"/>
        <v>Cukup/Baik</v>
      </c>
      <c r="I123" s="24" t="str">
        <f t="shared" si="19"/>
        <v>Cukup/Baik</v>
      </c>
      <c r="J123" s="24" t="str">
        <f t="shared" si="20"/>
        <v>Cukup/Kurang</v>
      </c>
      <c r="K123" s="24" t="str">
        <f t="shared" si="21"/>
        <v>Baik/Baik</v>
      </c>
      <c r="L123" s="24" t="str">
        <f t="shared" si="22"/>
        <v>Baik/Kurang</v>
      </c>
      <c r="M123" s="24" t="str">
        <f t="shared" si="23"/>
        <v>Baik/Kurang</v>
      </c>
      <c r="O123" s="23" t="s">
        <v>161</v>
      </c>
      <c r="P123" s="20">
        <f t="shared" si="24"/>
        <v>0.5</v>
      </c>
      <c r="Q123" s="20">
        <f t="shared" si="24"/>
        <v>0.5</v>
      </c>
      <c r="R123" s="20">
        <f t="shared" si="25"/>
        <v>2</v>
      </c>
      <c r="S123" s="20">
        <f t="shared" si="26"/>
        <v>1</v>
      </c>
      <c r="T123" s="20">
        <f t="shared" si="27"/>
        <v>3</v>
      </c>
      <c r="U123" s="20">
        <f t="shared" si="28"/>
        <v>3</v>
      </c>
    </row>
    <row r="124" spans="1:21" x14ac:dyDescent="0.35">
      <c r="A124" s="23" t="s">
        <v>162</v>
      </c>
      <c r="B124" s="19" t="s">
        <v>2</v>
      </c>
      <c r="C124" s="19" t="s">
        <v>1</v>
      </c>
      <c r="D124" s="19" t="s">
        <v>1</v>
      </c>
      <c r="E124" s="19" t="s">
        <v>1</v>
      </c>
      <c r="G124" s="23" t="s">
        <v>162</v>
      </c>
      <c r="H124" s="24" t="str">
        <f t="shared" si="30"/>
        <v>Cukup/Baik</v>
      </c>
      <c r="I124" s="24" t="str">
        <f t="shared" si="19"/>
        <v>Cukup/Baik</v>
      </c>
      <c r="J124" s="24" t="str">
        <f t="shared" si="20"/>
        <v>Cukup/Baik</v>
      </c>
      <c r="K124" s="24" t="str">
        <f t="shared" si="21"/>
        <v>Baik/Baik</v>
      </c>
      <c r="L124" s="24" t="str">
        <f t="shared" si="22"/>
        <v>Baik/Baik</v>
      </c>
      <c r="M124" s="24" t="str">
        <f t="shared" si="23"/>
        <v>Baik/Baik</v>
      </c>
      <c r="O124" s="23" t="s">
        <v>162</v>
      </c>
      <c r="P124" s="20">
        <f t="shared" si="24"/>
        <v>0.5</v>
      </c>
      <c r="Q124" s="20">
        <f t="shared" si="24"/>
        <v>0.5</v>
      </c>
      <c r="R124" s="20">
        <f t="shared" si="25"/>
        <v>0.5</v>
      </c>
      <c r="S124" s="20">
        <f t="shared" si="26"/>
        <v>1</v>
      </c>
      <c r="T124" s="20">
        <f t="shared" si="27"/>
        <v>1</v>
      </c>
      <c r="U124" s="20">
        <f t="shared" si="28"/>
        <v>1</v>
      </c>
    </row>
    <row r="125" spans="1:21" x14ac:dyDescent="0.35">
      <c r="A125" s="23" t="s">
        <v>163</v>
      </c>
      <c r="B125" s="19" t="s">
        <v>2</v>
      </c>
      <c r="C125" s="19" t="s">
        <v>1</v>
      </c>
      <c r="D125" s="19" t="s">
        <v>1</v>
      </c>
      <c r="E125" s="19" t="s">
        <v>1</v>
      </c>
      <c r="G125" s="23" t="s">
        <v>163</v>
      </c>
      <c r="H125" s="24" t="str">
        <f t="shared" si="30"/>
        <v>Cukup/Baik</v>
      </c>
      <c r="I125" s="24" t="str">
        <f t="shared" si="19"/>
        <v>Cukup/Baik</v>
      </c>
      <c r="J125" s="24" t="str">
        <f t="shared" si="20"/>
        <v>Cukup/Baik</v>
      </c>
      <c r="K125" s="24" t="str">
        <f t="shared" si="21"/>
        <v>Baik/Baik</v>
      </c>
      <c r="L125" s="24" t="str">
        <f t="shared" si="22"/>
        <v>Baik/Baik</v>
      </c>
      <c r="M125" s="24" t="str">
        <f t="shared" si="23"/>
        <v>Baik/Baik</v>
      </c>
      <c r="O125" s="23" t="s">
        <v>163</v>
      </c>
      <c r="P125" s="20">
        <f t="shared" si="24"/>
        <v>0.5</v>
      </c>
      <c r="Q125" s="20">
        <f t="shared" si="24"/>
        <v>0.5</v>
      </c>
      <c r="R125" s="20">
        <f t="shared" si="25"/>
        <v>0.5</v>
      </c>
      <c r="S125" s="20">
        <f t="shared" si="26"/>
        <v>1</v>
      </c>
      <c r="T125" s="20">
        <f t="shared" si="27"/>
        <v>1</v>
      </c>
      <c r="U125" s="20">
        <f t="shared" si="28"/>
        <v>1</v>
      </c>
    </row>
    <row r="126" spans="1:21" x14ac:dyDescent="0.35">
      <c r="A126" s="23" t="s">
        <v>164</v>
      </c>
      <c r="B126" s="19" t="s">
        <v>2</v>
      </c>
      <c r="C126" s="19" t="s">
        <v>1</v>
      </c>
      <c r="D126" s="19" t="s">
        <v>2</v>
      </c>
      <c r="E126" s="19" t="s">
        <v>2</v>
      </c>
      <c r="G126" s="23" t="s">
        <v>164</v>
      </c>
      <c r="H126" s="24" t="str">
        <f t="shared" si="30"/>
        <v>Cukup/Baik</v>
      </c>
      <c r="I126" s="24" t="str">
        <f t="shared" si="19"/>
        <v>Cukup/Cukup</v>
      </c>
      <c r="J126" s="24" t="str">
        <f t="shared" si="20"/>
        <v>Cukup/Cukup</v>
      </c>
      <c r="K126" s="24" t="str">
        <f t="shared" si="21"/>
        <v>Baik/Cukup</v>
      </c>
      <c r="L126" s="24" t="str">
        <f t="shared" si="22"/>
        <v>Baik/Cukup</v>
      </c>
      <c r="M126" s="24" t="str">
        <f t="shared" si="23"/>
        <v>Cukup/Cukup</v>
      </c>
      <c r="O126" s="23" t="s">
        <v>164</v>
      </c>
      <c r="P126" s="20">
        <f t="shared" si="24"/>
        <v>0.5</v>
      </c>
      <c r="Q126" s="20">
        <f t="shared" si="24"/>
        <v>1</v>
      </c>
      <c r="R126" s="20">
        <f t="shared" si="25"/>
        <v>1</v>
      </c>
      <c r="S126" s="20">
        <f t="shared" si="26"/>
        <v>2</v>
      </c>
      <c r="T126" s="20">
        <f t="shared" si="27"/>
        <v>2</v>
      </c>
      <c r="U126" s="20">
        <f t="shared" si="28"/>
        <v>1</v>
      </c>
    </row>
    <row r="127" spans="1:21" x14ac:dyDescent="0.35">
      <c r="A127" s="23" t="s">
        <v>165</v>
      </c>
      <c r="B127" s="19" t="s">
        <v>2</v>
      </c>
      <c r="C127" s="19" t="s">
        <v>2</v>
      </c>
      <c r="D127" s="19" t="s">
        <v>1</v>
      </c>
      <c r="E127" s="19" t="s">
        <v>2</v>
      </c>
      <c r="G127" s="23" t="s">
        <v>165</v>
      </c>
      <c r="H127" s="24" t="str">
        <f t="shared" si="30"/>
        <v>Cukup/Cukup</v>
      </c>
      <c r="I127" s="24" t="str">
        <f t="shared" si="19"/>
        <v>Cukup/Baik</v>
      </c>
      <c r="J127" s="24" t="str">
        <f t="shared" si="20"/>
        <v>Cukup/Cukup</v>
      </c>
      <c r="K127" s="24" t="str">
        <f t="shared" si="21"/>
        <v>Cukup/Baik</v>
      </c>
      <c r="L127" s="24" t="str">
        <f t="shared" si="22"/>
        <v>Cukup/Cukup</v>
      </c>
      <c r="M127" s="24" t="str">
        <f t="shared" si="23"/>
        <v>Baik/Cukup</v>
      </c>
      <c r="O127" s="23" t="s">
        <v>165</v>
      </c>
      <c r="P127" s="20">
        <f t="shared" si="24"/>
        <v>1</v>
      </c>
      <c r="Q127" s="20">
        <f t="shared" si="24"/>
        <v>0.5</v>
      </c>
      <c r="R127" s="20">
        <f t="shared" si="25"/>
        <v>1</v>
      </c>
      <c r="S127" s="20">
        <f t="shared" si="26"/>
        <v>0.5</v>
      </c>
      <c r="T127" s="20">
        <f t="shared" si="27"/>
        <v>1</v>
      </c>
      <c r="U127" s="20">
        <f t="shared" si="28"/>
        <v>2</v>
      </c>
    </row>
    <row r="128" spans="1:21" x14ac:dyDescent="0.35">
      <c r="A128" s="23" t="s">
        <v>166</v>
      </c>
      <c r="B128" s="19" t="s">
        <v>1</v>
      </c>
      <c r="C128" s="19" t="s">
        <v>2</v>
      </c>
      <c r="D128" s="19" t="s">
        <v>1</v>
      </c>
      <c r="E128" s="19" t="s">
        <v>3</v>
      </c>
      <c r="G128" s="23" t="s">
        <v>166</v>
      </c>
      <c r="H128" s="24" t="str">
        <f t="shared" si="30"/>
        <v>Baik/Cukup</v>
      </c>
      <c r="I128" s="24" t="str">
        <f t="shared" si="19"/>
        <v>Baik/Baik</v>
      </c>
      <c r="J128" s="24" t="str">
        <f t="shared" si="20"/>
        <v>Baik/Kurang</v>
      </c>
      <c r="K128" s="24" t="str">
        <f t="shared" si="21"/>
        <v>Cukup/Baik</v>
      </c>
      <c r="L128" s="24" t="str">
        <f t="shared" si="22"/>
        <v>Cukup/Kurang</v>
      </c>
      <c r="M128" s="24" t="str">
        <f t="shared" si="23"/>
        <v>Baik/Kurang</v>
      </c>
      <c r="O128" s="23" t="s">
        <v>166</v>
      </c>
      <c r="P128" s="20">
        <f t="shared" si="24"/>
        <v>2</v>
      </c>
      <c r="Q128" s="20">
        <f t="shared" si="24"/>
        <v>1</v>
      </c>
      <c r="R128" s="20">
        <f t="shared" si="25"/>
        <v>3</v>
      </c>
      <c r="S128" s="20">
        <f t="shared" si="26"/>
        <v>0.5</v>
      </c>
      <c r="T128" s="20">
        <f t="shared" si="27"/>
        <v>2</v>
      </c>
      <c r="U128" s="20">
        <f t="shared" si="28"/>
        <v>3</v>
      </c>
    </row>
    <row r="129" spans="1:21" x14ac:dyDescent="0.35">
      <c r="A129" s="23" t="s">
        <v>167</v>
      </c>
      <c r="B129" s="19" t="s">
        <v>1</v>
      </c>
      <c r="C129" s="19" t="s">
        <v>2</v>
      </c>
      <c r="D129" s="19" t="s">
        <v>2</v>
      </c>
      <c r="E129" s="19" t="s">
        <v>3</v>
      </c>
      <c r="G129" s="23" t="s">
        <v>167</v>
      </c>
      <c r="H129" s="24" t="str">
        <f t="shared" si="30"/>
        <v>Baik/Cukup</v>
      </c>
      <c r="I129" s="24" t="str">
        <f t="shared" si="19"/>
        <v>Baik/Cukup</v>
      </c>
      <c r="J129" s="24" t="str">
        <f t="shared" si="20"/>
        <v>Baik/Kurang</v>
      </c>
      <c r="K129" s="24" t="str">
        <f t="shared" si="21"/>
        <v>Cukup/Cukup</v>
      </c>
      <c r="L129" s="24" t="str">
        <f t="shared" si="22"/>
        <v>Cukup/Kurang</v>
      </c>
      <c r="M129" s="24" t="str">
        <f t="shared" si="23"/>
        <v>Cukup/Kurang</v>
      </c>
      <c r="O129" s="23" t="s">
        <v>167</v>
      </c>
      <c r="P129" s="20">
        <f t="shared" si="24"/>
        <v>2</v>
      </c>
      <c r="Q129" s="20">
        <f t="shared" si="24"/>
        <v>2</v>
      </c>
      <c r="R129" s="20">
        <f t="shared" si="25"/>
        <v>3</v>
      </c>
      <c r="S129" s="20">
        <f t="shared" si="26"/>
        <v>1</v>
      </c>
      <c r="T129" s="20">
        <f t="shared" si="27"/>
        <v>2</v>
      </c>
      <c r="U129" s="20">
        <f t="shared" si="28"/>
        <v>2</v>
      </c>
    </row>
    <row r="130" spans="1:21" x14ac:dyDescent="0.35">
      <c r="A130" s="23" t="s">
        <v>168</v>
      </c>
      <c r="B130" s="19" t="s">
        <v>1</v>
      </c>
      <c r="C130" s="19" t="s">
        <v>2</v>
      </c>
      <c r="D130" s="19" t="s">
        <v>2</v>
      </c>
      <c r="E130" s="19" t="s">
        <v>1</v>
      </c>
      <c r="G130" s="23" t="s">
        <v>168</v>
      </c>
      <c r="H130" s="24" t="str">
        <f t="shared" si="30"/>
        <v>Baik/Cukup</v>
      </c>
      <c r="I130" s="24" t="str">
        <f t="shared" si="19"/>
        <v>Baik/Cukup</v>
      </c>
      <c r="J130" s="24" t="str">
        <f t="shared" si="20"/>
        <v>Baik/Baik</v>
      </c>
      <c r="K130" s="24" t="str">
        <f t="shared" si="21"/>
        <v>Cukup/Cukup</v>
      </c>
      <c r="L130" s="24" t="str">
        <f t="shared" si="22"/>
        <v>Cukup/Baik</v>
      </c>
      <c r="M130" s="24" t="str">
        <f t="shared" si="23"/>
        <v>Cukup/Baik</v>
      </c>
      <c r="O130" s="23" t="s">
        <v>168</v>
      </c>
      <c r="P130" s="20">
        <f t="shared" si="24"/>
        <v>2</v>
      </c>
      <c r="Q130" s="20">
        <f t="shared" si="24"/>
        <v>2</v>
      </c>
      <c r="R130" s="20">
        <f t="shared" si="25"/>
        <v>1</v>
      </c>
      <c r="S130" s="20">
        <f t="shared" si="26"/>
        <v>1</v>
      </c>
      <c r="T130" s="20">
        <f t="shared" si="27"/>
        <v>0.5</v>
      </c>
      <c r="U130" s="20">
        <f t="shared" si="28"/>
        <v>0.5</v>
      </c>
    </row>
    <row r="131" spans="1:21" x14ac:dyDescent="0.35">
      <c r="A131" s="23" t="s">
        <v>169</v>
      </c>
      <c r="B131" s="19" t="s">
        <v>1</v>
      </c>
      <c r="C131" s="19" t="s">
        <v>2</v>
      </c>
      <c r="D131" s="19" t="s">
        <v>2</v>
      </c>
      <c r="E131" s="19" t="s">
        <v>3</v>
      </c>
      <c r="G131" s="23" t="s">
        <v>169</v>
      </c>
      <c r="H131" s="24" t="str">
        <f t="shared" si="30"/>
        <v>Baik/Cukup</v>
      </c>
      <c r="I131" s="24" t="str">
        <f t="shared" si="19"/>
        <v>Baik/Cukup</v>
      </c>
      <c r="J131" s="24" t="str">
        <f t="shared" si="20"/>
        <v>Baik/Kurang</v>
      </c>
      <c r="K131" s="24" t="str">
        <f t="shared" si="21"/>
        <v>Cukup/Cukup</v>
      </c>
      <c r="L131" s="24" t="str">
        <f t="shared" si="22"/>
        <v>Cukup/Kurang</v>
      </c>
      <c r="M131" s="24" t="str">
        <f t="shared" si="23"/>
        <v>Cukup/Kurang</v>
      </c>
      <c r="O131" s="23" t="s">
        <v>169</v>
      </c>
      <c r="P131" s="20">
        <f t="shared" si="24"/>
        <v>2</v>
      </c>
      <c r="Q131" s="20">
        <f t="shared" si="24"/>
        <v>2</v>
      </c>
      <c r="R131" s="20">
        <f t="shared" si="25"/>
        <v>3</v>
      </c>
      <c r="S131" s="20">
        <f t="shared" si="26"/>
        <v>1</v>
      </c>
      <c r="T131" s="20">
        <f t="shared" si="27"/>
        <v>2</v>
      </c>
      <c r="U131" s="20">
        <f t="shared" si="28"/>
        <v>2</v>
      </c>
    </row>
    <row r="132" spans="1:21" x14ac:dyDescent="0.35">
      <c r="A132" s="23" t="s">
        <v>170</v>
      </c>
      <c r="B132" s="19" t="s">
        <v>3</v>
      </c>
      <c r="C132" s="19" t="s">
        <v>2</v>
      </c>
      <c r="D132" s="19" t="s">
        <v>2</v>
      </c>
      <c r="E132" s="19" t="s">
        <v>2</v>
      </c>
      <c r="G132" s="23" t="s">
        <v>170</v>
      </c>
      <c r="H132" s="24" t="str">
        <f t="shared" si="30"/>
        <v>Kurang/Cukup</v>
      </c>
      <c r="I132" s="24" t="str">
        <f t="shared" ref="I132:I133" si="31">CONCATENATE(B132,"/",D132)</f>
        <v>Kurang/Cukup</v>
      </c>
      <c r="J132" s="24" t="str">
        <f t="shared" si="20"/>
        <v>Kurang/Cukup</v>
      </c>
      <c r="K132" s="24" t="str">
        <f t="shared" si="21"/>
        <v>Cukup/Cukup</v>
      </c>
      <c r="L132" s="24" t="str">
        <f t="shared" si="22"/>
        <v>Cukup/Cukup</v>
      </c>
      <c r="M132" s="24" t="str">
        <f t="shared" si="23"/>
        <v>Cukup/Cukup</v>
      </c>
      <c r="O132" s="23" t="s">
        <v>170</v>
      </c>
      <c r="P132" s="20">
        <f t="shared" si="24"/>
        <v>0.55000000000000004</v>
      </c>
      <c r="Q132" s="20">
        <f t="shared" si="24"/>
        <v>0.55000000000000004</v>
      </c>
      <c r="R132" s="20">
        <f t="shared" si="25"/>
        <v>0.55000000000000004</v>
      </c>
      <c r="S132" s="20">
        <f t="shared" si="26"/>
        <v>1</v>
      </c>
      <c r="T132" s="20">
        <f t="shared" si="27"/>
        <v>1</v>
      </c>
      <c r="U132" s="20">
        <f t="shared" si="28"/>
        <v>1</v>
      </c>
    </row>
    <row r="133" spans="1:21" ht="15" thickBot="1" x14ac:dyDescent="0.4">
      <c r="A133" s="23" t="s">
        <v>171</v>
      </c>
      <c r="B133" s="19" t="s">
        <v>1</v>
      </c>
      <c r="C133" s="19" t="s">
        <v>2</v>
      </c>
      <c r="D133" s="19" t="s">
        <v>2</v>
      </c>
      <c r="E133" s="19" t="s">
        <v>1</v>
      </c>
      <c r="G133" s="23" t="s">
        <v>171</v>
      </c>
      <c r="H133" s="24" t="str">
        <f t="shared" si="30"/>
        <v>Baik/Cukup</v>
      </c>
      <c r="I133" s="24" t="str">
        <f t="shared" si="31"/>
        <v>Baik/Cukup</v>
      </c>
      <c r="J133" s="24" t="str">
        <f t="shared" ref="J133" si="32">CONCATENATE(B133,"/",E133)</f>
        <v>Baik/Baik</v>
      </c>
      <c r="K133" s="24" t="str">
        <f t="shared" ref="K133" si="33">CONCATENATE(C133,"/",D133)</f>
        <v>Cukup/Cukup</v>
      </c>
      <c r="L133" s="24" t="str">
        <f t="shared" ref="L133" si="34">CONCATENATE(C133,"/",E133)</f>
        <v>Cukup/Baik</v>
      </c>
      <c r="M133" s="24" t="str">
        <f t="shared" ref="M133" si="35">CONCATENATE(D133,"/",E133)</f>
        <v>Cukup/Baik</v>
      </c>
      <c r="O133" s="23" t="s">
        <v>171</v>
      </c>
      <c r="P133" s="20">
        <f t="shared" si="24"/>
        <v>2</v>
      </c>
      <c r="Q133" s="20">
        <f t="shared" si="24"/>
        <v>2</v>
      </c>
      <c r="R133" s="20">
        <f t="shared" si="25"/>
        <v>1</v>
      </c>
      <c r="S133" s="20">
        <f t="shared" si="26"/>
        <v>1</v>
      </c>
      <c r="T133" s="20">
        <f t="shared" si="27"/>
        <v>0.5</v>
      </c>
      <c r="U133" s="20">
        <f t="shared" si="28"/>
        <v>0.5</v>
      </c>
    </row>
    <row r="134" spans="1:21" ht="15.5" thickTop="1" thickBot="1" x14ac:dyDescent="0.4">
      <c r="A134" s="23" t="s">
        <v>172</v>
      </c>
      <c r="B134" s="19" t="s">
        <v>1</v>
      </c>
      <c r="C134" s="19" t="s">
        <v>2</v>
      </c>
      <c r="D134" s="19" t="s">
        <v>2</v>
      </c>
      <c r="E134" s="19" t="s">
        <v>1</v>
      </c>
      <c r="O134" s="32" t="s">
        <v>193</v>
      </c>
      <c r="P134" s="40">
        <f>GEOMEAN(P4:P133)</f>
        <v>1.1932401567170354</v>
      </c>
      <c r="Q134" s="40">
        <f t="shared" ref="Q134:U134" si="36">GEOMEAN(Q4:Q133)</f>
        <v>0.86897866209005126</v>
      </c>
      <c r="R134" s="40">
        <f t="shared" si="36"/>
        <v>1.0514864458294728</v>
      </c>
      <c r="S134" s="40">
        <f t="shared" si="36"/>
        <v>0.74570461972462532</v>
      </c>
      <c r="T134" s="40">
        <f t="shared" si="36"/>
        <v>0.88957283311280355</v>
      </c>
      <c r="U134" s="40">
        <f t="shared" si="36"/>
        <v>1.2018332468239541</v>
      </c>
    </row>
    <row r="135" spans="1:21" ht="15" thickTop="1" x14ac:dyDescent="0.35">
      <c r="A135" s="23" t="s">
        <v>173</v>
      </c>
      <c r="B135" s="19" t="s">
        <v>1</v>
      </c>
      <c r="C135" s="19" t="s">
        <v>2</v>
      </c>
      <c r="D135" s="19" t="s">
        <v>2</v>
      </c>
      <c r="E135" s="19" t="s">
        <v>2</v>
      </c>
    </row>
    <row r="136" spans="1:21" x14ac:dyDescent="0.35">
      <c r="A136" s="23" t="s">
        <v>174</v>
      </c>
      <c r="B136" s="19" t="s">
        <v>1</v>
      </c>
      <c r="C136" s="19" t="s">
        <v>2</v>
      </c>
      <c r="D136" s="19" t="s">
        <v>2</v>
      </c>
      <c r="E136" s="19" t="s">
        <v>3</v>
      </c>
    </row>
    <row r="137" spans="1:21" x14ac:dyDescent="0.35">
      <c r="A137" s="23" t="s">
        <v>175</v>
      </c>
      <c r="B137" s="19" t="s">
        <v>1</v>
      </c>
      <c r="C137" s="19" t="s">
        <v>2</v>
      </c>
      <c r="D137" s="19" t="s">
        <v>2</v>
      </c>
      <c r="E137" s="19" t="s">
        <v>3</v>
      </c>
    </row>
    <row r="138" spans="1:21" x14ac:dyDescent="0.35">
      <c r="A138" s="23" t="s">
        <v>176</v>
      </c>
      <c r="B138" s="19" t="s">
        <v>2</v>
      </c>
      <c r="C138" s="19" t="s">
        <v>2</v>
      </c>
      <c r="D138" s="19" t="s">
        <v>2</v>
      </c>
      <c r="E138" s="19" t="s">
        <v>2</v>
      </c>
    </row>
    <row r="139" spans="1:21" x14ac:dyDescent="0.35">
      <c r="A139" s="23" t="s">
        <v>177</v>
      </c>
      <c r="B139" s="19" t="s">
        <v>2</v>
      </c>
      <c r="C139" s="19" t="s">
        <v>2</v>
      </c>
      <c r="D139" s="19" t="s">
        <v>2</v>
      </c>
      <c r="E139" s="19" t="s">
        <v>2</v>
      </c>
    </row>
    <row r="140" spans="1:21" x14ac:dyDescent="0.35">
      <c r="A140" s="23" t="s">
        <v>178</v>
      </c>
      <c r="B140" s="19" t="s">
        <v>2</v>
      </c>
      <c r="C140" s="19" t="s">
        <v>2</v>
      </c>
      <c r="D140" s="19" t="s">
        <v>2</v>
      </c>
      <c r="E140" s="19" t="s">
        <v>2</v>
      </c>
    </row>
    <row r="141" spans="1:21" x14ac:dyDescent="0.35">
      <c r="A141" s="23" t="s">
        <v>179</v>
      </c>
      <c r="B141" s="19" t="s">
        <v>2</v>
      </c>
      <c r="C141" s="19" t="s">
        <v>2</v>
      </c>
      <c r="D141" s="19" t="s">
        <v>2</v>
      </c>
      <c r="E141" s="19" t="s">
        <v>2</v>
      </c>
    </row>
    <row r="142" spans="1:21" x14ac:dyDescent="0.35">
      <c r="A142" s="23" t="s">
        <v>180</v>
      </c>
      <c r="B142" s="19" t="s">
        <v>2</v>
      </c>
      <c r="C142" s="19" t="s">
        <v>2</v>
      </c>
      <c r="D142" s="19" t="s">
        <v>2</v>
      </c>
      <c r="E142" s="19" t="s">
        <v>2</v>
      </c>
    </row>
    <row r="143" spans="1:21" x14ac:dyDescent="0.35">
      <c r="A143" s="23" t="s">
        <v>181</v>
      </c>
      <c r="B143" s="19" t="s">
        <v>2</v>
      </c>
      <c r="C143" s="19" t="s">
        <v>2</v>
      </c>
      <c r="D143" s="19" t="s">
        <v>2</v>
      </c>
      <c r="E143" s="19" t="s">
        <v>192</v>
      </c>
    </row>
    <row r="144" spans="1:21" x14ac:dyDescent="0.35">
      <c r="A144" s="23" t="s">
        <v>182</v>
      </c>
      <c r="B144" s="19" t="s">
        <v>2</v>
      </c>
      <c r="C144" s="19" t="s">
        <v>3</v>
      </c>
      <c r="D144" s="19" t="s">
        <v>2</v>
      </c>
      <c r="E144" s="19" t="s">
        <v>1</v>
      </c>
    </row>
    <row r="145" spans="1:5" x14ac:dyDescent="0.35">
      <c r="A145" s="23" t="s">
        <v>183</v>
      </c>
      <c r="B145" s="19" t="s">
        <v>2</v>
      </c>
      <c r="C145" s="19" t="s">
        <v>3</v>
      </c>
      <c r="D145" s="19" t="s">
        <v>2</v>
      </c>
      <c r="E145" s="19" t="s">
        <v>1</v>
      </c>
    </row>
    <row r="146" spans="1:5" x14ac:dyDescent="0.35">
      <c r="A146" s="23" t="s">
        <v>184</v>
      </c>
      <c r="B146" s="19" t="s">
        <v>2</v>
      </c>
      <c r="C146" s="19" t="s">
        <v>3</v>
      </c>
      <c r="D146" s="19" t="s">
        <v>2</v>
      </c>
      <c r="E146" s="19" t="s">
        <v>2</v>
      </c>
    </row>
    <row r="147" spans="1:5" x14ac:dyDescent="0.35">
      <c r="A147" s="23" t="s">
        <v>185</v>
      </c>
      <c r="B147" s="19" t="s">
        <v>2</v>
      </c>
      <c r="C147" s="19" t="s">
        <v>3</v>
      </c>
      <c r="D147" s="19" t="s">
        <v>2</v>
      </c>
      <c r="E147" s="19" t="s">
        <v>2</v>
      </c>
    </row>
    <row r="148" spans="1:5" x14ac:dyDescent="0.35">
      <c r="A148" s="23" t="s">
        <v>186</v>
      </c>
      <c r="B148" s="19" t="s">
        <v>2</v>
      </c>
      <c r="C148" s="19" t="s">
        <v>3</v>
      </c>
      <c r="D148" s="19" t="s">
        <v>2</v>
      </c>
      <c r="E148" s="19" t="s">
        <v>3</v>
      </c>
    </row>
    <row r="149" spans="1:5" x14ac:dyDescent="0.35">
      <c r="A149" s="23" t="s">
        <v>187</v>
      </c>
      <c r="B149" s="19" t="s">
        <v>1</v>
      </c>
      <c r="C149" s="19" t="s">
        <v>1</v>
      </c>
      <c r="D149" s="19" t="s">
        <v>2</v>
      </c>
      <c r="E149" s="19" t="s">
        <v>3</v>
      </c>
    </row>
    <row r="150" spans="1:5" x14ac:dyDescent="0.35">
      <c r="A150" s="23" t="s">
        <v>188</v>
      </c>
      <c r="B150" s="19" t="s">
        <v>1</v>
      </c>
      <c r="C150" s="19" t="s">
        <v>1</v>
      </c>
      <c r="D150" s="19" t="s">
        <v>2</v>
      </c>
      <c r="E150" s="19" t="s">
        <v>1</v>
      </c>
    </row>
    <row r="151" spans="1:5" x14ac:dyDescent="0.35">
      <c r="A151" s="23" t="s">
        <v>189</v>
      </c>
      <c r="B151" s="19" t="s">
        <v>1</v>
      </c>
      <c r="C151" s="19" t="s">
        <v>1</v>
      </c>
      <c r="D151" s="19" t="s">
        <v>2</v>
      </c>
      <c r="E151" s="19" t="s">
        <v>3</v>
      </c>
    </row>
    <row r="152" spans="1:5" x14ac:dyDescent="0.35">
      <c r="A152" s="23" t="s">
        <v>190</v>
      </c>
      <c r="B152" s="19" t="s">
        <v>1</v>
      </c>
      <c r="C152" s="19" t="s">
        <v>1</v>
      </c>
      <c r="D152" s="19" t="s">
        <v>2</v>
      </c>
      <c r="E152" s="19" t="s">
        <v>2</v>
      </c>
    </row>
    <row r="153" spans="1:5" x14ac:dyDescent="0.35">
      <c r="A153" s="23" t="s">
        <v>191</v>
      </c>
      <c r="B153" s="19" t="s">
        <v>1</v>
      </c>
      <c r="C153" s="19" t="s">
        <v>1</v>
      </c>
      <c r="D153" s="19" t="s">
        <v>2</v>
      </c>
      <c r="E153" s="19" t="s">
        <v>1</v>
      </c>
    </row>
  </sheetData>
  <mergeCells count="6">
    <mergeCell ref="AB19:AD19"/>
    <mergeCell ref="A2:E2"/>
    <mergeCell ref="G2:M2"/>
    <mergeCell ref="O2:U2"/>
    <mergeCell ref="W2:AA2"/>
    <mergeCell ref="W10:A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E135"/>
  <sheetViews>
    <sheetView workbookViewId="0">
      <selection activeCell="AD16" sqref="AD16"/>
    </sheetView>
  </sheetViews>
  <sheetFormatPr defaultRowHeight="14.5" x14ac:dyDescent="0.35"/>
  <cols>
    <col min="2" max="2" width="12.6328125" customWidth="1"/>
    <col min="3" max="3" width="11" customWidth="1"/>
    <col min="4" max="4" width="9.90625" customWidth="1"/>
    <col min="5" max="5" width="11.81640625" customWidth="1"/>
    <col min="7" max="7" width="12.36328125" customWidth="1"/>
    <col min="8" max="8" width="18.54296875" customWidth="1"/>
    <col min="9" max="9" width="17.81640625" customWidth="1"/>
    <col min="10" max="10" width="16.08984375" customWidth="1"/>
    <col min="11" max="11" width="17.90625" customWidth="1"/>
    <col min="12" max="12" width="17.81640625" customWidth="1"/>
    <col min="13" max="13" width="21.90625" customWidth="1"/>
    <col min="15" max="15" width="14.36328125" customWidth="1"/>
    <col min="23" max="23" width="12.6328125" customWidth="1"/>
    <col min="27" max="27" width="9.08984375" customWidth="1"/>
  </cols>
  <sheetData>
    <row r="2" spans="1:31" ht="15.5" x14ac:dyDescent="0.35">
      <c r="A2" s="131" t="s">
        <v>218</v>
      </c>
      <c r="B2" s="131"/>
      <c r="C2" s="131"/>
      <c r="D2" s="131"/>
      <c r="E2" s="131"/>
      <c r="G2" s="131" t="s">
        <v>219</v>
      </c>
      <c r="H2" s="131"/>
      <c r="I2" s="131"/>
      <c r="J2" s="131"/>
      <c r="K2" s="131"/>
      <c r="L2" s="131"/>
      <c r="M2" s="131"/>
      <c r="O2" s="132" t="s">
        <v>228</v>
      </c>
      <c r="P2" s="132"/>
      <c r="Q2" s="132"/>
      <c r="R2" s="132"/>
      <c r="S2" s="132"/>
      <c r="T2" s="132"/>
      <c r="U2" s="132"/>
      <c r="W2" s="136" t="s">
        <v>25</v>
      </c>
      <c r="X2" s="136"/>
      <c r="Y2" s="136"/>
      <c r="Z2" s="136"/>
      <c r="AA2" s="136"/>
    </row>
    <row r="3" spans="1:31" ht="15.5" x14ac:dyDescent="0.35">
      <c r="A3" s="21" t="s">
        <v>41</v>
      </c>
      <c r="B3" s="22" t="s">
        <v>33</v>
      </c>
      <c r="C3" s="22" t="s">
        <v>34</v>
      </c>
      <c r="D3" s="22" t="s">
        <v>35</v>
      </c>
      <c r="E3" s="22" t="s">
        <v>36</v>
      </c>
      <c r="G3" s="26" t="s">
        <v>41</v>
      </c>
      <c r="H3" s="27" t="s">
        <v>203</v>
      </c>
      <c r="I3" s="27" t="s">
        <v>204</v>
      </c>
      <c r="J3" s="27" t="s">
        <v>205</v>
      </c>
      <c r="K3" s="27" t="s">
        <v>206</v>
      </c>
      <c r="L3" s="27" t="s">
        <v>207</v>
      </c>
      <c r="M3" s="27" t="s">
        <v>208</v>
      </c>
      <c r="O3" s="37" t="s">
        <v>41</v>
      </c>
      <c r="P3" s="38" t="s">
        <v>203</v>
      </c>
      <c r="Q3" s="39" t="s">
        <v>204</v>
      </c>
      <c r="R3" s="38" t="s">
        <v>205</v>
      </c>
      <c r="S3" s="38" t="s">
        <v>206</v>
      </c>
      <c r="T3" s="38" t="s">
        <v>207</v>
      </c>
      <c r="U3" s="38" t="s">
        <v>208</v>
      </c>
      <c r="W3" s="33"/>
      <c r="X3" s="33" t="s">
        <v>33</v>
      </c>
      <c r="Y3" s="33" t="s">
        <v>34</v>
      </c>
      <c r="Z3" s="33" t="s">
        <v>35</v>
      </c>
      <c r="AA3" s="33" t="s">
        <v>36</v>
      </c>
    </row>
    <row r="4" spans="1:31" ht="15.5" x14ac:dyDescent="0.35">
      <c r="A4" s="23" t="s">
        <v>42</v>
      </c>
      <c r="B4" s="19" t="s">
        <v>2</v>
      </c>
      <c r="C4" s="19" t="s">
        <v>23</v>
      </c>
      <c r="D4" s="19" t="s">
        <v>23</v>
      </c>
      <c r="E4" s="19" t="s">
        <v>1</v>
      </c>
      <c r="G4" s="23" t="s">
        <v>42</v>
      </c>
      <c r="H4" s="24" t="str">
        <f t="shared" ref="H4:H67" si="0">CONCATENATE(B4,"/",C4)</f>
        <v>Cukup/Sangat Baik</v>
      </c>
      <c r="I4" s="24" t="str">
        <f t="shared" ref="I4:I67" si="1">CONCATENATE(B4,"/",D4)</f>
        <v>Cukup/Sangat Baik</v>
      </c>
      <c r="J4" s="24" t="str">
        <f>CONCATENATE(B4,"/",E4)</f>
        <v>Cukup/Baik</v>
      </c>
      <c r="K4" s="24" t="str">
        <f>CONCATENATE(C4,"/",D4)</f>
        <v>Sangat Baik/Sangat Baik</v>
      </c>
      <c r="L4" s="24" t="str">
        <f>CONCATENATE(C4,"/",E4)</f>
        <v>Sangat Baik/Baik</v>
      </c>
      <c r="M4" s="24" t="str">
        <f>CONCATENATE(D4,"/",E4)</f>
        <v>Sangat Baik/Baik</v>
      </c>
      <c r="O4" s="23" t="s">
        <v>42</v>
      </c>
      <c r="P4" s="20">
        <f t="shared" ref="P4:P35" si="2">VLOOKUP(H4,$W$21:$X$29,2,)</f>
        <v>0.25</v>
      </c>
      <c r="Q4" s="20">
        <f t="shared" ref="Q4:Q35" si="3">VLOOKUP(I4,$W$21:$X$29,2,)</f>
        <v>0.25</v>
      </c>
      <c r="R4" s="20">
        <f t="shared" ref="R4:R35" si="4">VLOOKUP(J4,$W$21:$X$29,2,)</f>
        <v>0.5</v>
      </c>
      <c r="S4" s="20">
        <f t="shared" ref="S4:S35" si="5">VLOOKUP(K4,$W$21:$X$29,2,)</f>
        <v>1</v>
      </c>
      <c r="T4" s="20">
        <f t="shared" ref="T4:T35" si="6">VLOOKUP(L4,$W$21:$X$29,2,)</f>
        <v>3</v>
      </c>
      <c r="U4" s="20">
        <f t="shared" ref="U4:U35" si="7">VLOOKUP(M4,$W$21:$X$29,2,)</f>
        <v>3</v>
      </c>
      <c r="W4" s="33" t="s">
        <v>33</v>
      </c>
      <c r="X4" s="5">
        <v>1</v>
      </c>
      <c r="Y4" s="4">
        <f>P134</f>
        <v>0.92019028989937224</v>
      </c>
      <c r="Z4" s="4">
        <f>Q134</f>
        <v>0.64714976064734298</v>
      </c>
      <c r="AA4" s="4">
        <f>R134</f>
        <v>0.7553922605856388</v>
      </c>
    </row>
    <row r="5" spans="1:31" ht="15.5" x14ac:dyDescent="0.35">
      <c r="A5" s="23" t="s">
        <v>43</v>
      </c>
      <c r="B5" s="19" t="s">
        <v>1</v>
      </c>
      <c r="C5" s="19" t="s">
        <v>1</v>
      </c>
      <c r="D5" s="19" t="s">
        <v>1</v>
      </c>
      <c r="E5" s="19" t="s">
        <v>2</v>
      </c>
      <c r="G5" s="23" t="s">
        <v>43</v>
      </c>
      <c r="H5" s="24" t="str">
        <f t="shared" si="0"/>
        <v>Baik/Baik</v>
      </c>
      <c r="I5" s="24" t="str">
        <f t="shared" si="1"/>
        <v>Baik/Baik</v>
      </c>
      <c r="J5" s="24" t="str">
        <f t="shared" ref="J5:J68" si="8">CONCATENATE(B5,"/",E5)</f>
        <v>Baik/Cukup</v>
      </c>
      <c r="K5" s="24" t="str">
        <f t="shared" ref="K5:K68" si="9">CONCATENATE(C5,"/",D5)</f>
        <v>Baik/Baik</v>
      </c>
      <c r="L5" s="24" t="str">
        <f t="shared" ref="L5:L68" si="10">CONCATENATE(C5,"/",E5)</f>
        <v>Baik/Cukup</v>
      </c>
      <c r="M5" s="24" t="str">
        <f t="shared" ref="M5:M68" si="11">CONCATENATE(D5,"/",E5)</f>
        <v>Baik/Cukup</v>
      </c>
      <c r="O5" s="23" t="s">
        <v>43</v>
      </c>
      <c r="P5" s="20">
        <f t="shared" si="2"/>
        <v>1</v>
      </c>
      <c r="Q5" s="20">
        <f t="shared" si="3"/>
        <v>1</v>
      </c>
      <c r="R5" s="20">
        <f t="shared" si="4"/>
        <v>2</v>
      </c>
      <c r="S5" s="20">
        <f t="shared" si="5"/>
        <v>1</v>
      </c>
      <c r="T5" s="20">
        <f t="shared" si="6"/>
        <v>2</v>
      </c>
      <c r="U5" s="20">
        <f t="shared" si="7"/>
        <v>2</v>
      </c>
      <c r="W5" s="33" t="s">
        <v>34</v>
      </c>
      <c r="X5" s="5">
        <f>1/Y4</f>
        <v>1.0867317455711856</v>
      </c>
      <c r="Y5" s="5">
        <v>1</v>
      </c>
      <c r="Z5" s="4">
        <f>S134</f>
        <v>0.75404499893633115</v>
      </c>
      <c r="AA5" s="4">
        <f>T134</f>
        <v>0.83915825781496201</v>
      </c>
    </row>
    <row r="6" spans="1:31" ht="15.5" x14ac:dyDescent="0.35">
      <c r="A6" s="23" t="s">
        <v>44</v>
      </c>
      <c r="B6" s="19" t="s">
        <v>1</v>
      </c>
      <c r="C6" s="19" t="s">
        <v>1</v>
      </c>
      <c r="D6" s="19" t="s">
        <v>1</v>
      </c>
      <c r="E6" s="19" t="s">
        <v>1</v>
      </c>
      <c r="G6" s="23" t="s">
        <v>44</v>
      </c>
      <c r="H6" s="24" t="str">
        <f t="shared" si="0"/>
        <v>Baik/Baik</v>
      </c>
      <c r="I6" s="24" t="str">
        <f t="shared" si="1"/>
        <v>Baik/Baik</v>
      </c>
      <c r="J6" s="24" t="str">
        <f t="shared" si="8"/>
        <v>Baik/Baik</v>
      </c>
      <c r="K6" s="24" t="str">
        <f t="shared" si="9"/>
        <v>Baik/Baik</v>
      </c>
      <c r="L6" s="24" t="str">
        <f t="shared" si="10"/>
        <v>Baik/Baik</v>
      </c>
      <c r="M6" s="24" t="str">
        <f t="shared" si="11"/>
        <v>Baik/Baik</v>
      </c>
      <c r="O6" s="23" t="s">
        <v>44</v>
      </c>
      <c r="P6" s="20">
        <f t="shared" si="2"/>
        <v>1</v>
      </c>
      <c r="Q6" s="20">
        <f t="shared" si="3"/>
        <v>1</v>
      </c>
      <c r="R6" s="20">
        <f t="shared" si="4"/>
        <v>1</v>
      </c>
      <c r="S6" s="20">
        <f t="shared" si="5"/>
        <v>1</v>
      </c>
      <c r="T6" s="20">
        <f t="shared" si="6"/>
        <v>1</v>
      </c>
      <c r="U6" s="20">
        <f t="shared" si="7"/>
        <v>1</v>
      </c>
      <c r="W6" s="33" t="s">
        <v>35</v>
      </c>
      <c r="X6" s="5">
        <f>1/Z4</f>
        <v>1.5452373790568994</v>
      </c>
      <c r="Y6" s="5">
        <f>1/Z5</f>
        <v>1.3261808000989559</v>
      </c>
      <c r="Z6" s="5">
        <v>1</v>
      </c>
      <c r="AA6" s="4">
        <f>U134</f>
        <v>1.1081241739244774</v>
      </c>
    </row>
    <row r="7" spans="1:31" ht="15.5" x14ac:dyDescent="0.35">
      <c r="A7" s="23" t="s">
        <v>45</v>
      </c>
      <c r="B7" s="19" t="s">
        <v>2</v>
      </c>
      <c r="C7" s="19" t="s">
        <v>2</v>
      </c>
      <c r="D7" s="19" t="s">
        <v>23</v>
      </c>
      <c r="E7" s="19" t="s">
        <v>1</v>
      </c>
      <c r="G7" s="23" t="s">
        <v>45</v>
      </c>
      <c r="H7" s="24" t="str">
        <f t="shared" si="0"/>
        <v>Cukup/Cukup</v>
      </c>
      <c r="I7" s="24" t="str">
        <f t="shared" si="1"/>
        <v>Cukup/Sangat Baik</v>
      </c>
      <c r="J7" s="24" t="str">
        <f t="shared" si="8"/>
        <v>Cukup/Baik</v>
      </c>
      <c r="K7" s="24" t="str">
        <f t="shared" si="9"/>
        <v>Cukup/Sangat Baik</v>
      </c>
      <c r="L7" s="24" t="str">
        <f t="shared" si="10"/>
        <v>Cukup/Baik</v>
      </c>
      <c r="M7" s="24" t="str">
        <f t="shared" si="11"/>
        <v>Sangat Baik/Baik</v>
      </c>
      <c r="O7" s="23" t="s">
        <v>45</v>
      </c>
      <c r="P7" s="20">
        <f t="shared" si="2"/>
        <v>1</v>
      </c>
      <c r="Q7" s="20">
        <f t="shared" si="3"/>
        <v>0.25</v>
      </c>
      <c r="R7" s="20">
        <f t="shared" si="4"/>
        <v>0.5</v>
      </c>
      <c r="S7" s="20">
        <f t="shared" si="5"/>
        <v>0.25</v>
      </c>
      <c r="T7" s="20">
        <f t="shared" si="6"/>
        <v>0.5</v>
      </c>
      <c r="U7" s="20">
        <f t="shared" si="7"/>
        <v>3</v>
      </c>
      <c r="W7" s="33" t="s">
        <v>36</v>
      </c>
      <c r="X7" s="5">
        <f>1/AA4</f>
        <v>1.3238155223151509</v>
      </c>
      <c r="Y7" s="5">
        <f>1/AA5</f>
        <v>1.1916703323683484</v>
      </c>
      <c r="Z7" s="5">
        <f>1/AA6</f>
        <v>0.90242594064025317</v>
      </c>
      <c r="AA7" s="5">
        <v>1</v>
      </c>
    </row>
    <row r="8" spans="1:31" ht="15.5" x14ac:dyDescent="0.35">
      <c r="A8" s="23" t="s">
        <v>46</v>
      </c>
      <c r="B8" s="19" t="s">
        <v>1</v>
      </c>
      <c r="C8" s="19" t="s">
        <v>2</v>
      </c>
      <c r="D8" s="19" t="s">
        <v>23</v>
      </c>
      <c r="E8" s="19" t="s">
        <v>23</v>
      </c>
      <c r="G8" s="23" t="s">
        <v>46</v>
      </c>
      <c r="H8" s="24" t="str">
        <f t="shared" si="0"/>
        <v>Baik/Cukup</v>
      </c>
      <c r="I8" s="24" t="str">
        <f t="shared" si="1"/>
        <v>Baik/Sangat Baik</v>
      </c>
      <c r="J8" s="24" t="str">
        <f t="shared" si="8"/>
        <v>Baik/Sangat Baik</v>
      </c>
      <c r="K8" s="24" t="str">
        <f t="shared" si="9"/>
        <v>Cukup/Sangat Baik</v>
      </c>
      <c r="L8" s="24" t="str">
        <f t="shared" si="10"/>
        <v>Cukup/Sangat Baik</v>
      </c>
      <c r="M8" s="24" t="str">
        <f t="shared" si="11"/>
        <v>Sangat Baik/Sangat Baik</v>
      </c>
      <c r="O8" s="23" t="s">
        <v>46</v>
      </c>
      <c r="P8" s="20">
        <f t="shared" si="2"/>
        <v>2</v>
      </c>
      <c r="Q8" s="20">
        <f t="shared" si="3"/>
        <v>0.33</v>
      </c>
      <c r="R8" s="20">
        <f t="shared" si="4"/>
        <v>0.33</v>
      </c>
      <c r="S8" s="20">
        <f t="shared" si="5"/>
        <v>0.25</v>
      </c>
      <c r="T8" s="20">
        <f t="shared" si="6"/>
        <v>0.25</v>
      </c>
      <c r="U8" s="20">
        <f t="shared" si="7"/>
        <v>1</v>
      </c>
      <c r="W8" s="34" t="s">
        <v>0</v>
      </c>
      <c r="X8" s="5">
        <f>SUM(X4:X7)</f>
        <v>4.9557846469432363</v>
      </c>
      <c r="Y8" s="5">
        <f t="shared" ref="Y8:AA8" si="12">SUM(Y4:Y7)</f>
        <v>4.4380414223666769</v>
      </c>
      <c r="Z8" s="5">
        <f t="shared" si="12"/>
        <v>3.3036207002239273</v>
      </c>
      <c r="AA8" s="5">
        <f t="shared" si="12"/>
        <v>3.7026746923250782</v>
      </c>
    </row>
    <row r="9" spans="1:31" x14ac:dyDescent="0.35">
      <c r="A9" s="23" t="s">
        <v>47</v>
      </c>
      <c r="B9" s="19" t="s">
        <v>23</v>
      </c>
      <c r="C9" s="19" t="s">
        <v>2</v>
      </c>
      <c r="D9" s="19" t="s">
        <v>1</v>
      </c>
      <c r="E9" s="19" t="s">
        <v>1</v>
      </c>
      <c r="G9" s="23" t="s">
        <v>47</v>
      </c>
      <c r="H9" s="24" t="str">
        <f t="shared" si="0"/>
        <v>Sangat Baik/Cukup</v>
      </c>
      <c r="I9" s="24" t="str">
        <f t="shared" si="1"/>
        <v>Sangat Baik/Baik</v>
      </c>
      <c r="J9" s="24" t="str">
        <f t="shared" si="8"/>
        <v>Sangat Baik/Baik</v>
      </c>
      <c r="K9" s="24" t="str">
        <f t="shared" si="9"/>
        <v>Cukup/Baik</v>
      </c>
      <c r="L9" s="24" t="str">
        <f t="shared" si="10"/>
        <v>Cukup/Baik</v>
      </c>
      <c r="M9" s="24" t="str">
        <f t="shared" si="11"/>
        <v>Baik/Baik</v>
      </c>
      <c r="O9" s="23" t="s">
        <v>47</v>
      </c>
      <c r="P9" s="20">
        <f t="shared" si="2"/>
        <v>4</v>
      </c>
      <c r="Q9" s="20">
        <f t="shared" si="3"/>
        <v>3</v>
      </c>
      <c r="R9" s="20">
        <f t="shared" si="4"/>
        <v>3</v>
      </c>
      <c r="S9" s="20">
        <f t="shared" si="5"/>
        <v>0.5</v>
      </c>
      <c r="T9" s="20">
        <f t="shared" si="6"/>
        <v>0.5</v>
      </c>
      <c r="U9" s="20">
        <f t="shared" si="7"/>
        <v>1</v>
      </c>
    </row>
    <row r="10" spans="1:31" ht="15.5" x14ac:dyDescent="0.35">
      <c r="A10" s="23" t="s">
        <v>48</v>
      </c>
      <c r="B10" s="19" t="s">
        <v>1</v>
      </c>
      <c r="C10" s="19" t="s">
        <v>2</v>
      </c>
      <c r="D10" s="19" t="s">
        <v>1</v>
      </c>
      <c r="E10" s="19" t="s">
        <v>2</v>
      </c>
      <c r="G10" s="23" t="s">
        <v>48</v>
      </c>
      <c r="H10" s="24" t="str">
        <f t="shared" si="0"/>
        <v>Baik/Cukup</v>
      </c>
      <c r="I10" s="24" t="str">
        <f t="shared" si="1"/>
        <v>Baik/Baik</v>
      </c>
      <c r="J10" s="24" t="str">
        <f t="shared" si="8"/>
        <v>Baik/Cukup</v>
      </c>
      <c r="K10" s="24" t="str">
        <f t="shared" si="9"/>
        <v>Cukup/Baik</v>
      </c>
      <c r="L10" s="24" t="str">
        <f t="shared" si="10"/>
        <v>Cukup/Cukup</v>
      </c>
      <c r="M10" s="24" t="str">
        <f t="shared" si="11"/>
        <v>Baik/Cukup</v>
      </c>
      <c r="O10" s="23" t="s">
        <v>48</v>
      </c>
      <c r="P10" s="20">
        <f t="shared" si="2"/>
        <v>2</v>
      </c>
      <c r="Q10" s="20">
        <f t="shared" si="3"/>
        <v>1</v>
      </c>
      <c r="R10" s="20">
        <f t="shared" si="4"/>
        <v>2</v>
      </c>
      <c r="S10" s="20">
        <f t="shared" si="5"/>
        <v>0.5</v>
      </c>
      <c r="T10" s="20">
        <f t="shared" si="6"/>
        <v>1</v>
      </c>
      <c r="U10" s="20">
        <f t="shared" si="7"/>
        <v>2</v>
      </c>
      <c r="W10" s="124" t="s">
        <v>40</v>
      </c>
      <c r="X10" s="124"/>
      <c r="Y10" s="124"/>
      <c r="Z10" s="124"/>
      <c r="AA10" s="124"/>
      <c r="AB10" s="124"/>
      <c r="AC10" s="124"/>
    </row>
    <row r="11" spans="1:31" ht="15.5" x14ac:dyDescent="0.35">
      <c r="A11" s="23" t="s">
        <v>49</v>
      </c>
      <c r="B11" s="19" t="s">
        <v>1</v>
      </c>
      <c r="C11" s="19" t="s">
        <v>2</v>
      </c>
      <c r="D11" s="19" t="s">
        <v>1</v>
      </c>
      <c r="E11" s="19" t="s">
        <v>2</v>
      </c>
      <c r="G11" s="23" t="s">
        <v>49</v>
      </c>
      <c r="H11" s="24" t="str">
        <f t="shared" si="0"/>
        <v>Baik/Cukup</v>
      </c>
      <c r="I11" s="24" t="str">
        <f t="shared" si="1"/>
        <v>Baik/Baik</v>
      </c>
      <c r="J11" s="24" t="str">
        <f t="shared" si="8"/>
        <v>Baik/Cukup</v>
      </c>
      <c r="K11" s="24" t="str">
        <f t="shared" si="9"/>
        <v>Cukup/Baik</v>
      </c>
      <c r="L11" s="24" t="str">
        <f t="shared" si="10"/>
        <v>Cukup/Cukup</v>
      </c>
      <c r="M11" s="24" t="str">
        <f t="shared" si="11"/>
        <v>Baik/Cukup</v>
      </c>
      <c r="O11" s="23" t="s">
        <v>49</v>
      </c>
      <c r="P11" s="20">
        <f t="shared" si="2"/>
        <v>2</v>
      </c>
      <c r="Q11" s="20">
        <f t="shared" si="3"/>
        <v>1</v>
      </c>
      <c r="R11" s="20">
        <f t="shared" si="4"/>
        <v>2</v>
      </c>
      <c r="S11" s="20">
        <f t="shared" si="5"/>
        <v>0.5</v>
      </c>
      <c r="T11" s="20">
        <f t="shared" si="6"/>
        <v>1</v>
      </c>
      <c r="U11" s="20">
        <f t="shared" si="7"/>
        <v>2</v>
      </c>
      <c r="W11" s="3"/>
      <c r="X11" s="16" t="s">
        <v>33</v>
      </c>
      <c r="Y11" s="16" t="s">
        <v>34</v>
      </c>
      <c r="Z11" s="16" t="s">
        <v>35</v>
      </c>
      <c r="AA11" s="16" t="s">
        <v>36</v>
      </c>
      <c r="AB11" s="7" t="s">
        <v>4</v>
      </c>
      <c r="AC11" s="8" t="s">
        <v>5</v>
      </c>
      <c r="AD11" s="102" t="s">
        <v>260</v>
      </c>
    </row>
    <row r="12" spans="1:31" ht="15.5" x14ac:dyDescent="0.35">
      <c r="A12" s="23" t="s">
        <v>50</v>
      </c>
      <c r="B12" s="19" t="s">
        <v>2</v>
      </c>
      <c r="C12" s="19" t="s">
        <v>2</v>
      </c>
      <c r="D12" s="19" t="s">
        <v>2</v>
      </c>
      <c r="E12" s="19" t="s">
        <v>2</v>
      </c>
      <c r="G12" s="23" t="s">
        <v>50</v>
      </c>
      <c r="H12" s="24" t="str">
        <f t="shared" si="0"/>
        <v>Cukup/Cukup</v>
      </c>
      <c r="I12" s="24" t="str">
        <f t="shared" si="1"/>
        <v>Cukup/Cukup</v>
      </c>
      <c r="J12" s="24" t="str">
        <f t="shared" si="8"/>
        <v>Cukup/Cukup</v>
      </c>
      <c r="K12" s="24" t="str">
        <f t="shared" si="9"/>
        <v>Cukup/Cukup</v>
      </c>
      <c r="L12" s="24" t="str">
        <f t="shared" si="10"/>
        <v>Cukup/Cukup</v>
      </c>
      <c r="M12" s="24" t="str">
        <f t="shared" si="11"/>
        <v>Cukup/Cukup</v>
      </c>
      <c r="O12" s="23" t="s">
        <v>50</v>
      </c>
      <c r="P12" s="20">
        <f t="shared" si="2"/>
        <v>1</v>
      </c>
      <c r="Q12" s="20">
        <f t="shared" si="3"/>
        <v>1</v>
      </c>
      <c r="R12" s="20">
        <f t="shared" si="4"/>
        <v>1</v>
      </c>
      <c r="S12" s="20">
        <f t="shared" si="5"/>
        <v>1</v>
      </c>
      <c r="T12" s="20">
        <f t="shared" si="6"/>
        <v>1</v>
      </c>
      <c r="U12" s="20">
        <f t="shared" si="7"/>
        <v>1</v>
      </c>
      <c r="W12" s="16" t="s">
        <v>33</v>
      </c>
      <c r="X12" s="35">
        <f>X4/$X$8</f>
        <v>0.20178439364123846</v>
      </c>
      <c r="Y12" s="35">
        <f>Y4/$Y$8</f>
        <v>0.20734152801319772</v>
      </c>
      <c r="Z12" s="35">
        <f>Z4/$Z$8</f>
        <v>0.19589105995233583</v>
      </c>
      <c r="AA12" s="36">
        <f>AA4/$AA$8</f>
        <v>0.20401259180327655</v>
      </c>
      <c r="AB12" s="73">
        <f>SUM(X12:AA12)</f>
        <v>0.80902957341004855</v>
      </c>
      <c r="AC12" s="93">
        <f>AB12/4</f>
        <v>0.20225739335251214</v>
      </c>
      <c r="AD12" s="110">
        <f>MMULT(X4:AA4,$AC$12:$AC$15)/AC12</f>
        <v>4.0040903196088102</v>
      </c>
    </row>
    <row r="13" spans="1:31" ht="15.5" x14ac:dyDescent="0.35">
      <c r="A13" s="23" t="s">
        <v>51</v>
      </c>
      <c r="B13" s="19" t="s">
        <v>1</v>
      </c>
      <c r="C13" s="19" t="s">
        <v>2</v>
      </c>
      <c r="D13" s="19" t="s">
        <v>1</v>
      </c>
      <c r="E13" s="19" t="s">
        <v>2</v>
      </c>
      <c r="G13" s="28" t="s">
        <v>51</v>
      </c>
      <c r="H13" s="24" t="str">
        <f t="shared" si="0"/>
        <v>Baik/Cukup</v>
      </c>
      <c r="I13" s="24" t="str">
        <f t="shared" si="1"/>
        <v>Baik/Baik</v>
      </c>
      <c r="J13" s="24" t="str">
        <f t="shared" si="8"/>
        <v>Baik/Cukup</v>
      </c>
      <c r="K13" s="24" t="str">
        <f t="shared" si="9"/>
        <v>Cukup/Baik</v>
      </c>
      <c r="L13" s="24" t="str">
        <f t="shared" si="10"/>
        <v>Cukup/Cukup</v>
      </c>
      <c r="M13" s="24" t="str">
        <f t="shared" si="11"/>
        <v>Baik/Cukup</v>
      </c>
      <c r="O13" s="28" t="s">
        <v>51</v>
      </c>
      <c r="P13" s="20">
        <f t="shared" si="2"/>
        <v>2</v>
      </c>
      <c r="Q13" s="20">
        <f t="shared" si="3"/>
        <v>1</v>
      </c>
      <c r="R13" s="20">
        <f t="shared" si="4"/>
        <v>2</v>
      </c>
      <c r="S13" s="20">
        <f t="shared" si="5"/>
        <v>0.5</v>
      </c>
      <c r="T13" s="20">
        <f t="shared" si="6"/>
        <v>1</v>
      </c>
      <c r="U13" s="20">
        <f t="shared" si="7"/>
        <v>2</v>
      </c>
      <c r="W13" s="16" t="s">
        <v>34</v>
      </c>
      <c r="X13" s="35">
        <f t="shared" ref="X13:X16" si="13">X5/$X$8</f>
        <v>0.21928550633076632</v>
      </c>
      <c r="Y13" s="35">
        <f t="shared" ref="Y13:Y16" si="14">Y5/$Y$8</f>
        <v>0.22532462066717923</v>
      </c>
      <c r="Z13" s="35">
        <f t="shared" ref="Z13:Z16" si="15">Z5/$Z$8</f>
        <v>0.22824805489480685</v>
      </c>
      <c r="AA13" s="36">
        <f t="shared" ref="AA13:AA16" si="16">AA5/$AA$8</f>
        <v>0.22663569650187559</v>
      </c>
      <c r="AB13" s="73">
        <f>SUM(X13:AA13)</f>
        <v>0.89949387839462802</v>
      </c>
      <c r="AC13" s="93">
        <f>AB13/4</f>
        <v>0.22487346959865701</v>
      </c>
      <c r="AD13" s="110">
        <f>MMULT(X5:AA5,$AC$12:$AC$15)/AC13</f>
        <v>4.0043530342763765</v>
      </c>
    </row>
    <row r="14" spans="1:31" ht="15.5" x14ac:dyDescent="0.35">
      <c r="A14" s="23" t="s">
        <v>52</v>
      </c>
      <c r="B14" s="19" t="s">
        <v>1</v>
      </c>
      <c r="C14" s="19" t="s">
        <v>2</v>
      </c>
      <c r="D14" s="19" t="s">
        <v>23</v>
      </c>
      <c r="E14" s="19" t="s">
        <v>2</v>
      </c>
      <c r="G14" s="23" t="s">
        <v>52</v>
      </c>
      <c r="H14" s="24" t="str">
        <f t="shared" si="0"/>
        <v>Baik/Cukup</v>
      </c>
      <c r="I14" s="24" t="str">
        <f t="shared" si="1"/>
        <v>Baik/Sangat Baik</v>
      </c>
      <c r="J14" s="24" t="str">
        <f t="shared" si="8"/>
        <v>Baik/Cukup</v>
      </c>
      <c r="K14" s="24" t="str">
        <f t="shared" si="9"/>
        <v>Cukup/Sangat Baik</v>
      </c>
      <c r="L14" s="24" t="str">
        <f t="shared" si="10"/>
        <v>Cukup/Cukup</v>
      </c>
      <c r="M14" s="24" t="str">
        <f t="shared" si="11"/>
        <v>Sangat Baik/Cukup</v>
      </c>
      <c r="O14" s="23" t="s">
        <v>52</v>
      </c>
      <c r="P14" s="20">
        <f t="shared" si="2"/>
        <v>2</v>
      </c>
      <c r="Q14" s="20">
        <f t="shared" si="3"/>
        <v>0.33</v>
      </c>
      <c r="R14" s="20">
        <f t="shared" si="4"/>
        <v>2</v>
      </c>
      <c r="S14" s="20">
        <f t="shared" si="5"/>
        <v>0.25</v>
      </c>
      <c r="T14" s="20">
        <f t="shared" si="6"/>
        <v>1</v>
      </c>
      <c r="U14" s="20">
        <f t="shared" si="7"/>
        <v>4</v>
      </c>
      <c r="W14" s="16" t="s">
        <v>35</v>
      </c>
      <c r="X14" s="35">
        <f t="shared" si="13"/>
        <v>0.31180478756477303</v>
      </c>
      <c r="Y14" s="35">
        <f t="shared" si="14"/>
        <v>0.2988211857183935</v>
      </c>
      <c r="Z14" s="35">
        <f t="shared" si="15"/>
        <v>0.30269818806142534</v>
      </c>
      <c r="AA14" s="36">
        <f t="shared" si="16"/>
        <v>0.29927667591792562</v>
      </c>
      <c r="AB14" s="73">
        <f>SUM(X14:AA14)</f>
        <v>1.2126008372625174</v>
      </c>
      <c r="AC14" s="93">
        <f>AVERAGE(X14:Z14)</f>
        <v>0.30444138711486396</v>
      </c>
      <c r="AD14" s="110">
        <f t="shared" ref="AD14:AD15" si="17">MMULT(X6:AA6,$AC$12:$AC$15)/AC14</f>
        <v>3.9874686143270548</v>
      </c>
    </row>
    <row r="15" spans="1:31" ht="15.5" x14ac:dyDescent="0.35">
      <c r="A15" s="23" t="s">
        <v>53</v>
      </c>
      <c r="B15" s="19" t="s">
        <v>23</v>
      </c>
      <c r="C15" s="19" t="s">
        <v>2</v>
      </c>
      <c r="D15" s="19" t="s">
        <v>1</v>
      </c>
      <c r="E15" s="19" t="s">
        <v>2</v>
      </c>
      <c r="G15" s="23" t="s">
        <v>53</v>
      </c>
      <c r="H15" s="24" t="str">
        <f t="shared" si="0"/>
        <v>Sangat Baik/Cukup</v>
      </c>
      <c r="I15" s="24" t="str">
        <f t="shared" si="1"/>
        <v>Sangat Baik/Baik</v>
      </c>
      <c r="J15" s="24" t="str">
        <f t="shared" si="8"/>
        <v>Sangat Baik/Cukup</v>
      </c>
      <c r="K15" s="24" t="str">
        <f t="shared" si="9"/>
        <v>Cukup/Baik</v>
      </c>
      <c r="L15" s="24" t="str">
        <f t="shared" si="10"/>
        <v>Cukup/Cukup</v>
      </c>
      <c r="M15" s="24" t="str">
        <f t="shared" si="11"/>
        <v>Baik/Cukup</v>
      </c>
      <c r="O15" s="23" t="s">
        <v>53</v>
      </c>
      <c r="P15" s="20">
        <f t="shared" si="2"/>
        <v>4</v>
      </c>
      <c r="Q15" s="20">
        <f t="shared" si="3"/>
        <v>3</v>
      </c>
      <c r="R15" s="20">
        <f t="shared" si="4"/>
        <v>4</v>
      </c>
      <c r="S15" s="20">
        <f t="shared" si="5"/>
        <v>0.5</v>
      </c>
      <c r="T15" s="20">
        <f t="shared" si="6"/>
        <v>1</v>
      </c>
      <c r="U15" s="20">
        <f t="shared" si="7"/>
        <v>2</v>
      </c>
      <c r="W15" s="16" t="s">
        <v>36</v>
      </c>
      <c r="X15" s="35">
        <f>X7/$X$8</f>
        <v>0.26712531246322213</v>
      </c>
      <c r="Y15" s="35">
        <f t="shared" si="14"/>
        <v>0.26851266560122949</v>
      </c>
      <c r="Z15" s="35">
        <f t="shared" si="15"/>
        <v>0.27316269709143204</v>
      </c>
      <c r="AA15" s="36">
        <f t="shared" si="16"/>
        <v>0.27007503577692221</v>
      </c>
      <c r="AB15" s="73">
        <f>SUM(X15:AA15)</f>
        <v>1.0788757109328058</v>
      </c>
      <c r="AC15" s="93">
        <f>AVERAGE(X15:Z15)</f>
        <v>0.26960022505196118</v>
      </c>
      <c r="AD15" s="110">
        <f t="shared" si="17"/>
        <v>4.0061633815819802</v>
      </c>
      <c r="AE15" s="95">
        <f>SUM(AD12:AD15)</f>
        <v>16.002075349794222</v>
      </c>
    </row>
    <row r="16" spans="1:31" x14ac:dyDescent="0.35">
      <c r="A16" s="23" t="s">
        <v>54</v>
      </c>
      <c r="B16" s="19" t="s">
        <v>1</v>
      </c>
      <c r="C16" s="19" t="s">
        <v>1</v>
      </c>
      <c r="D16" s="19" t="s">
        <v>1</v>
      </c>
      <c r="E16" s="19" t="s">
        <v>2</v>
      </c>
      <c r="G16" s="23" t="s">
        <v>54</v>
      </c>
      <c r="H16" s="24" t="str">
        <f t="shared" si="0"/>
        <v>Baik/Baik</v>
      </c>
      <c r="I16" s="24" t="str">
        <f t="shared" si="1"/>
        <v>Baik/Baik</v>
      </c>
      <c r="J16" s="24" t="str">
        <f t="shared" si="8"/>
        <v>Baik/Cukup</v>
      </c>
      <c r="K16" s="24" t="str">
        <f t="shared" si="9"/>
        <v>Baik/Baik</v>
      </c>
      <c r="L16" s="24" t="str">
        <f t="shared" si="10"/>
        <v>Baik/Cukup</v>
      </c>
      <c r="M16" s="24" t="str">
        <f t="shared" si="11"/>
        <v>Baik/Cukup</v>
      </c>
      <c r="O16" s="23" t="s">
        <v>54</v>
      </c>
      <c r="P16" s="20">
        <f t="shared" si="2"/>
        <v>1</v>
      </c>
      <c r="Q16" s="20">
        <f t="shared" si="3"/>
        <v>1</v>
      </c>
      <c r="R16" s="20">
        <f t="shared" si="4"/>
        <v>2</v>
      </c>
      <c r="S16" s="20">
        <f t="shared" si="5"/>
        <v>1</v>
      </c>
      <c r="T16" s="20">
        <f t="shared" si="6"/>
        <v>2</v>
      </c>
      <c r="U16" s="20">
        <f t="shared" si="7"/>
        <v>2</v>
      </c>
      <c r="W16" s="1"/>
      <c r="X16" s="41">
        <f t="shared" si="13"/>
        <v>1</v>
      </c>
      <c r="Y16" s="41">
        <f t="shared" si="14"/>
        <v>1</v>
      </c>
      <c r="Z16" s="41">
        <f t="shared" si="15"/>
        <v>1</v>
      </c>
      <c r="AA16" s="42">
        <f t="shared" si="16"/>
        <v>1</v>
      </c>
      <c r="AB16" s="1"/>
      <c r="AC16" s="1"/>
      <c r="AD16" s="111">
        <f>((SUM(AD12:AD15)/COUNT(AD12:AD15))-COUNT(AD12:AD15))/(COUNT(AD12:AD15)-1)</f>
        <v>1.7294581618513641E-4</v>
      </c>
      <c r="AE16">
        <f>AE15/4</f>
        <v>4.0005188374485554</v>
      </c>
    </row>
    <row r="17" spans="1:30" ht="15.5" x14ac:dyDescent="0.35">
      <c r="A17" s="23" t="s">
        <v>55</v>
      </c>
      <c r="B17" s="19" t="s">
        <v>2</v>
      </c>
      <c r="C17" s="19" t="s">
        <v>1</v>
      </c>
      <c r="D17" s="19" t="s">
        <v>23</v>
      </c>
      <c r="E17" s="19" t="s">
        <v>2</v>
      </c>
      <c r="G17" s="23" t="s">
        <v>55</v>
      </c>
      <c r="H17" s="24" t="str">
        <f t="shared" si="0"/>
        <v>Cukup/Baik</v>
      </c>
      <c r="I17" s="24" t="str">
        <f t="shared" si="1"/>
        <v>Cukup/Sangat Baik</v>
      </c>
      <c r="J17" s="24" t="str">
        <f t="shared" si="8"/>
        <v>Cukup/Cukup</v>
      </c>
      <c r="K17" s="24" t="str">
        <f t="shared" si="9"/>
        <v>Baik/Sangat Baik</v>
      </c>
      <c r="L17" s="24" t="str">
        <f t="shared" si="10"/>
        <v>Baik/Cukup</v>
      </c>
      <c r="M17" s="24" t="str">
        <f t="shared" si="11"/>
        <v>Sangat Baik/Cukup</v>
      </c>
      <c r="O17" s="23" t="s">
        <v>55</v>
      </c>
      <c r="P17" s="20">
        <f t="shared" si="2"/>
        <v>0.5</v>
      </c>
      <c r="Q17" s="20">
        <f t="shared" si="3"/>
        <v>0.25</v>
      </c>
      <c r="R17" s="20">
        <f t="shared" si="4"/>
        <v>1</v>
      </c>
      <c r="S17" s="20">
        <f t="shared" si="5"/>
        <v>0.33</v>
      </c>
      <c r="T17" s="20">
        <f t="shared" si="6"/>
        <v>2</v>
      </c>
      <c r="U17" s="20">
        <f t="shared" si="7"/>
        <v>4</v>
      </c>
      <c r="W17" s="14"/>
      <c r="X17" s="14"/>
      <c r="Y17" s="14"/>
      <c r="Z17" s="14"/>
      <c r="AA17" s="14"/>
      <c r="AB17" s="14"/>
      <c r="AC17" s="1"/>
      <c r="AD17" s="107">
        <f>AD16/0.9</f>
        <v>1.9216201798348488E-4</v>
      </c>
    </row>
    <row r="18" spans="1:30" x14ac:dyDescent="0.35">
      <c r="A18" s="23" t="s">
        <v>56</v>
      </c>
      <c r="B18" s="19" t="s">
        <v>2</v>
      </c>
      <c r="C18" s="19" t="s">
        <v>1</v>
      </c>
      <c r="D18" s="19" t="s">
        <v>23</v>
      </c>
      <c r="E18" s="19" t="s">
        <v>2</v>
      </c>
      <c r="G18" s="23" t="s">
        <v>56</v>
      </c>
      <c r="H18" s="24" t="str">
        <f t="shared" si="0"/>
        <v>Cukup/Baik</v>
      </c>
      <c r="I18" s="24" t="str">
        <f t="shared" si="1"/>
        <v>Cukup/Sangat Baik</v>
      </c>
      <c r="J18" s="24" t="str">
        <f t="shared" si="8"/>
        <v>Cukup/Cukup</v>
      </c>
      <c r="K18" s="24" t="str">
        <f t="shared" si="9"/>
        <v>Baik/Sangat Baik</v>
      </c>
      <c r="L18" s="24" t="str">
        <f t="shared" si="10"/>
        <v>Baik/Cukup</v>
      </c>
      <c r="M18" s="24" t="str">
        <f t="shared" si="11"/>
        <v>Sangat Baik/Cukup</v>
      </c>
      <c r="O18" s="23" t="s">
        <v>56</v>
      </c>
      <c r="P18" s="20">
        <f t="shared" si="2"/>
        <v>0.5</v>
      </c>
      <c r="Q18" s="20">
        <f t="shared" si="3"/>
        <v>0.25</v>
      </c>
      <c r="R18" s="20">
        <f t="shared" si="4"/>
        <v>1</v>
      </c>
      <c r="S18" s="20">
        <f t="shared" si="5"/>
        <v>0.33</v>
      </c>
      <c r="T18" s="20">
        <f t="shared" si="6"/>
        <v>2</v>
      </c>
      <c r="U18" s="20">
        <f t="shared" si="7"/>
        <v>4</v>
      </c>
      <c r="W18" s="1"/>
    </row>
    <row r="19" spans="1:30" x14ac:dyDescent="0.35">
      <c r="A19" s="23" t="s">
        <v>57</v>
      </c>
      <c r="B19" s="19" t="s">
        <v>1</v>
      </c>
      <c r="C19" s="19" t="s">
        <v>1</v>
      </c>
      <c r="D19" s="19" t="s">
        <v>23</v>
      </c>
      <c r="E19" s="19" t="s">
        <v>2</v>
      </c>
      <c r="G19" s="23" t="s">
        <v>57</v>
      </c>
      <c r="H19" s="24" t="str">
        <f t="shared" si="0"/>
        <v>Baik/Baik</v>
      </c>
      <c r="I19" s="24" t="str">
        <f t="shared" si="1"/>
        <v>Baik/Sangat Baik</v>
      </c>
      <c r="J19" s="24" t="str">
        <f t="shared" si="8"/>
        <v>Baik/Cukup</v>
      </c>
      <c r="K19" s="24" t="str">
        <f t="shared" si="9"/>
        <v>Baik/Sangat Baik</v>
      </c>
      <c r="L19" s="24" t="str">
        <f t="shared" si="10"/>
        <v>Baik/Cukup</v>
      </c>
      <c r="M19" s="24" t="str">
        <f t="shared" si="11"/>
        <v>Sangat Baik/Cukup</v>
      </c>
      <c r="O19" s="23" t="s">
        <v>57</v>
      </c>
      <c r="P19" s="20">
        <f t="shared" si="2"/>
        <v>1</v>
      </c>
      <c r="Q19" s="20">
        <f t="shared" si="3"/>
        <v>0.33</v>
      </c>
      <c r="R19" s="20">
        <f t="shared" si="4"/>
        <v>2</v>
      </c>
      <c r="S19" s="20">
        <f t="shared" si="5"/>
        <v>0.33</v>
      </c>
      <c r="T19" s="20">
        <f t="shared" si="6"/>
        <v>2</v>
      </c>
      <c r="U19" s="20">
        <f t="shared" si="7"/>
        <v>4</v>
      </c>
      <c r="W19" s="1"/>
    </row>
    <row r="20" spans="1:30" x14ac:dyDescent="0.35">
      <c r="A20" s="23" t="s">
        <v>58</v>
      </c>
      <c r="B20" s="19" t="s">
        <v>1</v>
      </c>
      <c r="C20" s="19" t="s">
        <v>1</v>
      </c>
      <c r="D20" s="19" t="s">
        <v>23</v>
      </c>
      <c r="E20" s="19" t="s">
        <v>1</v>
      </c>
      <c r="G20" s="23" t="s">
        <v>58</v>
      </c>
      <c r="H20" s="24" t="str">
        <f t="shared" si="0"/>
        <v>Baik/Baik</v>
      </c>
      <c r="I20" s="24" t="str">
        <f t="shared" si="1"/>
        <v>Baik/Sangat Baik</v>
      </c>
      <c r="J20" s="24" t="str">
        <f t="shared" si="8"/>
        <v>Baik/Baik</v>
      </c>
      <c r="K20" s="24" t="str">
        <f t="shared" si="9"/>
        <v>Baik/Sangat Baik</v>
      </c>
      <c r="L20" s="24" t="str">
        <f t="shared" si="10"/>
        <v>Baik/Baik</v>
      </c>
      <c r="M20" s="24" t="str">
        <f t="shared" si="11"/>
        <v>Sangat Baik/Baik</v>
      </c>
      <c r="O20" s="23" t="s">
        <v>58</v>
      </c>
      <c r="P20" s="20">
        <f t="shared" si="2"/>
        <v>1</v>
      </c>
      <c r="Q20" s="20">
        <f t="shared" si="3"/>
        <v>0.33</v>
      </c>
      <c r="R20" s="20">
        <f t="shared" si="4"/>
        <v>1</v>
      </c>
      <c r="S20" s="20">
        <f t="shared" si="5"/>
        <v>0.33</v>
      </c>
      <c r="T20" s="20">
        <f t="shared" si="6"/>
        <v>1</v>
      </c>
      <c r="U20" s="20">
        <f t="shared" si="7"/>
        <v>3</v>
      </c>
      <c r="W20" s="137" t="s">
        <v>227</v>
      </c>
      <c r="X20" s="138"/>
      <c r="Y20" s="139"/>
    </row>
    <row r="21" spans="1:30" ht="15.5" x14ac:dyDescent="0.35">
      <c r="A21" s="23" t="s">
        <v>59</v>
      </c>
      <c r="B21" s="19" t="s">
        <v>1</v>
      </c>
      <c r="C21" s="19" t="s">
        <v>1</v>
      </c>
      <c r="D21" s="19" t="s">
        <v>23</v>
      </c>
      <c r="E21" s="19" t="s">
        <v>1</v>
      </c>
      <c r="G21" s="23" t="s">
        <v>59</v>
      </c>
      <c r="H21" s="24" t="str">
        <f t="shared" si="0"/>
        <v>Baik/Baik</v>
      </c>
      <c r="I21" s="24" t="str">
        <f t="shared" si="1"/>
        <v>Baik/Sangat Baik</v>
      </c>
      <c r="J21" s="24" t="str">
        <f t="shared" si="8"/>
        <v>Baik/Baik</v>
      </c>
      <c r="K21" s="24" t="str">
        <f t="shared" si="9"/>
        <v>Baik/Sangat Baik</v>
      </c>
      <c r="L21" s="24" t="str">
        <f t="shared" si="10"/>
        <v>Baik/Baik</v>
      </c>
      <c r="M21" s="24" t="str">
        <f t="shared" si="11"/>
        <v>Sangat Baik/Baik</v>
      </c>
      <c r="O21" s="23" t="s">
        <v>59</v>
      </c>
      <c r="P21" s="20">
        <f t="shared" si="2"/>
        <v>1</v>
      </c>
      <c r="Q21" s="20">
        <f t="shared" si="3"/>
        <v>0.33</v>
      </c>
      <c r="R21" s="20">
        <f t="shared" si="4"/>
        <v>1</v>
      </c>
      <c r="S21" s="20">
        <f t="shared" si="5"/>
        <v>0.33</v>
      </c>
      <c r="T21" s="20">
        <f t="shared" si="6"/>
        <v>1</v>
      </c>
      <c r="U21" s="20">
        <f t="shared" si="7"/>
        <v>3</v>
      </c>
      <c r="W21" s="24" t="s">
        <v>210</v>
      </c>
      <c r="X21" s="19">
        <v>1</v>
      </c>
      <c r="AA21" s="94"/>
      <c r="AB21" s="94" t="s">
        <v>13</v>
      </c>
      <c r="AC21" s="94" t="s">
        <v>1</v>
      </c>
      <c r="AD21" s="94" t="s">
        <v>2</v>
      </c>
    </row>
    <row r="22" spans="1:30" ht="15.5" x14ac:dyDescent="0.35">
      <c r="A22" s="23" t="s">
        <v>60</v>
      </c>
      <c r="B22" s="19" t="s">
        <v>1</v>
      </c>
      <c r="C22" s="19" t="s">
        <v>1</v>
      </c>
      <c r="D22" s="19" t="s">
        <v>23</v>
      </c>
      <c r="E22" s="19" t="s">
        <v>1</v>
      </c>
      <c r="G22" s="23" t="s">
        <v>60</v>
      </c>
      <c r="H22" s="24" t="str">
        <f t="shared" si="0"/>
        <v>Baik/Baik</v>
      </c>
      <c r="I22" s="24" t="str">
        <f t="shared" si="1"/>
        <v>Baik/Sangat Baik</v>
      </c>
      <c r="J22" s="24" t="str">
        <f t="shared" si="8"/>
        <v>Baik/Baik</v>
      </c>
      <c r="K22" s="24" t="str">
        <f t="shared" si="9"/>
        <v>Baik/Sangat Baik</v>
      </c>
      <c r="L22" s="24" t="str">
        <f t="shared" si="10"/>
        <v>Baik/Baik</v>
      </c>
      <c r="M22" s="24" t="str">
        <f t="shared" si="11"/>
        <v>Sangat Baik/Baik</v>
      </c>
      <c r="O22" s="23" t="s">
        <v>60</v>
      </c>
      <c r="P22" s="20">
        <f t="shared" si="2"/>
        <v>1</v>
      </c>
      <c r="Q22" s="20">
        <f t="shared" si="3"/>
        <v>0.33</v>
      </c>
      <c r="R22" s="20">
        <f t="shared" si="4"/>
        <v>1</v>
      </c>
      <c r="S22" s="20">
        <f t="shared" si="5"/>
        <v>0.33</v>
      </c>
      <c r="T22" s="20">
        <f t="shared" si="6"/>
        <v>1</v>
      </c>
      <c r="U22" s="20">
        <f t="shared" si="7"/>
        <v>3</v>
      </c>
      <c r="W22" s="24" t="s">
        <v>213</v>
      </c>
      <c r="X22" s="19">
        <v>1</v>
      </c>
      <c r="AA22" s="94" t="s">
        <v>13</v>
      </c>
      <c r="AB22" s="3">
        <v>1</v>
      </c>
      <c r="AC22" s="4">
        <v>3</v>
      </c>
      <c r="AD22" s="4">
        <v>4</v>
      </c>
    </row>
    <row r="23" spans="1:30" ht="15.5" x14ac:dyDescent="0.35">
      <c r="A23" s="23" t="s">
        <v>61</v>
      </c>
      <c r="B23" s="19" t="s">
        <v>1</v>
      </c>
      <c r="C23" s="19" t="s">
        <v>1</v>
      </c>
      <c r="D23" s="19" t="s">
        <v>23</v>
      </c>
      <c r="E23" s="19" t="s">
        <v>1</v>
      </c>
      <c r="G23" s="23" t="s">
        <v>61</v>
      </c>
      <c r="H23" s="24" t="str">
        <f t="shared" si="0"/>
        <v>Baik/Baik</v>
      </c>
      <c r="I23" s="24" t="str">
        <f t="shared" si="1"/>
        <v>Baik/Sangat Baik</v>
      </c>
      <c r="J23" s="24" t="str">
        <f t="shared" si="8"/>
        <v>Baik/Baik</v>
      </c>
      <c r="K23" s="24" t="str">
        <f t="shared" si="9"/>
        <v>Baik/Sangat Baik</v>
      </c>
      <c r="L23" s="24" t="str">
        <f t="shared" si="10"/>
        <v>Baik/Baik</v>
      </c>
      <c r="M23" s="24" t="str">
        <f t="shared" si="11"/>
        <v>Sangat Baik/Baik</v>
      </c>
      <c r="O23" s="23" t="s">
        <v>61</v>
      </c>
      <c r="P23" s="20">
        <f t="shared" si="2"/>
        <v>1</v>
      </c>
      <c r="Q23" s="20">
        <f t="shared" si="3"/>
        <v>0.33</v>
      </c>
      <c r="R23" s="20">
        <f t="shared" si="4"/>
        <v>1</v>
      </c>
      <c r="S23" s="20">
        <f t="shared" si="5"/>
        <v>0.33</v>
      </c>
      <c r="T23" s="20">
        <f t="shared" si="6"/>
        <v>1</v>
      </c>
      <c r="U23" s="20">
        <f t="shared" si="7"/>
        <v>3</v>
      </c>
      <c r="W23" s="70" t="s">
        <v>230</v>
      </c>
      <c r="X23" s="30">
        <v>1</v>
      </c>
      <c r="AA23" s="94" t="s">
        <v>1</v>
      </c>
      <c r="AB23" s="5">
        <f>1/AC22</f>
        <v>0.33333333333333331</v>
      </c>
      <c r="AC23" s="3">
        <v>1</v>
      </c>
      <c r="AD23" s="4">
        <v>2</v>
      </c>
    </row>
    <row r="24" spans="1:30" ht="15.5" x14ac:dyDescent="0.35">
      <c r="A24" s="23" t="s">
        <v>62</v>
      </c>
      <c r="B24" s="19" t="s">
        <v>1</v>
      </c>
      <c r="C24" s="19" t="s">
        <v>1</v>
      </c>
      <c r="D24" s="19" t="s">
        <v>23</v>
      </c>
      <c r="E24" s="19" t="s">
        <v>1</v>
      </c>
      <c r="G24" s="23" t="s">
        <v>62</v>
      </c>
      <c r="H24" s="24" t="str">
        <f t="shared" si="0"/>
        <v>Baik/Baik</v>
      </c>
      <c r="I24" s="24" t="str">
        <f t="shared" si="1"/>
        <v>Baik/Sangat Baik</v>
      </c>
      <c r="J24" s="24" t="str">
        <f t="shared" si="8"/>
        <v>Baik/Baik</v>
      </c>
      <c r="K24" s="24" t="str">
        <f t="shared" si="9"/>
        <v>Baik/Sangat Baik</v>
      </c>
      <c r="L24" s="24" t="str">
        <f t="shared" si="10"/>
        <v>Baik/Baik</v>
      </c>
      <c r="M24" s="24" t="str">
        <f t="shared" si="11"/>
        <v>Sangat Baik/Baik</v>
      </c>
      <c r="O24" s="23" t="s">
        <v>62</v>
      </c>
      <c r="P24" s="20">
        <f t="shared" si="2"/>
        <v>1</v>
      </c>
      <c r="Q24" s="20">
        <f t="shared" si="3"/>
        <v>0.33</v>
      </c>
      <c r="R24" s="20">
        <f t="shared" si="4"/>
        <v>1</v>
      </c>
      <c r="S24" s="20">
        <f t="shared" si="5"/>
        <v>0.33</v>
      </c>
      <c r="T24" s="20">
        <f t="shared" si="6"/>
        <v>1</v>
      </c>
      <c r="U24" s="20">
        <f t="shared" si="7"/>
        <v>3</v>
      </c>
      <c r="W24" s="24" t="s">
        <v>212</v>
      </c>
      <c r="X24" s="19">
        <v>2</v>
      </c>
      <c r="AA24" s="94" t="s">
        <v>2</v>
      </c>
      <c r="AB24" s="5">
        <f>1/AD22</f>
        <v>0.25</v>
      </c>
      <c r="AC24" s="5">
        <f>1/AD23</f>
        <v>0.5</v>
      </c>
      <c r="AD24" s="3">
        <v>1</v>
      </c>
    </row>
    <row r="25" spans="1:30" ht="15.5" x14ac:dyDescent="0.35">
      <c r="A25" s="23" t="s">
        <v>63</v>
      </c>
      <c r="B25" s="19" t="s">
        <v>1</v>
      </c>
      <c r="C25" s="19" t="s">
        <v>1</v>
      </c>
      <c r="D25" s="19" t="s">
        <v>1</v>
      </c>
      <c r="E25" s="19" t="s">
        <v>23</v>
      </c>
      <c r="G25" s="23" t="s">
        <v>63</v>
      </c>
      <c r="H25" s="24" t="str">
        <f t="shared" si="0"/>
        <v>Baik/Baik</v>
      </c>
      <c r="I25" s="24" t="str">
        <f t="shared" si="1"/>
        <v>Baik/Baik</v>
      </c>
      <c r="J25" s="24" t="str">
        <f t="shared" si="8"/>
        <v>Baik/Sangat Baik</v>
      </c>
      <c r="K25" s="24" t="str">
        <f t="shared" si="9"/>
        <v>Baik/Baik</v>
      </c>
      <c r="L25" s="24" t="str">
        <f t="shared" si="10"/>
        <v>Baik/Sangat Baik</v>
      </c>
      <c r="M25" s="24" t="str">
        <f t="shared" si="11"/>
        <v>Baik/Sangat Baik</v>
      </c>
      <c r="O25" s="23" t="s">
        <v>63</v>
      </c>
      <c r="P25" s="20">
        <f t="shared" si="2"/>
        <v>1</v>
      </c>
      <c r="Q25" s="20">
        <f t="shared" si="3"/>
        <v>1</v>
      </c>
      <c r="R25" s="20">
        <f t="shared" si="4"/>
        <v>0.33</v>
      </c>
      <c r="S25" s="20">
        <f t="shared" si="5"/>
        <v>1</v>
      </c>
      <c r="T25" s="20">
        <f t="shared" si="6"/>
        <v>0.33</v>
      </c>
      <c r="U25" s="20">
        <f t="shared" si="7"/>
        <v>0.33</v>
      </c>
      <c r="W25" s="24" t="s">
        <v>232</v>
      </c>
      <c r="X25" s="30">
        <v>0.33</v>
      </c>
      <c r="AA25" s="6" t="s">
        <v>0</v>
      </c>
      <c r="AB25" s="5">
        <f>SUM(AB22:AB24)</f>
        <v>1.5833333333333333</v>
      </c>
      <c r="AC25" s="5">
        <f>SUM(AC22:AC24)</f>
        <v>4.5</v>
      </c>
      <c r="AD25" s="5">
        <f>SUM(AD22:AD24)</f>
        <v>7</v>
      </c>
    </row>
    <row r="26" spans="1:30" x14ac:dyDescent="0.35">
      <c r="A26" s="23" t="s">
        <v>64</v>
      </c>
      <c r="B26" s="19" t="s">
        <v>2</v>
      </c>
      <c r="C26" s="19" t="s">
        <v>23</v>
      </c>
      <c r="D26" s="19" t="s">
        <v>1</v>
      </c>
      <c r="E26" s="19" t="s">
        <v>23</v>
      </c>
      <c r="G26" s="23" t="s">
        <v>64</v>
      </c>
      <c r="H26" s="24" t="str">
        <f t="shared" si="0"/>
        <v>Cukup/Sangat Baik</v>
      </c>
      <c r="I26" s="24" t="str">
        <f t="shared" si="1"/>
        <v>Cukup/Baik</v>
      </c>
      <c r="J26" s="24" t="str">
        <f t="shared" si="8"/>
        <v>Cukup/Sangat Baik</v>
      </c>
      <c r="K26" s="24" t="str">
        <f t="shared" si="9"/>
        <v>Sangat Baik/Baik</v>
      </c>
      <c r="L26" s="24" t="str">
        <f t="shared" si="10"/>
        <v>Sangat Baik/Sangat Baik</v>
      </c>
      <c r="M26" s="24" t="str">
        <f t="shared" si="11"/>
        <v>Baik/Sangat Baik</v>
      </c>
      <c r="O26" s="23" t="s">
        <v>64</v>
      </c>
      <c r="P26" s="20">
        <f t="shared" si="2"/>
        <v>0.25</v>
      </c>
      <c r="Q26" s="20">
        <f t="shared" si="3"/>
        <v>0.5</v>
      </c>
      <c r="R26" s="20">
        <f t="shared" si="4"/>
        <v>0.25</v>
      </c>
      <c r="S26" s="20">
        <f t="shared" si="5"/>
        <v>3</v>
      </c>
      <c r="T26" s="20">
        <f t="shared" si="6"/>
        <v>1</v>
      </c>
      <c r="U26" s="20">
        <f t="shared" si="7"/>
        <v>0.33</v>
      </c>
      <c r="W26" s="24" t="s">
        <v>209</v>
      </c>
      <c r="X26" s="19">
        <v>0.5</v>
      </c>
    </row>
    <row r="27" spans="1:30" x14ac:dyDescent="0.35">
      <c r="A27" s="23" t="s">
        <v>65</v>
      </c>
      <c r="B27" s="19" t="s">
        <v>2</v>
      </c>
      <c r="C27" s="19" t="s">
        <v>23</v>
      </c>
      <c r="D27" s="19" t="s">
        <v>1</v>
      </c>
      <c r="E27" s="19" t="s">
        <v>23</v>
      </c>
      <c r="G27" s="23" t="s">
        <v>65</v>
      </c>
      <c r="H27" s="24" t="str">
        <f t="shared" si="0"/>
        <v>Cukup/Sangat Baik</v>
      </c>
      <c r="I27" s="24" t="str">
        <f t="shared" si="1"/>
        <v>Cukup/Baik</v>
      </c>
      <c r="J27" s="24" t="str">
        <f t="shared" si="8"/>
        <v>Cukup/Sangat Baik</v>
      </c>
      <c r="K27" s="24" t="str">
        <f t="shared" si="9"/>
        <v>Sangat Baik/Baik</v>
      </c>
      <c r="L27" s="24" t="str">
        <f t="shared" si="10"/>
        <v>Sangat Baik/Sangat Baik</v>
      </c>
      <c r="M27" s="24" t="str">
        <f t="shared" si="11"/>
        <v>Baik/Sangat Baik</v>
      </c>
      <c r="O27" s="23" t="s">
        <v>65</v>
      </c>
      <c r="P27" s="20">
        <f t="shared" si="2"/>
        <v>0.25</v>
      </c>
      <c r="Q27" s="20">
        <f t="shared" si="3"/>
        <v>0.5</v>
      </c>
      <c r="R27" s="20">
        <f t="shared" si="4"/>
        <v>0.25</v>
      </c>
      <c r="S27" s="20">
        <f t="shared" si="5"/>
        <v>3</v>
      </c>
      <c r="T27" s="20">
        <f t="shared" si="6"/>
        <v>1</v>
      </c>
      <c r="U27" s="20">
        <f t="shared" si="7"/>
        <v>0.33</v>
      </c>
      <c r="W27" s="24" t="s">
        <v>233</v>
      </c>
      <c r="X27" s="30">
        <v>0.25</v>
      </c>
    </row>
    <row r="28" spans="1:30" x14ac:dyDescent="0.35">
      <c r="A28" s="23" t="s">
        <v>66</v>
      </c>
      <c r="B28" s="19" t="s">
        <v>2</v>
      </c>
      <c r="C28" s="19" t="s">
        <v>23</v>
      </c>
      <c r="D28" s="19" t="s">
        <v>1</v>
      </c>
      <c r="E28" s="19" t="s">
        <v>2</v>
      </c>
      <c r="G28" s="23" t="s">
        <v>66</v>
      </c>
      <c r="H28" s="24" t="str">
        <f t="shared" si="0"/>
        <v>Cukup/Sangat Baik</v>
      </c>
      <c r="I28" s="24" t="str">
        <f t="shared" si="1"/>
        <v>Cukup/Baik</v>
      </c>
      <c r="J28" s="24" t="str">
        <f t="shared" si="8"/>
        <v>Cukup/Cukup</v>
      </c>
      <c r="K28" s="24" t="str">
        <f t="shared" si="9"/>
        <v>Sangat Baik/Baik</v>
      </c>
      <c r="L28" s="24" t="str">
        <f t="shared" si="10"/>
        <v>Sangat Baik/Cukup</v>
      </c>
      <c r="M28" s="24" t="str">
        <f t="shared" si="11"/>
        <v>Baik/Cukup</v>
      </c>
      <c r="O28" s="23" t="s">
        <v>66</v>
      </c>
      <c r="P28" s="20">
        <f t="shared" si="2"/>
        <v>0.25</v>
      </c>
      <c r="Q28" s="20">
        <f t="shared" si="3"/>
        <v>0.5</v>
      </c>
      <c r="R28" s="20">
        <f t="shared" si="4"/>
        <v>1</v>
      </c>
      <c r="S28" s="20">
        <f t="shared" si="5"/>
        <v>3</v>
      </c>
      <c r="T28" s="20">
        <f t="shared" si="6"/>
        <v>4</v>
      </c>
      <c r="U28" s="20">
        <f t="shared" si="7"/>
        <v>2</v>
      </c>
      <c r="W28" s="24" t="s">
        <v>231</v>
      </c>
      <c r="X28" s="19">
        <v>3</v>
      </c>
    </row>
    <row r="29" spans="1:30" x14ac:dyDescent="0.35">
      <c r="A29" s="23" t="s">
        <v>67</v>
      </c>
      <c r="B29" s="19" t="s">
        <v>2</v>
      </c>
      <c r="C29" s="19" t="s">
        <v>23</v>
      </c>
      <c r="D29" s="19" t="s">
        <v>1</v>
      </c>
      <c r="E29" s="19" t="s">
        <v>2</v>
      </c>
      <c r="G29" s="23" t="s">
        <v>67</v>
      </c>
      <c r="H29" s="24" t="str">
        <f t="shared" si="0"/>
        <v>Cukup/Sangat Baik</v>
      </c>
      <c r="I29" s="24" t="str">
        <f t="shared" si="1"/>
        <v>Cukup/Baik</v>
      </c>
      <c r="J29" s="24" t="str">
        <f t="shared" si="8"/>
        <v>Cukup/Cukup</v>
      </c>
      <c r="K29" s="24" t="str">
        <f t="shared" si="9"/>
        <v>Sangat Baik/Baik</v>
      </c>
      <c r="L29" s="24" t="str">
        <f t="shared" si="10"/>
        <v>Sangat Baik/Cukup</v>
      </c>
      <c r="M29" s="24" t="str">
        <f t="shared" si="11"/>
        <v>Baik/Cukup</v>
      </c>
      <c r="O29" s="23" t="s">
        <v>67</v>
      </c>
      <c r="P29" s="20">
        <f t="shared" si="2"/>
        <v>0.25</v>
      </c>
      <c r="Q29" s="20">
        <f t="shared" si="3"/>
        <v>0.5</v>
      </c>
      <c r="R29" s="20">
        <f t="shared" si="4"/>
        <v>1</v>
      </c>
      <c r="S29" s="20">
        <f t="shared" si="5"/>
        <v>3</v>
      </c>
      <c r="T29" s="20">
        <f t="shared" si="6"/>
        <v>4</v>
      </c>
      <c r="U29" s="20">
        <f t="shared" si="7"/>
        <v>2</v>
      </c>
      <c r="W29" s="24" t="s">
        <v>229</v>
      </c>
      <c r="X29" s="30">
        <v>4</v>
      </c>
    </row>
    <row r="30" spans="1:30" ht="15.5" x14ac:dyDescent="0.35">
      <c r="A30" s="23" t="s">
        <v>68</v>
      </c>
      <c r="B30" s="19" t="s">
        <v>1</v>
      </c>
      <c r="C30" s="19" t="s">
        <v>23</v>
      </c>
      <c r="D30" s="19" t="s">
        <v>1</v>
      </c>
      <c r="E30" s="19" t="s">
        <v>2</v>
      </c>
      <c r="G30" s="23" t="s">
        <v>68</v>
      </c>
      <c r="H30" s="24" t="str">
        <f t="shared" si="0"/>
        <v>Baik/Sangat Baik</v>
      </c>
      <c r="I30" s="24" t="str">
        <f t="shared" si="1"/>
        <v>Baik/Baik</v>
      </c>
      <c r="J30" s="24" t="str">
        <f t="shared" si="8"/>
        <v>Baik/Cukup</v>
      </c>
      <c r="K30" s="24" t="str">
        <f t="shared" si="9"/>
        <v>Sangat Baik/Baik</v>
      </c>
      <c r="L30" s="24" t="str">
        <f t="shared" si="10"/>
        <v>Sangat Baik/Cukup</v>
      </c>
      <c r="M30" s="24" t="str">
        <f t="shared" si="11"/>
        <v>Baik/Cukup</v>
      </c>
      <c r="O30" s="23" t="s">
        <v>68</v>
      </c>
      <c r="P30" s="20">
        <f t="shared" si="2"/>
        <v>0.33</v>
      </c>
      <c r="Q30" s="20">
        <f t="shared" si="3"/>
        <v>1</v>
      </c>
      <c r="R30" s="20">
        <f t="shared" si="4"/>
        <v>2</v>
      </c>
      <c r="S30" s="20">
        <f t="shared" si="5"/>
        <v>3</v>
      </c>
      <c r="T30" s="20">
        <f t="shared" si="6"/>
        <v>4</v>
      </c>
      <c r="U30" s="20">
        <f t="shared" si="7"/>
        <v>2</v>
      </c>
      <c r="W30" s="14"/>
    </row>
    <row r="31" spans="1:30" ht="15.5" x14ac:dyDescent="0.35">
      <c r="A31" s="23" t="s">
        <v>69</v>
      </c>
      <c r="B31" s="19" t="s">
        <v>2</v>
      </c>
      <c r="C31" s="19" t="s">
        <v>2</v>
      </c>
      <c r="D31" s="19" t="s">
        <v>1</v>
      </c>
      <c r="E31" s="19" t="s">
        <v>1</v>
      </c>
      <c r="G31" s="23" t="s">
        <v>69</v>
      </c>
      <c r="H31" s="24" t="str">
        <f t="shared" si="0"/>
        <v>Cukup/Cukup</v>
      </c>
      <c r="I31" s="24" t="str">
        <f t="shared" si="1"/>
        <v>Cukup/Baik</v>
      </c>
      <c r="J31" s="24" t="str">
        <f t="shared" si="8"/>
        <v>Cukup/Baik</v>
      </c>
      <c r="K31" s="24" t="str">
        <f t="shared" si="9"/>
        <v>Cukup/Baik</v>
      </c>
      <c r="L31" s="24" t="str">
        <f t="shared" si="10"/>
        <v>Cukup/Baik</v>
      </c>
      <c r="M31" s="24" t="str">
        <f t="shared" si="11"/>
        <v>Baik/Baik</v>
      </c>
      <c r="O31" s="23" t="s">
        <v>69</v>
      </c>
      <c r="P31" s="20">
        <f t="shared" si="2"/>
        <v>1</v>
      </c>
      <c r="Q31" s="20">
        <f t="shared" si="3"/>
        <v>0.5</v>
      </c>
      <c r="R31" s="20">
        <f t="shared" si="4"/>
        <v>0.5</v>
      </c>
      <c r="S31" s="20">
        <f t="shared" si="5"/>
        <v>0.5</v>
      </c>
      <c r="T31" s="20">
        <f t="shared" si="6"/>
        <v>0.5</v>
      </c>
      <c r="U31" s="20">
        <f t="shared" si="7"/>
        <v>1</v>
      </c>
      <c r="W31" s="14"/>
    </row>
    <row r="32" spans="1:30" x14ac:dyDescent="0.35">
      <c r="A32" s="23" t="s">
        <v>70</v>
      </c>
      <c r="B32" s="19" t="s">
        <v>2</v>
      </c>
      <c r="C32" s="19" t="s">
        <v>2</v>
      </c>
      <c r="D32" s="19" t="s">
        <v>1</v>
      </c>
      <c r="E32" s="19" t="s">
        <v>1</v>
      </c>
      <c r="G32" s="23" t="s">
        <v>70</v>
      </c>
      <c r="H32" s="24" t="str">
        <f t="shared" si="0"/>
        <v>Cukup/Cukup</v>
      </c>
      <c r="I32" s="24" t="str">
        <f t="shared" si="1"/>
        <v>Cukup/Baik</v>
      </c>
      <c r="J32" s="24" t="str">
        <f t="shared" si="8"/>
        <v>Cukup/Baik</v>
      </c>
      <c r="K32" s="24" t="str">
        <f t="shared" si="9"/>
        <v>Cukup/Baik</v>
      </c>
      <c r="L32" s="24" t="str">
        <f t="shared" si="10"/>
        <v>Cukup/Baik</v>
      </c>
      <c r="M32" s="24" t="str">
        <f t="shared" si="11"/>
        <v>Baik/Baik</v>
      </c>
      <c r="O32" s="23" t="s">
        <v>70</v>
      </c>
      <c r="P32" s="20">
        <f t="shared" si="2"/>
        <v>1</v>
      </c>
      <c r="Q32" s="20">
        <f t="shared" si="3"/>
        <v>0.5</v>
      </c>
      <c r="R32" s="20">
        <f t="shared" si="4"/>
        <v>0.5</v>
      </c>
      <c r="S32" s="20">
        <f t="shared" si="5"/>
        <v>0.5</v>
      </c>
      <c r="T32" s="20">
        <f t="shared" si="6"/>
        <v>0.5</v>
      </c>
      <c r="U32" s="20">
        <f t="shared" si="7"/>
        <v>1</v>
      </c>
    </row>
    <row r="33" spans="1:26" x14ac:dyDescent="0.35">
      <c r="A33" s="23" t="s">
        <v>71</v>
      </c>
      <c r="B33" s="19" t="s">
        <v>1</v>
      </c>
      <c r="C33" s="19" t="s">
        <v>2</v>
      </c>
      <c r="D33" s="19" t="s">
        <v>1</v>
      </c>
      <c r="E33" s="19" t="s">
        <v>1</v>
      </c>
      <c r="G33" s="23" t="s">
        <v>71</v>
      </c>
      <c r="H33" s="24" t="str">
        <f t="shared" si="0"/>
        <v>Baik/Cukup</v>
      </c>
      <c r="I33" s="24" t="str">
        <f t="shared" si="1"/>
        <v>Baik/Baik</v>
      </c>
      <c r="J33" s="24" t="str">
        <f t="shared" si="8"/>
        <v>Baik/Baik</v>
      </c>
      <c r="K33" s="24" t="str">
        <f t="shared" si="9"/>
        <v>Cukup/Baik</v>
      </c>
      <c r="L33" s="24" t="str">
        <f t="shared" si="10"/>
        <v>Cukup/Baik</v>
      </c>
      <c r="M33" s="24" t="str">
        <f t="shared" si="11"/>
        <v>Baik/Baik</v>
      </c>
      <c r="O33" s="23" t="s">
        <v>71</v>
      </c>
      <c r="P33" s="20">
        <f t="shared" si="2"/>
        <v>2</v>
      </c>
      <c r="Q33" s="20">
        <f t="shared" si="3"/>
        <v>1</v>
      </c>
      <c r="R33" s="20">
        <f t="shared" si="4"/>
        <v>1</v>
      </c>
      <c r="S33" s="20">
        <f t="shared" si="5"/>
        <v>0.5</v>
      </c>
      <c r="T33" s="20">
        <f t="shared" si="6"/>
        <v>0.5</v>
      </c>
      <c r="U33" s="20">
        <f t="shared" si="7"/>
        <v>1</v>
      </c>
    </row>
    <row r="34" spans="1:26" x14ac:dyDescent="0.35">
      <c r="A34" s="23" t="s">
        <v>72</v>
      </c>
      <c r="B34" s="19" t="s">
        <v>1</v>
      </c>
      <c r="C34" s="19" t="s">
        <v>2</v>
      </c>
      <c r="D34" s="19" t="s">
        <v>1</v>
      </c>
      <c r="E34" s="19" t="s">
        <v>1</v>
      </c>
      <c r="G34" s="23" t="s">
        <v>72</v>
      </c>
      <c r="H34" s="24" t="str">
        <f t="shared" si="0"/>
        <v>Baik/Cukup</v>
      </c>
      <c r="I34" s="24" t="str">
        <f t="shared" si="1"/>
        <v>Baik/Baik</v>
      </c>
      <c r="J34" s="24" t="str">
        <f t="shared" si="8"/>
        <v>Baik/Baik</v>
      </c>
      <c r="K34" s="24" t="str">
        <f t="shared" si="9"/>
        <v>Cukup/Baik</v>
      </c>
      <c r="L34" s="24" t="str">
        <f t="shared" si="10"/>
        <v>Cukup/Baik</v>
      </c>
      <c r="M34" s="24" t="str">
        <f t="shared" si="11"/>
        <v>Baik/Baik</v>
      </c>
      <c r="O34" s="23" t="s">
        <v>72</v>
      </c>
      <c r="P34" s="20">
        <f t="shared" si="2"/>
        <v>2</v>
      </c>
      <c r="Q34" s="20">
        <f t="shared" si="3"/>
        <v>1</v>
      </c>
      <c r="R34" s="20">
        <f t="shared" si="4"/>
        <v>1</v>
      </c>
      <c r="S34" s="20">
        <f t="shared" si="5"/>
        <v>0.5</v>
      </c>
      <c r="T34" s="20">
        <f t="shared" si="6"/>
        <v>0.5</v>
      </c>
      <c r="U34" s="20">
        <f t="shared" si="7"/>
        <v>1</v>
      </c>
    </row>
    <row r="35" spans="1:26" x14ac:dyDescent="0.35">
      <c r="A35" s="23" t="s">
        <v>73</v>
      </c>
      <c r="B35" s="19" t="s">
        <v>1</v>
      </c>
      <c r="C35" s="19" t="s">
        <v>2</v>
      </c>
      <c r="D35" s="19" t="s">
        <v>1</v>
      </c>
      <c r="E35" s="19" t="s">
        <v>1</v>
      </c>
      <c r="G35" s="23" t="s">
        <v>73</v>
      </c>
      <c r="H35" s="24" t="str">
        <f t="shared" si="0"/>
        <v>Baik/Cukup</v>
      </c>
      <c r="I35" s="24" t="str">
        <f t="shared" si="1"/>
        <v>Baik/Baik</v>
      </c>
      <c r="J35" s="24" t="str">
        <f t="shared" si="8"/>
        <v>Baik/Baik</v>
      </c>
      <c r="K35" s="24" t="str">
        <f t="shared" si="9"/>
        <v>Cukup/Baik</v>
      </c>
      <c r="L35" s="24" t="str">
        <f t="shared" si="10"/>
        <v>Cukup/Baik</v>
      </c>
      <c r="M35" s="24" t="str">
        <f t="shared" si="11"/>
        <v>Baik/Baik</v>
      </c>
      <c r="O35" s="23" t="s">
        <v>73</v>
      </c>
      <c r="P35" s="20">
        <f t="shared" si="2"/>
        <v>2</v>
      </c>
      <c r="Q35" s="20">
        <f t="shared" si="3"/>
        <v>1</v>
      </c>
      <c r="R35" s="20">
        <f t="shared" si="4"/>
        <v>1</v>
      </c>
      <c r="S35" s="20">
        <f t="shared" si="5"/>
        <v>0.5</v>
      </c>
      <c r="T35" s="20">
        <f t="shared" si="6"/>
        <v>0.5</v>
      </c>
      <c r="U35" s="20">
        <f t="shared" si="7"/>
        <v>1</v>
      </c>
    </row>
    <row r="36" spans="1:26" x14ac:dyDescent="0.35">
      <c r="A36" s="23" t="s">
        <v>74</v>
      </c>
      <c r="B36" s="19" t="s">
        <v>1</v>
      </c>
      <c r="C36" s="19" t="s">
        <v>2</v>
      </c>
      <c r="D36" s="19" t="s">
        <v>1</v>
      </c>
      <c r="E36" s="19" t="s">
        <v>1</v>
      </c>
      <c r="G36" s="23" t="s">
        <v>74</v>
      </c>
      <c r="H36" s="24" t="str">
        <f t="shared" si="0"/>
        <v>Baik/Cukup</v>
      </c>
      <c r="I36" s="24" t="str">
        <f t="shared" si="1"/>
        <v>Baik/Baik</v>
      </c>
      <c r="J36" s="24" t="str">
        <f t="shared" si="8"/>
        <v>Baik/Baik</v>
      </c>
      <c r="K36" s="24" t="str">
        <f t="shared" si="9"/>
        <v>Cukup/Baik</v>
      </c>
      <c r="L36" s="24" t="str">
        <f t="shared" si="10"/>
        <v>Cukup/Baik</v>
      </c>
      <c r="M36" s="24" t="str">
        <f t="shared" si="11"/>
        <v>Baik/Baik</v>
      </c>
      <c r="O36" s="23" t="s">
        <v>74</v>
      </c>
      <c r="P36" s="20">
        <f t="shared" ref="P36:P67" si="18">VLOOKUP(H36,$W$21:$X$29,2,)</f>
        <v>2</v>
      </c>
      <c r="Q36" s="20">
        <f t="shared" ref="Q36:Q67" si="19">VLOOKUP(I36,$W$21:$X$29,2,)</f>
        <v>1</v>
      </c>
      <c r="R36" s="20">
        <f t="shared" ref="R36:R67" si="20">VLOOKUP(J36,$W$21:$X$29,2,)</f>
        <v>1</v>
      </c>
      <c r="S36" s="20">
        <f t="shared" ref="S36:S67" si="21">VLOOKUP(K36,$W$21:$X$29,2,)</f>
        <v>0.5</v>
      </c>
      <c r="T36" s="20">
        <f t="shared" ref="T36:T67" si="22">VLOOKUP(L36,$W$21:$X$29,2,)</f>
        <v>0.5</v>
      </c>
      <c r="U36" s="20">
        <f t="shared" ref="U36:U67" si="23">VLOOKUP(M36,$W$21:$X$29,2,)</f>
        <v>1</v>
      </c>
    </row>
    <row r="37" spans="1:26" x14ac:dyDescent="0.35">
      <c r="A37" s="23" t="s">
        <v>75</v>
      </c>
      <c r="B37" s="19" t="s">
        <v>1</v>
      </c>
      <c r="C37" s="19" t="s">
        <v>2</v>
      </c>
      <c r="D37" s="19" t="s">
        <v>1</v>
      </c>
      <c r="E37" s="19" t="s">
        <v>1</v>
      </c>
      <c r="G37" s="23" t="s">
        <v>75</v>
      </c>
      <c r="H37" s="24" t="str">
        <f t="shared" si="0"/>
        <v>Baik/Cukup</v>
      </c>
      <c r="I37" s="24" t="str">
        <f t="shared" si="1"/>
        <v>Baik/Baik</v>
      </c>
      <c r="J37" s="24" t="str">
        <f t="shared" si="8"/>
        <v>Baik/Baik</v>
      </c>
      <c r="K37" s="24" t="str">
        <f t="shared" si="9"/>
        <v>Cukup/Baik</v>
      </c>
      <c r="L37" s="24" t="str">
        <f t="shared" si="10"/>
        <v>Cukup/Baik</v>
      </c>
      <c r="M37" s="24" t="str">
        <f t="shared" si="11"/>
        <v>Baik/Baik</v>
      </c>
      <c r="O37" s="23" t="s">
        <v>75</v>
      </c>
      <c r="P37" s="20">
        <f t="shared" si="18"/>
        <v>2</v>
      </c>
      <c r="Q37" s="20">
        <f t="shared" si="19"/>
        <v>1</v>
      </c>
      <c r="R37" s="20">
        <f t="shared" si="20"/>
        <v>1</v>
      </c>
      <c r="S37" s="20">
        <f t="shared" si="21"/>
        <v>0.5</v>
      </c>
      <c r="T37" s="20">
        <f t="shared" si="22"/>
        <v>0.5</v>
      </c>
      <c r="U37" s="20">
        <f t="shared" si="23"/>
        <v>1</v>
      </c>
    </row>
    <row r="38" spans="1:26" x14ac:dyDescent="0.35">
      <c r="A38" s="23" t="s">
        <v>76</v>
      </c>
      <c r="B38" s="19" t="s">
        <v>1</v>
      </c>
      <c r="C38" s="19" t="s">
        <v>2</v>
      </c>
      <c r="D38" s="19" t="s">
        <v>1</v>
      </c>
      <c r="E38" s="19" t="s">
        <v>1</v>
      </c>
      <c r="G38" s="23" t="s">
        <v>76</v>
      </c>
      <c r="H38" s="24" t="str">
        <f t="shared" si="0"/>
        <v>Baik/Cukup</v>
      </c>
      <c r="I38" s="24" t="str">
        <f t="shared" si="1"/>
        <v>Baik/Baik</v>
      </c>
      <c r="J38" s="24" t="str">
        <f t="shared" si="8"/>
        <v>Baik/Baik</v>
      </c>
      <c r="K38" s="24" t="str">
        <f t="shared" si="9"/>
        <v>Cukup/Baik</v>
      </c>
      <c r="L38" s="24" t="str">
        <f t="shared" si="10"/>
        <v>Cukup/Baik</v>
      </c>
      <c r="M38" s="24" t="str">
        <f t="shared" si="11"/>
        <v>Baik/Baik</v>
      </c>
      <c r="O38" s="23" t="s">
        <v>76</v>
      </c>
      <c r="P38" s="20">
        <f t="shared" si="18"/>
        <v>2</v>
      </c>
      <c r="Q38" s="20">
        <f t="shared" si="19"/>
        <v>1</v>
      </c>
      <c r="R38" s="20">
        <f t="shared" si="20"/>
        <v>1</v>
      </c>
      <c r="S38" s="20">
        <f t="shared" si="21"/>
        <v>0.5</v>
      </c>
      <c r="T38" s="20">
        <f t="shared" si="22"/>
        <v>0.5</v>
      </c>
      <c r="U38" s="20">
        <f t="shared" si="23"/>
        <v>1</v>
      </c>
    </row>
    <row r="39" spans="1:26" x14ac:dyDescent="0.35">
      <c r="A39" s="23" t="s">
        <v>77</v>
      </c>
      <c r="B39" s="19" t="s">
        <v>1</v>
      </c>
      <c r="C39" s="19" t="s">
        <v>2</v>
      </c>
      <c r="D39" s="19" t="s">
        <v>1</v>
      </c>
      <c r="E39" s="19" t="s">
        <v>1</v>
      </c>
      <c r="G39" s="23" t="s">
        <v>77</v>
      </c>
      <c r="H39" s="24" t="str">
        <f t="shared" si="0"/>
        <v>Baik/Cukup</v>
      </c>
      <c r="I39" s="24" t="str">
        <f t="shared" si="1"/>
        <v>Baik/Baik</v>
      </c>
      <c r="J39" s="24" t="str">
        <f t="shared" si="8"/>
        <v>Baik/Baik</v>
      </c>
      <c r="K39" s="24" t="str">
        <f t="shared" si="9"/>
        <v>Cukup/Baik</v>
      </c>
      <c r="L39" s="24" t="str">
        <f t="shared" si="10"/>
        <v>Cukup/Baik</v>
      </c>
      <c r="M39" s="24" t="str">
        <f t="shared" si="11"/>
        <v>Baik/Baik</v>
      </c>
      <c r="O39" s="23" t="s">
        <v>77</v>
      </c>
      <c r="P39" s="20">
        <f t="shared" si="18"/>
        <v>2</v>
      </c>
      <c r="Q39" s="20">
        <f t="shared" si="19"/>
        <v>1</v>
      </c>
      <c r="R39" s="20">
        <f t="shared" si="20"/>
        <v>1</v>
      </c>
      <c r="S39" s="20">
        <f t="shared" si="21"/>
        <v>0.5</v>
      </c>
      <c r="T39" s="20">
        <f t="shared" si="22"/>
        <v>0.5</v>
      </c>
      <c r="U39" s="20">
        <f t="shared" si="23"/>
        <v>1</v>
      </c>
    </row>
    <row r="40" spans="1:26" x14ac:dyDescent="0.35">
      <c r="A40" s="23" t="s">
        <v>78</v>
      </c>
      <c r="B40" s="19" t="s">
        <v>1</v>
      </c>
      <c r="C40" s="19" t="s">
        <v>2</v>
      </c>
      <c r="D40" s="19" t="s">
        <v>23</v>
      </c>
      <c r="E40" s="19" t="s">
        <v>1</v>
      </c>
      <c r="G40" s="23" t="s">
        <v>78</v>
      </c>
      <c r="H40" s="24" t="str">
        <f t="shared" si="0"/>
        <v>Baik/Cukup</v>
      </c>
      <c r="I40" s="24" t="str">
        <f t="shared" si="1"/>
        <v>Baik/Sangat Baik</v>
      </c>
      <c r="J40" s="24" t="str">
        <f t="shared" si="8"/>
        <v>Baik/Baik</v>
      </c>
      <c r="K40" s="24" t="str">
        <f t="shared" si="9"/>
        <v>Cukup/Sangat Baik</v>
      </c>
      <c r="L40" s="24" t="str">
        <f t="shared" si="10"/>
        <v>Cukup/Baik</v>
      </c>
      <c r="M40" s="24" t="str">
        <f t="shared" si="11"/>
        <v>Sangat Baik/Baik</v>
      </c>
      <c r="O40" s="23" t="s">
        <v>78</v>
      </c>
      <c r="P40" s="20">
        <f t="shared" si="18"/>
        <v>2</v>
      </c>
      <c r="Q40" s="20">
        <f t="shared" si="19"/>
        <v>0.33</v>
      </c>
      <c r="R40" s="20">
        <f t="shared" si="20"/>
        <v>1</v>
      </c>
      <c r="S40" s="20">
        <f t="shared" si="21"/>
        <v>0.25</v>
      </c>
      <c r="T40" s="20">
        <f t="shared" si="22"/>
        <v>0.5</v>
      </c>
      <c r="U40" s="20">
        <f t="shared" si="23"/>
        <v>3</v>
      </c>
    </row>
    <row r="41" spans="1:26" x14ac:dyDescent="0.35">
      <c r="A41" s="23" t="s">
        <v>79</v>
      </c>
      <c r="B41" s="19" t="s">
        <v>1</v>
      </c>
      <c r="C41" s="19" t="s">
        <v>2</v>
      </c>
      <c r="D41" s="19" t="s">
        <v>23</v>
      </c>
      <c r="E41" s="19" t="s">
        <v>23</v>
      </c>
      <c r="G41" s="23" t="s">
        <v>79</v>
      </c>
      <c r="H41" s="24" t="str">
        <f t="shared" si="0"/>
        <v>Baik/Cukup</v>
      </c>
      <c r="I41" s="24" t="str">
        <f t="shared" si="1"/>
        <v>Baik/Sangat Baik</v>
      </c>
      <c r="J41" s="24" t="str">
        <f t="shared" si="8"/>
        <v>Baik/Sangat Baik</v>
      </c>
      <c r="K41" s="24" t="str">
        <f t="shared" si="9"/>
        <v>Cukup/Sangat Baik</v>
      </c>
      <c r="L41" s="24" t="str">
        <f t="shared" si="10"/>
        <v>Cukup/Sangat Baik</v>
      </c>
      <c r="M41" s="24" t="str">
        <f t="shared" si="11"/>
        <v>Sangat Baik/Sangat Baik</v>
      </c>
      <c r="O41" s="23" t="s">
        <v>79</v>
      </c>
      <c r="P41" s="20">
        <f t="shared" si="18"/>
        <v>2</v>
      </c>
      <c r="Q41" s="20">
        <f t="shared" si="19"/>
        <v>0.33</v>
      </c>
      <c r="R41" s="20">
        <f t="shared" si="20"/>
        <v>0.33</v>
      </c>
      <c r="S41" s="20">
        <f t="shared" si="21"/>
        <v>0.25</v>
      </c>
      <c r="T41" s="20">
        <f t="shared" si="22"/>
        <v>0.25</v>
      </c>
      <c r="U41" s="20">
        <f t="shared" si="23"/>
        <v>1</v>
      </c>
    </row>
    <row r="42" spans="1:26" x14ac:dyDescent="0.35">
      <c r="A42" s="23" t="s">
        <v>80</v>
      </c>
      <c r="B42" s="19" t="s">
        <v>1</v>
      </c>
      <c r="C42" s="19" t="s">
        <v>2</v>
      </c>
      <c r="D42" s="19" t="s">
        <v>23</v>
      </c>
      <c r="E42" s="19" t="s">
        <v>23</v>
      </c>
      <c r="G42" s="23" t="s">
        <v>80</v>
      </c>
      <c r="H42" s="24" t="str">
        <f t="shared" si="0"/>
        <v>Baik/Cukup</v>
      </c>
      <c r="I42" s="24" t="str">
        <f t="shared" si="1"/>
        <v>Baik/Sangat Baik</v>
      </c>
      <c r="J42" s="24" t="str">
        <f t="shared" si="8"/>
        <v>Baik/Sangat Baik</v>
      </c>
      <c r="K42" s="24" t="str">
        <f t="shared" si="9"/>
        <v>Cukup/Sangat Baik</v>
      </c>
      <c r="L42" s="24" t="str">
        <f t="shared" si="10"/>
        <v>Cukup/Sangat Baik</v>
      </c>
      <c r="M42" s="24" t="str">
        <f t="shared" si="11"/>
        <v>Sangat Baik/Sangat Baik</v>
      </c>
      <c r="O42" s="23" t="s">
        <v>80</v>
      </c>
      <c r="P42" s="20">
        <f t="shared" si="18"/>
        <v>2</v>
      </c>
      <c r="Q42" s="20">
        <f t="shared" si="19"/>
        <v>0.33</v>
      </c>
      <c r="R42" s="20">
        <f t="shared" si="20"/>
        <v>0.33</v>
      </c>
      <c r="S42" s="20">
        <f t="shared" si="21"/>
        <v>0.25</v>
      </c>
      <c r="T42" s="20">
        <f t="shared" si="22"/>
        <v>0.25</v>
      </c>
      <c r="U42" s="20">
        <f t="shared" si="23"/>
        <v>1</v>
      </c>
    </row>
    <row r="43" spans="1:26" x14ac:dyDescent="0.35">
      <c r="A43" s="23" t="s">
        <v>81</v>
      </c>
      <c r="B43" s="19" t="s">
        <v>1</v>
      </c>
      <c r="C43" s="19" t="s">
        <v>2</v>
      </c>
      <c r="D43" s="19" t="s">
        <v>23</v>
      </c>
      <c r="E43" s="19" t="s">
        <v>2</v>
      </c>
      <c r="G43" s="23" t="s">
        <v>81</v>
      </c>
      <c r="H43" s="24" t="str">
        <f t="shared" si="0"/>
        <v>Baik/Cukup</v>
      </c>
      <c r="I43" s="24" t="str">
        <f t="shared" si="1"/>
        <v>Baik/Sangat Baik</v>
      </c>
      <c r="J43" s="24" t="str">
        <f t="shared" si="8"/>
        <v>Baik/Cukup</v>
      </c>
      <c r="K43" s="24" t="str">
        <f t="shared" si="9"/>
        <v>Cukup/Sangat Baik</v>
      </c>
      <c r="L43" s="24" t="str">
        <f t="shared" si="10"/>
        <v>Cukup/Cukup</v>
      </c>
      <c r="M43" s="24" t="str">
        <f t="shared" si="11"/>
        <v>Sangat Baik/Cukup</v>
      </c>
      <c r="O43" s="23" t="s">
        <v>81</v>
      </c>
      <c r="P43" s="20">
        <f t="shared" si="18"/>
        <v>2</v>
      </c>
      <c r="Q43" s="20">
        <f t="shared" si="19"/>
        <v>0.33</v>
      </c>
      <c r="R43" s="20">
        <f t="shared" si="20"/>
        <v>2</v>
      </c>
      <c r="S43" s="20">
        <f t="shared" si="21"/>
        <v>0.25</v>
      </c>
      <c r="T43" s="20">
        <f t="shared" si="22"/>
        <v>1</v>
      </c>
      <c r="U43" s="20">
        <f t="shared" si="23"/>
        <v>4</v>
      </c>
    </row>
    <row r="44" spans="1:26" x14ac:dyDescent="0.35">
      <c r="A44" s="23" t="s">
        <v>82</v>
      </c>
      <c r="B44" s="19" t="s">
        <v>1</v>
      </c>
      <c r="C44" s="19" t="s">
        <v>2</v>
      </c>
      <c r="D44" s="19" t="s">
        <v>23</v>
      </c>
      <c r="E44" s="19" t="s">
        <v>2</v>
      </c>
      <c r="G44" s="23" t="s">
        <v>82</v>
      </c>
      <c r="H44" s="24" t="str">
        <f t="shared" si="0"/>
        <v>Baik/Cukup</v>
      </c>
      <c r="I44" s="24" t="str">
        <f t="shared" si="1"/>
        <v>Baik/Sangat Baik</v>
      </c>
      <c r="J44" s="24" t="str">
        <f t="shared" si="8"/>
        <v>Baik/Cukup</v>
      </c>
      <c r="K44" s="24" t="str">
        <f t="shared" si="9"/>
        <v>Cukup/Sangat Baik</v>
      </c>
      <c r="L44" s="24" t="str">
        <f t="shared" si="10"/>
        <v>Cukup/Cukup</v>
      </c>
      <c r="M44" s="24" t="str">
        <f t="shared" si="11"/>
        <v>Sangat Baik/Cukup</v>
      </c>
      <c r="O44" s="23" t="s">
        <v>82</v>
      </c>
      <c r="P44" s="20">
        <f t="shared" si="18"/>
        <v>2</v>
      </c>
      <c r="Q44" s="20">
        <f t="shared" si="19"/>
        <v>0.33</v>
      </c>
      <c r="R44" s="20">
        <f t="shared" si="20"/>
        <v>2</v>
      </c>
      <c r="S44" s="20">
        <f t="shared" si="21"/>
        <v>0.25</v>
      </c>
      <c r="T44" s="20">
        <f t="shared" si="22"/>
        <v>1</v>
      </c>
      <c r="U44" s="20">
        <f t="shared" si="23"/>
        <v>4</v>
      </c>
    </row>
    <row r="45" spans="1:26" x14ac:dyDescent="0.35">
      <c r="A45" s="23" t="s">
        <v>83</v>
      </c>
      <c r="B45" s="19" t="s">
        <v>2</v>
      </c>
      <c r="C45" s="19" t="s">
        <v>2</v>
      </c>
      <c r="D45" s="19" t="s">
        <v>23</v>
      </c>
      <c r="E45" s="19" t="s">
        <v>2</v>
      </c>
      <c r="G45" s="23" t="s">
        <v>83</v>
      </c>
      <c r="H45" s="24" t="str">
        <f t="shared" si="0"/>
        <v>Cukup/Cukup</v>
      </c>
      <c r="I45" s="24" t="str">
        <f t="shared" si="1"/>
        <v>Cukup/Sangat Baik</v>
      </c>
      <c r="J45" s="24" t="str">
        <f t="shared" si="8"/>
        <v>Cukup/Cukup</v>
      </c>
      <c r="K45" s="24" t="str">
        <f t="shared" si="9"/>
        <v>Cukup/Sangat Baik</v>
      </c>
      <c r="L45" s="24" t="str">
        <f t="shared" si="10"/>
        <v>Cukup/Cukup</v>
      </c>
      <c r="M45" s="24" t="str">
        <f t="shared" si="11"/>
        <v>Sangat Baik/Cukup</v>
      </c>
      <c r="O45" s="23" t="s">
        <v>83</v>
      </c>
      <c r="P45" s="20">
        <f t="shared" si="18"/>
        <v>1</v>
      </c>
      <c r="Q45" s="20">
        <f t="shared" si="19"/>
        <v>0.25</v>
      </c>
      <c r="R45" s="20">
        <f t="shared" si="20"/>
        <v>1</v>
      </c>
      <c r="S45" s="20">
        <f t="shared" si="21"/>
        <v>0.25</v>
      </c>
      <c r="T45" s="20">
        <f t="shared" si="22"/>
        <v>1</v>
      </c>
      <c r="U45" s="20">
        <f t="shared" si="23"/>
        <v>4</v>
      </c>
      <c r="W45" s="123" t="s">
        <v>18</v>
      </c>
      <c r="X45" s="123"/>
      <c r="Y45" s="123"/>
      <c r="Z45" s="123"/>
    </row>
    <row r="46" spans="1:26" x14ac:dyDescent="0.35">
      <c r="A46" s="23" t="s">
        <v>84</v>
      </c>
      <c r="B46" s="19" t="s">
        <v>1</v>
      </c>
      <c r="C46" s="19" t="s">
        <v>2</v>
      </c>
      <c r="D46" s="19" t="s">
        <v>23</v>
      </c>
      <c r="E46" s="19" t="s">
        <v>2</v>
      </c>
      <c r="G46" s="23" t="s">
        <v>84</v>
      </c>
      <c r="H46" s="24" t="str">
        <f t="shared" si="0"/>
        <v>Baik/Cukup</v>
      </c>
      <c r="I46" s="24" t="str">
        <f t="shared" si="1"/>
        <v>Baik/Sangat Baik</v>
      </c>
      <c r="J46" s="24" t="str">
        <f t="shared" si="8"/>
        <v>Baik/Cukup</v>
      </c>
      <c r="K46" s="24" t="str">
        <f t="shared" si="9"/>
        <v>Cukup/Sangat Baik</v>
      </c>
      <c r="L46" s="24" t="str">
        <f t="shared" si="10"/>
        <v>Cukup/Cukup</v>
      </c>
      <c r="M46" s="24" t="str">
        <f t="shared" si="11"/>
        <v>Sangat Baik/Cukup</v>
      </c>
      <c r="O46" s="23" t="s">
        <v>84</v>
      </c>
      <c r="P46" s="20">
        <f t="shared" si="18"/>
        <v>2</v>
      </c>
      <c r="Q46" s="20">
        <f t="shared" si="19"/>
        <v>0.33</v>
      </c>
      <c r="R46" s="20">
        <f t="shared" si="20"/>
        <v>2</v>
      </c>
      <c r="S46" s="20">
        <f t="shared" si="21"/>
        <v>0.25</v>
      </c>
      <c r="T46" s="20">
        <f t="shared" si="22"/>
        <v>1</v>
      </c>
      <c r="U46" s="20">
        <f t="shared" si="23"/>
        <v>4</v>
      </c>
      <c r="W46" s="12" t="s">
        <v>19</v>
      </c>
      <c r="X46" s="12" t="s">
        <v>20</v>
      </c>
      <c r="Y46" s="12" t="s">
        <v>21</v>
      </c>
      <c r="Z46" s="12" t="s">
        <v>22</v>
      </c>
    </row>
    <row r="47" spans="1:26" x14ac:dyDescent="0.35">
      <c r="A47" s="23" t="s">
        <v>85</v>
      </c>
      <c r="B47" s="19" t="s">
        <v>1</v>
      </c>
      <c r="C47" s="19" t="s">
        <v>2</v>
      </c>
      <c r="D47" s="19" t="s">
        <v>23</v>
      </c>
      <c r="E47" s="19" t="s">
        <v>2</v>
      </c>
      <c r="G47" s="23" t="s">
        <v>85</v>
      </c>
      <c r="H47" s="24" t="str">
        <f t="shared" si="0"/>
        <v>Baik/Cukup</v>
      </c>
      <c r="I47" s="24" t="str">
        <f t="shared" si="1"/>
        <v>Baik/Sangat Baik</v>
      </c>
      <c r="J47" s="24" t="str">
        <f t="shared" si="8"/>
        <v>Baik/Cukup</v>
      </c>
      <c r="K47" s="24" t="str">
        <f t="shared" si="9"/>
        <v>Cukup/Sangat Baik</v>
      </c>
      <c r="L47" s="24" t="str">
        <f t="shared" si="10"/>
        <v>Cukup/Cukup</v>
      </c>
      <c r="M47" s="24" t="str">
        <f t="shared" si="11"/>
        <v>Sangat Baik/Cukup</v>
      </c>
      <c r="O47" s="23" t="s">
        <v>85</v>
      </c>
      <c r="P47" s="20">
        <f t="shared" si="18"/>
        <v>2</v>
      </c>
      <c r="Q47" s="20">
        <f t="shared" si="19"/>
        <v>0.33</v>
      </c>
      <c r="R47" s="20">
        <f t="shared" si="20"/>
        <v>2</v>
      </c>
      <c r="S47" s="20">
        <f t="shared" si="21"/>
        <v>0.25</v>
      </c>
      <c r="T47" s="20">
        <f t="shared" si="22"/>
        <v>1</v>
      </c>
      <c r="U47" s="20">
        <f t="shared" si="23"/>
        <v>4</v>
      </c>
      <c r="W47" s="13" t="s">
        <v>24</v>
      </c>
      <c r="X47" s="13" t="s">
        <v>1</v>
      </c>
      <c r="Y47" s="13" t="s">
        <v>23</v>
      </c>
      <c r="Z47" s="13" t="s">
        <v>1</v>
      </c>
    </row>
    <row r="48" spans="1:26" x14ac:dyDescent="0.35">
      <c r="A48" s="23" t="s">
        <v>86</v>
      </c>
      <c r="B48" s="19" t="s">
        <v>1</v>
      </c>
      <c r="C48" s="19" t="s">
        <v>2</v>
      </c>
      <c r="D48" s="19" t="s">
        <v>23</v>
      </c>
      <c r="E48" s="19" t="s">
        <v>2</v>
      </c>
      <c r="G48" s="23" t="s">
        <v>86</v>
      </c>
      <c r="H48" s="24" t="str">
        <f t="shared" si="0"/>
        <v>Baik/Cukup</v>
      </c>
      <c r="I48" s="24" t="str">
        <f t="shared" si="1"/>
        <v>Baik/Sangat Baik</v>
      </c>
      <c r="J48" s="24" t="str">
        <f t="shared" si="8"/>
        <v>Baik/Cukup</v>
      </c>
      <c r="K48" s="24" t="str">
        <f t="shared" si="9"/>
        <v>Cukup/Sangat Baik</v>
      </c>
      <c r="L48" s="24" t="str">
        <f t="shared" si="10"/>
        <v>Cukup/Cukup</v>
      </c>
      <c r="M48" s="24" t="str">
        <f t="shared" si="11"/>
        <v>Sangat Baik/Cukup</v>
      </c>
      <c r="O48" s="23" t="s">
        <v>86</v>
      </c>
      <c r="P48" s="20">
        <f t="shared" si="18"/>
        <v>2</v>
      </c>
      <c r="Q48" s="20">
        <f t="shared" si="19"/>
        <v>0.33</v>
      </c>
      <c r="R48" s="20">
        <f t="shared" si="20"/>
        <v>2</v>
      </c>
      <c r="S48" s="20">
        <f t="shared" si="21"/>
        <v>0.25</v>
      </c>
      <c r="T48" s="20">
        <f t="shared" si="22"/>
        <v>1</v>
      </c>
      <c r="U48" s="20">
        <f t="shared" si="23"/>
        <v>4</v>
      </c>
      <c r="W48" s="11">
        <v>0.63</v>
      </c>
      <c r="X48" s="11">
        <v>0.48</v>
      </c>
      <c r="Y48" s="9">
        <f>Sub!W11</f>
        <v>0.62322472848788635</v>
      </c>
      <c r="Z48" s="11">
        <v>0.52</v>
      </c>
    </row>
    <row r="49" spans="1:26" x14ac:dyDescent="0.35">
      <c r="A49" s="23" t="s">
        <v>87</v>
      </c>
      <c r="B49" s="19" t="s">
        <v>1</v>
      </c>
      <c r="C49" s="19" t="s">
        <v>2</v>
      </c>
      <c r="D49" s="19" t="s">
        <v>23</v>
      </c>
      <c r="E49" s="19" t="s">
        <v>2</v>
      </c>
      <c r="G49" s="23" t="s">
        <v>87</v>
      </c>
      <c r="H49" s="24" t="str">
        <f t="shared" si="0"/>
        <v>Baik/Cukup</v>
      </c>
      <c r="I49" s="24" t="str">
        <f t="shared" si="1"/>
        <v>Baik/Sangat Baik</v>
      </c>
      <c r="J49" s="24" t="str">
        <f t="shared" si="8"/>
        <v>Baik/Cukup</v>
      </c>
      <c r="K49" s="24" t="str">
        <f t="shared" si="9"/>
        <v>Cukup/Sangat Baik</v>
      </c>
      <c r="L49" s="24" t="str">
        <f t="shared" si="10"/>
        <v>Cukup/Cukup</v>
      </c>
      <c r="M49" s="24" t="str">
        <f t="shared" si="11"/>
        <v>Sangat Baik/Cukup</v>
      </c>
      <c r="O49" s="23" t="s">
        <v>87</v>
      </c>
      <c r="P49" s="20">
        <f t="shared" si="18"/>
        <v>2</v>
      </c>
      <c r="Q49" s="20">
        <f t="shared" si="19"/>
        <v>0.33</v>
      </c>
      <c r="R49" s="20">
        <f t="shared" si="20"/>
        <v>2</v>
      </c>
      <c r="S49" s="20">
        <f t="shared" si="21"/>
        <v>0.25</v>
      </c>
      <c r="T49" s="20">
        <f t="shared" si="22"/>
        <v>1</v>
      </c>
      <c r="U49" s="20">
        <f t="shared" si="23"/>
        <v>4</v>
      </c>
      <c r="W49" s="13" t="s">
        <v>2</v>
      </c>
      <c r="X49" s="13" t="s">
        <v>2</v>
      </c>
      <c r="Y49" s="13" t="s">
        <v>1</v>
      </c>
      <c r="Z49" s="13" t="s">
        <v>1</v>
      </c>
    </row>
    <row r="50" spans="1:26" x14ac:dyDescent="0.35">
      <c r="A50" s="23" t="s">
        <v>88</v>
      </c>
      <c r="B50" s="19" t="s">
        <v>1</v>
      </c>
      <c r="C50" s="19" t="s">
        <v>2</v>
      </c>
      <c r="D50" s="19" t="s">
        <v>23</v>
      </c>
      <c r="E50" s="19" t="s">
        <v>2</v>
      </c>
      <c r="G50" s="23" t="s">
        <v>88</v>
      </c>
      <c r="H50" s="24" t="str">
        <f t="shared" si="0"/>
        <v>Baik/Cukup</v>
      </c>
      <c r="I50" s="24" t="str">
        <f t="shared" si="1"/>
        <v>Baik/Sangat Baik</v>
      </c>
      <c r="J50" s="24" t="str">
        <f t="shared" si="8"/>
        <v>Baik/Cukup</v>
      </c>
      <c r="K50" s="24" t="str">
        <f t="shared" si="9"/>
        <v>Cukup/Sangat Baik</v>
      </c>
      <c r="L50" s="24" t="str">
        <f t="shared" si="10"/>
        <v>Cukup/Cukup</v>
      </c>
      <c r="M50" s="24" t="str">
        <f t="shared" si="11"/>
        <v>Sangat Baik/Cukup</v>
      </c>
      <c r="O50" s="23" t="s">
        <v>88</v>
      </c>
      <c r="P50" s="20">
        <f t="shared" si="18"/>
        <v>2</v>
      </c>
      <c r="Q50" s="20">
        <f t="shared" si="19"/>
        <v>0.33</v>
      </c>
      <c r="R50" s="20">
        <f t="shared" si="20"/>
        <v>2</v>
      </c>
      <c r="S50" s="20">
        <f t="shared" si="21"/>
        <v>0.25</v>
      </c>
      <c r="T50" s="20">
        <f t="shared" si="22"/>
        <v>1</v>
      </c>
      <c r="U50" s="20">
        <f t="shared" si="23"/>
        <v>4</v>
      </c>
      <c r="W50" s="11">
        <v>0.26</v>
      </c>
      <c r="X50" s="11">
        <v>0.26</v>
      </c>
      <c r="Y50" s="9">
        <f>Sub!W12</f>
        <v>0.23948760790866053</v>
      </c>
      <c r="Z50" s="11">
        <v>0.26</v>
      </c>
    </row>
    <row r="51" spans="1:26" x14ac:dyDescent="0.35">
      <c r="A51" s="23" t="s">
        <v>89</v>
      </c>
      <c r="B51" s="19" t="s">
        <v>2</v>
      </c>
      <c r="C51" s="19" t="s">
        <v>2</v>
      </c>
      <c r="D51" s="19" t="s">
        <v>23</v>
      </c>
      <c r="E51" s="19" t="s">
        <v>2</v>
      </c>
      <c r="G51" s="23" t="s">
        <v>89</v>
      </c>
      <c r="H51" s="24" t="str">
        <f t="shared" si="0"/>
        <v>Cukup/Cukup</v>
      </c>
      <c r="I51" s="24" t="str">
        <f t="shared" si="1"/>
        <v>Cukup/Sangat Baik</v>
      </c>
      <c r="J51" s="24" t="str">
        <f t="shared" si="8"/>
        <v>Cukup/Cukup</v>
      </c>
      <c r="K51" s="24" t="str">
        <f t="shared" si="9"/>
        <v>Cukup/Sangat Baik</v>
      </c>
      <c r="L51" s="24" t="str">
        <f t="shared" si="10"/>
        <v>Cukup/Cukup</v>
      </c>
      <c r="M51" s="24" t="str">
        <f t="shared" si="11"/>
        <v>Sangat Baik/Cukup</v>
      </c>
      <c r="O51" s="23" t="s">
        <v>89</v>
      </c>
      <c r="P51" s="20">
        <f t="shared" si="18"/>
        <v>1</v>
      </c>
      <c r="Q51" s="20">
        <f t="shared" si="19"/>
        <v>0.25</v>
      </c>
      <c r="R51" s="20">
        <f t="shared" si="20"/>
        <v>1</v>
      </c>
      <c r="S51" s="20">
        <f t="shared" si="21"/>
        <v>0.25</v>
      </c>
      <c r="T51" s="20">
        <f t="shared" si="22"/>
        <v>1</v>
      </c>
      <c r="U51" s="20">
        <f t="shared" si="23"/>
        <v>4</v>
      </c>
      <c r="W51" s="13" t="s">
        <v>23</v>
      </c>
      <c r="X51" s="13" t="s">
        <v>23</v>
      </c>
      <c r="Y51" s="13" t="s">
        <v>2</v>
      </c>
      <c r="Z51" s="13" t="s">
        <v>2</v>
      </c>
    </row>
    <row r="52" spans="1:26" x14ac:dyDescent="0.35">
      <c r="A52" s="23" t="s">
        <v>90</v>
      </c>
      <c r="B52" s="19" t="s">
        <v>1</v>
      </c>
      <c r="C52" s="19" t="s">
        <v>2</v>
      </c>
      <c r="D52" s="19" t="s">
        <v>23</v>
      </c>
      <c r="E52" s="19" t="s">
        <v>2</v>
      </c>
      <c r="G52" s="23" t="s">
        <v>90</v>
      </c>
      <c r="H52" s="24" t="str">
        <f t="shared" si="0"/>
        <v>Baik/Cukup</v>
      </c>
      <c r="I52" s="24" t="str">
        <f t="shared" si="1"/>
        <v>Baik/Sangat Baik</v>
      </c>
      <c r="J52" s="24" t="str">
        <f t="shared" si="8"/>
        <v>Baik/Cukup</v>
      </c>
      <c r="K52" s="24" t="str">
        <f t="shared" si="9"/>
        <v>Cukup/Sangat Baik</v>
      </c>
      <c r="L52" s="24" t="str">
        <f t="shared" si="10"/>
        <v>Cukup/Cukup</v>
      </c>
      <c r="M52" s="24" t="str">
        <f t="shared" si="11"/>
        <v>Sangat Baik/Cukup</v>
      </c>
      <c r="O52" s="23" t="s">
        <v>90</v>
      </c>
      <c r="P52" s="20">
        <f t="shared" si="18"/>
        <v>2</v>
      </c>
      <c r="Q52" s="20">
        <f t="shared" si="19"/>
        <v>0.33</v>
      </c>
      <c r="R52" s="20">
        <f t="shared" si="20"/>
        <v>2</v>
      </c>
      <c r="S52" s="20">
        <f t="shared" si="21"/>
        <v>0.25</v>
      </c>
      <c r="T52" s="20">
        <f t="shared" si="22"/>
        <v>1</v>
      </c>
      <c r="U52" s="20">
        <f t="shared" si="23"/>
        <v>4</v>
      </c>
      <c r="W52" s="11">
        <v>0.11</v>
      </c>
      <c r="X52" s="11">
        <v>0.15</v>
      </c>
      <c r="Y52" s="9">
        <f>Sub!W13</f>
        <v>0.13728766360345307</v>
      </c>
      <c r="Z52" s="11">
        <v>0.13</v>
      </c>
    </row>
    <row r="53" spans="1:26" x14ac:dyDescent="0.35">
      <c r="A53" s="23" t="s">
        <v>91</v>
      </c>
      <c r="B53" s="19" t="s">
        <v>23</v>
      </c>
      <c r="C53" s="19" t="s">
        <v>2</v>
      </c>
      <c r="D53" s="19" t="s">
        <v>2</v>
      </c>
      <c r="E53" s="19" t="s">
        <v>2</v>
      </c>
      <c r="G53" s="23" t="s">
        <v>91</v>
      </c>
      <c r="H53" s="24" t="str">
        <f t="shared" si="0"/>
        <v>Sangat Baik/Cukup</v>
      </c>
      <c r="I53" s="24" t="str">
        <f t="shared" si="1"/>
        <v>Sangat Baik/Cukup</v>
      </c>
      <c r="J53" s="24" t="str">
        <f t="shared" si="8"/>
        <v>Sangat Baik/Cukup</v>
      </c>
      <c r="K53" s="24" t="str">
        <f t="shared" si="9"/>
        <v>Cukup/Cukup</v>
      </c>
      <c r="L53" s="24" t="str">
        <f t="shared" si="10"/>
        <v>Cukup/Cukup</v>
      </c>
      <c r="M53" s="24" t="str">
        <f t="shared" si="11"/>
        <v>Cukup/Cukup</v>
      </c>
      <c r="O53" s="23" t="s">
        <v>91</v>
      </c>
      <c r="P53" s="20">
        <f t="shared" si="18"/>
        <v>4</v>
      </c>
      <c r="Q53" s="20">
        <f t="shared" si="19"/>
        <v>4</v>
      </c>
      <c r="R53" s="20">
        <f t="shared" si="20"/>
        <v>4</v>
      </c>
      <c r="S53" s="20">
        <f t="shared" si="21"/>
        <v>1</v>
      </c>
      <c r="T53" s="20">
        <f t="shared" si="22"/>
        <v>1</v>
      </c>
      <c r="U53" s="20">
        <f t="shared" si="23"/>
        <v>1</v>
      </c>
    </row>
    <row r="54" spans="1:26" x14ac:dyDescent="0.35">
      <c r="A54" s="23" t="s">
        <v>92</v>
      </c>
      <c r="B54" s="19" t="s">
        <v>2</v>
      </c>
      <c r="C54" s="19" t="s">
        <v>2</v>
      </c>
      <c r="D54" s="19" t="s">
        <v>2</v>
      </c>
      <c r="E54" s="19" t="s">
        <v>2</v>
      </c>
      <c r="G54" s="23" t="s">
        <v>92</v>
      </c>
      <c r="H54" s="24" t="str">
        <f t="shared" si="0"/>
        <v>Cukup/Cukup</v>
      </c>
      <c r="I54" s="24" t="str">
        <f t="shared" si="1"/>
        <v>Cukup/Cukup</v>
      </c>
      <c r="J54" s="24" t="str">
        <f t="shared" si="8"/>
        <v>Cukup/Cukup</v>
      </c>
      <c r="K54" s="24" t="str">
        <f t="shared" si="9"/>
        <v>Cukup/Cukup</v>
      </c>
      <c r="L54" s="24" t="str">
        <f t="shared" si="10"/>
        <v>Cukup/Cukup</v>
      </c>
      <c r="M54" s="24" t="str">
        <f t="shared" si="11"/>
        <v>Cukup/Cukup</v>
      </c>
      <c r="O54" s="23" t="s">
        <v>92</v>
      </c>
      <c r="P54" s="20">
        <f t="shared" si="18"/>
        <v>1</v>
      </c>
      <c r="Q54" s="20">
        <f t="shared" si="19"/>
        <v>1</v>
      </c>
      <c r="R54" s="20">
        <f t="shared" si="20"/>
        <v>1</v>
      </c>
      <c r="S54" s="20">
        <f t="shared" si="21"/>
        <v>1</v>
      </c>
      <c r="T54" s="20">
        <f t="shared" si="22"/>
        <v>1</v>
      </c>
      <c r="U54" s="20">
        <f t="shared" si="23"/>
        <v>1</v>
      </c>
    </row>
    <row r="55" spans="1:26" x14ac:dyDescent="0.35">
      <c r="A55" s="23" t="s">
        <v>93</v>
      </c>
      <c r="B55" s="19" t="s">
        <v>2</v>
      </c>
      <c r="C55" s="19" t="s">
        <v>2</v>
      </c>
      <c r="D55" s="19" t="s">
        <v>1</v>
      </c>
      <c r="E55" s="19" t="s">
        <v>2</v>
      </c>
      <c r="G55" s="23" t="s">
        <v>93</v>
      </c>
      <c r="H55" s="24" t="str">
        <f t="shared" si="0"/>
        <v>Cukup/Cukup</v>
      </c>
      <c r="I55" s="24" t="str">
        <f t="shared" si="1"/>
        <v>Cukup/Baik</v>
      </c>
      <c r="J55" s="24" t="str">
        <f t="shared" si="8"/>
        <v>Cukup/Cukup</v>
      </c>
      <c r="K55" s="24" t="str">
        <f t="shared" si="9"/>
        <v>Cukup/Baik</v>
      </c>
      <c r="L55" s="24" t="str">
        <f t="shared" si="10"/>
        <v>Cukup/Cukup</v>
      </c>
      <c r="M55" s="24" t="str">
        <f t="shared" si="11"/>
        <v>Baik/Cukup</v>
      </c>
      <c r="O55" s="23" t="s">
        <v>93</v>
      </c>
      <c r="P55" s="20">
        <f t="shared" si="18"/>
        <v>1</v>
      </c>
      <c r="Q55" s="20">
        <f t="shared" si="19"/>
        <v>0.5</v>
      </c>
      <c r="R55" s="20">
        <f t="shared" si="20"/>
        <v>1</v>
      </c>
      <c r="S55" s="20">
        <f t="shared" si="21"/>
        <v>0.5</v>
      </c>
      <c r="T55" s="20">
        <f t="shared" si="22"/>
        <v>1</v>
      </c>
      <c r="U55" s="20">
        <f t="shared" si="23"/>
        <v>2</v>
      </c>
    </row>
    <row r="56" spans="1:26" x14ac:dyDescent="0.35">
      <c r="A56" s="23" t="s">
        <v>94</v>
      </c>
      <c r="B56" s="19" t="s">
        <v>2</v>
      </c>
      <c r="C56" s="19" t="s">
        <v>2</v>
      </c>
      <c r="D56" s="19" t="s">
        <v>1</v>
      </c>
      <c r="E56" s="19" t="s">
        <v>2</v>
      </c>
      <c r="G56" s="23" t="s">
        <v>94</v>
      </c>
      <c r="H56" s="24" t="str">
        <f t="shared" si="0"/>
        <v>Cukup/Cukup</v>
      </c>
      <c r="I56" s="24" t="str">
        <f t="shared" si="1"/>
        <v>Cukup/Baik</v>
      </c>
      <c r="J56" s="24" t="str">
        <f t="shared" si="8"/>
        <v>Cukup/Cukup</v>
      </c>
      <c r="K56" s="24" t="str">
        <f t="shared" si="9"/>
        <v>Cukup/Baik</v>
      </c>
      <c r="L56" s="24" t="str">
        <f t="shared" si="10"/>
        <v>Cukup/Cukup</v>
      </c>
      <c r="M56" s="24" t="str">
        <f t="shared" si="11"/>
        <v>Baik/Cukup</v>
      </c>
      <c r="O56" s="23" t="s">
        <v>94</v>
      </c>
      <c r="P56" s="20">
        <f t="shared" si="18"/>
        <v>1</v>
      </c>
      <c r="Q56" s="20">
        <f t="shared" si="19"/>
        <v>0.5</v>
      </c>
      <c r="R56" s="20">
        <f t="shared" si="20"/>
        <v>1</v>
      </c>
      <c r="S56" s="20">
        <f t="shared" si="21"/>
        <v>0.5</v>
      </c>
      <c r="T56" s="20">
        <f t="shared" si="22"/>
        <v>1</v>
      </c>
      <c r="U56" s="20">
        <f t="shared" si="23"/>
        <v>2</v>
      </c>
    </row>
    <row r="57" spans="1:26" x14ac:dyDescent="0.35">
      <c r="A57" s="23" t="s">
        <v>95</v>
      </c>
      <c r="B57" s="19" t="s">
        <v>2</v>
      </c>
      <c r="C57" s="19" t="s">
        <v>23</v>
      </c>
      <c r="D57" s="19" t="s">
        <v>1</v>
      </c>
      <c r="E57" s="19" t="s">
        <v>1</v>
      </c>
      <c r="G57" s="23" t="s">
        <v>95</v>
      </c>
      <c r="H57" s="24" t="str">
        <f t="shared" si="0"/>
        <v>Cukup/Sangat Baik</v>
      </c>
      <c r="I57" s="24" t="str">
        <f t="shared" si="1"/>
        <v>Cukup/Baik</v>
      </c>
      <c r="J57" s="24" t="str">
        <f t="shared" si="8"/>
        <v>Cukup/Baik</v>
      </c>
      <c r="K57" s="24" t="str">
        <f t="shared" si="9"/>
        <v>Sangat Baik/Baik</v>
      </c>
      <c r="L57" s="24" t="str">
        <f t="shared" si="10"/>
        <v>Sangat Baik/Baik</v>
      </c>
      <c r="M57" s="24" t="str">
        <f t="shared" si="11"/>
        <v>Baik/Baik</v>
      </c>
      <c r="O57" s="23" t="s">
        <v>95</v>
      </c>
      <c r="P57" s="20">
        <f t="shared" si="18"/>
        <v>0.25</v>
      </c>
      <c r="Q57" s="20">
        <f t="shared" si="19"/>
        <v>0.5</v>
      </c>
      <c r="R57" s="20">
        <f t="shared" si="20"/>
        <v>0.5</v>
      </c>
      <c r="S57" s="20">
        <f t="shared" si="21"/>
        <v>3</v>
      </c>
      <c r="T57" s="20">
        <f t="shared" si="22"/>
        <v>3</v>
      </c>
      <c r="U57" s="20">
        <f t="shared" si="23"/>
        <v>1</v>
      </c>
    </row>
    <row r="58" spans="1:26" x14ac:dyDescent="0.35">
      <c r="A58" s="23" t="s">
        <v>96</v>
      </c>
      <c r="B58" s="19" t="s">
        <v>2</v>
      </c>
      <c r="C58" s="19" t="s">
        <v>23</v>
      </c>
      <c r="D58" s="19" t="s">
        <v>2</v>
      </c>
      <c r="E58" s="19" t="s">
        <v>1</v>
      </c>
      <c r="G58" s="23" t="s">
        <v>96</v>
      </c>
      <c r="H58" s="24" t="str">
        <f t="shared" si="0"/>
        <v>Cukup/Sangat Baik</v>
      </c>
      <c r="I58" s="24" t="str">
        <f t="shared" si="1"/>
        <v>Cukup/Cukup</v>
      </c>
      <c r="J58" s="24" t="str">
        <f t="shared" si="8"/>
        <v>Cukup/Baik</v>
      </c>
      <c r="K58" s="24" t="str">
        <f t="shared" si="9"/>
        <v>Sangat Baik/Cukup</v>
      </c>
      <c r="L58" s="24" t="str">
        <f t="shared" si="10"/>
        <v>Sangat Baik/Baik</v>
      </c>
      <c r="M58" s="24" t="str">
        <f t="shared" si="11"/>
        <v>Cukup/Baik</v>
      </c>
      <c r="O58" s="23" t="s">
        <v>96</v>
      </c>
      <c r="P58" s="20">
        <f t="shared" si="18"/>
        <v>0.25</v>
      </c>
      <c r="Q58" s="20">
        <f t="shared" si="19"/>
        <v>1</v>
      </c>
      <c r="R58" s="20">
        <f t="shared" si="20"/>
        <v>0.5</v>
      </c>
      <c r="S58" s="20">
        <f t="shared" si="21"/>
        <v>4</v>
      </c>
      <c r="T58" s="20">
        <f t="shared" si="22"/>
        <v>3</v>
      </c>
      <c r="U58" s="20">
        <f t="shared" si="23"/>
        <v>0.5</v>
      </c>
    </row>
    <row r="59" spans="1:26" x14ac:dyDescent="0.35">
      <c r="A59" s="23" t="s">
        <v>97</v>
      </c>
      <c r="B59" s="19" t="s">
        <v>2</v>
      </c>
      <c r="C59" s="19" t="s">
        <v>23</v>
      </c>
      <c r="D59" s="19" t="s">
        <v>2</v>
      </c>
      <c r="E59" s="19" t="s">
        <v>1</v>
      </c>
      <c r="G59" s="23" t="s">
        <v>97</v>
      </c>
      <c r="H59" s="24" t="str">
        <f t="shared" si="0"/>
        <v>Cukup/Sangat Baik</v>
      </c>
      <c r="I59" s="24" t="str">
        <f t="shared" si="1"/>
        <v>Cukup/Cukup</v>
      </c>
      <c r="J59" s="24" t="str">
        <f t="shared" si="8"/>
        <v>Cukup/Baik</v>
      </c>
      <c r="K59" s="24" t="str">
        <f t="shared" si="9"/>
        <v>Sangat Baik/Cukup</v>
      </c>
      <c r="L59" s="24" t="str">
        <f t="shared" si="10"/>
        <v>Sangat Baik/Baik</v>
      </c>
      <c r="M59" s="24" t="str">
        <f t="shared" si="11"/>
        <v>Cukup/Baik</v>
      </c>
      <c r="O59" s="23" t="s">
        <v>97</v>
      </c>
      <c r="P59" s="20">
        <f t="shared" si="18"/>
        <v>0.25</v>
      </c>
      <c r="Q59" s="20">
        <f t="shared" si="19"/>
        <v>1</v>
      </c>
      <c r="R59" s="20">
        <f t="shared" si="20"/>
        <v>0.5</v>
      </c>
      <c r="S59" s="20">
        <f t="shared" si="21"/>
        <v>4</v>
      </c>
      <c r="T59" s="20">
        <f t="shared" si="22"/>
        <v>3</v>
      </c>
      <c r="U59" s="20">
        <f t="shared" si="23"/>
        <v>0.5</v>
      </c>
    </row>
    <row r="60" spans="1:26" x14ac:dyDescent="0.35">
      <c r="A60" s="23" t="s">
        <v>98</v>
      </c>
      <c r="B60" s="19" t="s">
        <v>2</v>
      </c>
      <c r="C60" s="19" t="s">
        <v>2</v>
      </c>
      <c r="D60" s="19" t="s">
        <v>2</v>
      </c>
      <c r="E60" s="19" t="s">
        <v>1</v>
      </c>
      <c r="G60" s="23" t="s">
        <v>98</v>
      </c>
      <c r="H60" s="24" t="str">
        <f t="shared" si="0"/>
        <v>Cukup/Cukup</v>
      </c>
      <c r="I60" s="24" t="str">
        <f t="shared" si="1"/>
        <v>Cukup/Cukup</v>
      </c>
      <c r="J60" s="24" t="str">
        <f t="shared" si="8"/>
        <v>Cukup/Baik</v>
      </c>
      <c r="K60" s="24" t="str">
        <f t="shared" si="9"/>
        <v>Cukup/Cukup</v>
      </c>
      <c r="L60" s="24" t="str">
        <f t="shared" si="10"/>
        <v>Cukup/Baik</v>
      </c>
      <c r="M60" s="24" t="str">
        <f t="shared" si="11"/>
        <v>Cukup/Baik</v>
      </c>
      <c r="O60" s="23" t="s">
        <v>98</v>
      </c>
      <c r="P60" s="20">
        <f t="shared" si="18"/>
        <v>1</v>
      </c>
      <c r="Q60" s="20">
        <f t="shared" si="19"/>
        <v>1</v>
      </c>
      <c r="R60" s="20">
        <f t="shared" si="20"/>
        <v>0.5</v>
      </c>
      <c r="S60" s="20">
        <f t="shared" si="21"/>
        <v>1</v>
      </c>
      <c r="T60" s="20">
        <f t="shared" si="22"/>
        <v>0.5</v>
      </c>
      <c r="U60" s="20">
        <f t="shared" si="23"/>
        <v>0.5</v>
      </c>
    </row>
    <row r="61" spans="1:26" x14ac:dyDescent="0.35">
      <c r="A61" s="23" t="s">
        <v>99</v>
      </c>
      <c r="B61" s="19" t="s">
        <v>2</v>
      </c>
      <c r="C61" s="19" t="s">
        <v>2</v>
      </c>
      <c r="D61" s="19" t="s">
        <v>2</v>
      </c>
      <c r="E61" s="19" t="s">
        <v>1</v>
      </c>
      <c r="G61" s="23" t="s">
        <v>99</v>
      </c>
      <c r="H61" s="24" t="str">
        <f t="shared" si="0"/>
        <v>Cukup/Cukup</v>
      </c>
      <c r="I61" s="24" t="str">
        <f t="shared" si="1"/>
        <v>Cukup/Cukup</v>
      </c>
      <c r="J61" s="24" t="str">
        <f t="shared" si="8"/>
        <v>Cukup/Baik</v>
      </c>
      <c r="K61" s="24" t="str">
        <f t="shared" si="9"/>
        <v>Cukup/Cukup</v>
      </c>
      <c r="L61" s="24" t="str">
        <f t="shared" si="10"/>
        <v>Cukup/Baik</v>
      </c>
      <c r="M61" s="24" t="str">
        <f t="shared" si="11"/>
        <v>Cukup/Baik</v>
      </c>
      <c r="O61" s="23" t="s">
        <v>99</v>
      </c>
      <c r="P61" s="20">
        <f t="shared" si="18"/>
        <v>1</v>
      </c>
      <c r="Q61" s="20">
        <f t="shared" si="19"/>
        <v>1</v>
      </c>
      <c r="R61" s="20">
        <f t="shared" si="20"/>
        <v>0.5</v>
      </c>
      <c r="S61" s="20">
        <f t="shared" si="21"/>
        <v>1</v>
      </c>
      <c r="T61" s="20">
        <f t="shared" si="22"/>
        <v>0.5</v>
      </c>
      <c r="U61" s="20">
        <f t="shared" si="23"/>
        <v>0.5</v>
      </c>
    </row>
    <row r="62" spans="1:26" x14ac:dyDescent="0.35">
      <c r="A62" s="23" t="s">
        <v>100</v>
      </c>
      <c r="B62" s="19" t="s">
        <v>2</v>
      </c>
      <c r="C62" s="19" t="s">
        <v>2</v>
      </c>
      <c r="D62" s="19" t="s">
        <v>2</v>
      </c>
      <c r="E62" s="19" t="s">
        <v>1</v>
      </c>
      <c r="G62" s="23" t="s">
        <v>100</v>
      </c>
      <c r="H62" s="24" t="str">
        <f t="shared" si="0"/>
        <v>Cukup/Cukup</v>
      </c>
      <c r="I62" s="24" t="str">
        <f t="shared" si="1"/>
        <v>Cukup/Cukup</v>
      </c>
      <c r="J62" s="24" t="str">
        <f t="shared" si="8"/>
        <v>Cukup/Baik</v>
      </c>
      <c r="K62" s="24" t="str">
        <f t="shared" si="9"/>
        <v>Cukup/Cukup</v>
      </c>
      <c r="L62" s="24" t="str">
        <f t="shared" si="10"/>
        <v>Cukup/Baik</v>
      </c>
      <c r="M62" s="24" t="str">
        <f t="shared" si="11"/>
        <v>Cukup/Baik</v>
      </c>
      <c r="O62" s="23" t="s">
        <v>100</v>
      </c>
      <c r="P62" s="20">
        <f t="shared" si="18"/>
        <v>1</v>
      </c>
      <c r="Q62" s="20">
        <f t="shared" si="19"/>
        <v>1</v>
      </c>
      <c r="R62" s="20">
        <f t="shared" si="20"/>
        <v>0.5</v>
      </c>
      <c r="S62" s="20">
        <f t="shared" si="21"/>
        <v>1</v>
      </c>
      <c r="T62" s="20">
        <f t="shared" si="22"/>
        <v>0.5</v>
      </c>
      <c r="U62" s="20">
        <f t="shared" si="23"/>
        <v>0.5</v>
      </c>
    </row>
    <row r="63" spans="1:26" x14ac:dyDescent="0.35">
      <c r="A63" s="23" t="s">
        <v>101</v>
      </c>
      <c r="B63" s="19" t="s">
        <v>2</v>
      </c>
      <c r="C63" s="19" t="s">
        <v>2</v>
      </c>
      <c r="D63" s="19" t="s">
        <v>2</v>
      </c>
      <c r="E63" s="19" t="s">
        <v>1</v>
      </c>
      <c r="G63" s="23" t="s">
        <v>101</v>
      </c>
      <c r="H63" s="24" t="str">
        <f t="shared" si="0"/>
        <v>Cukup/Cukup</v>
      </c>
      <c r="I63" s="24" t="str">
        <f t="shared" si="1"/>
        <v>Cukup/Cukup</v>
      </c>
      <c r="J63" s="24" t="str">
        <f t="shared" si="8"/>
        <v>Cukup/Baik</v>
      </c>
      <c r="K63" s="24" t="str">
        <f t="shared" si="9"/>
        <v>Cukup/Cukup</v>
      </c>
      <c r="L63" s="24" t="str">
        <f t="shared" si="10"/>
        <v>Cukup/Baik</v>
      </c>
      <c r="M63" s="24" t="str">
        <f t="shared" si="11"/>
        <v>Cukup/Baik</v>
      </c>
      <c r="O63" s="23" t="s">
        <v>101</v>
      </c>
      <c r="P63" s="20">
        <f t="shared" si="18"/>
        <v>1</v>
      </c>
      <c r="Q63" s="20">
        <f t="shared" si="19"/>
        <v>1</v>
      </c>
      <c r="R63" s="20">
        <f t="shared" si="20"/>
        <v>0.5</v>
      </c>
      <c r="S63" s="20">
        <f t="shared" si="21"/>
        <v>1</v>
      </c>
      <c r="T63" s="20">
        <f t="shared" si="22"/>
        <v>0.5</v>
      </c>
      <c r="U63" s="20">
        <f t="shared" si="23"/>
        <v>0.5</v>
      </c>
    </row>
    <row r="64" spans="1:26" x14ac:dyDescent="0.35">
      <c r="A64" s="23" t="s">
        <v>102</v>
      </c>
      <c r="B64" s="19" t="s">
        <v>2</v>
      </c>
      <c r="C64" s="19" t="s">
        <v>2</v>
      </c>
      <c r="D64" s="19" t="s">
        <v>1</v>
      </c>
      <c r="E64" s="19" t="s">
        <v>1</v>
      </c>
      <c r="G64" s="23" t="s">
        <v>102</v>
      </c>
      <c r="H64" s="24" t="str">
        <f t="shared" si="0"/>
        <v>Cukup/Cukup</v>
      </c>
      <c r="I64" s="24" t="str">
        <f t="shared" si="1"/>
        <v>Cukup/Baik</v>
      </c>
      <c r="J64" s="24" t="str">
        <f t="shared" si="8"/>
        <v>Cukup/Baik</v>
      </c>
      <c r="K64" s="24" t="str">
        <f t="shared" si="9"/>
        <v>Cukup/Baik</v>
      </c>
      <c r="L64" s="24" t="str">
        <f t="shared" si="10"/>
        <v>Cukup/Baik</v>
      </c>
      <c r="M64" s="24" t="str">
        <f t="shared" si="11"/>
        <v>Baik/Baik</v>
      </c>
      <c r="O64" s="23" t="s">
        <v>102</v>
      </c>
      <c r="P64" s="20">
        <f t="shared" si="18"/>
        <v>1</v>
      </c>
      <c r="Q64" s="20">
        <f t="shared" si="19"/>
        <v>0.5</v>
      </c>
      <c r="R64" s="20">
        <f t="shared" si="20"/>
        <v>0.5</v>
      </c>
      <c r="S64" s="20">
        <f t="shared" si="21"/>
        <v>0.5</v>
      </c>
      <c r="T64" s="20">
        <f t="shared" si="22"/>
        <v>0.5</v>
      </c>
      <c r="U64" s="20">
        <f t="shared" si="23"/>
        <v>1</v>
      </c>
    </row>
    <row r="65" spans="1:21" x14ac:dyDescent="0.35">
      <c r="A65" s="23" t="s">
        <v>103</v>
      </c>
      <c r="B65" s="19" t="s">
        <v>2</v>
      </c>
      <c r="C65" s="19" t="s">
        <v>2</v>
      </c>
      <c r="D65" s="19" t="s">
        <v>1</v>
      </c>
      <c r="E65" s="19" t="s">
        <v>1</v>
      </c>
      <c r="G65" s="23" t="s">
        <v>103</v>
      </c>
      <c r="H65" s="24" t="str">
        <f t="shared" si="0"/>
        <v>Cukup/Cukup</v>
      </c>
      <c r="I65" s="24" t="str">
        <f t="shared" si="1"/>
        <v>Cukup/Baik</v>
      </c>
      <c r="J65" s="24" t="str">
        <f t="shared" si="8"/>
        <v>Cukup/Baik</v>
      </c>
      <c r="K65" s="24" t="str">
        <f t="shared" si="9"/>
        <v>Cukup/Baik</v>
      </c>
      <c r="L65" s="24" t="str">
        <f t="shared" si="10"/>
        <v>Cukup/Baik</v>
      </c>
      <c r="M65" s="24" t="str">
        <f t="shared" si="11"/>
        <v>Baik/Baik</v>
      </c>
      <c r="O65" s="23" t="s">
        <v>103</v>
      </c>
      <c r="P65" s="20">
        <f t="shared" si="18"/>
        <v>1</v>
      </c>
      <c r="Q65" s="20">
        <f t="shared" si="19"/>
        <v>0.5</v>
      </c>
      <c r="R65" s="20">
        <f t="shared" si="20"/>
        <v>0.5</v>
      </c>
      <c r="S65" s="20">
        <f t="shared" si="21"/>
        <v>0.5</v>
      </c>
      <c r="T65" s="20">
        <f t="shared" si="22"/>
        <v>0.5</v>
      </c>
      <c r="U65" s="20">
        <f t="shared" si="23"/>
        <v>1</v>
      </c>
    </row>
    <row r="66" spans="1:21" x14ac:dyDescent="0.35">
      <c r="A66" s="23" t="s">
        <v>104</v>
      </c>
      <c r="B66" s="19" t="s">
        <v>2</v>
      </c>
      <c r="C66" s="19" t="s">
        <v>2</v>
      </c>
      <c r="D66" s="19" t="s">
        <v>2</v>
      </c>
      <c r="E66" s="19" t="s">
        <v>1</v>
      </c>
      <c r="G66" s="23" t="s">
        <v>104</v>
      </c>
      <c r="H66" s="24" t="str">
        <f t="shared" si="0"/>
        <v>Cukup/Cukup</v>
      </c>
      <c r="I66" s="24" t="str">
        <f t="shared" si="1"/>
        <v>Cukup/Cukup</v>
      </c>
      <c r="J66" s="24" t="str">
        <f t="shared" si="8"/>
        <v>Cukup/Baik</v>
      </c>
      <c r="K66" s="24" t="str">
        <f t="shared" si="9"/>
        <v>Cukup/Cukup</v>
      </c>
      <c r="L66" s="24" t="str">
        <f t="shared" si="10"/>
        <v>Cukup/Baik</v>
      </c>
      <c r="M66" s="24" t="str">
        <f t="shared" si="11"/>
        <v>Cukup/Baik</v>
      </c>
      <c r="O66" s="23" t="s">
        <v>104</v>
      </c>
      <c r="P66" s="20">
        <f t="shared" si="18"/>
        <v>1</v>
      </c>
      <c r="Q66" s="20">
        <f t="shared" si="19"/>
        <v>1</v>
      </c>
      <c r="R66" s="20">
        <f t="shared" si="20"/>
        <v>0.5</v>
      </c>
      <c r="S66" s="20">
        <f t="shared" si="21"/>
        <v>1</v>
      </c>
      <c r="T66" s="20">
        <f t="shared" si="22"/>
        <v>0.5</v>
      </c>
      <c r="U66" s="20">
        <f t="shared" si="23"/>
        <v>0.5</v>
      </c>
    </row>
    <row r="67" spans="1:21" x14ac:dyDescent="0.35">
      <c r="A67" s="23" t="s">
        <v>105</v>
      </c>
      <c r="B67" s="19" t="s">
        <v>2</v>
      </c>
      <c r="C67" s="19" t="s">
        <v>2</v>
      </c>
      <c r="D67" s="19" t="s">
        <v>2</v>
      </c>
      <c r="E67" s="19" t="s">
        <v>1</v>
      </c>
      <c r="G67" s="23" t="s">
        <v>105</v>
      </c>
      <c r="H67" s="24" t="str">
        <f t="shared" si="0"/>
        <v>Cukup/Cukup</v>
      </c>
      <c r="I67" s="24" t="str">
        <f t="shared" si="1"/>
        <v>Cukup/Cukup</v>
      </c>
      <c r="J67" s="24" t="str">
        <f t="shared" si="8"/>
        <v>Cukup/Baik</v>
      </c>
      <c r="K67" s="24" t="str">
        <f t="shared" si="9"/>
        <v>Cukup/Cukup</v>
      </c>
      <c r="L67" s="24" t="str">
        <f t="shared" si="10"/>
        <v>Cukup/Baik</v>
      </c>
      <c r="M67" s="24" t="str">
        <f t="shared" si="11"/>
        <v>Cukup/Baik</v>
      </c>
      <c r="O67" s="23" t="s">
        <v>105</v>
      </c>
      <c r="P67" s="20">
        <f t="shared" si="18"/>
        <v>1</v>
      </c>
      <c r="Q67" s="20">
        <f t="shared" si="19"/>
        <v>1</v>
      </c>
      <c r="R67" s="20">
        <f t="shared" si="20"/>
        <v>0.5</v>
      </c>
      <c r="S67" s="20">
        <f t="shared" si="21"/>
        <v>1</v>
      </c>
      <c r="T67" s="20">
        <f t="shared" si="22"/>
        <v>0.5</v>
      </c>
      <c r="U67" s="20">
        <f t="shared" si="23"/>
        <v>0.5</v>
      </c>
    </row>
    <row r="68" spans="1:21" x14ac:dyDescent="0.35">
      <c r="A68" s="23" t="s">
        <v>106</v>
      </c>
      <c r="B68" s="19" t="s">
        <v>2</v>
      </c>
      <c r="C68" s="19" t="s">
        <v>2</v>
      </c>
      <c r="D68" s="19" t="s">
        <v>2</v>
      </c>
      <c r="E68" s="19" t="s">
        <v>2</v>
      </c>
      <c r="G68" s="23" t="s">
        <v>106</v>
      </c>
      <c r="H68" s="24" t="str">
        <f t="shared" ref="H68:H131" si="24">CONCATENATE(B68,"/",C68)</f>
        <v>Cukup/Cukup</v>
      </c>
      <c r="I68" s="24" t="str">
        <f t="shared" ref="I68:I131" si="25">CONCATENATE(B68,"/",D68)</f>
        <v>Cukup/Cukup</v>
      </c>
      <c r="J68" s="24" t="str">
        <f t="shared" si="8"/>
        <v>Cukup/Cukup</v>
      </c>
      <c r="K68" s="24" t="str">
        <f t="shared" si="9"/>
        <v>Cukup/Cukup</v>
      </c>
      <c r="L68" s="24" t="str">
        <f t="shared" si="10"/>
        <v>Cukup/Cukup</v>
      </c>
      <c r="M68" s="24" t="str">
        <f t="shared" si="11"/>
        <v>Cukup/Cukup</v>
      </c>
      <c r="O68" s="23" t="s">
        <v>106</v>
      </c>
      <c r="P68" s="20">
        <f t="shared" ref="P68:P99" si="26">VLOOKUP(H68,$W$21:$X$29,2,)</f>
        <v>1</v>
      </c>
      <c r="Q68" s="20">
        <f t="shared" ref="Q68:Q99" si="27">VLOOKUP(I68,$W$21:$X$29,2,)</f>
        <v>1</v>
      </c>
      <c r="R68" s="20">
        <f t="shared" ref="R68:R99" si="28">VLOOKUP(J68,$W$21:$X$29,2,)</f>
        <v>1</v>
      </c>
      <c r="S68" s="20">
        <f t="shared" ref="S68:S99" si="29">VLOOKUP(K68,$W$21:$X$29,2,)</f>
        <v>1</v>
      </c>
      <c r="T68" s="20">
        <f t="shared" ref="T68:T99" si="30">VLOOKUP(L68,$W$21:$X$29,2,)</f>
        <v>1</v>
      </c>
      <c r="U68" s="20">
        <f t="shared" ref="U68:U99" si="31">VLOOKUP(M68,$W$21:$X$29,2,)</f>
        <v>1</v>
      </c>
    </row>
    <row r="69" spans="1:21" x14ac:dyDescent="0.35">
      <c r="A69" s="23" t="s">
        <v>107</v>
      </c>
      <c r="B69" s="19" t="s">
        <v>2</v>
      </c>
      <c r="C69" s="19" t="s">
        <v>2</v>
      </c>
      <c r="D69" s="19" t="s">
        <v>2</v>
      </c>
      <c r="E69" s="19" t="s">
        <v>2</v>
      </c>
      <c r="G69" s="23" t="s">
        <v>107</v>
      </c>
      <c r="H69" s="24" t="str">
        <f t="shared" si="24"/>
        <v>Cukup/Cukup</v>
      </c>
      <c r="I69" s="24" t="str">
        <f t="shared" si="25"/>
        <v>Cukup/Cukup</v>
      </c>
      <c r="J69" s="24" t="str">
        <f t="shared" ref="J69:J132" si="32">CONCATENATE(B69,"/",E69)</f>
        <v>Cukup/Cukup</v>
      </c>
      <c r="K69" s="24" t="str">
        <f t="shared" ref="K69:K132" si="33">CONCATENATE(C69,"/",D69)</f>
        <v>Cukup/Cukup</v>
      </c>
      <c r="L69" s="24" t="str">
        <f t="shared" ref="L69:L132" si="34">CONCATENATE(C69,"/",E69)</f>
        <v>Cukup/Cukup</v>
      </c>
      <c r="M69" s="24" t="str">
        <f t="shared" ref="M69:M132" si="35">CONCATENATE(D69,"/",E69)</f>
        <v>Cukup/Cukup</v>
      </c>
      <c r="O69" s="23" t="s">
        <v>107</v>
      </c>
      <c r="P69" s="20">
        <f t="shared" si="26"/>
        <v>1</v>
      </c>
      <c r="Q69" s="20">
        <f t="shared" si="27"/>
        <v>1</v>
      </c>
      <c r="R69" s="20">
        <f t="shared" si="28"/>
        <v>1</v>
      </c>
      <c r="S69" s="20">
        <f t="shared" si="29"/>
        <v>1</v>
      </c>
      <c r="T69" s="20">
        <f t="shared" si="30"/>
        <v>1</v>
      </c>
      <c r="U69" s="20">
        <f t="shared" si="31"/>
        <v>1</v>
      </c>
    </row>
    <row r="70" spans="1:21" x14ac:dyDescent="0.35">
      <c r="A70" s="23" t="s">
        <v>108</v>
      </c>
      <c r="B70" s="19" t="s">
        <v>2</v>
      </c>
      <c r="C70" s="19" t="s">
        <v>2</v>
      </c>
      <c r="D70" s="19" t="s">
        <v>2</v>
      </c>
      <c r="E70" s="19" t="s">
        <v>2</v>
      </c>
      <c r="G70" s="23" t="s">
        <v>108</v>
      </c>
      <c r="H70" s="24" t="str">
        <f t="shared" si="24"/>
        <v>Cukup/Cukup</v>
      </c>
      <c r="I70" s="24" t="str">
        <f t="shared" si="25"/>
        <v>Cukup/Cukup</v>
      </c>
      <c r="J70" s="24" t="str">
        <f t="shared" si="32"/>
        <v>Cukup/Cukup</v>
      </c>
      <c r="K70" s="24" t="str">
        <f t="shared" si="33"/>
        <v>Cukup/Cukup</v>
      </c>
      <c r="L70" s="24" t="str">
        <f t="shared" si="34"/>
        <v>Cukup/Cukup</v>
      </c>
      <c r="M70" s="24" t="str">
        <f t="shared" si="35"/>
        <v>Cukup/Cukup</v>
      </c>
      <c r="O70" s="23" t="s">
        <v>108</v>
      </c>
      <c r="P70" s="20">
        <f t="shared" si="26"/>
        <v>1</v>
      </c>
      <c r="Q70" s="20">
        <f t="shared" si="27"/>
        <v>1</v>
      </c>
      <c r="R70" s="20">
        <f t="shared" si="28"/>
        <v>1</v>
      </c>
      <c r="S70" s="20">
        <f t="shared" si="29"/>
        <v>1</v>
      </c>
      <c r="T70" s="20">
        <f t="shared" si="30"/>
        <v>1</v>
      </c>
      <c r="U70" s="20">
        <f t="shared" si="31"/>
        <v>1</v>
      </c>
    </row>
    <row r="71" spans="1:21" x14ac:dyDescent="0.35">
      <c r="A71" s="23" t="s">
        <v>109</v>
      </c>
      <c r="B71" s="19" t="s">
        <v>2</v>
      </c>
      <c r="C71" s="19" t="s">
        <v>23</v>
      </c>
      <c r="D71" s="19" t="s">
        <v>2</v>
      </c>
      <c r="E71" s="19" t="s">
        <v>23</v>
      </c>
      <c r="G71" s="23" t="s">
        <v>109</v>
      </c>
      <c r="H71" s="24" t="str">
        <f t="shared" si="24"/>
        <v>Cukup/Sangat Baik</v>
      </c>
      <c r="I71" s="24" t="str">
        <f t="shared" si="25"/>
        <v>Cukup/Cukup</v>
      </c>
      <c r="J71" s="24" t="str">
        <f t="shared" si="32"/>
        <v>Cukup/Sangat Baik</v>
      </c>
      <c r="K71" s="24" t="str">
        <f t="shared" si="33"/>
        <v>Sangat Baik/Cukup</v>
      </c>
      <c r="L71" s="24" t="str">
        <f t="shared" si="34"/>
        <v>Sangat Baik/Sangat Baik</v>
      </c>
      <c r="M71" s="24" t="str">
        <f t="shared" si="35"/>
        <v>Cukup/Sangat Baik</v>
      </c>
      <c r="O71" s="23" t="s">
        <v>109</v>
      </c>
      <c r="P71" s="20">
        <f t="shared" si="26"/>
        <v>0.25</v>
      </c>
      <c r="Q71" s="20">
        <f t="shared" si="27"/>
        <v>1</v>
      </c>
      <c r="R71" s="20">
        <f t="shared" si="28"/>
        <v>0.25</v>
      </c>
      <c r="S71" s="20">
        <f t="shared" si="29"/>
        <v>4</v>
      </c>
      <c r="T71" s="20">
        <f t="shared" si="30"/>
        <v>1</v>
      </c>
      <c r="U71" s="20">
        <f t="shared" si="31"/>
        <v>0.25</v>
      </c>
    </row>
    <row r="72" spans="1:21" x14ac:dyDescent="0.35">
      <c r="A72" s="23" t="s">
        <v>110</v>
      </c>
      <c r="B72" s="19" t="s">
        <v>2</v>
      </c>
      <c r="C72" s="19" t="s">
        <v>2</v>
      </c>
      <c r="D72" s="19" t="s">
        <v>2</v>
      </c>
      <c r="E72" s="19" t="s">
        <v>23</v>
      </c>
      <c r="G72" s="23" t="s">
        <v>110</v>
      </c>
      <c r="H72" s="24" t="str">
        <f t="shared" si="24"/>
        <v>Cukup/Cukup</v>
      </c>
      <c r="I72" s="24" t="str">
        <f t="shared" si="25"/>
        <v>Cukup/Cukup</v>
      </c>
      <c r="J72" s="24" t="str">
        <f t="shared" si="32"/>
        <v>Cukup/Sangat Baik</v>
      </c>
      <c r="K72" s="24" t="str">
        <f t="shared" si="33"/>
        <v>Cukup/Cukup</v>
      </c>
      <c r="L72" s="24" t="str">
        <f t="shared" si="34"/>
        <v>Cukup/Sangat Baik</v>
      </c>
      <c r="M72" s="24" t="str">
        <f t="shared" si="35"/>
        <v>Cukup/Sangat Baik</v>
      </c>
      <c r="O72" s="23" t="s">
        <v>110</v>
      </c>
      <c r="P72" s="20">
        <f t="shared" si="26"/>
        <v>1</v>
      </c>
      <c r="Q72" s="20">
        <f t="shared" si="27"/>
        <v>1</v>
      </c>
      <c r="R72" s="20">
        <f t="shared" si="28"/>
        <v>0.25</v>
      </c>
      <c r="S72" s="20">
        <f t="shared" si="29"/>
        <v>1</v>
      </c>
      <c r="T72" s="20">
        <f t="shared" si="30"/>
        <v>0.25</v>
      </c>
      <c r="U72" s="20">
        <f t="shared" si="31"/>
        <v>0.25</v>
      </c>
    </row>
    <row r="73" spans="1:21" x14ac:dyDescent="0.35">
      <c r="A73" s="23" t="s">
        <v>111</v>
      </c>
      <c r="B73" s="19" t="s">
        <v>2</v>
      </c>
      <c r="C73" s="19" t="s">
        <v>2</v>
      </c>
      <c r="D73" s="19" t="s">
        <v>2</v>
      </c>
      <c r="E73" s="19" t="s">
        <v>23</v>
      </c>
      <c r="G73" s="23" t="s">
        <v>111</v>
      </c>
      <c r="H73" s="24" t="str">
        <f t="shared" si="24"/>
        <v>Cukup/Cukup</v>
      </c>
      <c r="I73" s="24" t="str">
        <f t="shared" si="25"/>
        <v>Cukup/Cukup</v>
      </c>
      <c r="J73" s="24" t="str">
        <f t="shared" si="32"/>
        <v>Cukup/Sangat Baik</v>
      </c>
      <c r="K73" s="24" t="str">
        <f t="shared" si="33"/>
        <v>Cukup/Cukup</v>
      </c>
      <c r="L73" s="24" t="str">
        <f t="shared" si="34"/>
        <v>Cukup/Sangat Baik</v>
      </c>
      <c r="M73" s="24" t="str">
        <f t="shared" si="35"/>
        <v>Cukup/Sangat Baik</v>
      </c>
      <c r="O73" s="23" t="s">
        <v>111</v>
      </c>
      <c r="P73" s="20">
        <f t="shared" si="26"/>
        <v>1</v>
      </c>
      <c r="Q73" s="20">
        <f t="shared" si="27"/>
        <v>1</v>
      </c>
      <c r="R73" s="20">
        <f t="shared" si="28"/>
        <v>0.25</v>
      </c>
      <c r="S73" s="20">
        <f t="shared" si="29"/>
        <v>1</v>
      </c>
      <c r="T73" s="20">
        <f t="shared" si="30"/>
        <v>0.25</v>
      </c>
      <c r="U73" s="20">
        <f t="shared" si="31"/>
        <v>0.25</v>
      </c>
    </row>
    <row r="74" spans="1:21" x14ac:dyDescent="0.35">
      <c r="A74" s="23" t="s">
        <v>112</v>
      </c>
      <c r="B74" s="19" t="s">
        <v>2</v>
      </c>
      <c r="C74" s="19" t="s">
        <v>2</v>
      </c>
      <c r="D74" s="19" t="s">
        <v>2</v>
      </c>
      <c r="E74" s="19" t="s">
        <v>23</v>
      </c>
      <c r="G74" s="23" t="s">
        <v>112</v>
      </c>
      <c r="H74" s="24" t="str">
        <f t="shared" si="24"/>
        <v>Cukup/Cukup</v>
      </c>
      <c r="I74" s="24" t="str">
        <f t="shared" si="25"/>
        <v>Cukup/Cukup</v>
      </c>
      <c r="J74" s="24" t="str">
        <f t="shared" si="32"/>
        <v>Cukup/Sangat Baik</v>
      </c>
      <c r="K74" s="24" t="str">
        <f t="shared" si="33"/>
        <v>Cukup/Cukup</v>
      </c>
      <c r="L74" s="24" t="str">
        <f t="shared" si="34"/>
        <v>Cukup/Sangat Baik</v>
      </c>
      <c r="M74" s="24" t="str">
        <f t="shared" si="35"/>
        <v>Cukup/Sangat Baik</v>
      </c>
      <c r="O74" s="23" t="s">
        <v>112</v>
      </c>
      <c r="P74" s="20">
        <f t="shared" si="26"/>
        <v>1</v>
      </c>
      <c r="Q74" s="20">
        <f t="shared" si="27"/>
        <v>1</v>
      </c>
      <c r="R74" s="20">
        <f t="shared" si="28"/>
        <v>0.25</v>
      </c>
      <c r="S74" s="20">
        <f t="shared" si="29"/>
        <v>1</v>
      </c>
      <c r="T74" s="20">
        <f t="shared" si="30"/>
        <v>0.25</v>
      </c>
      <c r="U74" s="20">
        <f t="shared" si="31"/>
        <v>0.25</v>
      </c>
    </row>
    <row r="75" spans="1:21" x14ac:dyDescent="0.35">
      <c r="A75" s="23" t="s">
        <v>113</v>
      </c>
      <c r="B75" s="19" t="s">
        <v>2</v>
      </c>
      <c r="C75" s="19" t="s">
        <v>2</v>
      </c>
      <c r="D75" s="19" t="s">
        <v>2</v>
      </c>
      <c r="E75" s="19" t="s">
        <v>23</v>
      </c>
      <c r="G75" s="23" t="s">
        <v>113</v>
      </c>
      <c r="H75" s="24" t="str">
        <f t="shared" si="24"/>
        <v>Cukup/Cukup</v>
      </c>
      <c r="I75" s="24" t="str">
        <f t="shared" si="25"/>
        <v>Cukup/Cukup</v>
      </c>
      <c r="J75" s="24" t="str">
        <f t="shared" si="32"/>
        <v>Cukup/Sangat Baik</v>
      </c>
      <c r="K75" s="24" t="str">
        <f t="shared" si="33"/>
        <v>Cukup/Cukup</v>
      </c>
      <c r="L75" s="24" t="str">
        <f t="shared" si="34"/>
        <v>Cukup/Sangat Baik</v>
      </c>
      <c r="M75" s="24" t="str">
        <f t="shared" si="35"/>
        <v>Cukup/Sangat Baik</v>
      </c>
      <c r="O75" s="23" t="s">
        <v>113</v>
      </c>
      <c r="P75" s="20">
        <f t="shared" si="26"/>
        <v>1</v>
      </c>
      <c r="Q75" s="20">
        <f t="shared" si="27"/>
        <v>1</v>
      </c>
      <c r="R75" s="20">
        <f t="shared" si="28"/>
        <v>0.25</v>
      </c>
      <c r="S75" s="20">
        <f t="shared" si="29"/>
        <v>1</v>
      </c>
      <c r="T75" s="20">
        <f t="shared" si="30"/>
        <v>0.25</v>
      </c>
      <c r="U75" s="20">
        <f t="shared" si="31"/>
        <v>0.25</v>
      </c>
    </row>
    <row r="76" spans="1:21" x14ac:dyDescent="0.35">
      <c r="A76" s="23" t="s">
        <v>114</v>
      </c>
      <c r="B76" s="19" t="s">
        <v>2</v>
      </c>
      <c r="C76" s="19" t="s">
        <v>2</v>
      </c>
      <c r="D76" s="19" t="s">
        <v>2</v>
      </c>
      <c r="E76" s="19" t="s">
        <v>23</v>
      </c>
      <c r="G76" s="23" t="s">
        <v>114</v>
      </c>
      <c r="H76" s="24" t="str">
        <f t="shared" si="24"/>
        <v>Cukup/Cukup</v>
      </c>
      <c r="I76" s="24" t="str">
        <f t="shared" si="25"/>
        <v>Cukup/Cukup</v>
      </c>
      <c r="J76" s="24" t="str">
        <f t="shared" si="32"/>
        <v>Cukup/Sangat Baik</v>
      </c>
      <c r="K76" s="24" t="str">
        <f t="shared" si="33"/>
        <v>Cukup/Cukup</v>
      </c>
      <c r="L76" s="24" t="str">
        <f t="shared" si="34"/>
        <v>Cukup/Sangat Baik</v>
      </c>
      <c r="M76" s="24" t="str">
        <f t="shared" si="35"/>
        <v>Cukup/Sangat Baik</v>
      </c>
      <c r="O76" s="23" t="s">
        <v>114</v>
      </c>
      <c r="P76" s="20">
        <f t="shared" si="26"/>
        <v>1</v>
      </c>
      <c r="Q76" s="20">
        <f t="shared" si="27"/>
        <v>1</v>
      </c>
      <c r="R76" s="20">
        <f t="shared" si="28"/>
        <v>0.25</v>
      </c>
      <c r="S76" s="20">
        <f t="shared" si="29"/>
        <v>1</v>
      </c>
      <c r="T76" s="20">
        <f t="shared" si="30"/>
        <v>0.25</v>
      </c>
      <c r="U76" s="20">
        <f t="shared" si="31"/>
        <v>0.25</v>
      </c>
    </row>
    <row r="77" spans="1:21" x14ac:dyDescent="0.35">
      <c r="A77" s="23" t="s">
        <v>115</v>
      </c>
      <c r="B77" s="19" t="s">
        <v>2</v>
      </c>
      <c r="C77" s="19" t="s">
        <v>2</v>
      </c>
      <c r="D77" s="19" t="s">
        <v>1</v>
      </c>
      <c r="E77" s="19" t="s">
        <v>2</v>
      </c>
      <c r="G77" s="23" t="s">
        <v>115</v>
      </c>
      <c r="H77" s="24" t="str">
        <f t="shared" si="24"/>
        <v>Cukup/Cukup</v>
      </c>
      <c r="I77" s="24" t="str">
        <f t="shared" si="25"/>
        <v>Cukup/Baik</v>
      </c>
      <c r="J77" s="24" t="str">
        <f t="shared" si="32"/>
        <v>Cukup/Cukup</v>
      </c>
      <c r="K77" s="24" t="str">
        <f t="shared" si="33"/>
        <v>Cukup/Baik</v>
      </c>
      <c r="L77" s="24" t="str">
        <f t="shared" si="34"/>
        <v>Cukup/Cukup</v>
      </c>
      <c r="M77" s="24" t="str">
        <f t="shared" si="35"/>
        <v>Baik/Cukup</v>
      </c>
      <c r="O77" s="23" t="s">
        <v>115</v>
      </c>
      <c r="P77" s="20">
        <f t="shared" si="26"/>
        <v>1</v>
      </c>
      <c r="Q77" s="20">
        <f t="shared" si="27"/>
        <v>0.5</v>
      </c>
      <c r="R77" s="20">
        <f t="shared" si="28"/>
        <v>1</v>
      </c>
      <c r="S77" s="20">
        <f t="shared" si="29"/>
        <v>0.5</v>
      </c>
      <c r="T77" s="20">
        <f t="shared" si="30"/>
        <v>1</v>
      </c>
      <c r="U77" s="20">
        <f t="shared" si="31"/>
        <v>2</v>
      </c>
    </row>
    <row r="78" spans="1:21" x14ac:dyDescent="0.35">
      <c r="A78" s="23" t="s">
        <v>116</v>
      </c>
      <c r="B78" s="19" t="s">
        <v>2</v>
      </c>
      <c r="C78" s="19" t="s">
        <v>2</v>
      </c>
      <c r="D78" s="19" t="s">
        <v>2</v>
      </c>
      <c r="E78" s="19" t="s">
        <v>2</v>
      </c>
      <c r="G78" s="23" t="s">
        <v>116</v>
      </c>
      <c r="H78" s="24" t="str">
        <f t="shared" si="24"/>
        <v>Cukup/Cukup</v>
      </c>
      <c r="I78" s="24" t="str">
        <f t="shared" si="25"/>
        <v>Cukup/Cukup</v>
      </c>
      <c r="J78" s="24" t="str">
        <f t="shared" si="32"/>
        <v>Cukup/Cukup</v>
      </c>
      <c r="K78" s="24" t="str">
        <f t="shared" si="33"/>
        <v>Cukup/Cukup</v>
      </c>
      <c r="L78" s="24" t="str">
        <f t="shared" si="34"/>
        <v>Cukup/Cukup</v>
      </c>
      <c r="M78" s="24" t="str">
        <f t="shared" si="35"/>
        <v>Cukup/Cukup</v>
      </c>
      <c r="O78" s="23" t="s">
        <v>116</v>
      </c>
      <c r="P78" s="20">
        <f t="shared" si="26"/>
        <v>1</v>
      </c>
      <c r="Q78" s="20">
        <f t="shared" si="27"/>
        <v>1</v>
      </c>
      <c r="R78" s="20">
        <f t="shared" si="28"/>
        <v>1</v>
      </c>
      <c r="S78" s="20">
        <f t="shared" si="29"/>
        <v>1</v>
      </c>
      <c r="T78" s="20">
        <f t="shared" si="30"/>
        <v>1</v>
      </c>
      <c r="U78" s="20">
        <f t="shared" si="31"/>
        <v>1</v>
      </c>
    </row>
    <row r="79" spans="1:21" x14ac:dyDescent="0.35">
      <c r="A79" s="23" t="s">
        <v>117</v>
      </c>
      <c r="B79" s="19" t="s">
        <v>2</v>
      </c>
      <c r="C79" s="19" t="s">
        <v>2</v>
      </c>
      <c r="D79" s="19" t="s">
        <v>1</v>
      </c>
      <c r="E79" s="19" t="s">
        <v>2</v>
      </c>
      <c r="G79" s="23" t="s">
        <v>117</v>
      </c>
      <c r="H79" s="24" t="str">
        <f t="shared" si="24"/>
        <v>Cukup/Cukup</v>
      </c>
      <c r="I79" s="24" t="str">
        <f t="shared" si="25"/>
        <v>Cukup/Baik</v>
      </c>
      <c r="J79" s="24" t="str">
        <f t="shared" si="32"/>
        <v>Cukup/Cukup</v>
      </c>
      <c r="K79" s="24" t="str">
        <f t="shared" si="33"/>
        <v>Cukup/Baik</v>
      </c>
      <c r="L79" s="24" t="str">
        <f t="shared" si="34"/>
        <v>Cukup/Cukup</v>
      </c>
      <c r="M79" s="24" t="str">
        <f t="shared" si="35"/>
        <v>Baik/Cukup</v>
      </c>
      <c r="O79" s="23" t="s">
        <v>117</v>
      </c>
      <c r="P79" s="20">
        <f t="shared" si="26"/>
        <v>1</v>
      </c>
      <c r="Q79" s="20">
        <f t="shared" si="27"/>
        <v>0.5</v>
      </c>
      <c r="R79" s="20">
        <f t="shared" si="28"/>
        <v>1</v>
      </c>
      <c r="S79" s="20">
        <f t="shared" si="29"/>
        <v>0.5</v>
      </c>
      <c r="T79" s="20">
        <f t="shared" si="30"/>
        <v>1</v>
      </c>
      <c r="U79" s="20">
        <f t="shared" si="31"/>
        <v>2</v>
      </c>
    </row>
    <row r="80" spans="1:21" x14ac:dyDescent="0.35">
      <c r="A80" s="23" t="s">
        <v>118</v>
      </c>
      <c r="B80" s="19" t="s">
        <v>2</v>
      </c>
      <c r="C80" s="19" t="s">
        <v>2</v>
      </c>
      <c r="D80" s="19" t="s">
        <v>2</v>
      </c>
      <c r="E80" s="19" t="s">
        <v>2</v>
      </c>
      <c r="G80" s="23" t="s">
        <v>118</v>
      </c>
      <c r="H80" s="24" t="str">
        <f t="shared" si="24"/>
        <v>Cukup/Cukup</v>
      </c>
      <c r="I80" s="24" t="str">
        <f t="shared" si="25"/>
        <v>Cukup/Cukup</v>
      </c>
      <c r="J80" s="24" t="str">
        <f t="shared" si="32"/>
        <v>Cukup/Cukup</v>
      </c>
      <c r="K80" s="24" t="str">
        <f t="shared" si="33"/>
        <v>Cukup/Cukup</v>
      </c>
      <c r="L80" s="24" t="str">
        <f t="shared" si="34"/>
        <v>Cukup/Cukup</v>
      </c>
      <c r="M80" s="24" t="str">
        <f t="shared" si="35"/>
        <v>Cukup/Cukup</v>
      </c>
      <c r="O80" s="23" t="s">
        <v>118</v>
      </c>
      <c r="P80" s="20">
        <f t="shared" si="26"/>
        <v>1</v>
      </c>
      <c r="Q80" s="20">
        <f t="shared" si="27"/>
        <v>1</v>
      </c>
      <c r="R80" s="20">
        <f t="shared" si="28"/>
        <v>1</v>
      </c>
      <c r="S80" s="20">
        <f t="shared" si="29"/>
        <v>1</v>
      </c>
      <c r="T80" s="20">
        <f t="shared" si="30"/>
        <v>1</v>
      </c>
      <c r="U80" s="20">
        <f t="shared" si="31"/>
        <v>1</v>
      </c>
    </row>
    <row r="81" spans="1:21" x14ac:dyDescent="0.35">
      <c r="A81" s="23" t="s">
        <v>119</v>
      </c>
      <c r="B81" s="19" t="s">
        <v>2</v>
      </c>
      <c r="C81" s="19" t="s">
        <v>2</v>
      </c>
      <c r="D81" s="19" t="s">
        <v>2</v>
      </c>
      <c r="E81" s="19" t="s">
        <v>2</v>
      </c>
      <c r="G81" s="23" t="s">
        <v>119</v>
      </c>
      <c r="H81" s="24" t="str">
        <f t="shared" si="24"/>
        <v>Cukup/Cukup</v>
      </c>
      <c r="I81" s="24" t="str">
        <f t="shared" si="25"/>
        <v>Cukup/Cukup</v>
      </c>
      <c r="J81" s="24" t="str">
        <f t="shared" si="32"/>
        <v>Cukup/Cukup</v>
      </c>
      <c r="K81" s="24" t="str">
        <f t="shared" si="33"/>
        <v>Cukup/Cukup</v>
      </c>
      <c r="L81" s="24" t="str">
        <f t="shared" si="34"/>
        <v>Cukup/Cukup</v>
      </c>
      <c r="M81" s="24" t="str">
        <f t="shared" si="35"/>
        <v>Cukup/Cukup</v>
      </c>
      <c r="O81" s="23" t="s">
        <v>119</v>
      </c>
      <c r="P81" s="20">
        <f t="shared" si="26"/>
        <v>1</v>
      </c>
      <c r="Q81" s="20">
        <f t="shared" si="27"/>
        <v>1</v>
      </c>
      <c r="R81" s="20">
        <f t="shared" si="28"/>
        <v>1</v>
      </c>
      <c r="S81" s="20">
        <f t="shared" si="29"/>
        <v>1</v>
      </c>
      <c r="T81" s="20">
        <f t="shared" si="30"/>
        <v>1</v>
      </c>
      <c r="U81" s="20">
        <f t="shared" si="31"/>
        <v>1</v>
      </c>
    </row>
    <row r="82" spans="1:21" x14ac:dyDescent="0.35">
      <c r="A82" s="23" t="s">
        <v>120</v>
      </c>
      <c r="B82" s="19" t="s">
        <v>2</v>
      </c>
      <c r="C82" s="19" t="s">
        <v>2</v>
      </c>
      <c r="D82" s="19" t="s">
        <v>2</v>
      </c>
      <c r="E82" s="19" t="s">
        <v>1</v>
      </c>
      <c r="G82" s="23" t="s">
        <v>120</v>
      </c>
      <c r="H82" s="24" t="str">
        <f t="shared" si="24"/>
        <v>Cukup/Cukup</v>
      </c>
      <c r="I82" s="24" t="str">
        <f t="shared" si="25"/>
        <v>Cukup/Cukup</v>
      </c>
      <c r="J82" s="24" t="str">
        <f t="shared" si="32"/>
        <v>Cukup/Baik</v>
      </c>
      <c r="K82" s="24" t="str">
        <f t="shared" si="33"/>
        <v>Cukup/Cukup</v>
      </c>
      <c r="L82" s="24" t="str">
        <f t="shared" si="34"/>
        <v>Cukup/Baik</v>
      </c>
      <c r="M82" s="24" t="str">
        <f t="shared" si="35"/>
        <v>Cukup/Baik</v>
      </c>
      <c r="O82" s="23" t="s">
        <v>120</v>
      </c>
      <c r="P82" s="20">
        <f t="shared" si="26"/>
        <v>1</v>
      </c>
      <c r="Q82" s="20">
        <f t="shared" si="27"/>
        <v>1</v>
      </c>
      <c r="R82" s="20">
        <f t="shared" si="28"/>
        <v>0.5</v>
      </c>
      <c r="S82" s="20">
        <f t="shared" si="29"/>
        <v>1</v>
      </c>
      <c r="T82" s="20">
        <f t="shared" si="30"/>
        <v>0.5</v>
      </c>
      <c r="U82" s="20">
        <f t="shared" si="31"/>
        <v>0.5</v>
      </c>
    </row>
    <row r="83" spans="1:21" x14ac:dyDescent="0.35">
      <c r="A83" s="23" t="s">
        <v>121</v>
      </c>
      <c r="B83" s="19" t="s">
        <v>2</v>
      </c>
      <c r="C83" s="19" t="s">
        <v>2</v>
      </c>
      <c r="D83" s="19" t="s">
        <v>2</v>
      </c>
      <c r="E83" s="19" t="s">
        <v>1</v>
      </c>
      <c r="G83" s="23" t="s">
        <v>121</v>
      </c>
      <c r="H83" s="24" t="str">
        <f t="shared" si="24"/>
        <v>Cukup/Cukup</v>
      </c>
      <c r="I83" s="24" t="str">
        <f t="shared" si="25"/>
        <v>Cukup/Cukup</v>
      </c>
      <c r="J83" s="24" t="str">
        <f t="shared" si="32"/>
        <v>Cukup/Baik</v>
      </c>
      <c r="K83" s="24" t="str">
        <f t="shared" si="33"/>
        <v>Cukup/Cukup</v>
      </c>
      <c r="L83" s="24" t="str">
        <f t="shared" si="34"/>
        <v>Cukup/Baik</v>
      </c>
      <c r="M83" s="24" t="str">
        <f t="shared" si="35"/>
        <v>Cukup/Baik</v>
      </c>
      <c r="O83" s="23" t="s">
        <v>121</v>
      </c>
      <c r="P83" s="20">
        <f t="shared" si="26"/>
        <v>1</v>
      </c>
      <c r="Q83" s="20">
        <f t="shared" si="27"/>
        <v>1</v>
      </c>
      <c r="R83" s="20">
        <f t="shared" si="28"/>
        <v>0.5</v>
      </c>
      <c r="S83" s="20">
        <f t="shared" si="29"/>
        <v>1</v>
      </c>
      <c r="T83" s="20">
        <f t="shared" si="30"/>
        <v>0.5</v>
      </c>
      <c r="U83" s="20">
        <f t="shared" si="31"/>
        <v>0.5</v>
      </c>
    </row>
    <row r="84" spans="1:21" x14ac:dyDescent="0.35">
      <c r="A84" s="23" t="s">
        <v>122</v>
      </c>
      <c r="B84" s="19" t="s">
        <v>1</v>
      </c>
      <c r="C84" s="19" t="s">
        <v>2</v>
      </c>
      <c r="D84" s="19" t="s">
        <v>1</v>
      </c>
      <c r="E84" s="19" t="s">
        <v>1</v>
      </c>
      <c r="G84" s="23" t="s">
        <v>122</v>
      </c>
      <c r="H84" s="24" t="str">
        <f t="shared" si="24"/>
        <v>Baik/Cukup</v>
      </c>
      <c r="I84" s="24" t="str">
        <f t="shared" si="25"/>
        <v>Baik/Baik</v>
      </c>
      <c r="J84" s="24" t="str">
        <f t="shared" si="32"/>
        <v>Baik/Baik</v>
      </c>
      <c r="K84" s="24" t="str">
        <f t="shared" si="33"/>
        <v>Cukup/Baik</v>
      </c>
      <c r="L84" s="24" t="str">
        <f t="shared" si="34"/>
        <v>Cukup/Baik</v>
      </c>
      <c r="M84" s="24" t="str">
        <f t="shared" si="35"/>
        <v>Baik/Baik</v>
      </c>
      <c r="O84" s="23" t="s">
        <v>122</v>
      </c>
      <c r="P84" s="20">
        <f t="shared" si="26"/>
        <v>2</v>
      </c>
      <c r="Q84" s="20">
        <f t="shared" si="27"/>
        <v>1</v>
      </c>
      <c r="R84" s="20">
        <f t="shared" si="28"/>
        <v>1</v>
      </c>
      <c r="S84" s="20">
        <f t="shared" si="29"/>
        <v>0.5</v>
      </c>
      <c r="T84" s="20">
        <f t="shared" si="30"/>
        <v>0.5</v>
      </c>
      <c r="U84" s="20">
        <f t="shared" si="31"/>
        <v>1</v>
      </c>
    </row>
    <row r="85" spans="1:21" x14ac:dyDescent="0.35">
      <c r="A85" s="23" t="s">
        <v>123</v>
      </c>
      <c r="B85" s="19" t="s">
        <v>1</v>
      </c>
      <c r="C85" s="19" t="s">
        <v>2</v>
      </c>
      <c r="D85" s="19" t="s">
        <v>1</v>
      </c>
      <c r="E85" s="19" t="s">
        <v>1</v>
      </c>
      <c r="G85" s="23" t="s">
        <v>123</v>
      </c>
      <c r="H85" s="24" t="str">
        <f t="shared" si="24"/>
        <v>Baik/Cukup</v>
      </c>
      <c r="I85" s="24" t="str">
        <f t="shared" si="25"/>
        <v>Baik/Baik</v>
      </c>
      <c r="J85" s="24" t="str">
        <f t="shared" si="32"/>
        <v>Baik/Baik</v>
      </c>
      <c r="K85" s="24" t="str">
        <f t="shared" si="33"/>
        <v>Cukup/Baik</v>
      </c>
      <c r="L85" s="24" t="str">
        <f t="shared" si="34"/>
        <v>Cukup/Baik</v>
      </c>
      <c r="M85" s="24" t="str">
        <f t="shared" si="35"/>
        <v>Baik/Baik</v>
      </c>
      <c r="O85" s="23" t="s">
        <v>123</v>
      </c>
      <c r="P85" s="20">
        <f t="shared" si="26"/>
        <v>2</v>
      </c>
      <c r="Q85" s="20">
        <f t="shared" si="27"/>
        <v>1</v>
      </c>
      <c r="R85" s="20">
        <f t="shared" si="28"/>
        <v>1</v>
      </c>
      <c r="S85" s="20">
        <f t="shared" si="29"/>
        <v>0.5</v>
      </c>
      <c r="T85" s="20">
        <f t="shared" si="30"/>
        <v>0.5</v>
      </c>
      <c r="U85" s="20">
        <f t="shared" si="31"/>
        <v>1</v>
      </c>
    </row>
    <row r="86" spans="1:21" x14ac:dyDescent="0.35">
      <c r="A86" s="23" t="s">
        <v>124</v>
      </c>
      <c r="B86" s="19" t="s">
        <v>1</v>
      </c>
      <c r="C86" s="19" t="s">
        <v>1</v>
      </c>
      <c r="D86" s="19" t="s">
        <v>1</v>
      </c>
      <c r="E86" s="19" t="s">
        <v>1</v>
      </c>
      <c r="G86" s="23" t="s">
        <v>124</v>
      </c>
      <c r="H86" s="24" t="str">
        <f t="shared" si="24"/>
        <v>Baik/Baik</v>
      </c>
      <c r="I86" s="24" t="str">
        <f t="shared" si="25"/>
        <v>Baik/Baik</v>
      </c>
      <c r="J86" s="24" t="str">
        <f t="shared" si="32"/>
        <v>Baik/Baik</v>
      </c>
      <c r="K86" s="24" t="str">
        <f t="shared" si="33"/>
        <v>Baik/Baik</v>
      </c>
      <c r="L86" s="24" t="str">
        <f t="shared" si="34"/>
        <v>Baik/Baik</v>
      </c>
      <c r="M86" s="24" t="str">
        <f t="shared" si="35"/>
        <v>Baik/Baik</v>
      </c>
      <c r="O86" s="23" t="s">
        <v>124</v>
      </c>
      <c r="P86" s="20">
        <f t="shared" si="26"/>
        <v>1</v>
      </c>
      <c r="Q86" s="20">
        <f t="shared" si="27"/>
        <v>1</v>
      </c>
      <c r="R86" s="20">
        <f t="shared" si="28"/>
        <v>1</v>
      </c>
      <c r="S86" s="20">
        <f t="shared" si="29"/>
        <v>1</v>
      </c>
      <c r="T86" s="20">
        <f t="shared" si="30"/>
        <v>1</v>
      </c>
      <c r="U86" s="20">
        <f t="shared" si="31"/>
        <v>1</v>
      </c>
    </row>
    <row r="87" spans="1:21" x14ac:dyDescent="0.35">
      <c r="A87" s="23" t="s">
        <v>125</v>
      </c>
      <c r="B87" s="19" t="s">
        <v>2</v>
      </c>
      <c r="C87" s="19" t="s">
        <v>1</v>
      </c>
      <c r="D87" s="19" t="s">
        <v>1</v>
      </c>
      <c r="E87" s="19" t="s">
        <v>1</v>
      </c>
      <c r="G87" s="23" t="s">
        <v>125</v>
      </c>
      <c r="H87" s="24" t="str">
        <f t="shared" si="24"/>
        <v>Cukup/Baik</v>
      </c>
      <c r="I87" s="24" t="str">
        <f t="shared" si="25"/>
        <v>Cukup/Baik</v>
      </c>
      <c r="J87" s="24" t="str">
        <f t="shared" si="32"/>
        <v>Cukup/Baik</v>
      </c>
      <c r="K87" s="24" t="str">
        <f t="shared" si="33"/>
        <v>Baik/Baik</v>
      </c>
      <c r="L87" s="24" t="str">
        <f t="shared" si="34"/>
        <v>Baik/Baik</v>
      </c>
      <c r="M87" s="24" t="str">
        <f t="shared" si="35"/>
        <v>Baik/Baik</v>
      </c>
      <c r="O87" s="23" t="s">
        <v>125</v>
      </c>
      <c r="P87" s="20">
        <f t="shared" si="26"/>
        <v>0.5</v>
      </c>
      <c r="Q87" s="20">
        <f t="shared" si="27"/>
        <v>0.5</v>
      </c>
      <c r="R87" s="20">
        <f t="shared" si="28"/>
        <v>0.5</v>
      </c>
      <c r="S87" s="20">
        <f t="shared" si="29"/>
        <v>1</v>
      </c>
      <c r="T87" s="20">
        <f t="shared" si="30"/>
        <v>1</v>
      </c>
      <c r="U87" s="20">
        <f t="shared" si="31"/>
        <v>1</v>
      </c>
    </row>
    <row r="88" spans="1:21" x14ac:dyDescent="0.35">
      <c r="A88" s="23" t="s">
        <v>126</v>
      </c>
      <c r="B88" s="19" t="s">
        <v>2</v>
      </c>
      <c r="C88" s="19" t="s">
        <v>1</v>
      </c>
      <c r="D88" s="19" t="s">
        <v>1</v>
      </c>
      <c r="E88" s="19" t="s">
        <v>1</v>
      </c>
      <c r="G88" s="23" t="s">
        <v>126</v>
      </c>
      <c r="H88" s="24" t="str">
        <f t="shared" si="24"/>
        <v>Cukup/Baik</v>
      </c>
      <c r="I88" s="24" t="str">
        <f t="shared" si="25"/>
        <v>Cukup/Baik</v>
      </c>
      <c r="J88" s="24" t="str">
        <f t="shared" si="32"/>
        <v>Cukup/Baik</v>
      </c>
      <c r="K88" s="24" t="str">
        <f t="shared" si="33"/>
        <v>Baik/Baik</v>
      </c>
      <c r="L88" s="24" t="str">
        <f t="shared" si="34"/>
        <v>Baik/Baik</v>
      </c>
      <c r="M88" s="24" t="str">
        <f t="shared" si="35"/>
        <v>Baik/Baik</v>
      </c>
      <c r="O88" s="23" t="s">
        <v>126</v>
      </c>
      <c r="P88" s="20">
        <f t="shared" si="26"/>
        <v>0.5</v>
      </c>
      <c r="Q88" s="20">
        <f t="shared" si="27"/>
        <v>0.5</v>
      </c>
      <c r="R88" s="20">
        <f t="shared" si="28"/>
        <v>0.5</v>
      </c>
      <c r="S88" s="20">
        <f t="shared" si="29"/>
        <v>1</v>
      </c>
      <c r="T88" s="20">
        <f t="shared" si="30"/>
        <v>1</v>
      </c>
      <c r="U88" s="20">
        <f t="shared" si="31"/>
        <v>1</v>
      </c>
    </row>
    <row r="89" spans="1:21" x14ac:dyDescent="0.35">
      <c r="A89" s="23" t="s">
        <v>127</v>
      </c>
      <c r="B89" s="19" t="s">
        <v>2</v>
      </c>
      <c r="C89" s="19" t="s">
        <v>2</v>
      </c>
      <c r="D89" s="19" t="s">
        <v>1</v>
      </c>
      <c r="E89" s="19" t="s">
        <v>2</v>
      </c>
      <c r="G89" s="23" t="s">
        <v>127</v>
      </c>
      <c r="H89" s="24" t="str">
        <f t="shared" si="24"/>
        <v>Cukup/Cukup</v>
      </c>
      <c r="I89" s="24" t="str">
        <f t="shared" si="25"/>
        <v>Cukup/Baik</v>
      </c>
      <c r="J89" s="24" t="str">
        <f t="shared" si="32"/>
        <v>Cukup/Cukup</v>
      </c>
      <c r="K89" s="24" t="str">
        <f t="shared" si="33"/>
        <v>Cukup/Baik</v>
      </c>
      <c r="L89" s="24" t="str">
        <f t="shared" si="34"/>
        <v>Cukup/Cukup</v>
      </c>
      <c r="M89" s="24" t="str">
        <f t="shared" si="35"/>
        <v>Baik/Cukup</v>
      </c>
      <c r="O89" s="23" t="s">
        <v>127</v>
      </c>
      <c r="P89" s="20">
        <f t="shared" si="26"/>
        <v>1</v>
      </c>
      <c r="Q89" s="20">
        <f t="shared" si="27"/>
        <v>0.5</v>
      </c>
      <c r="R89" s="20">
        <f t="shared" si="28"/>
        <v>1</v>
      </c>
      <c r="S89" s="20">
        <f t="shared" si="29"/>
        <v>0.5</v>
      </c>
      <c r="T89" s="20">
        <f t="shared" si="30"/>
        <v>1</v>
      </c>
      <c r="U89" s="20">
        <f t="shared" si="31"/>
        <v>2</v>
      </c>
    </row>
    <row r="90" spans="1:21" x14ac:dyDescent="0.35">
      <c r="A90" s="23" t="s">
        <v>128</v>
      </c>
      <c r="B90" s="19" t="s">
        <v>2</v>
      </c>
      <c r="C90" s="19" t="s">
        <v>2</v>
      </c>
      <c r="D90" s="19" t="s">
        <v>1</v>
      </c>
      <c r="E90" s="19" t="s">
        <v>1</v>
      </c>
      <c r="G90" s="23" t="s">
        <v>128</v>
      </c>
      <c r="H90" s="24" t="str">
        <f t="shared" si="24"/>
        <v>Cukup/Cukup</v>
      </c>
      <c r="I90" s="24" t="str">
        <f t="shared" si="25"/>
        <v>Cukup/Baik</v>
      </c>
      <c r="J90" s="24" t="str">
        <f t="shared" si="32"/>
        <v>Cukup/Baik</v>
      </c>
      <c r="K90" s="24" t="str">
        <f t="shared" si="33"/>
        <v>Cukup/Baik</v>
      </c>
      <c r="L90" s="24" t="str">
        <f t="shared" si="34"/>
        <v>Cukup/Baik</v>
      </c>
      <c r="M90" s="24" t="str">
        <f t="shared" si="35"/>
        <v>Baik/Baik</v>
      </c>
      <c r="O90" s="23" t="s">
        <v>128</v>
      </c>
      <c r="P90" s="20">
        <f t="shared" si="26"/>
        <v>1</v>
      </c>
      <c r="Q90" s="20">
        <f t="shared" si="27"/>
        <v>0.5</v>
      </c>
      <c r="R90" s="20">
        <f t="shared" si="28"/>
        <v>0.5</v>
      </c>
      <c r="S90" s="20">
        <f t="shared" si="29"/>
        <v>0.5</v>
      </c>
      <c r="T90" s="20">
        <f t="shared" si="30"/>
        <v>0.5</v>
      </c>
      <c r="U90" s="20">
        <f t="shared" si="31"/>
        <v>1</v>
      </c>
    </row>
    <row r="91" spans="1:21" x14ac:dyDescent="0.35">
      <c r="A91" s="23" t="s">
        <v>129</v>
      </c>
      <c r="B91" s="19" t="s">
        <v>2</v>
      </c>
      <c r="C91" s="19" t="s">
        <v>2</v>
      </c>
      <c r="D91" s="19" t="s">
        <v>2</v>
      </c>
      <c r="E91" s="19" t="s">
        <v>23</v>
      </c>
      <c r="G91" s="23" t="s">
        <v>129</v>
      </c>
      <c r="H91" s="24" t="str">
        <f t="shared" si="24"/>
        <v>Cukup/Cukup</v>
      </c>
      <c r="I91" s="24" t="str">
        <f t="shared" si="25"/>
        <v>Cukup/Cukup</v>
      </c>
      <c r="J91" s="24" t="str">
        <f t="shared" si="32"/>
        <v>Cukup/Sangat Baik</v>
      </c>
      <c r="K91" s="24" t="str">
        <f t="shared" si="33"/>
        <v>Cukup/Cukup</v>
      </c>
      <c r="L91" s="24" t="str">
        <f t="shared" si="34"/>
        <v>Cukup/Sangat Baik</v>
      </c>
      <c r="M91" s="24" t="str">
        <f t="shared" si="35"/>
        <v>Cukup/Sangat Baik</v>
      </c>
      <c r="O91" s="23" t="s">
        <v>129</v>
      </c>
      <c r="P91" s="20">
        <f t="shared" si="26"/>
        <v>1</v>
      </c>
      <c r="Q91" s="20">
        <f t="shared" si="27"/>
        <v>1</v>
      </c>
      <c r="R91" s="20">
        <f t="shared" si="28"/>
        <v>0.25</v>
      </c>
      <c r="S91" s="20">
        <f t="shared" si="29"/>
        <v>1</v>
      </c>
      <c r="T91" s="20">
        <f t="shared" si="30"/>
        <v>0.25</v>
      </c>
      <c r="U91" s="20">
        <f t="shared" si="31"/>
        <v>0.25</v>
      </c>
    </row>
    <row r="92" spans="1:21" x14ac:dyDescent="0.35">
      <c r="A92" s="23" t="s">
        <v>130</v>
      </c>
      <c r="B92" s="19" t="s">
        <v>2</v>
      </c>
      <c r="C92" s="19" t="s">
        <v>2</v>
      </c>
      <c r="D92" s="19" t="s">
        <v>2</v>
      </c>
      <c r="E92" s="19" t="s">
        <v>2</v>
      </c>
      <c r="G92" s="23" t="s">
        <v>130</v>
      </c>
      <c r="H92" s="24" t="str">
        <f t="shared" si="24"/>
        <v>Cukup/Cukup</v>
      </c>
      <c r="I92" s="24" t="str">
        <f t="shared" si="25"/>
        <v>Cukup/Cukup</v>
      </c>
      <c r="J92" s="24" t="str">
        <f t="shared" si="32"/>
        <v>Cukup/Cukup</v>
      </c>
      <c r="K92" s="24" t="str">
        <f t="shared" si="33"/>
        <v>Cukup/Cukup</v>
      </c>
      <c r="L92" s="24" t="str">
        <f t="shared" si="34"/>
        <v>Cukup/Cukup</v>
      </c>
      <c r="M92" s="24" t="str">
        <f t="shared" si="35"/>
        <v>Cukup/Cukup</v>
      </c>
      <c r="O92" s="23" t="s">
        <v>130</v>
      </c>
      <c r="P92" s="20">
        <f t="shared" si="26"/>
        <v>1</v>
      </c>
      <c r="Q92" s="20">
        <f t="shared" si="27"/>
        <v>1</v>
      </c>
      <c r="R92" s="20">
        <f t="shared" si="28"/>
        <v>1</v>
      </c>
      <c r="S92" s="20">
        <f t="shared" si="29"/>
        <v>1</v>
      </c>
      <c r="T92" s="20">
        <f t="shared" si="30"/>
        <v>1</v>
      </c>
      <c r="U92" s="20">
        <f t="shared" si="31"/>
        <v>1</v>
      </c>
    </row>
    <row r="93" spans="1:21" x14ac:dyDescent="0.35">
      <c r="A93" s="23" t="s">
        <v>131</v>
      </c>
      <c r="B93" s="19" t="s">
        <v>2</v>
      </c>
      <c r="C93" s="19" t="s">
        <v>1</v>
      </c>
      <c r="D93" s="19" t="s">
        <v>2</v>
      </c>
      <c r="E93" s="19" t="s">
        <v>1</v>
      </c>
      <c r="G93" s="23" t="s">
        <v>131</v>
      </c>
      <c r="H93" s="24" t="str">
        <f t="shared" si="24"/>
        <v>Cukup/Baik</v>
      </c>
      <c r="I93" s="24" t="str">
        <f t="shared" si="25"/>
        <v>Cukup/Cukup</v>
      </c>
      <c r="J93" s="24" t="str">
        <f t="shared" si="32"/>
        <v>Cukup/Baik</v>
      </c>
      <c r="K93" s="24" t="str">
        <f t="shared" si="33"/>
        <v>Baik/Cukup</v>
      </c>
      <c r="L93" s="24" t="str">
        <f t="shared" si="34"/>
        <v>Baik/Baik</v>
      </c>
      <c r="M93" s="24" t="str">
        <f t="shared" si="35"/>
        <v>Cukup/Baik</v>
      </c>
      <c r="O93" s="23" t="s">
        <v>131</v>
      </c>
      <c r="P93" s="20">
        <f t="shared" si="26"/>
        <v>0.5</v>
      </c>
      <c r="Q93" s="20">
        <f t="shared" si="27"/>
        <v>1</v>
      </c>
      <c r="R93" s="20">
        <f t="shared" si="28"/>
        <v>0.5</v>
      </c>
      <c r="S93" s="20">
        <f t="shared" si="29"/>
        <v>2</v>
      </c>
      <c r="T93" s="20">
        <f t="shared" si="30"/>
        <v>1</v>
      </c>
      <c r="U93" s="20">
        <f t="shared" si="31"/>
        <v>0.5</v>
      </c>
    </row>
    <row r="94" spans="1:21" x14ac:dyDescent="0.35">
      <c r="A94" s="23" t="s">
        <v>132</v>
      </c>
      <c r="B94" s="19" t="s">
        <v>2</v>
      </c>
      <c r="C94" s="19" t="s">
        <v>1</v>
      </c>
      <c r="D94" s="19" t="s">
        <v>1</v>
      </c>
      <c r="E94" s="19" t="s">
        <v>1</v>
      </c>
      <c r="G94" s="23" t="s">
        <v>132</v>
      </c>
      <c r="H94" s="24" t="str">
        <f t="shared" si="24"/>
        <v>Cukup/Baik</v>
      </c>
      <c r="I94" s="24" t="str">
        <f t="shared" si="25"/>
        <v>Cukup/Baik</v>
      </c>
      <c r="J94" s="24" t="str">
        <f t="shared" si="32"/>
        <v>Cukup/Baik</v>
      </c>
      <c r="K94" s="24" t="str">
        <f t="shared" si="33"/>
        <v>Baik/Baik</v>
      </c>
      <c r="L94" s="24" t="str">
        <f t="shared" si="34"/>
        <v>Baik/Baik</v>
      </c>
      <c r="M94" s="24" t="str">
        <f t="shared" si="35"/>
        <v>Baik/Baik</v>
      </c>
      <c r="O94" s="23" t="s">
        <v>132</v>
      </c>
      <c r="P94" s="20">
        <f t="shared" si="26"/>
        <v>0.5</v>
      </c>
      <c r="Q94" s="20">
        <f t="shared" si="27"/>
        <v>0.5</v>
      </c>
      <c r="R94" s="20">
        <f t="shared" si="28"/>
        <v>0.5</v>
      </c>
      <c r="S94" s="20">
        <f t="shared" si="29"/>
        <v>1</v>
      </c>
      <c r="T94" s="20">
        <f t="shared" si="30"/>
        <v>1</v>
      </c>
      <c r="U94" s="20">
        <f t="shared" si="31"/>
        <v>1</v>
      </c>
    </row>
    <row r="95" spans="1:21" x14ac:dyDescent="0.35">
      <c r="A95" s="23" t="s">
        <v>133</v>
      </c>
      <c r="B95" s="19" t="s">
        <v>2</v>
      </c>
      <c r="C95" s="19" t="s">
        <v>1</v>
      </c>
      <c r="D95" s="19" t="s">
        <v>2</v>
      </c>
      <c r="E95" s="19" t="s">
        <v>2</v>
      </c>
      <c r="G95" s="23" t="s">
        <v>133</v>
      </c>
      <c r="H95" s="24" t="str">
        <f t="shared" si="24"/>
        <v>Cukup/Baik</v>
      </c>
      <c r="I95" s="24" t="str">
        <f t="shared" si="25"/>
        <v>Cukup/Cukup</v>
      </c>
      <c r="J95" s="24" t="str">
        <f t="shared" si="32"/>
        <v>Cukup/Cukup</v>
      </c>
      <c r="K95" s="24" t="str">
        <f t="shared" si="33"/>
        <v>Baik/Cukup</v>
      </c>
      <c r="L95" s="24" t="str">
        <f t="shared" si="34"/>
        <v>Baik/Cukup</v>
      </c>
      <c r="M95" s="24" t="str">
        <f t="shared" si="35"/>
        <v>Cukup/Cukup</v>
      </c>
      <c r="O95" s="23" t="s">
        <v>133</v>
      </c>
      <c r="P95" s="20">
        <f t="shared" si="26"/>
        <v>0.5</v>
      </c>
      <c r="Q95" s="20">
        <f t="shared" si="27"/>
        <v>1</v>
      </c>
      <c r="R95" s="20">
        <f t="shared" si="28"/>
        <v>1</v>
      </c>
      <c r="S95" s="20">
        <f t="shared" si="29"/>
        <v>2</v>
      </c>
      <c r="T95" s="20">
        <f t="shared" si="30"/>
        <v>2</v>
      </c>
      <c r="U95" s="20">
        <f t="shared" si="31"/>
        <v>1</v>
      </c>
    </row>
    <row r="96" spans="1:21" x14ac:dyDescent="0.35">
      <c r="A96" s="23" t="s">
        <v>134</v>
      </c>
      <c r="B96" s="19" t="s">
        <v>2</v>
      </c>
      <c r="C96" s="19" t="s">
        <v>1</v>
      </c>
      <c r="D96" s="19" t="s">
        <v>2</v>
      </c>
      <c r="E96" s="19" t="s">
        <v>23</v>
      </c>
      <c r="G96" s="23" t="s">
        <v>134</v>
      </c>
      <c r="H96" s="24" t="str">
        <f t="shared" si="24"/>
        <v>Cukup/Baik</v>
      </c>
      <c r="I96" s="24" t="str">
        <f t="shared" si="25"/>
        <v>Cukup/Cukup</v>
      </c>
      <c r="J96" s="24" t="str">
        <f t="shared" si="32"/>
        <v>Cukup/Sangat Baik</v>
      </c>
      <c r="K96" s="24" t="str">
        <f t="shared" si="33"/>
        <v>Baik/Cukup</v>
      </c>
      <c r="L96" s="24" t="str">
        <f t="shared" si="34"/>
        <v>Baik/Sangat Baik</v>
      </c>
      <c r="M96" s="24" t="str">
        <f t="shared" si="35"/>
        <v>Cukup/Sangat Baik</v>
      </c>
      <c r="O96" s="23" t="s">
        <v>134</v>
      </c>
      <c r="P96" s="20">
        <f t="shared" si="26"/>
        <v>0.5</v>
      </c>
      <c r="Q96" s="20">
        <f t="shared" si="27"/>
        <v>1</v>
      </c>
      <c r="R96" s="20">
        <f t="shared" si="28"/>
        <v>0.25</v>
      </c>
      <c r="S96" s="20">
        <f t="shared" si="29"/>
        <v>2</v>
      </c>
      <c r="T96" s="20">
        <f t="shared" si="30"/>
        <v>0.33</v>
      </c>
      <c r="U96" s="20">
        <f t="shared" si="31"/>
        <v>0.25</v>
      </c>
    </row>
    <row r="97" spans="1:21" x14ac:dyDescent="0.35">
      <c r="A97" s="23" t="s">
        <v>135</v>
      </c>
      <c r="B97" s="19" t="s">
        <v>2</v>
      </c>
      <c r="C97" s="19" t="s">
        <v>1</v>
      </c>
      <c r="D97" s="19" t="s">
        <v>2</v>
      </c>
      <c r="E97" s="19" t="s">
        <v>23</v>
      </c>
      <c r="G97" s="23" t="s">
        <v>135</v>
      </c>
      <c r="H97" s="24" t="str">
        <f t="shared" si="24"/>
        <v>Cukup/Baik</v>
      </c>
      <c r="I97" s="24" t="str">
        <f t="shared" si="25"/>
        <v>Cukup/Cukup</v>
      </c>
      <c r="J97" s="24" t="str">
        <f t="shared" si="32"/>
        <v>Cukup/Sangat Baik</v>
      </c>
      <c r="K97" s="24" t="str">
        <f t="shared" si="33"/>
        <v>Baik/Cukup</v>
      </c>
      <c r="L97" s="24" t="str">
        <f t="shared" si="34"/>
        <v>Baik/Sangat Baik</v>
      </c>
      <c r="M97" s="24" t="str">
        <f t="shared" si="35"/>
        <v>Cukup/Sangat Baik</v>
      </c>
      <c r="O97" s="23" t="s">
        <v>135</v>
      </c>
      <c r="P97" s="20">
        <f t="shared" si="26"/>
        <v>0.5</v>
      </c>
      <c r="Q97" s="20">
        <f t="shared" si="27"/>
        <v>1</v>
      </c>
      <c r="R97" s="20">
        <f t="shared" si="28"/>
        <v>0.25</v>
      </c>
      <c r="S97" s="20">
        <f t="shared" si="29"/>
        <v>2</v>
      </c>
      <c r="T97" s="20">
        <f t="shared" si="30"/>
        <v>0.33</v>
      </c>
      <c r="U97" s="20">
        <f t="shared" si="31"/>
        <v>0.25</v>
      </c>
    </row>
    <row r="98" spans="1:21" x14ac:dyDescent="0.35">
      <c r="A98" s="23" t="s">
        <v>136</v>
      </c>
      <c r="B98" s="19" t="s">
        <v>2</v>
      </c>
      <c r="C98" s="19" t="s">
        <v>1</v>
      </c>
      <c r="D98" s="19" t="s">
        <v>2</v>
      </c>
      <c r="E98" s="19" t="s">
        <v>2</v>
      </c>
      <c r="G98" s="23" t="s">
        <v>136</v>
      </c>
      <c r="H98" s="24" t="str">
        <f t="shared" si="24"/>
        <v>Cukup/Baik</v>
      </c>
      <c r="I98" s="24" t="str">
        <f t="shared" si="25"/>
        <v>Cukup/Cukup</v>
      </c>
      <c r="J98" s="24" t="str">
        <f t="shared" si="32"/>
        <v>Cukup/Cukup</v>
      </c>
      <c r="K98" s="24" t="str">
        <f t="shared" si="33"/>
        <v>Baik/Cukup</v>
      </c>
      <c r="L98" s="24" t="str">
        <f t="shared" si="34"/>
        <v>Baik/Cukup</v>
      </c>
      <c r="M98" s="24" t="str">
        <f t="shared" si="35"/>
        <v>Cukup/Cukup</v>
      </c>
      <c r="O98" s="23" t="s">
        <v>136</v>
      </c>
      <c r="P98" s="20">
        <f t="shared" si="26"/>
        <v>0.5</v>
      </c>
      <c r="Q98" s="20">
        <f t="shared" si="27"/>
        <v>1</v>
      </c>
      <c r="R98" s="20">
        <f t="shared" si="28"/>
        <v>1</v>
      </c>
      <c r="S98" s="20">
        <f t="shared" si="29"/>
        <v>2</v>
      </c>
      <c r="T98" s="20">
        <f t="shared" si="30"/>
        <v>2</v>
      </c>
      <c r="U98" s="20">
        <f t="shared" si="31"/>
        <v>1</v>
      </c>
    </row>
    <row r="99" spans="1:21" x14ac:dyDescent="0.35">
      <c r="A99" s="23" t="s">
        <v>137</v>
      </c>
      <c r="B99" s="19" t="s">
        <v>2</v>
      </c>
      <c r="C99" s="19" t="s">
        <v>1</v>
      </c>
      <c r="D99" s="19" t="s">
        <v>2</v>
      </c>
      <c r="E99" s="19" t="s">
        <v>2</v>
      </c>
      <c r="G99" s="23" t="s">
        <v>137</v>
      </c>
      <c r="H99" s="24" t="str">
        <f t="shared" si="24"/>
        <v>Cukup/Baik</v>
      </c>
      <c r="I99" s="24" t="str">
        <f t="shared" si="25"/>
        <v>Cukup/Cukup</v>
      </c>
      <c r="J99" s="24" t="str">
        <f t="shared" si="32"/>
        <v>Cukup/Cukup</v>
      </c>
      <c r="K99" s="24" t="str">
        <f t="shared" si="33"/>
        <v>Baik/Cukup</v>
      </c>
      <c r="L99" s="24" t="str">
        <f t="shared" si="34"/>
        <v>Baik/Cukup</v>
      </c>
      <c r="M99" s="24" t="str">
        <f t="shared" si="35"/>
        <v>Cukup/Cukup</v>
      </c>
      <c r="O99" s="23" t="s">
        <v>137</v>
      </c>
      <c r="P99" s="20">
        <f t="shared" si="26"/>
        <v>0.5</v>
      </c>
      <c r="Q99" s="20">
        <f t="shared" si="27"/>
        <v>1</v>
      </c>
      <c r="R99" s="20">
        <f t="shared" si="28"/>
        <v>1</v>
      </c>
      <c r="S99" s="20">
        <f t="shared" si="29"/>
        <v>2</v>
      </c>
      <c r="T99" s="20">
        <f t="shared" si="30"/>
        <v>2</v>
      </c>
      <c r="U99" s="20">
        <f t="shared" si="31"/>
        <v>1</v>
      </c>
    </row>
    <row r="100" spans="1:21" x14ac:dyDescent="0.35">
      <c r="A100" s="23" t="s">
        <v>138</v>
      </c>
      <c r="B100" s="19" t="s">
        <v>2</v>
      </c>
      <c r="C100" s="19" t="s">
        <v>1</v>
      </c>
      <c r="D100" s="19" t="s">
        <v>2</v>
      </c>
      <c r="E100" s="19" t="s">
        <v>2</v>
      </c>
      <c r="G100" s="23" t="s">
        <v>138</v>
      </c>
      <c r="H100" s="24" t="str">
        <f t="shared" si="24"/>
        <v>Cukup/Baik</v>
      </c>
      <c r="I100" s="24" t="str">
        <f t="shared" si="25"/>
        <v>Cukup/Cukup</v>
      </c>
      <c r="J100" s="24" t="str">
        <f t="shared" si="32"/>
        <v>Cukup/Cukup</v>
      </c>
      <c r="K100" s="24" t="str">
        <f t="shared" si="33"/>
        <v>Baik/Cukup</v>
      </c>
      <c r="L100" s="24" t="str">
        <f t="shared" si="34"/>
        <v>Baik/Cukup</v>
      </c>
      <c r="M100" s="24" t="str">
        <f t="shared" si="35"/>
        <v>Cukup/Cukup</v>
      </c>
      <c r="O100" s="23" t="s">
        <v>138</v>
      </c>
      <c r="P100" s="20">
        <f t="shared" ref="P100:P133" si="36">VLOOKUP(H100,$W$21:$X$29,2,)</f>
        <v>0.5</v>
      </c>
      <c r="Q100" s="20">
        <f t="shared" ref="Q100:Q133" si="37">VLOOKUP(I100,$W$21:$X$29,2,)</f>
        <v>1</v>
      </c>
      <c r="R100" s="20">
        <f t="shared" ref="R100:R133" si="38">VLOOKUP(J100,$W$21:$X$29,2,)</f>
        <v>1</v>
      </c>
      <c r="S100" s="20">
        <f t="shared" ref="S100:S133" si="39">VLOOKUP(K100,$W$21:$X$29,2,)</f>
        <v>2</v>
      </c>
      <c r="T100" s="20">
        <f t="shared" ref="T100:T133" si="40">VLOOKUP(L100,$W$21:$X$29,2,)</f>
        <v>2</v>
      </c>
      <c r="U100" s="20">
        <f t="shared" ref="U100:U133" si="41">VLOOKUP(M100,$W$21:$X$29,2,)</f>
        <v>1</v>
      </c>
    </row>
    <row r="101" spans="1:21" x14ac:dyDescent="0.35">
      <c r="A101" s="23" t="s">
        <v>139</v>
      </c>
      <c r="B101" s="19" t="s">
        <v>2</v>
      </c>
      <c r="C101" s="19" t="s">
        <v>2</v>
      </c>
      <c r="D101" s="19" t="s">
        <v>2</v>
      </c>
      <c r="E101" s="19" t="s">
        <v>2</v>
      </c>
      <c r="G101" s="23" t="s">
        <v>139</v>
      </c>
      <c r="H101" s="24" t="str">
        <f t="shared" si="24"/>
        <v>Cukup/Cukup</v>
      </c>
      <c r="I101" s="24" t="str">
        <f t="shared" si="25"/>
        <v>Cukup/Cukup</v>
      </c>
      <c r="J101" s="24" t="str">
        <f t="shared" si="32"/>
        <v>Cukup/Cukup</v>
      </c>
      <c r="K101" s="24" t="str">
        <f t="shared" si="33"/>
        <v>Cukup/Cukup</v>
      </c>
      <c r="L101" s="24" t="str">
        <f t="shared" si="34"/>
        <v>Cukup/Cukup</v>
      </c>
      <c r="M101" s="24" t="str">
        <f t="shared" si="35"/>
        <v>Cukup/Cukup</v>
      </c>
      <c r="O101" s="23" t="s">
        <v>139</v>
      </c>
      <c r="P101" s="20">
        <f t="shared" si="36"/>
        <v>1</v>
      </c>
      <c r="Q101" s="20">
        <f t="shared" si="37"/>
        <v>1</v>
      </c>
      <c r="R101" s="20">
        <f t="shared" si="38"/>
        <v>1</v>
      </c>
      <c r="S101" s="20">
        <f t="shared" si="39"/>
        <v>1</v>
      </c>
      <c r="T101" s="20">
        <f t="shared" si="40"/>
        <v>1</v>
      </c>
      <c r="U101" s="20">
        <f t="shared" si="41"/>
        <v>1</v>
      </c>
    </row>
    <row r="102" spans="1:21" x14ac:dyDescent="0.35">
      <c r="A102" s="23" t="s">
        <v>140</v>
      </c>
      <c r="B102" s="19" t="s">
        <v>2</v>
      </c>
      <c r="C102" s="19" t="s">
        <v>2</v>
      </c>
      <c r="D102" s="19" t="s">
        <v>1</v>
      </c>
      <c r="E102" s="19" t="s">
        <v>2</v>
      </c>
      <c r="G102" s="23" t="s">
        <v>140</v>
      </c>
      <c r="H102" s="24" t="str">
        <f t="shared" si="24"/>
        <v>Cukup/Cukup</v>
      </c>
      <c r="I102" s="24" t="str">
        <f t="shared" si="25"/>
        <v>Cukup/Baik</v>
      </c>
      <c r="J102" s="24" t="str">
        <f t="shared" si="32"/>
        <v>Cukup/Cukup</v>
      </c>
      <c r="K102" s="24" t="str">
        <f t="shared" si="33"/>
        <v>Cukup/Baik</v>
      </c>
      <c r="L102" s="24" t="str">
        <f t="shared" si="34"/>
        <v>Cukup/Cukup</v>
      </c>
      <c r="M102" s="24" t="str">
        <f t="shared" si="35"/>
        <v>Baik/Cukup</v>
      </c>
      <c r="O102" s="23" t="s">
        <v>140</v>
      </c>
      <c r="P102" s="20">
        <f t="shared" si="36"/>
        <v>1</v>
      </c>
      <c r="Q102" s="20">
        <f t="shared" si="37"/>
        <v>0.5</v>
      </c>
      <c r="R102" s="20">
        <f t="shared" si="38"/>
        <v>1</v>
      </c>
      <c r="S102" s="20">
        <f t="shared" si="39"/>
        <v>0.5</v>
      </c>
      <c r="T102" s="20">
        <f t="shared" si="40"/>
        <v>1</v>
      </c>
      <c r="U102" s="20">
        <f t="shared" si="41"/>
        <v>2</v>
      </c>
    </row>
    <row r="103" spans="1:21" x14ac:dyDescent="0.35">
      <c r="A103" s="23" t="s">
        <v>141</v>
      </c>
      <c r="B103" s="19" t="s">
        <v>2</v>
      </c>
      <c r="C103" s="19" t="s">
        <v>2</v>
      </c>
      <c r="D103" s="19" t="s">
        <v>1</v>
      </c>
      <c r="E103" s="19" t="s">
        <v>23</v>
      </c>
      <c r="G103" s="23" t="s">
        <v>141</v>
      </c>
      <c r="H103" s="24" t="str">
        <f t="shared" si="24"/>
        <v>Cukup/Cukup</v>
      </c>
      <c r="I103" s="24" t="str">
        <f t="shared" si="25"/>
        <v>Cukup/Baik</v>
      </c>
      <c r="J103" s="24" t="str">
        <f t="shared" si="32"/>
        <v>Cukup/Sangat Baik</v>
      </c>
      <c r="K103" s="24" t="str">
        <f t="shared" si="33"/>
        <v>Cukup/Baik</v>
      </c>
      <c r="L103" s="24" t="str">
        <f t="shared" si="34"/>
        <v>Cukup/Sangat Baik</v>
      </c>
      <c r="M103" s="24" t="str">
        <f t="shared" si="35"/>
        <v>Baik/Sangat Baik</v>
      </c>
      <c r="O103" s="23" t="s">
        <v>141</v>
      </c>
      <c r="P103" s="20">
        <f t="shared" si="36"/>
        <v>1</v>
      </c>
      <c r="Q103" s="20">
        <f t="shared" si="37"/>
        <v>0.5</v>
      </c>
      <c r="R103" s="20">
        <f t="shared" si="38"/>
        <v>0.25</v>
      </c>
      <c r="S103" s="20">
        <f t="shared" si="39"/>
        <v>0.5</v>
      </c>
      <c r="T103" s="20">
        <f t="shared" si="40"/>
        <v>0.25</v>
      </c>
      <c r="U103" s="20">
        <f t="shared" si="41"/>
        <v>0.33</v>
      </c>
    </row>
    <row r="104" spans="1:21" x14ac:dyDescent="0.35">
      <c r="A104" s="23" t="s">
        <v>142</v>
      </c>
      <c r="B104" s="19" t="s">
        <v>2</v>
      </c>
      <c r="C104" s="19" t="s">
        <v>2</v>
      </c>
      <c r="D104" s="19" t="s">
        <v>1</v>
      </c>
      <c r="E104" s="19" t="s">
        <v>1</v>
      </c>
      <c r="G104" s="23" t="s">
        <v>142</v>
      </c>
      <c r="H104" s="24" t="str">
        <f t="shared" si="24"/>
        <v>Cukup/Cukup</v>
      </c>
      <c r="I104" s="24" t="str">
        <f t="shared" si="25"/>
        <v>Cukup/Baik</v>
      </c>
      <c r="J104" s="24" t="str">
        <f t="shared" si="32"/>
        <v>Cukup/Baik</v>
      </c>
      <c r="K104" s="24" t="str">
        <f t="shared" si="33"/>
        <v>Cukup/Baik</v>
      </c>
      <c r="L104" s="24" t="str">
        <f t="shared" si="34"/>
        <v>Cukup/Baik</v>
      </c>
      <c r="M104" s="24" t="str">
        <f t="shared" si="35"/>
        <v>Baik/Baik</v>
      </c>
      <c r="O104" s="23" t="s">
        <v>142</v>
      </c>
      <c r="P104" s="20">
        <f t="shared" si="36"/>
        <v>1</v>
      </c>
      <c r="Q104" s="20">
        <f t="shared" si="37"/>
        <v>0.5</v>
      </c>
      <c r="R104" s="20">
        <f t="shared" si="38"/>
        <v>0.5</v>
      </c>
      <c r="S104" s="20">
        <f t="shared" si="39"/>
        <v>0.5</v>
      </c>
      <c r="T104" s="20">
        <f t="shared" si="40"/>
        <v>0.5</v>
      </c>
      <c r="U104" s="20">
        <f t="shared" si="41"/>
        <v>1</v>
      </c>
    </row>
    <row r="105" spans="1:21" x14ac:dyDescent="0.35">
      <c r="A105" s="23" t="s">
        <v>143</v>
      </c>
      <c r="B105" s="19" t="s">
        <v>2</v>
      </c>
      <c r="C105" s="19" t="s">
        <v>2</v>
      </c>
      <c r="D105" s="19" t="s">
        <v>1</v>
      </c>
      <c r="E105" s="19" t="s">
        <v>1</v>
      </c>
      <c r="G105" s="23" t="s">
        <v>143</v>
      </c>
      <c r="H105" s="24" t="str">
        <f t="shared" si="24"/>
        <v>Cukup/Cukup</v>
      </c>
      <c r="I105" s="24" t="str">
        <f t="shared" si="25"/>
        <v>Cukup/Baik</v>
      </c>
      <c r="J105" s="24" t="str">
        <f t="shared" si="32"/>
        <v>Cukup/Baik</v>
      </c>
      <c r="K105" s="24" t="str">
        <f t="shared" si="33"/>
        <v>Cukup/Baik</v>
      </c>
      <c r="L105" s="24" t="str">
        <f t="shared" si="34"/>
        <v>Cukup/Baik</v>
      </c>
      <c r="M105" s="24" t="str">
        <f t="shared" si="35"/>
        <v>Baik/Baik</v>
      </c>
      <c r="O105" s="23" t="s">
        <v>143</v>
      </c>
      <c r="P105" s="20">
        <f t="shared" si="36"/>
        <v>1</v>
      </c>
      <c r="Q105" s="20">
        <f t="shared" si="37"/>
        <v>0.5</v>
      </c>
      <c r="R105" s="20">
        <f t="shared" si="38"/>
        <v>0.5</v>
      </c>
      <c r="S105" s="20">
        <f t="shared" si="39"/>
        <v>0.5</v>
      </c>
      <c r="T105" s="20">
        <f t="shared" si="40"/>
        <v>0.5</v>
      </c>
      <c r="U105" s="20">
        <f t="shared" si="41"/>
        <v>1</v>
      </c>
    </row>
    <row r="106" spans="1:21" x14ac:dyDescent="0.35">
      <c r="A106" s="23" t="s">
        <v>144</v>
      </c>
      <c r="B106" s="19" t="s">
        <v>2</v>
      </c>
      <c r="C106" s="19" t="s">
        <v>2</v>
      </c>
      <c r="D106" s="19" t="s">
        <v>1</v>
      </c>
      <c r="E106" s="19" t="s">
        <v>2</v>
      </c>
      <c r="G106" s="23" t="s">
        <v>144</v>
      </c>
      <c r="H106" s="24" t="str">
        <f t="shared" si="24"/>
        <v>Cukup/Cukup</v>
      </c>
      <c r="I106" s="24" t="str">
        <f t="shared" si="25"/>
        <v>Cukup/Baik</v>
      </c>
      <c r="J106" s="24" t="str">
        <f t="shared" si="32"/>
        <v>Cukup/Cukup</v>
      </c>
      <c r="K106" s="24" t="str">
        <f t="shared" si="33"/>
        <v>Cukup/Baik</v>
      </c>
      <c r="L106" s="24" t="str">
        <f t="shared" si="34"/>
        <v>Cukup/Cukup</v>
      </c>
      <c r="M106" s="24" t="str">
        <f t="shared" si="35"/>
        <v>Baik/Cukup</v>
      </c>
      <c r="O106" s="23" t="s">
        <v>144</v>
      </c>
      <c r="P106" s="20">
        <f t="shared" si="36"/>
        <v>1</v>
      </c>
      <c r="Q106" s="20">
        <f t="shared" si="37"/>
        <v>0.5</v>
      </c>
      <c r="R106" s="20">
        <f t="shared" si="38"/>
        <v>1</v>
      </c>
      <c r="S106" s="20">
        <f t="shared" si="39"/>
        <v>0.5</v>
      </c>
      <c r="T106" s="20">
        <f t="shared" si="40"/>
        <v>1</v>
      </c>
      <c r="U106" s="20">
        <f t="shared" si="41"/>
        <v>2</v>
      </c>
    </row>
    <row r="107" spans="1:21" x14ac:dyDescent="0.35">
      <c r="A107" s="23" t="s">
        <v>145</v>
      </c>
      <c r="B107" s="19" t="s">
        <v>2</v>
      </c>
      <c r="C107" s="19" t="s">
        <v>2</v>
      </c>
      <c r="D107" s="19" t="s">
        <v>1</v>
      </c>
      <c r="E107" s="19" t="s">
        <v>2</v>
      </c>
      <c r="G107" s="23" t="s">
        <v>145</v>
      </c>
      <c r="H107" s="24" t="str">
        <f t="shared" si="24"/>
        <v>Cukup/Cukup</v>
      </c>
      <c r="I107" s="24" t="str">
        <f t="shared" si="25"/>
        <v>Cukup/Baik</v>
      </c>
      <c r="J107" s="24" t="str">
        <f t="shared" si="32"/>
        <v>Cukup/Cukup</v>
      </c>
      <c r="K107" s="24" t="str">
        <f t="shared" si="33"/>
        <v>Cukup/Baik</v>
      </c>
      <c r="L107" s="24" t="str">
        <f t="shared" si="34"/>
        <v>Cukup/Cukup</v>
      </c>
      <c r="M107" s="24" t="str">
        <f t="shared" si="35"/>
        <v>Baik/Cukup</v>
      </c>
      <c r="O107" s="23" t="s">
        <v>145</v>
      </c>
      <c r="P107" s="20">
        <f t="shared" si="36"/>
        <v>1</v>
      </c>
      <c r="Q107" s="20">
        <f t="shared" si="37"/>
        <v>0.5</v>
      </c>
      <c r="R107" s="20">
        <f t="shared" si="38"/>
        <v>1</v>
      </c>
      <c r="S107" s="20">
        <f t="shared" si="39"/>
        <v>0.5</v>
      </c>
      <c r="T107" s="20">
        <f t="shared" si="40"/>
        <v>1</v>
      </c>
      <c r="U107" s="20">
        <f t="shared" si="41"/>
        <v>2</v>
      </c>
    </row>
    <row r="108" spans="1:21" x14ac:dyDescent="0.35">
      <c r="A108" s="23" t="s">
        <v>146</v>
      </c>
      <c r="B108" s="19" t="s">
        <v>2</v>
      </c>
      <c r="C108" s="19" t="s">
        <v>2</v>
      </c>
      <c r="D108" s="19" t="s">
        <v>1</v>
      </c>
      <c r="E108" s="19" t="s">
        <v>23</v>
      </c>
      <c r="G108" s="23" t="s">
        <v>146</v>
      </c>
      <c r="H108" s="24" t="str">
        <f t="shared" si="24"/>
        <v>Cukup/Cukup</v>
      </c>
      <c r="I108" s="24" t="str">
        <f t="shared" si="25"/>
        <v>Cukup/Baik</v>
      </c>
      <c r="J108" s="24" t="str">
        <f t="shared" si="32"/>
        <v>Cukup/Sangat Baik</v>
      </c>
      <c r="K108" s="24" t="str">
        <f t="shared" si="33"/>
        <v>Cukup/Baik</v>
      </c>
      <c r="L108" s="24" t="str">
        <f t="shared" si="34"/>
        <v>Cukup/Sangat Baik</v>
      </c>
      <c r="M108" s="24" t="str">
        <f t="shared" si="35"/>
        <v>Baik/Sangat Baik</v>
      </c>
      <c r="O108" s="23" t="s">
        <v>146</v>
      </c>
      <c r="P108" s="20">
        <f t="shared" si="36"/>
        <v>1</v>
      </c>
      <c r="Q108" s="20">
        <f t="shared" si="37"/>
        <v>0.5</v>
      </c>
      <c r="R108" s="20">
        <f t="shared" si="38"/>
        <v>0.25</v>
      </c>
      <c r="S108" s="20">
        <f t="shared" si="39"/>
        <v>0.5</v>
      </c>
      <c r="T108" s="20">
        <f t="shared" si="40"/>
        <v>0.25</v>
      </c>
      <c r="U108" s="20">
        <f t="shared" si="41"/>
        <v>0.33</v>
      </c>
    </row>
    <row r="109" spans="1:21" x14ac:dyDescent="0.35">
      <c r="A109" s="23" t="s">
        <v>147</v>
      </c>
      <c r="B109" s="19" t="s">
        <v>2</v>
      </c>
      <c r="C109" s="19" t="s">
        <v>2</v>
      </c>
      <c r="D109" s="19" t="s">
        <v>1</v>
      </c>
      <c r="E109" s="19" t="s">
        <v>23</v>
      </c>
      <c r="G109" s="23" t="s">
        <v>147</v>
      </c>
      <c r="H109" s="24" t="str">
        <f t="shared" si="24"/>
        <v>Cukup/Cukup</v>
      </c>
      <c r="I109" s="24" t="str">
        <f t="shared" si="25"/>
        <v>Cukup/Baik</v>
      </c>
      <c r="J109" s="24" t="str">
        <f t="shared" si="32"/>
        <v>Cukup/Sangat Baik</v>
      </c>
      <c r="K109" s="24" t="str">
        <f t="shared" si="33"/>
        <v>Cukup/Baik</v>
      </c>
      <c r="L109" s="24" t="str">
        <f t="shared" si="34"/>
        <v>Cukup/Sangat Baik</v>
      </c>
      <c r="M109" s="24" t="str">
        <f t="shared" si="35"/>
        <v>Baik/Sangat Baik</v>
      </c>
      <c r="O109" s="23" t="s">
        <v>147</v>
      </c>
      <c r="P109" s="20">
        <f t="shared" si="36"/>
        <v>1</v>
      </c>
      <c r="Q109" s="20">
        <f t="shared" si="37"/>
        <v>0.5</v>
      </c>
      <c r="R109" s="20">
        <f t="shared" si="38"/>
        <v>0.25</v>
      </c>
      <c r="S109" s="20">
        <f t="shared" si="39"/>
        <v>0.5</v>
      </c>
      <c r="T109" s="20">
        <f t="shared" si="40"/>
        <v>0.25</v>
      </c>
      <c r="U109" s="20">
        <f t="shared" si="41"/>
        <v>0.33</v>
      </c>
    </row>
    <row r="110" spans="1:21" x14ac:dyDescent="0.35">
      <c r="A110" s="23" t="s">
        <v>148</v>
      </c>
      <c r="B110" s="19" t="s">
        <v>2</v>
      </c>
      <c r="C110" s="19" t="s">
        <v>2</v>
      </c>
      <c r="D110" s="19" t="s">
        <v>1</v>
      </c>
      <c r="E110" s="19" t="s">
        <v>1</v>
      </c>
      <c r="G110" s="23" t="s">
        <v>148</v>
      </c>
      <c r="H110" s="24" t="str">
        <f t="shared" si="24"/>
        <v>Cukup/Cukup</v>
      </c>
      <c r="I110" s="24" t="str">
        <f t="shared" si="25"/>
        <v>Cukup/Baik</v>
      </c>
      <c r="J110" s="24" t="str">
        <f t="shared" si="32"/>
        <v>Cukup/Baik</v>
      </c>
      <c r="K110" s="24" t="str">
        <f t="shared" si="33"/>
        <v>Cukup/Baik</v>
      </c>
      <c r="L110" s="24" t="str">
        <f t="shared" si="34"/>
        <v>Cukup/Baik</v>
      </c>
      <c r="M110" s="24" t="str">
        <f t="shared" si="35"/>
        <v>Baik/Baik</v>
      </c>
      <c r="O110" s="23" t="s">
        <v>148</v>
      </c>
      <c r="P110" s="20">
        <f t="shared" si="36"/>
        <v>1</v>
      </c>
      <c r="Q110" s="20">
        <f t="shared" si="37"/>
        <v>0.5</v>
      </c>
      <c r="R110" s="20">
        <f t="shared" si="38"/>
        <v>0.5</v>
      </c>
      <c r="S110" s="20">
        <f t="shared" si="39"/>
        <v>0.5</v>
      </c>
      <c r="T110" s="20">
        <f t="shared" si="40"/>
        <v>0.5</v>
      </c>
      <c r="U110" s="20">
        <f t="shared" si="41"/>
        <v>1</v>
      </c>
    </row>
    <row r="111" spans="1:21" x14ac:dyDescent="0.35">
      <c r="A111" s="23" t="s">
        <v>149</v>
      </c>
      <c r="B111" s="19" t="s">
        <v>2</v>
      </c>
      <c r="C111" s="19" t="s">
        <v>2</v>
      </c>
      <c r="D111" s="19" t="s">
        <v>1</v>
      </c>
      <c r="E111" s="19" t="s">
        <v>23</v>
      </c>
      <c r="G111" s="23" t="s">
        <v>149</v>
      </c>
      <c r="H111" s="24" t="str">
        <f t="shared" si="24"/>
        <v>Cukup/Cukup</v>
      </c>
      <c r="I111" s="24" t="str">
        <f t="shared" si="25"/>
        <v>Cukup/Baik</v>
      </c>
      <c r="J111" s="24" t="str">
        <f t="shared" si="32"/>
        <v>Cukup/Sangat Baik</v>
      </c>
      <c r="K111" s="24" t="str">
        <f t="shared" si="33"/>
        <v>Cukup/Baik</v>
      </c>
      <c r="L111" s="24" t="str">
        <f t="shared" si="34"/>
        <v>Cukup/Sangat Baik</v>
      </c>
      <c r="M111" s="24" t="str">
        <f t="shared" si="35"/>
        <v>Baik/Sangat Baik</v>
      </c>
      <c r="O111" s="23" t="s">
        <v>149</v>
      </c>
      <c r="P111" s="20">
        <f t="shared" si="36"/>
        <v>1</v>
      </c>
      <c r="Q111" s="20">
        <f t="shared" si="37"/>
        <v>0.5</v>
      </c>
      <c r="R111" s="20">
        <f t="shared" si="38"/>
        <v>0.25</v>
      </c>
      <c r="S111" s="20">
        <f t="shared" si="39"/>
        <v>0.5</v>
      </c>
      <c r="T111" s="20">
        <f t="shared" si="40"/>
        <v>0.25</v>
      </c>
      <c r="U111" s="20">
        <f t="shared" si="41"/>
        <v>0.33</v>
      </c>
    </row>
    <row r="112" spans="1:21" x14ac:dyDescent="0.35">
      <c r="A112" s="23" t="s">
        <v>150</v>
      </c>
      <c r="B112" s="19" t="s">
        <v>2</v>
      </c>
      <c r="C112" s="19" t="s">
        <v>2</v>
      </c>
      <c r="D112" s="19" t="s">
        <v>2</v>
      </c>
      <c r="E112" s="19" t="s">
        <v>2</v>
      </c>
      <c r="G112" s="23" t="s">
        <v>150</v>
      </c>
      <c r="H112" s="24" t="str">
        <f t="shared" si="24"/>
        <v>Cukup/Cukup</v>
      </c>
      <c r="I112" s="24" t="str">
        <f t="shared" si="25"/>
        <v>Cukup/Cukup</v>
      </c>
      <c r="J112" s="24" t="str">
        <f t="shared" si="32"/>
        <v>Cukup/Cukup</v>
      </c>
      <c r="K112" s="24" t="str">
        <f t="shared" si="33"/>
        <v>Cukup/Cukup</v>
      </c>
      <c r="L112" s="24" t="str">
        <f t="shared" si="34"/>
        <v>Cukup/Cukup</v>
      </c>
      <c r="M112" s="24" t="str">
        <f t="shared" si="35"/>
        <v>Cukup/Cukup</v>
      </c>
      <c r="O112" s="23" t="s">
        <v>150</v>
      </c>
      <c r="P112" s="20">
        <f t="shared" si="36"/>
        <v>1</v>
      </c>
      <c r="Q112" s="20">
        <f t="shared" si="37"/>
        <v>1</v>
      </c>
      <c r="R112" s="20">
        <f t="shared" si="38"/>
        <v>1</v>
      </c>
      <c r="S112" s="20">
        <f t="shared" si="39"/>
        <v>1</v>
      </c>
      <c r="T112" s="20">
        <f t="shared" si="40"/>
        <v>1</v>
      </c>
      <c r="U112" s="20">
        <f t="shared" si="41"/>
        <v>1</v>
      </c>
    </row>
    <row r="113" spans="1:21" x14ac:dyDescent="0.35">
      <c r="A113" s="23" t="s">
        <v>151</v>
      </c>
      <c r="B113" s="19" t="s">
        <v>2</v>
      </c>
      <c r="C113" s="19" t="s">
        <v>23</v>
      </c>
      <c r="D113" s="19" t="s">
        <v>2</v>
      </c>
      <c r="E113" s="19" t="s">
        <v>1</v>
      </c>
      <c r="G113" s="23" t="s">
        <v>151</v>
      </c>
      <c r="H113" s="24" t="str">
        <f t="shared" si="24"/>
        <v>Cukup/Sangat Baik</v>
      </c>
      <c r="I113" s="24" t="str">
        <f t="shared" si="25"/>
        <v>Cukup/Cukup</v>
      </c>
      <c r="J113" s="24" t="str">
        <f t="shared" si="32"/>
        <v>Cukup/Baik</v>
      </c>
      <c r="K113" s="24" t="str">
        <f t="shared" si="33"/>
        <v>Sangat Baik/Cukup</v>
      </c>
      <c r="L113" s="24" t="str">
        <f t="shared" si="34"/>
        <v>Sangat Baik/Baik</v>
      </c>
      <c r="M113" s="24" t="str">
        <f t="shared" si="35"/>
        <v>Cukup/Baik</v>
      </c>
      <c r="O113" s="23" t="s">
        <v>151</v>
      </c>
      <c r="P113" s="20">
        <f t="shared" si="36"/>
        <v>0.25</v>
      </c>
      <c r="Q113" s="20">
        <f t="shared" si="37"/>
        <v>1</v>
      </c>
      <c r="R113" s="20">
        <f t="shared" si="38"/>
        <v>0.5</v>
      </c>
      <c r="S113" s="20">
        <f t="shared" si="39"/>
        <v>4</v>
      </c>
      <c r="T113" s="20">
        <f t="shared" si="40"/>
        <v>3</v>
      </c>
      <c r="U113" s="20">
        <f t="shared" si="41"/>
        <v>0.5</v>
      </c>
    </row>
    <row r="114" spans="1:21" x14ac:dyDescent="0.35">
      <c r="A114" s="23" t="s">
        <v>152</v>
      </c>
      <c r="B114" s="19" t="s">
        <v>2</v>
      </c>
      <c r="C114" s="19" t="s">
        <v>23</v>
      </c>
      <c r="D114" s="19" t="s">
        <v>2</v>
      </c>
      <c r="E114" s="19" t="s">
        <v>1</v>
      </c>
      <c r="G114" s="23" t="s">
        <v>152</v>
      </c>
      <c r="H114" s="24" t="str">
        <f t="shared" si="24"/>
        <v>Cukup/Sangat Baik</v>
      </c>
      <c r="I114" s="24" t="str">
        <f t="shared" si="25"/>
        <v>Cukup/Cukup</v>
      </c>
      <c r="J114" s="24" t="str">
        <f t="shared" si="32"/>
        <v>Cukup/Baik</v>
      </c>
      <c r="K114" s="24" t="str">
        <f t="shared" si="33"/>
        <v>Sangat Baik/Cukup</v>
      </c>
      <c r="L114" s="24" t="str">
        <f t="shared" si="34"/>
        <v>Sangat Baik/Baik</v>
      </c>
      <c r="M114" s="24" t="str">
        <f t="shared" si="35"/>
        <v>Cukup/Baik</v>
      </c>
      <c r="O114" s="23" t="s">
        <v>152</v>
      </c>
      <c r="P114" s="20">
        <f t="shared" si="36"/>
        <v>0.25</v>
      </c>
      <c r="Q114" s="20">
        <f t="shared" si="37"/>
        <v>1</v>
      </c>
      <c r="R114" s="20">
        <f t="shared" si="38"/>
        <v>0.5</v>
      </c>
      <c r="S114" s="20">
        <f t="shared" si="39"/>
        <v>4</v>
      </c>
      <c r="T114" s="20">
        <f t="shared" si="40"/>
        <v>3</v>
      </c>
      <c r="U114" s="20">
        <f t="shared" si="41"/>
        <v>0.5</v>
      </c>
    </row>
    <row r="115" spans="1:21" x14ac:dyDescent="0.35">
      <c r="A115" s="23" t="s">
        <v>153</v>
      </c>
      <c r="B115" s="19" t="s">
        <v>2</v>
      </c>
      <c r="C115" s="19" t="s">
        <v>23</v>
      </c>
      <c r="D115" s="19" t="s">
        <v>2</v>
      </c>
      <c r="E115" s="19" t="s">
        <v>2</v>
      </c>
      <c r="G115" s="23" t="s">
        <v>153</v>
      </c>
      <c r="H115" s="24" t="str">
        <f t="shared" si="24"/>
        <v>Cukup/Sangat Baik</v>
      </c>
      <c r="I115" s="24" t="str">
        <f t="shared" si="25"/>
        <v>Cukup/Cukup</v>
      </c>
      <c r="J115" s="24" t="str">
        <f t="shared" si="32"/>
        <v>Cukup/Cukup</v>
      </c>
      <c r="K115" s="24" t="str">
        <f t="shared" si="33"/>
        <v>Sangat Baik/Cukup</v>
      </c>
      <c r="L115" s="24" t="str">
        <f t="shared" si="34"/>
        <v>Sangat Baik/Cukup</v>
      </c>
      <c r="M115" s="24" t="str">
        <f t="shared" si="35"/>
        <v>Cukup/Cukup</v>
      </c>
      <c r="O115" s="23" t="s">
        <v>153</v>
      </c>
      <c r="P115" s="20">
        <f t="shared" si="36"/>
        <v>0.25</v>
      </c>
      <c r="Q115" s="20">
        <f t="shared" si="37"/>
        <v>1</v>
      </c>
      <c r="R115" s="20">
        <f t="shared" si="38"/>
        <v>1</v>
      </c>
      <c r="S115" s="20">
        <f t="shared" si="39"/>
        <v>4</v>
      </c>
      <c r="T115" s="20">
        <f t="shared" si="40"/>
        <v>4</v>
      </c>
      <c r="U115" s="20">
        <f t="shared" si="41"/>
        <v>1</v>
      </c>
    </row>
    <row r="116" spans="1:21" x14ac:dyDescent="0.35">
      <c r="A116" s="23" t="s">
        <v>154</v>
      </c>
      <c r="B116" s="19" t="s">
        <v>2</v>
      </c>
      <c r="C116" s="19" t="s">
        <v>23</v>
      </c>
      <c r="D116" s="19" t="s">
        <v>1</v>
      </c>
      <c r="E116" s="19" t="s">
        <v>23</v>
      </c>
      <c r="G116" s="23" t="s">
        <v>154</v>
      </c>
      <c r="H116" s="24" t="str">
        <f t="shared" si="24"/>
        <v>Cukup/Sangat Baik</v>
      </c>
      <c r="I116" s="24" t="str">
        <f t="shared" si="25"/>
        <v>Cukup/Baik</v>
      </c>
      <c r="J116" s="24" t="str">
        <f t="shared" si="32"/>
        <v>Cukup/Sangat Baik</v>
      </c>
      <c r="K116" s="24" t="str">
        <f t="shared" si="33"/>
        <v>Sangat Baik/Baik</v>
      </c>
      <c r="L116" s="24" t="str">
        <f t="shared" si="34"/>
        <v>Sangat Baik/Sangat Baik</v>
      </c>
      <c r="M116" s="24" t="str">
        <f t="shared" si="35"/>
        <v>Baik/Sangat Baik</v>
      </c>
      <c r="O116" s="23" t="s">
        <v>154</v>
      </c>
      <c r="P116" s="20">
        <f t="shared" si="36"/>
        <v>0.25</v>
      </c>
      <c r="Q116" s="20">
        <f t="shared" si="37"/>
        <v>0.5</v>
      </c>
      <c r="R116" s="20">
        <f t="shared" si="38"/>
        <v>0.25</v>
      </c>
      <c r="S116" s="20">
        <f t="shared" si="39"/>
        <v>3</v>
      </c>
      <c r="T116" s="20">
        <f t="shared" si="40"/>
        <v>1</v>
      </c>
      <c r="U116" s="20">
        <f t="shared" si="41"/>
        <v>0.33</v>
      </c>
    </row>
    <row r="117" spans="1:21" x14ac:dyDescent="0.35">
      <c r="A117" s="23" t="s">
        <v>155</v>
      </c>
      <c r="B117" s="19" t="s">
        <v>2</v>
      </c>
      <c r="C117" s="19" t="s">
        <v>23</v>
      </c>
      <c r="D117" s="19" t="s">
        <v>1</v>
      </c>
      <c r="E117" s="19" t="s">
        <v>23</v>
      </c>
      <c r="G117" s="23" t="s">
        <v>155</v>
      </c>
      <c r="H117" s="24" t="str">
        <f t="shared" si="24"/>
        <v>Cukup/Sangat Baik</v>
      </c>
      <c r="I117" s="24" t="str">
        <f t="shared" si="25"/>
        <v>Cukup/Baik</v>
      </c>
      <c r="J117" s="24" t="str">
        <f t="shared" si="32"/>
        <v>Cukup/Sangat Baik</v>
      </c>
      <c r="K117" s="24" t="str">
        <f t="shared" si="33"/>
        <v>Sangat Baik/Baik</v>
      </c>
      <c r="L117" s="24" t="str">
        <f t="shared" si="34"/>
        <v>Sangat Baik/Sangat Baik</v>
      </c>
      <c r="M117" s="24" t="str">
        <f t="shared" si="35"/>
        <v>Baik/Sangat Baik</v>
      </c>
      <c r="O117" s="23" t="s">
        <v>155</v>
      </c>
      <c r="P117" s="20">
        <f t="shared" si="36"/>
        <v>0.25</v>
      </c>
      <c r="Q117" s="20">
        <f t="shared" si="37"/>
        <v>0.5</v>
      </c>
      <c r="R117" s="20">
        <f t="shared" si="38"/>
        <v>0.25</v>
      </c>
      <c r="S117" s="20">
        <f t="shared" si="39"/>
        <v>3</v>
      </c>
      <c r="T117" s="20">
        <f t="shared" si="40"/>
        <v>1</v>
      </c>
      <c r="U117" s="20">
        <f t="shared" si="41"/>
        <v>0.33</v>
      </c>
    </row>
    <row r="118" spans="1:21" x14ac:dyDescent="0.35">
      <c r="A118" s="23" t="s">
        <v>156</v>
      </c>
      <c r="B118" s="19" t="s">
        <v>2</v>
      </c>
      <c r="C118" s="19" t="s">
        <v>23</v>
      </c>
      <c r="D118" s="19" t="s">
        <v>2</v>
      </c>
      <c r="E118" s="19" t="s">
        <v>2</v>
      </c>
      <c r="G118" s="23" t="s">
        <v>156</v>
      </c>
      <c r="H118" s="24" t="str">
        <f t="shared" si="24"/>
        <v>Cukup/Sangat Baik</v>
      </c>
      <c r="I118" s="24" t="str">
        <f t="shared" si="25"/>
        <v>Cukup/Cukup</v>
      </c>
      <c r="J118" s="24" t="str">
        <f t="shared" si="32"/>
        <v>Cukup/Cukup</v>
      </c>
      <c r="K118" s="24" t="str">
        <f t="shared" si="33"/>
        <v>Sangat Baik/Cukup</v>
      </c>
      <c r="L118" s="24" t="str">
        <f t="shared" si="34"/>
        <v>Sangat Baik/Cukup</v>
      </c>
      <c r="M118" s="24" t="str">
        <f t="shared" si="35"/>
        <v>Cukup/Cukup</v>
      </c>
      <c r="O118" s="23" t="s">
        <v>156</v>
      </c>
      <c r="P118" s="20">
        <f t="shared" si="36"/>
        <v>0.25</v>
      </c>
      <c r="Q118" s="20">
        <f t="shared" si="37"/>
        <v>1</v>
      </c>
      <c r="R118" s="20">
        <f t="shared" si="38"/>
        <v>1</v>
      </c>
      <c r="S118" s="20">
        <f t="shared" si="39"/>
        <v>4</v>
      </c>
      <c r="T118" s="20">
        <f t="shared" si="40"/>
        <v>4</v>
      </c>
      <c r="U118" s="20">
        <f t="shared" si="41"/>
        <v>1</v>
      </c>
    </row>
    <row r="119" spans="1:21" x14ac:dyDescent="0.35">
      <c r="A119" s="23" t="s">
        <v>157</v>
      </c>
      <c r="B119" s="19" t="s">
        <v>2</v>
      </c>
      <c r="C119" s="19" t="s">
        <v>23</v>
      </c>
      <c r="D119" s="19" t="s">
        <v>1</v>
      </c>
      <c r="E119" s="19" t="s">
        <v>2</v>
      </c>
      <c r="G119" s="23" t="s">
        <v>157</v>
      </c>
      <c r="H119" s="24" t="str">
        <f t="shared" si="24"/>
        <v>Cukup/Sangat Baik</v>
      </c>
      <c r="I119" s="24" t="str">
        <f t="shared" si="25"/>
        <v>Cukup/Baik</v>
      </c>
      <c r="J119" s="24" t="str">
        <f t="shared" si="32"/>
        <v>Cukup/Cukup</v>
      </c>
      <c r="K119" s="24" t="str">
        <f t="shared" si="33"/>
        <v>Sangat Baik/Baik</v>
      </c>
      <c r="L119" s="24" t="str">
        <f t="shared" si="34"/>
        <v>Sangat Baik/Cukup</v>
      </c>
      <c r="M119" s="24" t="str">
        <f t="shared" si="35"/>
        <v>Baik/Cukup</v>
      </c>
      <c r="O119" s="23" t="s">
        <v>157</v>
      </c>
      <c r="P119" s="20">
        <f t="shared" si="36"/>
        <v>0.25</v>
      </c>
      <c r="Q119" s="20">
        <f t="shared" si="37"/>
        <v>0.5</v>
      </c>
      <c r="R119" s="20">
        <f t="shared" si="38"/>
        <v>1</v>
      </c>
      <c r="S119" s="20">
        <f t="shared" si="39"/>
        <v>3</v>
      </c>
      <c r="T119" s="20">
        <f t="shared" si="40"/>
        <v>4</v>
      </c>
      <c r="U119" s="20">
        <f t="shared" si="41"/>
        <v>2</v>
      </c>
    </row>
    <row r="120" spans="1:21" x14ac:dyDescent="0.35">
      <c r="A120" s="23" t="s">
        <v>158</v>
      </c>
      <c r="B120" s="19" t="s">
        <v>2</v>
      </c>
      <c r="C120" s="19" t="s">
        <v>23</v>
      </c>
      <c r="D120" s="19" t="s">
        <v>1</v>
      </c>
      <c r="E120" s="19" t="s">
        <v>2</v>
      </c>
      <c r="G120" s="23" t="s">
        <v>158</v>
      </c>
      <c r="H120" s="24" t="str">
        <f t="shared" si="24"/>
        <v>Cukup/Sangat Baik</v>
      </c>
      <c r="I120" s="24" t="str">
        <f t="shared" si="25"/>
        <v>Cukup/Baik</v>
      </c>
      <c r="J120" s="24" t="str">
        <f t="shared" si="32"/>
        <v>Cukup/Cukup</v>
      </c>
      <c r="K120" s="24" t="str">
        <f t="shared" si="33"/>
        <v>Sangat Baik/Baik</v>
      </c>
      <c r="L120" s="24" t="str">
        <f t="shared" si="34"/>
        <v>Sangat Baik/Cukup</v>
      </c>
      <c r="M120" s="24" t="str">
        <f t="shared" si="35"/>
        <v>Baik/Cukup</v>
      </c>
      <c r="O120" s="23" t="s">
        <v>158</v>
      </c>
      <c r="P120" s="20">
        <f t="shared" si="36"/>
        <v>0.25</v>
      </c>
      <c r="Q120" s="20">
        <f t="shared" si="37"/>
        <v>0.5</v>
      </c>
      <c r="R120" s="20">
        <f t="shared" si="38"/>
        <v>1</v>
      </c>
      <c r="S120" s="20">
        <f t="shared" si="39"/>
        <v>3</v>
      </c>
      <c r="T120" s="20">
        <f t="shared" si="40"/>
        <v>4</v>
      </c>
      <c r="U120" s="20">
        <f t="shared" si="41"/>
        <v>2</v>
      </c>
    </row>
    <row r="121" spans="1:21" x14ac:dyDescent="0.35">
      <c r="A121" s="23" t="s">
        <v>159</v>
      </c>
      <c r="B121" s="19" t="s">
        <v>2</v>
      </c>
      <c r="C121" s="19" t="s">
        <v>1</v>
      </c>
      <c r="D121" s="19" t="s">
        <v>1</v>
      </c>
      <c r="E121" s="19" t="s">
        <v>2</v>
      </c>
      <c r="G121" s="23" t="s">
        <v>159</v>
      </c>
      <c r="H121" s="24" t="str">
        <f t="shared" si="24"/>
        <v>Cukup/Baik</v>
      </c>
      <c r="I121" s="24" t="str">
        <f t="shared" si="25"/>
        <v>Cukup/Baik</v>
      </c>
      <c r="J121" s="24" t="str">
        <f t="shared" si="32"/>
        <v>Cukup/Cukup</v>
      </c>
      <c r="K121" s="24" t="str">
        <f t="shared" si="33"/>
        <v>Baik/Baik</v>
      </c>
      <c r="L121" s="24" t="str">
        <f t="shared" si="34"/>
        <v>Baik/Cukup</v>
      </c>
      <c r="M121" s="24" t="str">
        <f t="shared" si="35"/>
        <v>Baik/Cukup</v>
      </c>
      <c r="O121" s="23" t="s">
        <v>159</v>
      </c>
      <c r="P121" s="20">
        <f t="shared" si="36"/>
        <v>0.5</v>
      </c>
      <c r="Q121" s="20">
        <f t="shared" si="37"/>
        <v>0.5</v>
      </c>
      <c r="R121" s="20">
        <f t="shared" si="38"/>
        <v>1</v>
      </c>
      <c r="S121" s="20">
        <f t="shared" si="39"/>
        <v>1</v>
      </c>
      <c r="T121" s="20">
        <f t="shared" si="40"/>
        <v>2</v>
      </c>
      <c r="U121" s="20">
        <f t="shared" si="41"/>
        <v>2</v>
      </c>
    </row>
    <row r="122" spans="1:21" x14ac:dyDescent="0.35">
      <c r="A122" s="23" t="s">
        <v>160</v>
      </c>
      <c r="B122" s="19" t="s">
        <v>2</v>
      </c>
      <c r="C122" s="19" t="s">
        <v>1</v>
      </c>
      <c r="D122" s="19" t="s">
        <v>1</v>
      </c>
      <c r="E122" s="19" t="s">
        <v>2</v>
      </c>
      <c r="G122" s="23" t="s">
        <v>160</v>
      </c>
      <c r="H122" s="24" t="str">
        <f t="shared" si="24"/>
        <v>Cukup/Baik</v>
      </c>
      <c r="I122" s="24" t="str">
        <f t="shared" si="25"/>
        <v>Cukup/Baik</v>
      </c>
      <c r="J122" s="24" t="str">
        <f t="shared" si="32"/>
        <v>Cukup/Cukup</v>
      </c>
      <c r="K122" s="24" t="str">
        <f t="shared" si="33"/>
        <v>Baik/Baik</v>
      </c>
      <c r="L122" s="24" t="str">
        <f t="shared" si="34"/>
        <v>Baik/Cukup</v>
      </c>
      <c r="M122" s="24" t="str">
        <f t="shared" si="35"/>
        <v>Baik/Cukup</v>
      </c>
      <c r="O122" s="23" t="s">
        <v>160</v>
      </c>
      <c r="P122" s="20">
        <f t="shared" si="36"/>
        <v>0.5</v>
      </c>
      <c r="Q122" s="20">
        <f t="shared" si="37"/>
        <v>0.5</v>
      </c>
      <c r="R122" s="20">
        <f t="shared" si="38"/>
        <v>1</v>
      </c>
      <c r="S122" s="20">
        <f t="shared" si="39"/>
        <v>1</v>
      </c>
      <c r="T122" s="20">
        <f t="shared" si="40"/>
        <v>2</v>
      </c>
      <c r="U122" s="20">
        <f t="shared" si="41"/>
        <v>2</v>
      </c>
    </row>
    <row r="123" spans="1:21" x14ac:dyDescent="0.35">
      <c r="A123" s="23" t="s">
        <v>161</v>
      </c>
      <c r="B123" s="19" t="s">
        <v>2</v>
      </c>
      <c r="C123" s="19" t="s">
        <v>1</v>
      </c>
      <c r="D123" s="19" t="s">
        <v>1</v>
      </c>
      <c r="E123" s="19" t="s">
        <v>23</v>
      </c>
      <c r="G123" s="23" t="s">
        <v>161</v>
      </c>
      <c r="H123" s="24" t="str">
        <f t="shared" si="24"/>
        <v>Cukup/Baik</v>
      </c>
      <c r="I123" s="24" t="str">
        <f t="shared" si="25"/>
        <v>Cukup/Baik</v>
      </c>
      <c r="J123" s="24" t="str">
        <f t="shared" si="32"/>
        <v>Cukup/Sangat Baik</v>
      </c>
      <c r="K123" s="24" t="str">
        <f t="shared" si="33"/>
        <v>Baik/Baik</v>
      </c>
      <c r="L123" s="24" t="str">
        <f t="shared" si="34"/>
        <v>Baik/Sangat Baik</v>
      </c>
      <c r="M123" s="24" t="str">
        <f t="shared" si="35"/>
        <v>Baik/Sangat Baik</v>
      </c>
      <c r="O123" s="23" t="s">
        <v>161</v>
      </c>
      <c r="P123" s="20">
        <f t="shared" si="36"/>
        <v>0.5</v>
      </c>
      <c r="Q123" s="20">
        <f t="shared" si="37"/>
        <v>0.5</v>
      </c>
      <c r="R123" s="20">
        <f t="shared" si="38"/>
        <v>0.25</v>
      </c>
      <c r="S123" s="20">
        <f t="shared" si="39"/>
        <v>1</v>
      </c>
      <c r="T123" s="20">
        <f t="shared" si="40"/>
        <v>0.33</v>
      </c>
      <c r="U123" s="20">
        <f t="shared" si="41"/>
        <v>0.33</v>
      </c>
    </row>
    <row r="124" spans="1:21" x14ac:dyDescent="0.35">
      <c r="A124" s="23" t="s">
        <v>162</v>
      </c>
      <c r="B124" s="19" t="s">
        <v>2</v>
      </c>
      <c r="C124" s="19" t="s">
        <v>1</v>
      </c>
      <c r="D124" s="19" t="s">
        <v>1</v>
      </c>
      <c r="E124" s="19" t="s">
        <v>1</v>
      </c>
      <c r="G124" s="23" t="s">
        <v>162</v>
      </c>
      <c r="H124" s="24" t="str">
        <f t="shared" si="24"/>
        <v>Cukup/Baik</v>
      </c>
      <c r="I124" s="24" t="str">
        <f t="shared" si="25"/>
        <v>Cukup/Baik</v>
      </c>
      <c r="J124" s="24" t="str">
        <f t="shared" si="32"/>
        <v>Cukup/Baik</v>
      </c>
      <c r="K124" s="24" t="str">
        <f t="shared" si="33"/>
        <v>Baik/Baik</v>
      </c>
      <c r="L124" s="24" t="str">
        <f t="shared" si="34"/>
        <v>Baik/Baik</v>
      </c>
      <c r="M124" s="24" t="str">
        <f t="shared" si="35"/>
        <v>Baik/Baik</v>
      </c>
      <c r="O124" s="23" t="s">
        <v>162</v>
      </c>
      <c r="P124" s="20">
        <f t="shared" si="36"/>
        <v>0.5</v>
      </c>
      <c r="Q124" s="20">
        <f t="shared" si="37"/>
        <v>0.5</v>
      </c>
      <c r="R124" s="20">
        <f t="shared" si="38"/>
        <v>0.5</v>
      </c>
      <c r="S124" s="20">
        <f t="shared" si="39"/>
        <v>1</v>
      </c>
      <c r="T124" s="20">
        <f t="shared" si="40"/>
        <v>1</v>
      </c>
      <c r="U124" s="20">
        <f t="shared" si="41"/>
        <v>1</v>
      </c>
    </row>
    <row r="125" spans="1:21" x14ac:dyDescent="0.35">
      <c r="A125" s="23" t="s">
        <v>163</v>
      </c>
      <c r="B125" s="19" t="s">
        <v>2</v>
      </c>
      <c r="C125" s="19" t="s">
        <v>1</v>
      </c>
      <c r="D125" s="19" t="s">
        <v>1</v>
      </c>
      <c r="E125" s="19" t="s">
        <v>1</v>
      </c>
      <c r="G125" s="23" t="s">
        <v>163</v>
      </c>
      <c r="H125" s="24" t="str">
        <f t="shared" si="24"/>
        <v>Cukup/Baik</v>
      </c>
      <c r="I125" s="24" t="str">
        <f t="shared" si="25"/>
        <v>Cukup/Baik</v>
      </c>
      <c r="J125" s="24" t="str">
        <f t="shared" si="32"/>
        <v>Cukup/Baik</v>
      </c>
      <c r="K125" s="24" t="str">
        <f t="shared" si="33"/>
        <v>Baik/Baik</v>
      </c>
      <c r="L125" s="24" t="str">
        <f t="shared" si="34"/>
        <v>Baik/Baik</v>
      </c>
      <c r="M125" s="24" t="str">
        <f t="shared" si="35"/>
        <v>Baik/Baik</v>
      </c>
      <c r="O125" s="23" t="s">
        <v>163</v>
      </c>
      <c r="P125" s="20">
        <f t="shared" si="36"/>
        <v>0.5</v>
      </c>
      <c r="Q125" s="20">
        <f t="shared" si="37"/>
        <v>0.5</v>
      </c>
      <c r="R125" s="20">
        <f t="shared" si="38"/>
        <v>0.5</v>
      </c>
      <c r="S125" s="20">
        <f t="shared" si="39"/>
        <v>1</v>
      </c>
      <c r="T125" s="20">
        <f t="shared" si="40"/>
        <v>1</v>
      </c>
      <c r="U125" s="20">
        <f t="shared" si="41"/>
        <v>1</v>
      </c>
    </row>
    <row r="126" spans="1:21" x14ac:dyDescent="0.35">
      <c r="A126" s="23" t="s">
        <v>164</v>
      </c>
      <c r="B126" s="19" t="s">
        <v>2</v>
      </c>
      <c r="C126" s="19" t="s">
        <v>1</v>
      </c>
      <c r="D126" s="19" t="s">
        <v>2</v>
      </c>
      <c r="E126" s="19" t="s">
        <v>2</v>
      </c>
      <c r="G126" s="23" t="s">
        <v>164</v>
      </c>
      <c r="H126" s="24" t="str">
        <f t="shared" si="24"/>
        <v>Cukup/Baik</v>
      </c>
      <c r="I126" s="24" t="str">
        <f t="shared" si="25"/>
        <v>Cukup/Cukup</v>
      </c>
      <c r="J126" s="24" t="str">
        <f t="shared" si="32"/>
        <v>Cukup/Cukup</v>
      </c>
      <c r="K126" s="24" t="str">
        <f t="shared" si="33"/>
        <v>Baik/Cukup</v>
      </c>
      <c r="L126" s="24" t="str">
        <f t="shared" si="34"/>
        <v>Baik/Cukup</v>
      </c>
      <c r="M126" s="24" t="str">
        <f t="shared" si="35"/>
        <v>Cukup/Cukup</v>
      </c>
      <c r="O126" s="23" t="s">
        <v>164</v>
      </c>
      <c r="P126" s="20">
        <f t="shared" si="36"/>
        <v>0.5</v>
      </c>
      <c r="Q126" s="20">
        <f t="shared" si="37"/>
        <v>1</v>
      </c>
      <c r="R126" s="20">
        <f t="shared" si="38"/>
        <v>1</v>
      </c>
      <c r="S126" s="20">
        <f t="shared" si="39"/>
        <v>2</v>
      </c>
      <c r="T126" s="20">
        <f t="shared" si="40"/>
        <v>2</v>
      </c>
      <c r="U126" s="20">
        <f t="shared" si="41"/>
        <v>1</v>
      </c>
    </row>
    <row r="127" spans="1:21" x14ac:dyDescent="0.35">
      <c r="A127" s="23" t="s">
        <v>165</v>
      </c>
      <c r="B127" s="19" t="s">
        <v>2</v>
      </c>
      <c r="C127" s="19" t="s">
        <v>2</v>
      </c>
      <c r="D127" s="19" t="s">
        <v>1</v>
      </c>
      <c r="E127" s="19" t="s">
        <v>2</v>
      </c>
      <c r="G127" s="23" t="s">
        <v>165</v>
      </c>
      <c r="H127" s="24" t="str">
        <f t="shared" si="24"/>
        <v>Cukup/Cukup</v>
      </c>
      <c r="I127" s="24" t="str">
        <f t="shared" si="25"/>
        <v>Cukup/Baik</v>
      </c>
      <c r="J127" s="24" t="str">
        <f t="shared" si="32"/>
        <v>Cukup/Cukup</v>
      </c>
      <c r="K127" s="24" t="str">
        <f t="shared" si="33"/>
        <v>Cukup/Baik</v>
      </c>
      <c r="L127" s="24" t="str">
        <f t="shared" si="34"/>
        <v>Cukup/Cukup</v>
      </c>
      <c r="M127" s="24" t="str">
        <f t="shared" si="35"/>
        <v>Baik/Cukup</v>
      </c>
      <c r="O127" s="23" t="s">
        <v>165</v>
      </c>
      <c r="P127" s="20">
        <f t="shared" si="36"/>
        <v>1</v>
      </c>
      <c r="Q127" s="20">
        <f t="shared" si="37"/>
        <v>0.5</v>
      </c>
      <c r="R127" s="20">
        <f t="shared" si="38"/>
        <v>1</v>
      </c>
      <c r="S127" s="20">
        <f t="shared" si="39"/>
        <v>0.5</v>
      </c>
      <c r="T127" s="20">
        <f t="shared" si="40"/>
        <v>1</v>
      </c>
      <c r="U127" s="20">
        <f t="shared" si="41"/>
        <v>2</v>
      </c>
    </row>
    <row r="128" spans="1:21" x14ac:dyDescent="0.35">
      <c r="A128" s="23" t="s">
        <v>166</v>
      </c>
      <c r="B128" s="19" t="s">
        <v>1</v>
      </c>
      <c r="C128" s="19" t="s">
        <v>2</v>
      </c>
      <c r="D128" s="19" t="s">
        <v>1</v>
      </c>
      <c r="E128" s="19" t="s">
        <v>23</v>
      </c>
      <c r="G128" s="23" t="s">
        <v>166</v>
      </c>
      <c r="H128" s="24" t="str">
        <f t="shared" si="24"/>
        <v>Baik/Cukup</v>
      </c>
      <c r="I128" s="24" t="str">
        <f t="shared" si="25"/>
        <v>Baik/Baik</v>
      </c>
      <c r="J128" s="24" t="str">
        <f t="shared" si="32"/>
        <v>Baik/Sangat Baik</v>
      </c>
      <c r="K128" s="24" t="str">
        <f t="shared" si="33"/>
        <v>Cukup/Baik</v>
      </c>
      <c r="L128" s="24" t="str">
        <f t="shared" si="34"/>
        <v>Cukup/Sangat Baik</v>
      </c>
      <c r="M128" s="24" t="str">
        <f t="shared" si="35"/>
        <v>Baik/Sangat Baik</v>
      </c>
      <c r="O128" s="23" t="s">
        <v>166</v>
      </c>
      <c r="P128" s="20">
        <f t="shared" si="36"/>
        <v>2</v>
      </c>
      <c r="Q128" s="20">
        <f t="shared" si="37"/>
        <v>1</v>
      </c>
      <c r="R128" s="20">
        <f t="shared" si="38"/>
        <v>0.33</v>
      </c>
      <c r="S128" s="20">
        <f t="shared" si="39"/>
        <v>0.5</v>
      </c>
      <c r="T128" s="20">
        <f t="shared" si="40"/>
        <v>0.25</v>
      </c>
      <c r="U128" s="20">
        <f t="shared" si="41"/>
        <v>0.33</v>
      </c>
    </row>
    <row r="129" spans="1:21" x14ac:dyDescent="0.35">
      <c r="A129" s="23" t="s">
        <v>167</v>
      </c>
      <c r="B129" s="19" t="s">
        <v>1</v>
      </c>
      <c r="C129" s="19" t="s">
        <v>2</v>
      </c>
      <c r="D129" s="19" t="s">
        <v>23</v>
      </c>
      <c r="E129" s="19" t="s">
        <v>23</v>
      </c>
      <c r="G129" s="23" t="s">
        <v>167</v>
      </c>
      <c r="H129" s="24" t="str">
        <f t="shared" si="24"/>
        <v>Baik/Cukup</v>
      </c>
      <c r="I129" s="24" t="str">
        <f t="shared" si="25"/>
        <v>Baik/Sangat Baik</v>
      </c>
      <c r="J129" s="24" t="str">
        <f t="shared" si="32"/>
        <v>Baik/Sangat Baik</v>
      </c>
      <c r="K129" s="24" t="str">
        <f t="shared" si="33"/>
        <v>Cukup/Sangat Baik</v>
      </c>
      <c r="L129" s="24" t="str">
        <f t="shared" si="34"/>
        <v>Cukup/Sangat Baik</v>
      </c>
      <c r="M129" s="24" t="str">
        <f t="shared" si="35"/>
        <v>Sangat Baik/Sangat Baik</v>
      </c>
      <c r="O129" s="23" t="s">
        <v>167</v>
      </c>
      <c r="P129" s="20">
        <f t="shared" si="36"/>
        <v>2</v>
      </c>
      <c r="Q129" s="20">
        <f t="shared" si="37"/>
        <v>0.33</v>
      </c>
      <c r="R129" s="20">
        <f t="shared" si="38"/>
        <v>0.33</v>
      </c>
      <c r="S129" s="20">
        <f t="shared" si="39"/>
        <v>0.25</v>
      </c>
      <c r="T129" s="20">
        <f t="shared" si="40"/>
        <v>0.25</v>
      </c>
      <c r="U129" s="20">
        <f t="shared" si="41"/>
        <v>1</v>
      </c>
    </row>
    <row r="130" spans="1:21" x14ac:dyDescent="0.35">
      <c r="A130" s="23" t="s">
        <v>168</v>
      </c>
      <c r="B130" s="19" t="s">
        <v>1</v>
      </c>
      <c r="C130" s="19" t="s">
        <v>2</v>
      </c>
      <c r="D130" s="19" t="s">
        <v>23</v>
      </c>
      <c r="E130" s="19" t="s">
        <v>1</v>
      </c>
      <c r="G130" s="23" t="s">
        <v>168</v>
      </c>
      <c r="H130" s="24" t="str">
        <f t="shared" si="24"/>
        <v>Baik/Cukup</v>
      </c>
      <c r="I130" s="24" t="str">
        <f t="shared" si="25"/>
        <v>Baik/Sangat Baik</v>
      </c>
      <c r="J130" s="24" t="str">
        <f t="shared" si="32"/>
        <v>Baik/Baik</v>
      </c>
      <c r="K130" s="24" t="str">
        <f t="shared" si="33"/>
        <v>Cukup/Sangat Baik</v>
      </c>
      <c r="L130" s="24" t="str">
        <f t="shared" si="34"/>
        <v>Cukup/Baik</v>
      </c>
      <c r="M130" s="24" t="str">
        <f t="shared" si="35"/>
        <v>Sangat Baik/Baik</v>
      </c>
      <c r="O130" s="23" t="s">
        <v>168</v>
      </c>
      <c r="P130" s="20">
        <f t="shared" si="36"/>
        <v>2</v>
      </c>
      <c r="Q130" s="20">
        <f t="shared" si="37"/>
        <v>0.33</v>
      </c>
      <c r="R130" s="20">
        <f t="shared" si="38"/>
        <v>1</v>
      </c>
      <c r="S130" s="20">
        <f t="shared" si="39"/>
        <v>0.25</v>
      </c>
      <c r="T130" s="20">
        <f t="shared" si="40"/>
        <v>0.5</v>
      </c>
      <c r="U130" s="20">
        <f t="shared" si="41"/>
        <v>3</v>
      </c>
    </row>
    <row r="131" spans="1:21" x14ac:dyDescent="0.35">
      <c r="A131" s="23" t="s">
        <v>169</v>
      </c>
      <c r="B131" s="19" t="s">
        <v>1</v>
      </c>
      <c r="C131" s="19" t="s">
        <v>2</v>
      </c>
      <c r="D131" s="19" t="s">
        <v>23</v>
      </c>
      <c r="E131" s="19" t="s">
        <v>23</v>
      </c>
      <c r="G131" s="23" t="s">
        <v>169</v>
      </c>
      <c r="H131" s="24" t="str">
        <f t="shared" si="24"/>
        <v>Baik/Cukup</v>
      </c>
      <c r="I131" s="24" t="str">
        <f t="shared" si="25"/>
        <v>Baik/Sangat Baik</v>
      </c>
      <c r="J131" s="24" t="str">
        <f t="shared" si="32"/>
        <v>Baik/Sangat Baik</v>
      </c>
      <c r="K131" s="24" t="str">
        <f t="shared" si="33"/>
        <v>Cukup/Sangat Baik</v>
      </c>
      <c r="L131" s="24" t="str">
        <f t="shared" si="34"/>
        <v>Cukup/Sangat Baik</v>
      </c>
      <c r="M131" s="24" t="str">
        <f t="shared" si="35"/>
        <v>Sangat Baik/Sangat Baik</v>
      </c>
      <c r="O131" s="23" t="s">
        <v>169</v>
      </c>
      <c r="P131" s="20">
        <f t="shared" si="36"/>
        <v>2</v>
      </c>
      <c r="Q131" s="20">
        <f t="shared" si="37"/>
        <v>0.33</v>
      </c>
      <c r="R131" s="20">
        <f t="shared" si="38"/>
        <v>0.33</v>
      </c>
      <c r="S131" s="20">
        <f t="shared" si="39"/>
        <v>0.25</v>
      </c>
      <c r="T131" s="20">
        <f t="shared" si="40"/>
        <v>0.25</v>
      </c>
      <c r="U131" s="20">
        <f t="shared" si="41"/>
        <v>1</v>
      </c>
    </row>
    <row r="132" spans="1:21" x14ac:dyDescent="0.35">
      <c r="A132" s="23" t="s">
        <v>170</v>
      </c>
      <c r="B132" s="19" t="s">
        <v>23</v>
      </c>
      <c r="C132" s="19" t="s">
        <v>2</v>
      </c>
      <c r="D132" s="19" t="s">
        <v>23</v>
      </c>
      <c r="E132" s="19" t="s">
        <v>2</v>
      </c>
      <c r="G132" s="23" t="s">
        <v>170</v>
      </c>
      <c r="H132" s="24" t="str">
        <f t="shared" ref="H132:H133" si="42">CONCATENATE(B132,"/",C132)</f>
        <v>Sangat Baik/Cukup</v>
      </c>
      <c r="I132" s="24" t="str">
        <f t="shared" ref="I132:I133" si="43">CONCATENATE(B132,"/",D132)</f>
        <v>Sangat Baik/Sangat Baik</v>
      </c>
      <c r="J132" s="24" t="str">
        <f t="shared" si="32"/>
        <v>Sangat Baik/Cukup</v>
      </c>
      <c r="K132" s="24" t="str">
        <f t="shared" si="33"/>
        <v>Cukup/Sangat Baik</v>
      </c>
      <c r="L132" s="24" t="str">
        <f t="shared" si="34"/>
        <v>Cukup/Cukup</v>
      </c>
      <c r="M132" s="24" t="str">
        <f t="shared" si="35"/>
        <v>Sangat Baik/Cukup</v>
      </c>
      <c r="O132" s="23" t="s">
        <v>170</v>
      </c>
      <c r="P132" s="20">
        <f t="shared" si="36"/>
        <v>4</v>
      </c>
      <c r="Q132" s="20">
        <f t="shared" si="37"/>
        <v>1</v>
      </c>
      <c r="R132" s="20">
        <f t="shared" si="38"/>
        <v>4</v>
      </c>
      <c r="S132" s="20">
        <f t="shared" si="39"/>
        <v>0.25</v>
      </c>
      <c r="T132" s="20">
        <f t="shared" si="40"/>
        <v>1</v>
      </c>
      <c r="U132" s="20">
        <f t="shared" si="41"/>
        <v>4</v>
      </c>
    </row>
    <row r="133" spans="1:21" ht="15" thickBot="1" x14ac:dyDescent="0.4">
      <c r="A133" s="23" t="s">
        <v>171</v>
      </c>
      <c r="B133" s="19" t="s">
        <v>1</v>
      </c>
      <c r="C133" s="19" t="s">
        <v>2</v>
      </c>
      <c r="D133" s="19" t="s">
        <v>23</v>
      </c>
      <c r="E133" s="19" t="s">
        <v>1</v>
      </c>
      <c r="G133" s="23" t="s">
        <v>171</v>
      </c>
      <c r="H133" s="24" t="str">
        <f t="shared" si="42"/>
        <v>Baik/Cukup</v>
      </c>
      <c r="I133" s="24" t="str">
        <f t="shared" si="43"/>
        <v>Baik/Sangat Baik</v>
      </c>
      <c r="J133" s="24" t="str">
        <f t="shared" ref="J133" si="44">CONCATENATE(B133,"/",E133)</f>
        <v>Baik/Baik</v>
      </c>
      <c r="K133" s="24" t="str">
        <f t="shared" ref="K133" si="45">CONCATENATE(C133,"/",D133)</f>
        <v>Cukup/Sangat Baik</v>
      </c>
      <c r="L133" s="24" t="str">
        <f t="shared" ref="L133" si="46">CONCATENATE(C133,"/",E133)</f>
        <v>Cukup/Baik</v>
      </c>
      <c r="M133" s="24" t="str">
        <f t="shared" ref="M133" si="47">CONCATENATE(D133,"/",E133)</f>
        <v>Sangat Baik/Baik</v>
      </c>
      <c r="O133" s="23" t="s">
        <v>171</v>
      </c>
      <c r="P133" s="20">
        <f t="shared" si="36"/>
        <v>2</v>
      </c>
      <c r="Q133" s="20">
        <f t="shared" si="37"/>
        <v>0.33</v>
      </c>
      <c r="R133" s="20">
        <f t="shared" si="38"/>
        <v>1</v>
      </c>
      <c r="S133" s="20">
        <f t="shared" si="39"/>
        <v>0.25</v>
      </c>
      <c r="T133" s="20">
        <f t="shared" si="40"/>
        <v>0.5</v>
      </c>
      <c r="U133" s="20">
        <f t="shared" si="41"/>
        <v>3</v>
      </c>
    </row>
    <row r="134" spans="1:21" ht="15.5" thickTop="1" thickBot="1" x14ac:dyDescent="0.4">
      <c r="O134" s="32" t="s">
        <v>193</v>
      </c>
      <c r="P134" s="40">
        <f t="shared" ref="P134:U134" si="48">GEOMEAN(P4:P133)</f>
        <v>0.92019028989937224</v>
      </c>
      <c r="Q134" s="40">
        <f t="shared" si="48"/>
        <v>0.64714976064734298</v>
      </c>
      <c r="R134" s="40">
        <f t="shared" si="48"/>
        <v>0.7553922605856388</v>
      </c>
      <c r="S134" s="40">
        <f t="shared" si="48"/>
        <v>0.75404499893633115</v>
      </c>
      <c r="T134" s="40">
        <f t="shared" si="48"/>
        <v>0.83915825781496201</v>
      </c>
      <c r="U134" s="40">
        <f t="shared" si="48"/>
        <v>1.1081241739244774</v>
      </c>
    </row>
    <row r="135" spans="1:21" ht="15" thickTop="1" x14ac:dyDescent="0.35"/>
  </sheetData>
  <mergeCells count="7">
    <mergeCell ref="W45:Z45"/>
    <mergeCell ref="W20:Y20"/>
    <mergeCell ref="A2:E2"/>
    <mergeCell ref="G2:M2"/>
    <mergeCell ref="O2:U2"/>
    <mergeCell ref="W2:AA2"/>
    <mergeCell ref="W10:AC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E225"/>
  <sheetViews>
    <sheetView zoomScale="104" zoomScaleNormal="104" workbookViewId="0">
      <selection activeCell="AG12" sqref="AG12"/>
    </sheetView>
  </sheetViews>
  <sheetFormatPr defaultRowHeight="14.5" x14ac:dyDescent="0.35"/>
  <cols>
    <col min="2" max="2" width="12.6328125" customWidth="1"/>
    <col min="3" max="3" width="11" customWidth="1"/>
    <col min="4" max="4" width="9.90625" customWidth="1"/>
    <col min="5" max="5" width="11.81640625" customWidth="1"/>
    <col min="7" max="7" width="12.36328125" customWidth="1"/>
    <col min="8" max="9" width="14.36328125" customWidth="1"/>
    <col min="10" max="10" width="14.453125" customWidth="1"/>
    <col min="11" max="11" width="14.1796875" customWidth="1"/>
    <col min="12" max="12" width="14.6328125" customWidth="1"/>
    <col min="13" max="13" width="13.36328125" customWidth="1"/>
    <col min="15" max="15" width="14.36328125" customWidth="1"/>
    <col min="27" max="27" width="9.08984375" customWidth="1"/>
    <col min="28" max="28" width="12" customWidth="1"/>
    <col min="29" max="29" width="12.81640625" bestFit="1" customWidth="1"/>
    <col min="30" max="30" width="13.81640625" bestFit="1" customWidth="1"/>
  </cols>
  <sheetData>
    <row r="2" spans="1:31" ht="15.5" x14ac:dyDescent="0.35">
      <c r="A2" s="131" t="s">
        <v>218</v>
      </c>
      <c r="B2" s="131"/>
      <c r="C2" s="131"/>
      <c r="D2" s="131"/>
      <c r="E2" s="131"/>
      <c r="G2" s="131" t="s">
        <v>219</v>
      </c>
      <c r="H2" s="131"/>
      <c r="I2" s="131"/>
      <c r="J2" s="131"/>
      <c r="K2" s="131"/>
      <c r="L2" s="131"/>
      <c r="M2" s="131"/>
      <c r="O2" s="132" t="s">
        <v>228</v>
      </c>
      <c r="P2" s="132"/>
      <c r="Q2" s="132"/>
      <c r="R2" s="132"/>
      <c r="S2" s="132"/>
      <c r="T2" s="132"/>
      <c r="U2" s="132"/>
      <c r="W2" s="136" t="s">
        <v>25</v>
      </c>
      <c r="X2" s="136"/>
      <c r="Y2" s="136"/>
      <c r="Z2" s="136"/>
      <c r="AA2" s="136"/>
    </row>
    <row r="3" spans="1:31" ht="15.5" x14ac:dyDescent="0.35">
      <c r="A3" s="21" t="s">
        <v>41</v>
      </c>
      <c r="B3" s="22" t="s">
        <v>33</v>
      </c>
      <c r="C3" s="22" t="s">
        <v>34</v>
      </c>
      <c r="D3" s="22" t="s">
        <v>35</v>
      </c>
      <c r="E3" s="22" t="s">
        <v>36</v>
      </c>
      <c r="G3" s="26" t="s">
        <v>41</v>
      </c>
      <c r="H3" s="27" t="s">
        <v>203</v>
      </c>
      <c r="I3" s="27" t="s">
        <v>204</v>
      </c>
      <c r="J3" s="27" t="s">
        <v>205</v>
      </c>
      <c r="K3" s="27" t="s">
        <v>206</v>
      </c>
      <c r="L3" s="27" t="s">
        <v>207</v>
      </c>
      <c r="M3" s="27" t="s">
        <v>208</v>
      </c>
      <c r="O3" s="37" t="s">
        <v>41</v>
      </c>
      <c r="P3" s="38" t="s">
        <v>203</v>
      </c>
      <c r="Q3" s="39" t="s">
        <v>204</v>
      </c>
      <c r="R3" s="38" t="s">
        <v>205</v>
      </c>
      <c r="S3" s="38" t="s">
        <v>206</v>
      </c>
      <c r="T3" s="38" t="s">
        <v>207</v>
      </c>
      <c r="U3" s="38" t="s">
        <v>208</v>
      </c>
      <c r="W3" s="33"/>
      <c r="X3" s="33" t="s">
        <v>33</v>
      </c>
      <c r="Y3" s="33" t="s">
        <v>34</v>
      </c>
      <c r="Z3" s="33" t="s">
        <v>35</v>
      </c>
      <c r="AA3" s="33" t="s">
        <v>36</v>
      </c>
    </row>
    <row r="4" spans="1:31" ht="15.5" x14ac:dyDescent="0.35">
      <c r="A4" s="23" t="s">
        <v>42</v>
      </c>
      <c r="B4" s="19" t="s">
        <v>2</v>
      </c>
      <c r="C4" s="19" t="s">
        <v>3</v>
      </c>
      <c r="D4" s="19" t="s">
        <v>3</v>
      </c>
      <c r="E4" s="19" t="s">
        <v>1</v>
      </c>
      <c r="G4" s="23" t="s">
        <v>42</v>
      </c>
      <c r="H4" s="24" t="str">
        <f t="shared" ref="H4:H67" si="0">CONCATENATE(B4,"/",C4)</f>
        <v>Cukup/Kurang</v>
      </c>
      <c r="I4" s="24" t="str">
        <f t="shared" ref="I4:I67" si="1">CONCATENATE(B4,"/",D4)</f>
        <v>Cukup/Kurang</v>
      </c>
      <c r="J4" s="24" t="str">
        <f>CONCATENATE(B4,"/",E4)</f>
        <v>Cukup/Baik</v>
      </c>
      <c r="K4" s="24" t="str">
        <f>CONCATENATE(C4,"/",D4)</f>
        <v>Kurang/Kurang</v>
      </c>
      <c r="L4" s="24" t="str">
        <f>CONCATENATE(C4,"/",E4)</f>
        <v>Kurang/Baik</v>
      </c>
      <c r="M4" s="24" t="str">
        <f>CONCATENATE(D4,"/",E4)</f>
        <v>Kurang/Baik</v>
      </c>
      <c r="O4" s="23" t="s">
        <v>42</v>
      </c>
      <c r="P4" s="20">
        <f t="shared" ref="P4:P35" si="2">VLOOKUP(H4,$Y$20:$Z$28,2,)</f>
        <v>3</v>
      </c>
      <c r="Q4" s="20">
        <f t="shared" ref="Q4:Q35" si="3">VLOOKUP(I4,$Y$20:$Z$28,2,)</f>
        <v>3</v>
      </c>
      <c r="R4" s="20">
        <f t="shared" ref="R4:R35" si="4">VLOOKUP(J4,$Y$20:$Z$28,2,)</f>
        <v>0.5</v>
      </c>
      <c r="S4" s="20">
        <f t="shared" ref="S4:S35" si="5">VLOOKUP(K4,$Y$20:$Z$28,2,)</f>
        <v>1</v>
      </c>
      <c r="T4" s="20">
        <f t="shared" ref="T4:T35" si="6">VLOOKUP(L4,$Y$20:$Z$28,2,)</f>
        <v>0.25</v>
      </c>
      <c r="U4" s="20">
        <f t="shared" ref="U4:U35" si="7">VLOOKUP(M4,$Y$20:$Z$28,2,)</f>
        <v>0.25</v>
      </c>
      <c r="W4" s="33" t="s">
        <v>33</v>
      </c>
      <c r="X4" s="5">
        <v>1</v>
      </c>
      <c r="Y4" s="4">
        <f>P134</f>
        <v>0.81740389951122339</v>
      </c>
      <c r="Z4" s="4">
        <f>Q134</f>
        <v>0.73461198396804084</v>
      </c>
      <c r="AA4" s="4">
        <f>R134</f>
        <v>0.8651975560782349</v>
      </c>
    </row>
    <row r="5" spans="1:31" ht="15.5" x14ac:dyDescent="0.35">
      <c r="A5" s="23" t="s">
        <v>43</v>
      </c>
      <c r="B5" s="19" t="s">
        <v>1</v>
      </c>
      <c r="C5" s="19" t="s">
        <v>1</v>
      </c>
      <c r="D5" s="19" t="s">
        <v>1</v>
      </c>
      <c r="E5" s="19" t="s">
        <v>2</v>
      </c>
      <c r="G5" s="23" t="s">
        <v>43</v>
      </c>
      <c r="H5" s="24" t="str">
        <f t="shared" si="0"/>
        <v>Baik/Baik</v>
      </c>
      <c r="I5" s="24" t="str">
        <f t="shared" si="1"/>
        <v>Baik/Baik</v>
      </c>
      <c r="J5" s="24" t="str">
        <f t="shared" ref="J5:J68" si="8">CONCATENATE(B5,"/",E5)</f>
        <v>Baik/Cukup</v>
      </c>
      <c r="K5" s="24" t="str">
        <f t="shared" ref="K5:K68" si="9">CONCATENATE(C5,"/",D5)</f>
        <v>Baik/Baik</v>
      </c>
      <c r="L5" s="24" t="str">
        <f t="shared" ref="L5:L68" si="10">CONCATENATE(C5,"/",E5)</f>
        <v>Baik/Cukup</v>
      </c>
      <c r="M5" s="24" t="str">
        <f t="shared" ref="M5:M68" si="11">CONCATENATE(D5,"/",E5)</f>
        <v>Baik/Cukup</v>
      </c>
      <c r="O5" s="23" t="s">
        <v>43</v>
      </c>
      <c r="P5" s="20">
        <f t="shared" si="2"/>
        <v>1</v>
      </c>
      <c r="Q5" s="20">
        <f t="shared" si="3"/>
        <v>1</v>
      </c>
      <c r="R5" s="20">
        <f t="shared" si="4"/>
        <v>2</v>
      </c>
      <c r="S5" s="20">
        <f t="shared" si="5"/>
        <v>1</v>
      </c>
      <c r="T5" s="20">
        <f t="shared" si="6"/>
        <v>2</v>
      </c>
      <c r="U5" s="20">
        <f t="shared" si="7"/>
        <v>2</v>
      </c>
      <c r="W5" s="33" t="s">
        <v>34</v>
      </c>
      <c r="X5" s="5">
        <f>1/Y4</f>
        <v>1.2233854042022092</v>
      </c>
      <c r="Y5" s="5">
        <v>1</v>
      </c>
      <c r="Z5" s="4">
        <f>S134</f>
        <v>0.94477338290074575</v>
      </c>
      <c r="AA5" s="4">
        <f>T134</f>
        <v>1.0842066303858706</v>
      </c>
    </row>
    <row r="6" spans="1:31" ht="15.5" x14ac:dyDescent="0.35">
      <c r="A6" s="23" t="s">
        <v>44</v>
      </c>
      <c r="B6" s="19" t="s">
        <v>1</v>
      </c>
      <c r="C6" s="19" t="s">
        <v>1</v>
      </c>
      <c r="D6" s="19" t="s">
        <v>1</v>
      </c>
      <c r="E6" s="19" t="s">
        <v>1</v>
      </c>
      <c r="G6" s="23" t="s">
        <v>44</v>
      </c>
      <c r="H6" s="24" t="str">
        <f t="shared" si="0"/>
        <v>Baik/Baik</v>
      </c>
      <c r="I6" s="24" t="str">
        <f t="shared" si="1"/>
        <v>Baik/Baik</v>
      </c>
      <c r="J6" s="24" t="str">
        <f t="shared" si="8"/>
        <v>Baik/Baik</v>
      </c>
      <c r="K6" s="24" t="str">
        <f t="shared" si="9"/>
        <v>Baik/Baik</v>
      </c>
      <c r="L6" s="24" t="str">
        <f t="shared" si="10"/>
        <v>Baik/Baik</v>
      </c>
      <c r="M6" s="24" t="str">
        <f t="shared" si="11"/>
        <v>Baik/Baik</v>
      </c>
      <c r="O6" s="23" t="s">
        <v>44</v>
      </c>
      <c r="P6" s="20">
        <f t="shared" si="2"/>
        <v>1</v>
      </c>
      <c r="Q6" s="20">
        <f t="shared" si="3"/>
        <v>1</v>
      </c>
      <c r="R6" s="20">
        <f t="shared" si="4"/>
        <v>1</v>
      </c>
      <c r="S6" s="20">
        <f t="shared" si="5"/>
        <v>1</v>
      </c>
      <c r="T6" s="20">
        <f t="shared" si="6"/>
        <v>1</v>
      </c>
      <c r="U6" s="20">
        <f t="shared" si="7"/>
        <v>1</v>
      </c>
      <c r="W6" s="33" t="s">
        <v>35</v>
      </c>
      <c r="X6" s="5">
        <f>1/Z4</f>
        <v>1.3612628459972207</v>
      </c>
      <c r="Y6" s="5">
        <f>1/Z5</f>
        <v>1.0584548825134039</v>
      </c>
      <c r="Z6" s="5">
        <v>1</v>
      </c>
      <c r="AA6" s="4">
        <f>U134</f>
        <v>1.1579243232014422</v>
      </c>
    </row>
    <row r="7" spans="1:31" ht="15.5" x14ac:dyDescent="0.35">
      <c r="A7" s="23" t="s">
        <v>45</v>
      </c>
      <c r="B7" s="19" t="s">
        <v>2</v>
      </c>
      <c r="C7" s="19" t="s">
        <v>2</v>
      </c>
      <c r="D7" s="19" t="s">
        <v>3</v>
      </c>
      <c r="E7" s="19" t="s">
        <v>1</v>
      </c>
      <c r="G7" s="23" t="s">
        <v>45</v>
      </c>
      <c r="H7" s="24" t="str">
        <f t="shared" si="0"/>
        <v>Cukup/Cukup</v>
      </c>
      <c r="I7" s="24" t="str">
        <f t="shared" si="1"/>
        <v>Cukup/Kurang</v>
      </c>
      <c r="J7" s="24" t="str">
        <f t="shared" si="8"/>
        <v>Cukup/Baik</v>
      </c>
      <c r="K7" s="24" t="str">
        <f t="shared" si="9"/>
        <v>Cukup/Kurang</v>
      </c>
      <c r="L7" s="24" t="str">
        <f t="shared" si="10"/>
        <v>Cukup/Baik</v>
      </c>
      <c r="M7" s="24" t="str">
        <f t="shared" si="11"/>
        <v>Kurang/Baik</v>
      </c>
      <c r="O7" s="23" t="s">
        <v>45</v>
      </c>
      <c r="P7" s="20">
        <f t="shared" si="2"/>
        <v>1</v>
      </c>
      <c r="Q7" s="20">
        <f t="shared" si="3"/>
        <v>3</v>
      </c>
      <c r="R7" s="20">
        <f t="shared" si="4"/>
        <v>0.5</v>
      </c>
      <c r="S7" s="20">
        <f t="shared" si="5"/>
        <v>3</v>
      </c>
      <c r="T7" s="20">
        <f t="shared" si="6"/>
        <v>0.5</v>
      </c>
      <c r="U7" s="20">
        <f t="shared" si="7"/>
        <v>0.25</v>
      </c>
      <c r="W7" s="33" t="s">
        <v>36</v>
      </c>
      <c r="X7" s="5">
        <f>1/AA4</f>
        <v>1.1558053914678137</v>
      </c>
      <c r="Y7" s="5">
        <f>1/AA5</f>
        <v>0.92233341133885027</v>
      </c>
      <c r="Z7" s="5">
        <f>1/AA6</f>
        <v>0.86361429668839562</v>
      </c>
      <c r="AA7" s="5">
        <v>1</v>
      </c>
    </row>
    <row r="8" spans="1:31" ht="15.5" x14ac:dyDescent="0.35">
      <c r="A8" s="23" t="s">
        <v>46</v>
      </c>
      <c r="B8" s="19" t="s">
        <v>1</v>
      </c>
      <c r="C8" s="19" t="s">
        <v>2</v>
      </c>
      <c r="D8" s="19" t="s">
        <v>3</v>
      </c>
      <c r="E8" s="19" t="s">
        <v>3</v>
      </c>
      <c r="G8" s="23" t="s">
        <v>46</v>
      </c>
      <c r="H8" s="24" t="str">
        <f t="shared" si="0"/>
        <v>Baik/Cukup</v>
      </c>
      <c r="I8" s="24" t="str">
        <f t="shared" si="1"/>
        <v>Baik/Kurang</v>
      </c>
      <c r="J8" s="24" t="str">
        <f t="shared" si="8"/>
        <v>Baik/Kurang</v>
      </c>
      <c r="K8" s="24" t="str">
        <f t="shared" si="9"/>
        <v>Cukup/Kurang</v>
      </c>
      <c r="L8" s="24" t="str">
        <f t="shared" si="10"/>
        <v>Cukup/Kurang</v>
      </c>
      <c r="M8" s="24" t="str">
        <f t="shared" si="11"/>
        <v>Kurang/Kurang</v>
      </c>
      <c r="O8" s="23" t="s">
        <v>46</v>
      </c>
      <c r="P8" s="20">
        <f t="shared" si="2"/>
        <v>2</v>
      </c>
      <c r="Q8" s="20">
        <f t="shared" si="3"/>
        <v>4</v>
      </c>
      <c r="R8" s="20">
        <f t="shared" si="4"/>
        <v>4</v>
      </c>
      <c r="S8" s="20">
        <f t="shared" si="5"/>
        <v>3</v>
      </c>
      <c r="T8" s="20">
        <f t="shared" si="6"/>
        <v>3</v>
      </c>
      <c r="U8" s="20">
        <f t="shared" si="7"/>
        <v>1</v>
      </c>
      <c r="W8" s="34" t="s">
        <v>0</v>
      </c>
      <c r="X8" s="5">
        <f>SUM(X4:X7)</f>
        <v>4.7404536416672434</v>
      </c>
      <c r="Y8" s="5">
        <f>SUM(Y4:Y7)</f>
        <v>3.7981921933634775</v>
      </c>
      <c r="Z8" s="5">
        <f t="shared" ref="Z8:AA8" si="12">SUM(Z4:Z7)</f>
        <v>3.5429996635571825</v>
      </c>
      <c r="AA8" s="5">
        <f t="shared" si="12"/>
        <v>4.1073285096655479</v>
      </c>
    </row>
    <row r="9" spans="1:31" x14ac:dyDescent="0.35">
      <c r="A9" s="23" t="s">
        <v>47</v>
      </c>
      <c r="B9" s="19" t="s">
        <v>3</v>
      </c>
      <c r="C9" s="19" t="s">
        <v>2</v>
      </c>
      <c r="D9" s="19" t="s">
        <v>1</v>
      </c>
      <c r="E9" s="19" t="s">
        <v>1</v>
      </c>
      <c r="G9" s="23" t="s">
        <v>47</v>
      </c>
      <c r="H9" s="24" t="str">
        <f t="shared" si="0"/>
        <v>Kurang/Cukup</v>
      </c>
      <c r="I9" s="24" t="str">
        <f t="shared" si="1"/>
        <v>Kurang/Baik</v>
      </c>
      <c r="J9" s="24" t="str">
        <f t="shared" si="8"/>
        <v>Kurang/Baik</v>
      </c>
      <c r="K9" s="24" t="str">
        <f t="shared" si="9"/>
        <v>Cukup/Baik</v>
      </c>
      <c r="L9" s="24" t="str">
        <f t="shared" si="10"/>
        <v>Cukup/Baik</v>
      </c>
      <c r="M9" s="24" t="str">
        <f t="shared" si="11"/>
        <v>Baik/Baik</v>
      </c>
      <c r="O9" s="23" t="s">
        <v>47</v>
      </c>
      <c r="P9" s="20">
        <f t="shared" si="2"/>
        <v>0.33</v>
      </c>
      <c r="Q9" s="20">
        <f t="shared" si="3"/>
        <v>0.25</v>
      </c>
      <c r="R9" s="20">
        <f t="shared" si="4"/>
        <v>0.25</v>
      </c>
      <c r="S9" s="20">
        <f t="shared" si="5"/>
        <v>0.5</v>
      </c>
      <c r="T9" s="20">
        <f t="shared" si="6"/>
        <v>0.5</v>
      </c>
      <c r="U9" s="20">
        <f t="shared" si="7"/>
        <v>1</v>
      </c>
    </row>
    <row r="10" spans="1:31" ht="15.5" x14ac:dyDescent="0.35">
      <c r="A10" s="23" t="s">
        <v>48</v>
      </c>
      <c r="B10" s="19" t="s">
        <v>1</v>
      </c>
      <c r="C10" s="19" t="s">
        <v>2</v>
      </c>
      <c r="D10" s="19" t="s">
        <v>1</v>
      </c>
      <c r="E10" s="19" t="s">
        <v>236</v>
      </c>
      <c r="G10" s="23" t="s">
        <v>48</v>
      </c>
      <c r="H10" s="24" t="str">
        <f t="shared" si="0"/>
        <v>Baik/Cukup</v>
      </c>
      <c r="I10" s="24" t="str">
        <f t="shared" si="1"/>
        <v>Baik/Baik</v>
      </c>
      <c r="J10" s="24" t="str">
        <f t="shared" si="8"/>
        <v>Baik/baik</v>
      </c>
      <c r="K10" s="24" t="str">
        <f t="shared" si="9"/>
        <v>Cukup/Baik</v>
      </c>
      <c r="L10" s="24" t="str">
        <f t="shared" si="10"/>
        <v>Cukup/baik</v>
      </c>
      <c r="M10" s="24" t="str">
        <f t="shared" si="11"/>
        <v>Baik/baik</v>
      </c>
      <c r="O10" s="23" t="s">
        <v>48</v>
      </c>
      <c r="P10" s="20">
        <f t="shared" si="2"/>
        <v>2</v>
      </c>
      <c r="Q10" s="20">
        <f t="shared" si="3"/>
        <v>1</v>
      </c>
      <c r="R10" s="20">
        <f t="shared" si="4"/>
        <v>1</v>
      </c>
      <c r="S10" s="20">
        <f t="shared" si="5"/>
        <v>0.5</v>
      </c>
      <c r="T10" s="20">
        <f t="shared" si="6"/>
        <v>0.5</v>
      </c>
      <c r="U10" s="20">
        <f t="shared" si="7"/>
        <v>1</v>
      </c>
      <c r="W10" s="124" t="s">
        <v>40</v>
      </c>
      <c r="X10" s="124"/>
      <c r="Y10" s="124"/>
      <c r="Z10" s="124"/>
      <c r="AA10" s="124"/>
      <c r="AB10" s="124"/>
      <c r="AC10" s="124"/>
    </row>
    <row r="11" spans="1:31" ht="15.5" x14ac:dyDescent="0.35">
      <c r="A11" s="23" t="s">
        <v>49</v>
      </c>
      <c r="B11" s="19" t="s">
        <v>1</v>
      </c>
      <c r="C11" s="19" t="s">
        <v>2</v>
      </c>
      <c r="D11" s="19" t="s">
        <v>1</v>
      </c>
      <c r="E11" s="19" t="s">
        <v>236</v>
      </c>
      <c r="G11" s="23" t="s">
        <v>49</v>
      </c>
      <c r="H11" s="24" t="str">
        <f t="shared" si="0"/>
        <v>Baik/Cukup</v>
      </c>
      <c r="I11" s="24" t="str">
        <f t="shared" si="1"/>
        <v>Baik/Baik</v>
      </c>
      <c r="J11" s="24" t="str">
        <f t="shared" si="8"/>
        <v>Baik/baik</v>
      </c>
      <c r="K11" s="24" t="str">
        <f t="shared" si="9"/>
        <v>Cukup/Baik</v>
      </c>
      <c r="L11" s="24" t="str">
        <f t="shared" si="10"/>
        <v>Cukup/baik</v>
      </c>
      <c r="M11" s="24" t="str">
        <f t="shared" si="11"/>
        <v>Baik/baik</v>
      </c>
      <c r="O11" s="23" t="s">
        <v>49</v>
      </c>
      <c r="P11" s="20">
        <f t="shared" si="2"/>
        <v>2</v>
      </c>
      <c r="Q11" s="20">
        <f t="shared" si="3"/>
        <v>1</v>
      </c>
      <c r="R11" s="20">
        <f t="shared" si="4"/>
        <v>1</v>
      </c>
      <c r="S11" s="20">
        <f t="shared" si="5"/>
        <v>0.5</v>
      </c>
      <c r="T11" s="20">
        <f t="shared" si="6"/>
        <v>0.5</v>
      </c>
      <c r="U11" s="20">
        <f t="shared" si="7"/>
        <v>1</v>
      </c>
      <c r="W11" s="3"/>
      <c r="X11" s="16" t="s">
        <v>33</v>
      </c>
      <c r="Y11" s="16" t="s">
        <v>34</v>
      </c>
      <c r="Z11" s="16" t="s">
        <v>35</v>
      </c>
      <c r="AA11" s="16" t="s">
        <v>36</v>
      </c>
      <c r="AB11" s="7" t="s">
        <v>4</v>
      </c>
      <c r="AC11" s="8" t="s">
        <v>5</v>
      </c>
      <c r="AD11" s="102" t="s">
        <v>260</v>
      </c>
    </row>
    <row r="12" spans="1:31" ht="15.5" x14ac:dyDescent="0.35">
      <c r="A12" s="23" t="s">
        <v>50</v>
      </c>
      <c r="B12" s="19" t="s">
        <v>2</v>
      </c>
      <c r="C12" s="19" t="s">
        <v>2</v>
      </c>
      <c r="D12" s="19" t="s">
        <v>2</v>
      </c>
      <c r="E12" s="19" t="s">
        <v>236</v>
      </c>
      <c r="G12" s="23" t="s">
        <v>50</v>
      </c>
      <c r="H12" s="24" t="str">
        <f t="shared" si="0"/>
        <v>Cukup/Cukup</v>
      </c>
      <c r="I12" s="24" t="str">
        <f t="shared" si="1"/>
        <v>Cukup/Cukup</v>
      </c>
      <c r="J12" s="24" t="str">
        <f t="shared" si="8"/>
        <v>Cukup/baik</v>
      </c>
      <c r="K12" s="24" t="str">
        <f t="shared" si="9"/>
        <v>Cukup/Cukup</v>
      </c>
      <c r="L12" s="24" t="str">
        <f t="shared" si="10"/>
        <v>Cukup/baik</v>
      </c>
      <c r="M12" s="24" t="str">
        <f t="shared" si="11"/>
        <v>Cukup/baik</v>
      </c>
      <c r="O12" s="23" t="s">
        <v>50</v>
      </c>
      <c r="P12" s="20">
        <f t="shared" si="2"/>
        <v>1</v>
      </c>
      <c r="Q12" s="20">
        <f t="shared" si="3"/>
        <v>1</v>
      </c>
      <c r="R12" s="20">
        <f t="shared" si="4"/>
        <v>0.5</v>
      </c>
      <c r="S12" s="20">
        <f t="shared" si="5"/>
        <v>1</v>
      </c>
      <c r="T12" s="20">
        <f t="shared" si="6"/>
        <v>0.5</v>
      </c>
      <c r="U12" s="20">
        <f t="shared" si="7"/>
        <v>0.5</v>
      </c>
      <c r="W12" s="16" t="s">
        <v>33</v>
      </c>
      <c r="X12" s="35">
        <f>X4/$X$8</f>
        <v>0.2109502751403966</v>
      </c>
      <c r="Y12" s="35">
        <f>Y4/$Y$8</f>
        <v>0.21520867241511912</v>
      </c>
      <c r="Z12" s="35">
        <f>Z4/$Z$8</f>
        <v>0.20734181589802583</v>
      </c>
      <c r="AA12" s="36">
        <f>AA4/$AA$8</f>
        <v>0.21064727450999199</v>
      </c>
      <c r="AB12" s="9">
        <f>SUM(X12:AA12)</f>
        <v>0.84414803796353355</v>
      </c>
      <c r="AC12" s="104">
        <f>AB12/4</f>
        <v>0.21103700949088339</v>
      </c>
      <c r="AD12" s="110">
        <f>MMULT(X4:AA4,$AC$12:$AC$15)/AC12</f>
        <v>4.0008565769502304</v>
      </c>
    </row>
    <row r="13" spans="1:31" ht="15.5" x14ac:dyDescent="0.35">
      <c r="A13" s="23" t="s">
        <v>51</v>
      </c>
      <c r="B13" s="19" t="s">
        <v>1</v>
      </c>
      <c r="C13" s="19" t="s">
        <v>2</v>
      </c>
      <c r="D13" s="19" t="s">
        <v>1</v>
      </c>
      <c r="E13" s="19" t="s">
        <v>236</v>
      </c>
      <c r="G13" s="28" t="s">
        <v>51</v>
      </c>
      <c r="H13" s="24" t="str">
        <f t="shared" si="0"/>
        <v>Baik/Cukup</v>
      </c>
      <c r="I13" s="24" t="str">
        <f t="shared" si="1"/>
        <v>Baik/Baik</v>
      </c>
      <c r="J13" s="24" t="str">
        <f t="shared" si="8"/>
        <v>Baik/baik</v>
      </c>
      <c r="K13" s="24" t="str">
        <f t="shared" si="9"/>
        <v>Cukup/Baik</v>
      </c>
      <c r="L13" s="24" t="str">
        <f t="shared" si="10"/>
        <v>Cukup/baik</v>
      </c>
      <c r="M13" s="24" t="str">
        <f t="shared" si="11"/>
        <v>Baik/baik</v>
      </c>
      <c r="O13" s="28" t="s">
        <v>51</v>
      </c>
      <c r="P13" s="20">
        <f t="shared" si="2"/>
        <v>2</v>
      </c>
      <c r="Q13" s="20">
        <f t="shared" si="3"/>
        <v>1</v>
      </c>
      <c r="R13" s="20">
        <f t="shared" si="4"/>
        <v>1</v>
      </c>
      <c r="S13" s="20">
        <f t="shared" si="5"/>
        <v>0.5</v>
      </c>
      <c r="T13" s="20">
        <f t="shared" si="6"/>
        <v>0.5</v>
      </c>
      <c r="U13" s="20">
        <f t="shared" si="7"/>
        <v>1</v>
      </c>
      <c r="W13" s="16" t="s">
        <v>34</v>
      </c>
      <c r="X13" s="35">
        <f>X5/$X$8</f>
        <v>0.25807348761920135</v>
      </c>
      <c r="Y13" s="35">
        <f t="shared" ref="Y13:Y16" si="13">Y5/$Y$8</f>
        <v>0.26328314869039132</v>
      </c>
      <c r="Z13" s="35">
        <f t="shared" ref="Z13:Z16" si="14">Z5/$Z$8</f>
        <v>0.26665917940059591</v>
      </c>
      <c r="AA13" s="36">
        <f t="shared" ref="AA13:AA16" si="15">AA5/$AA$8</f>
        <v>0.26396881277805451</v>
      </c>
      <c r="AB13" s="9">
        <f>SUM(X13:AA13)</f>
        <v>1.0519846284882433</v>
      </c>
      <c r="AC13" s="104">
        <f>AB13/4</f>
        <v>0.26299615712206081</v>
      </c>
      <c r="AD13" s="110">
        <f>MMULT(X5:AA5,$AC$12:$AC$15)/AC13</f>
        <v>4.000919132173407</v>
      </c>
    </row>
    <row r="14" spans="1:31" ht="15.5" x14ac:dyDescent="0.35">
      <c r="A14" s="23" t="s">
        <v>52</v>
      </c>
      <c r="B14" s="19" t="s">
        <v>1</v>
      </c>
      <c r="C14" s="19" t="s">
        <v>2</v>
      </c>
      <c r="D14" s="19" t="s">
        <v>3</v>
      </c>
      <c r="E14" s="19" t="s">
        <v>236</v>
      </c>
      <c r="G14" s="23" t="s">
        <v>52</v>
      </c>
      <c r="H14" s="24" t="str">
        <f t="shared" si="0"/>
        <v>Baik/Cukup</v>
      </c>
      <c r="I14" s="24" t="str">
        <f t="shared" si="1"/>
        <v>Baik/Kurang</v>
      </c>
      <c r="J14" s="24" t="str">
        <f t="shared" si="8"/>
        <v>Baik/baik</v>
      </c>
      <c r="K14" s="24" t="str">
        <f t="shared" si="9"/>
        <v>Cukup/Kurang</v>
      </c>
      <c r="L14" s="24" t="str">
        <f t="shared" si="10"/>
        <v>Cukup/baik</v>
      </c>
      <c r="M14" s="24" t="str">
        <f t="shared" si="11"/>
        <v>Kurang/baik</v>
      </c>
      <c r="O14" s="23" t="s">
        <v>52</v>
      </c>
      <c r="P14" s="20">
        <f t="shared" si="2"/>
        <v>2</v>
      </c>
      <c r="Q14" s="20">
        <f t="shared" si="3"/>
        <v>4</v>
      </c>
      <c r="R14" s="20">
        <f t="shared" si="4"/>
        <v>1</v>
      </c>
      <c r="S14" s="20">
        <f t="shared" si="5"/>
        <v>3</v>
      </c>
      <c r="T14" s="20">
        <f t="shared" si="6"/>
        <v>0.5</v>
      </c>
      <c r="U14" s="20">
        <f t="shared" si="7"/>
        <v>0.25</v>
      </c>
      <c r="W14" s="16" t="s">
        <v>35</v>
      </c>
      <c r="X14" s="35">
        <f t="shared" ref="X14:X16" si="16">X6/$X$8</f>
        <v>0.28715877190151301</v>
      </c>
      <c r="Y14" s="35">
        <f t="shared" si="13"/>
        <v>0.27867333421484719</v>
      </c>
      <c r="Z14" s="35">
        <f t="shared" si="14"/>
        <v>0.28224671040357846</v>
      </c>
      <c r="AA14" s="36">
        <f t="shared" si="15"/>
        <v>0.28191665713530417</v>
      </c>
      <c r="AB14" s="9">
        <f>SUM(X14:AA14)</f>
        <v>1.1299954736552429</v>
      </c>
      <c r="AC14" s="104">
        <f>AVERAGE(X14:Z14)</f>
        <v>0.28269293883997954</v>
      </c>
      <c r="AD14" s="110">
        <f t="shared" ref="AD14" si="17">MMULT(X6:AA6,$AC$12:$AC$15)/AC14</f>
        <v>3.998179447242042</v>
      </c>
    </row>
    <row r="15" spans="1:31" ht="15.5" x14ac:dyDescent="0.35">
      <c r="A15" s="23" t="s">
        <v>53</v>
      </c>
      <c r="B15" s="19" t="s">
        <v>3</v>
      </c>
      <c r="C15" s="19" t="s">
        <v>2</v>
      </c>
      <c r="D15" s="19" t="s">
        <v>1</v>
      </c>
      <c r="E15" s="19" t="s">
        <v>236</v>
      </c>
      <c r="G15" s="23" t="s">
        <v>53</v>
      </c>
      <c r="H15" s="24" t="str">
        <f t="shared" si="0"/>
        <v>Kurang/Cukup</v>
      </c>
      <c r="I15" s="24" t="str">
        <f t="shared" si="1"/>
        <v>Kurang/Baik</v>
      </c>
      <c r="J15" s="24" t="str">
        <f t="shared" si="8"/>
        <v>Kurang/baik</v>
      </c>
      <c r="K15" s="24" t="str">
        <f t="shared" si="9"/>
        <v>Cukup/Baik</v>
      </c>
      <c r="L15" s="24" t="str">
        <f t="shared" si="10"/>
        <v>Cukup/baik</v>
      </c>
      <c r="M15" s="24" t="str">
        <f t="shared" si="11"/>
        <v>Baik/baik</v>
      </c>
      <c r="O15" s="23" t="s">
        <v>53</v>
      </c>
      <c r="P15" s="20">
        <f t="shared" si="2"/>
        <v>0.33</v>
      </c>
      <c r="Q15" s="20">
        <f t="shared" si="3"/>
        <v>0.25</v>
      </c>
      <c r="R15" s="20">
        <f t="shared" si="4"/>
        <v>0.25</v>
      </c>
      <c r="S15" s="20">
        <f t="shared" si="5"/>
        <v>0.5</v>
      </c>
      <c r="T15" s="20">
        <f t="shared" si="6"/>
        <v>0.5</v>
      </c>
      <c r="U15" s="20">
        <f t="shared" si="7"/>
        <v>1</v>
      </c>
      <c r="W15" s="16" t="s">
        <v>36</v>
      </c>
      <c r="X15" s="35">
        <f>X7/$X$8</f>
        <v>0.24381746533888909</v>
      </c>
      <c r="Y15" s="35">
        <f t="shared" si="13"/>
        <v>0.24283484467964239</v>
      </c>
      <c r="Z15" s="35">
        <f t="shared" si="14"/>
        <v>0.24375229429779968</v>
      </c>
      <c r="AA15" s="36">
        <f t="shared" si="15"/>
        <v>0.24346725557664931</v>
      </c>
      <c r="AB15" s="9">
        <f>SUM(X15:AA15)</f>
        <v>0.97387185989298042</v>
      </c>
      <c r="AC15" s="104">
        <f>AVERAGE(X15:Z15)</f>
        <v>0.24346820143877704</v>
      </c>
      <c r="AD15" s="110">
        <f>MMULT(X7:AA7,$AC$12:$AC$15)/AC15</f>
        <v>4.0009073684926149</v>
      </c>
      <c r="AE15" s="95">
        <f>SUM(AD12:AD15)</f>
        <v>16.000862524858295</v>
      </c>
    </row>
    <row r="16" spans="1:31" x14ac:dyDescent="0.35">
      <c r="A16" s="23" t="s">
        <v>54</v>
      </c>
      <c r="B16" s="19" t="s">
        <v>1</v>
      </c>
      <c r="C16" s="19" t="s">
        <v>1</v>
      </c>
      <c r="D16" s="19" t="s">
        <v>1</v>
      </c>
      <c r="E16" s="19" t="s">
        <v>236</v>
      </c>
      <c r="G16" s="23" t="s">
        <v>54</v>
      </c>
      <c r="H16" s="24" t="str">
        <f t="shared" si="0"/>
        <v>Baik/Baik</v>
      </c>
      <c r="I16" s="24" t="str">
        <f t="shared" si="1"/>
        <v>Baik/Baik</v>
      </c>
      <c r="J16" s="24" t="str">
        <f t="shared" si="8"/>
        <v>Baik/baik</v>
      </c>
      <c r="K16" s="24" t="str">
        <f t="shared" si="9"/>
        <v>Baik/Baik</v>
      </c>
      <c r="L16" s="24" t="str">
        <f t="shared" si="10"/>
        <v>Baik/baik</v>
      </c>
      <c r="M16" s="24" t="str">
        <f t="shared" si="11"/>
        <v>Baik/baik</v>
      </c>
      <c r="O16" s="23" t="s">
        <v>54</v>
      </c>
      <c r="P16" s="20">
        <f t="shared" si="2"/>
        <v>1</v>
      </c>
      <c r="Q16" s="20">
        <f t="shared" si="3"/>
        <v>1</v>
      </c>
      <c r="R16" s="20">
        <f t="shared" si="4"/>
        <v>1</v>
      </c>
      <c r="S16" s="20">
        <f t="shared" si="5"/>
        <v>1</v>
      </c>
      <c r="T16" s="20">
        <f t="shared" si="6"/>
        <v>1</v>
      </c>
      <c r="U16" s="20">
        <f t="shared" si="7"/>
        <v>1</v>
      </c>
      <c r="W16" s="1"/>
      <c r="X16" s="41">
        <f t="shared" si="16"/>
        <v>1</v>
      </c>
      <c r="Y16" s="41">
        <f t="shared" si="13"/>
        <v>1</v>
      </c>
      <c r="Z16" s="41">
        <f t="shared" si="14"/>
        <v>1</v>
      </c>
      <c r="AA16" s="42">
        <f t="shared" si="15"/>
        <v>1</v>
      </c>
      <c r="AB16" s="1"/>
      <c r="AC16" s="106" t="s">
        <v>8</v>
      </c>
      <c r="AD16" s="109">
        <f>((SUM(AD12:AD15)/COUNT(AD12:AD15))-COUNT(AD12:AD15))/(COUNT(AD12:AD15)-1)</f>
        <v>7.1877071524599031E-5</v>
      </c>
      <c r="AE16">
        <f>AE15/4</f>
        <v>4.0002156312145738</v>
      </c>
    </row>
    <row r="17" spans="1:31" ht="15.5" x14ac:dyDescent="0.35">
      <c r="A17" s="23" t="s">
        <v>55</v>
      </c>
      <c r="B17" s="19" t="s">
        <v>2</v>
      </c>
      <c r="C17" s="19" t="s">
        <v>1</v>
      </c>
      <c r="D17" s="19" t="s">
        <v>3</v>
      </c>
      <c r="E17" s="19" t="s">
        <v>2</v>
      </c>
      <c r="G17" s="23" t="s">
        <v>55</v>
      </c>
      <c r="H17" s="24" t="str">
        <f t="shared" si="0"/>
        <v>Cukup/Baik</v>
      </c>
      <c r="I17" s="24" t="str">
        <f t="shared" si="1"/>
        <v>Cukup/Kurang</v>
      </c>
      <c r="J17" s="24" t="str">
        <f t="shared" si="8"/>
        <v>Cukup/Cukup</v>
      </c>
      <c r="K17" s="24" t="str">
        <f t="shared" si="9"/>
        <v>Baik/Kurang</v>
      </c>
      <c r="L17" s="24" t="str">
        <f t="shared" si="10"/>
        <v>Baik/Cukup</v>
      </c>
      <c r="M17" s="24" t="str">
        <f t="shared" si="11"/>
        <v>Kurang/Cukup</v>
      </c>
      <c r="O17" s="23" t="s">
        <v>55</v>
      </c>
      <c r="P17" s="20">
        <f t="shared" si="2"/>
        <v>0.5</v>
      </c>
      <c r="Q17" s="20">
        <f t="shared" si="3"/>
        <v>3</v>
      </c>
      <c r="R17" s="20">
        <f t="shared" si="4"/>
        <v>1</v>
      </c>
      <c r="S17" s="20">
        <f t="shared" si="5"/>
        <v>4</v>
      </c>
      <c r="T17" s="20">
        <f t="shared" si="6"/>
        <v>2</v>
      </c>
      <c r="U17" s="20">
        <f t="shared" si="7"/>
        <v>0.33</v>
      </c>
      <c r="W17" s="14"/>
      <c r="X17" s="14"/>
      <c r="Y17" s="14"/>
      <c r="Z17" s="14"/>
      <c r="AA17" s="14"/>
      <c r="AB17" s="14"/>
      <c r="AC17" s="106" t="s">
        <v>261</v>
      </c>
      <c r="AD17" s="109">
        <f>AD16/0.9</f>
        <v>7.9863412805110032E-5</v>
      </c>
    </row>
    <row r="18" spans="1:31" x14ac:dyDescent="0.35">
      <c r="A18" s="23" t="s">
        <v>56</v>
      </c>
      <c r="B18" s="19" t="s">
        <v>2</v>
      </c>
      <c r="C18" s="19" t="s">
        <v>1</v>
      </c>
      <c r="D18" s="19" t="s">
        <v>3</v>
      </c>
      <c r="E18" s="19" t="s">
        <v>2</v>
      </c>
      <c r="G18" s="23" t="s">
        <v>56</v>
      </c>
      <c r="H18" s="24" t="str">
        <f t="shared" si="0"/>
        <v>Cukup/Baik</v>
      </c>
      <c r="I18" s="24" t="str">
        <f t="shared" si="1"/>
        <v>Cukup/Kurang</v>
      </c>
      <c r="J18" s="24" t="str">
        <f t="shared" si="8"/>
        <v>Cukup/Cukup</v>
      </c>
      <c r="K18" s="24" t="str">
        <f t="shared" si="9"/>
        <v>Baik/Kurang</v>
      </c>
      <c r="L18" s="24" t="str">
        <f t="shared" si="10"/>
        <v>Baik/Cukup</v>
      </c>
      <c r="M18" s="24" t="str">
        <f t="shared" si="11"/>
        <v>Kurang/Cukup</v>
      </c>
      <c r="O18" s="23" t="s">
        <v>56</v>
      </c>
      <c r="P18" s="20">
        <f t="shared" si="2"/>
        <v>0.5</v>
      </c>
      <c r="Q18" s="20">
        <f t="shared" si="3"/>
        <v>3</v>
      </c>
      <c r="R18" s="20">
        <f t="shared" si="4"/>
        <v>1</v>
      </c>
      <c r="S18" s="20">
        <f t="shared" si="5"/>
        <v>4</v>
      </c>
      <c r="T18" s="20">
        <f t="shared" si="6"/>
        <v>2</v>
      </c>
      <c r="U18" s="20">
        <f t="shared" si="7"/>
        <v>0.33</v>
      </c>
      <c r="W18" s="1"/>
    </row>
    <row r="19" spans="1:31" x14ac:dyDescent="0.35">
      <c r="A19" s="23" t="s">
        <v>57</v>
      </c>
      <c r="B19" s="19" t="s">
        <v>1</v>
      </c>
      <c r="C19" s="19" t="s">
        <v>1</v>
      </c>
      <c r="D19" s="19" t="s">
        <v>2</v>
      </c>
      <c r="E19" s="19" t="s">
        <v>2</v>
      </c>
      <c r="G19" s="23" t="s">
        <v>57</v>
      </c>
      <c r="H19" s="24" t="str">
        <f t="shared" si="0"/>
        <v>Baik/Baik</v>
      </c>
      <c r="I19" s="24" t="str">
        <f t="shared" si="1"/>
        <v>Baik/Cukup</v>
      </c>
      <c r="J19" s="24" t="str">
        <f t="shared" si="8"/>
        <v>Baik/Cukup</v>
      </c>
      <c r="K19" s="24" t="str">
        <f t="shared" si="9"/>
        <v>Baik/Cukup</v>
      </c>
      <c r="L19" s="24" t="str">
        <f t="shared" si="10"/>
        <v>Baik/Cukup</v>
      </c>
      <c r="M19" s="24" t="str">
        <f t="shared" si="11"/>
        <v>Cukup/Cukup</v>
      </c>
      <c r="O19" s="23" t="s">
        <v>57</v>
      </c>
      <c r="P19" s="20">
        <f t="shared" si="2"/>
        <v>1</v>
      </c>
      <c r="Q19" s="20">
        <f t="shared" si="3"/>
        <v>2</v>
      </c>
      <c r="R19" s="20">
        <f t="shared" si="4"/>
        <v>2</v>
      </c>
      <c r="S19" s="20">
        <f t="shared" si="5"/>
        <v>2</v>
      </c>
      <c r="T19" s="20">
        <f t="shared" si="6"/>
        <v>2</v>
      </c>
      <c r="U19" s="20">
        <f t="shared" si="7"/>
        <v>1</v>
      </c>
      <c r="W19" s="1"/>
      <c r="Y19" s="137" t="s">
        <v>227</v>
      </c>
      <c r="Z19" s="138"/>
      <c r="AA19" s="139"/>
    </row>
    <row r="20" spans="1:31" x14ac:dyDescent="0.35">
      <c r="A20" s="23" t="s">
        <v>58</v>
      </c>
      <c r="B20" s="19" t="s">
        <v>1</v>
      </c>
      <c r="C20" s="19" t="s">
        <v>1</v>
      </c>
      <c r="D20" s="19" t="s">
        <v>2</v>
      </c>
      <c r="E20" s="19" t="s">
        <v>1</v>
      </c>
      <c r="G20" s="23" t="s">
        <v>58</v>
      </c>
      <c r="H20" s="24" t="str">
        <f t="shared" si="0"/>
        <v>Baik/Baik</v>
      </c>
      <c r="I20" s="24" t="str">
        <f t="shared" si="1"/>
        <v>Baik/Cukup</v>
      </c>
      <c r="J20" s="24" t="str">
        <f t="shared" si="8"/>
        <v>Baik/Baik</v>
      </c>
      <c r="K20" s="24" t="str">
        <f t="shared" si="9"/>
        <v>Baik/Cukup</v>
      </c>
      <c r="L20" s="24" t="str">
        <f t="shared" si="10"/>
        <v>Baik/Baik</v>
      </c>
      <c r="M20" s="24" t="str">
        <f t="shared" si="11"/>
        <v>Cukup/Baik</v>
      </c>
      <c r="O20" s="23" t="s">
        <v>58</v>
      </c>
      <c r="P20" s="20">
        <f t="shared" si="2"/>
        <v>1</v>
      </c>
      <c r="Q20" s="20">
        <f t="shared" si="3"/>
        <v>2</v>
      </c>
      <c r="R20" s="20">
        <f t="shared" si="4"/>
        <v>1</v>
      </c>
      <c r="S20" s="20">
        <f t="shared" si="5"/>
        <v>2</v>
      </c>
      <c r="T20" s="20">
        <f t="shared" si="6"/>
        <v>1</v>
      </c>
      <c r="U20" s="20">
        <f t="shared" si="7"/>
        <v>0.5</v>
      </c>
      <c r="Y20" s="24" t="s">
        <v>210</v>
      </c>
      <c r="Z20" s="19">
        <v>1</v>
      </c>
    </row>
    <row r="21" spans="1:31" ht="15.5" x14ac:dyDescent="0.35">
      <c r="A21" s="23" t="s">
        <v>59</v>
      </c>
      <c r="B21" s="19" t="s">
        <v>1</v>
      </c>
      <c r="C21" s="19" t="s">
        <v>1</v>
      </c>
      <c r="D21" s="19" t="s">
        <v>2</v>
      </c>
      <c r="E21" s="19" t="s">
        <v>1</v>
      </c>
      <c r="G21" s="23" t="s">
        <v>59</v>
      </c>
      <c r="H21" s="24" t="str">
        <f t="shared" si="0"/>
        <v>Baik/Baik</v>
      </c>
      <c r="I21" s="24" t="str">
        <f t="shared" si="1"/>
        <v>Baik/Cukup</v>
      </c>
      <c r="J21" s="24" t="str">
        <f t="shared" si="8"/>
        <v>Baik/Baik</v>
      </c>
      <c r="K21" s="24" t="str">
        <f t="shared" si="9"/>
        <v>Baik/Cukup</v>
      </c>
      <c r="L21" s="24" t="str">
        <f t="shared" si="10"/>
        <v>Baik/Baik</v>
      </c>
      <c r="M21" s="24" t="str">
        <f t="shared" si="11"/>
        <v>Cukup/Baik</v>
      </c>
      <c r="O21" s="23" t="s">
        <v>59</v>
      </c>
      <c r="P21" s="20">
        <f t="shared" si="2"/>
        <v>1</v>
      </c>
      <c r="Q21" s="20">
        <f t="shared" si="3"/>
        <v>2</v>
      </c>
      <c r="R21" s="20">
        <f t="shared" si="4"/>
        <v>1</v>
      </c>
      <c r="S21" s="20">
        <f t="shared" si="5"/>
        <v>2</v>
      </c>
      <c r="T21" s="20">
        <f t="shared" si="6"/>
        <v>1</v>
      </c>
      <c r="U21" s="20">
        <f t="shared" si="7"/>
        <v>0.5</v>
      </c>
      <c r="Y21" s="24" t="s">
        <v>213</v>
      </c>
      <c r="Z21" s="19">
        <v>1</v>
      </c>
      <c r="AB21" s="94"/>
      <c r="AC21" s="94" t="s">
        <v>1</v>
      </c>
      <c r="AD21" s="94" t="s">
        <v>2</v>
      </c>
      <c r="AE21" s="94" t="s">
        <v>3</v>
      </c>
    </row>
    <row r="22" spans="1:31" ht="15.5" x14ac:dyDescent="0.35">
      <c r="A22" s="23" t="s">
        <v>60</v>
      </c>
      <c r="B22" s="19" t="s">
        <v>1</v>
      </c>
      <c r="C22" s="19" t="s">
        <v>1</v>
      </c>
      <c r="D22" s="19" t="s">
        <v>2</v>
      </c>
      <c r="E22" s="19" t="s">
        <v>1</v>
      </c>
      <c r="G22" s="23" t="s">
        <v>60</v>
      </c>
      <c r="H22" s="24" t="str">
        <f t="shared" si="0"/>
        <v>Baik/Baik</v>
      </c>
      <c r="I22" s="24" t="str">
        <f t="shared" si="1"/>
        <v>Baik/Cukup</v>
      </c>
      <c r="J22" s="24" t="str">
        <f t="shared" si="8"/>
        <v>Baik/Baik</v>
      </c>
      <c r="K22" s="24" t="str">
        <f t="shared" si="9"/>
        <v>Baik/Cukup</v>
      </c>
      <c r="L22" s="24" t="str">
        <f t="shared" si="10"/>
        <v>Baik/Baik</v>
      </c>
      <c r="M22" s="24" t="str">
        <f t="shared" si="11"/>
        <v>Cukup/Baik</v>
      </c>
      <c r="O22" s="23" t="s">
        <v>60</v>
      </c>
      <c r="P22" s="20">
        <f t="shared" si="2"/>
        <v>1</v>
      </c>
      <c r="Q22" s="20">
        <f t="shared" si="3"/>
        <v>2</v>
      </c>
      <c r="R22" s="20">
        <f t="shared" si="4"/>
        <v>1</v>
      </c>
      <c r="S22" s="20">
        <f t="shared" si="5"/>
        <v>2</v>
      </c>
      <c r="T22" s="20">
        <f t="shared" si="6"/>
        <v>1</v>
      </c>
      <c r="U22" s="20">
        <f t="shared" si="7"/>
        <v>0.5</v>
      </c>
      <c r="Y22" s="24" t="s">
        <v>217</v>
      </c>
      <c r="Z22" s="30">
        <v>1</v>
      </c>
      <c r="AB22" s="94" t="s">
        <v>1</v>
      </c>
      <c r="AC22" s="3">
        <v>1</v>
      </c>
      <c r="AD22" s="4">
        <v>2</v>
      </c>
      <c r="AE22" s="4">
        <v>4</v>
      </c>
    </row>
    <row r="23" spans="1:31" ht="15.5" x14ac:dyDescent="0.35">
      <c r="A23" s="23" t="s">
        <v>61</v>
      </c>
      <c r="B23" s="19" t="s">
        <v>1</v>
      </c>
      <c r="C23" s="19" t="s">
        <v>1</v>
      </c>
      <c r="D23" s="19" t="s">
        <v>3</v>
      </c>
      <c r="E23" s="19" t="s">
        <v>1</v>
      </c>
      <c r="G23" s="23" t="s">
        <v>61</v>
      </c>
      <c r="H23" s="24" t="str">
        <f t="shared" si="0"/>
        <v>Baik/Baik</v>
      </c>
      <c r="I23" s="24" t="str">
        <f t="shared" si="1"/>
        <v>Baik/Kurang</v>
      </c>
      <c r="J23" s="24" t="str">
        <f t="shared" si="8"/>
        <v>Baik/Baik</v>
      </c>
      <c r="K23" s="24" t="str">
        <f t="shared" si="9"/>
        <v>Baik/Kurang</v>
      </c>
      <c r="L23" s="24" t="str">
        <f t="shared" si="10"/>
        <v>Baik/Baik</v>
      </c>
      <c r="M23" s="24" t="str">
        <f t="shared" si="11"/>
        <v>Kurang/Baik</v>
      </c>
      <c r="O23" s="23" t="s">
        <v>61</v>
      </c>
      <c r="P23" s="20">
        <f t="shared" si="2"/>
        <v>1</v>
      </c>
      <c r="Q23" s="20">
        <f t="shared" si="3"/>
        <v>4</v>
      </c>
      <c r="R23" s="20">
        <f t="shared" si="4"/>
        <v>1</v>
      </c>
      <c r="S23" s="20">
        <f t="shared" si="5"/>
        <v>4</v>
      </c>
      <c r="T23" s="20">
        <f t="shared" si="6"/>
        <v>1</v>
      </c>
      <c r="U23" s="20">
        <f t="shared" si="7"/>
        <v>0.25</v>
      </c>
      <c r="Y23" s="24" t="s">
        <v>212</v>
      </c>
      <c r="Z23" s="19">
        <v>2</v>
      </c>
      <c r="AB23" s="94" t="s">
        <v>2</v>
      </c>
      <c r="AC23" s="5">
        <f>1/AD22</f>
        <v>0.5</v>
      </c>
      <c r="AD23" s="3">
        <v>1</v>
      </c>
      <c r="AE23" s="4">
        <v>3</v>
      </c>
    </row>
    <row r="24" spans="1:31" ht="15.5" x14ac:dyDescent="0.35">
      <c r="A24" s="23" t="s">
        <v>62</v>
      </c>
      <c r="B24" s="19" t="s">
        <v>1</v>
      </c>
      <c r="C24" s="19" t="s">
        <v>1</v>
      </c>
      <c r="D24" s="19" t="s">
        <v>3</v>
      </c>
      <c r="E24" s="19" t="s">
        <v>1</v>
      </c>
      <c r="G24" s="23" t="s">
        <v>62</v>
      </c>
      <c r="H24" s="24" t="str">
        <f t="shared" si="0"/>
        <v>Baik/Baik</v>
      </c>
      <c r="I24" s="24" t="str">
        <f t="shared" si="1"/>
        <v>Baik/Kurang</v>
      </c>
      <c r="J24" s="24" t="str">
        <f t="shared" si="8"/>
        <v>Baik/Baik</v>
      </c>
      <c r="K24" s="24" t="str">
        <f t="shared" si="9"/>
        <v>Baik/Kurang</v>
      </c>
      <c r="L24" s="24" t="str">
        <f t="shared" si="10"/>
        <v>Baik/Baik</v>
      </c>
      <c r="M24" s="24" t="str">
        <f t="shared" si="11"/>
        <v>Kurang/Baik</v>
      </c>
      <c r="O24" s="23" t="s">
        <v>62</v>
      </c>
      <c r="P24" s="20">
        <f t="shared" si="2"/>
        <v>1</v>
      </c>
      <c r="Q24" s="20">
        <f t="shared" si="3"/>
        <v>4</v>
      </c>
      <c r="R24" s="20">
        <f t="shared" si="4"/>
        <v>1</v>
      </c>
      <c r="S24" s="20">
        <f t="shared" si="5"/>
        <v>4</v>
      </c>
      <c r="T24" s="20">
        <f t="shared" si="6"/>
        <v>1</v>
      </c>
      <c r="U24" s="20">
        <f t="shared" si="7"/>
        <v>0.25</v>
      </c>
      <c r="Y24" s="24" t="s">
        <v>216</v>
      </c>
      <c r="Z24" s="30">
        <v>4</v>
      </c>
      <c r="AB24" s="94" t="s">
        <v>3</v>
      </c>
      <c r="AC24" s="5">
        <f>1/AE22</f>
        <v>0.25</v>
      </c>
      <c r="AD24" s="5">
        <f>1/AE23</f>
        <v>0.33333333333333331</v>
      </c>
      <c r="AE24" s="3">
        <v>1</v>
      </c>
    </row>
    <row r="25" spans="1:31" ht="15.5" x14ac:dyDescent="0.35">
      <c r="A25" s="23" t="s">
        <v>63</v>
      </c>
      <c r="B25" s="19" t="s">
        <v>1</v>
      </c>
      <c r="C25" s="19" t="s">
        <v>1</v>
      </c>
      <c r="D25" s="19" t="s">
        <v>1</v>
      </c>
      <c r="E25" s="19" t="s">
        <v>3</v>
      </c>
      <c r="G25" s="23" t="s">
        <v>63</v>
      </c>
      <c r="H25" s="24" t="str">
        <f t="shared" si="0"/>
        <v>Baik/Baik</v>
      </c>
      <c r="I25" s="24" t="str">
        <f t="shared" si="1"/>
        <v>Baik/Baik</v>
      </c>
      <c r="J25" s="24" t="str">
        <f t="shared" si="8"/>
        <v>Baik/Kurang</v>
      </c>
      <c r="K25" s="24" t="str">
        <f t="shared" si="9"/>
        <v>Baik/Baik</v>
      </c>
      <c r="L25" s="24" t="str">
        <f t="shared" si="10"/>
        <v>Baik/Kurang</v>
      </c>
      <c r="M25" s="24" t="str">
        <f t="shared" si="11"/>
        <v>Baik/Kurang</v>
      </c>
      <c r="O25" s="23" t="s">
        <v>63</v>
      </c>
      <c r="P25" s="20">
        <f t="shared" si="2"/>
        <v>1</v>
      </c>
      <c r="Q25" s="20">
        <f t="shared" si="3"/>
        <v>1</v>
      </c>
      <c r="R25" s="20">
        <f t="shared" si="4"/>
        <v>4</v>
      </c>
      <c r="S25" s="20">
        <f t="shared" si="5"/>
        <v>1</v>
      </c>
      <c r="T25" s="20">
        <f t="shared" si="6"/>
        <v>4</v>
      </c>
      <c r="U25" s="20">
        <f t="shared" si="7"/>
        <v>4</v>
      </c>
      <c r="Y25" s="24" t="s">
        <v>209</v>
      </c>
      <c r="Z25" s="19">
        <v>0.5</v>
      </c>
      <c r="AB25" s="6" t="s">
        <v>0</v>
      </c>
      <c r="AC25" s="5">
        <f>SUM(AC22:AC24)</f>
        <v>1.75</v>
      </c>
      <c r="AD25" s="5">
        <f>SUM(AD22:AD24)</f>
        <v>3.3333333333333335</v>
      </c>
      <c r="AE25" s="5">
        <f>SUM(AE22:AE24)</f>
        <v>8</v>
      </c>
    </row>
    <row r="26" spans="1:31" x14ac:dyDescent="0.35">
      <c r="A26" s="23" t="s">
        <v>64</v>
      </c>
      <c r="B26" s="19" t="s">
        <v>2</v>
      </c>
      <c r="C26" s="19" t="s">
        <v>1</v>
      </c>
      <c r="D26" s="19" t="s">
        <v>1</v>
      </c>
      <c r="E26" s="19" t="s">
        <v>3</v>
      </c>
      <c r="G26" s="23" t="s">
        <v>64</v>
      </c>
      <c r="H26" s="24" t="str">
        <f t="shared" si="0"/>
        <v>Cukup/Baik</v>
      </c>
      <c r="I26" s="24" t="str">
        <f t="shared" si="1"/>
        <v>Cukup/Baik</v>
      </c>
      <c r="J26" s="24" t="str">
        <f t="shared" si="8"/>
        <v>Cukup/Kurang</v>
      </c>
      <c r="K26" s="24" t="str">
        <f t="shared" si="9"/>
        <v>Baik/Baik</v>
      </c>
      <c r="L26" s="24" t="str">
        <f t="shared" si="10"/>
        <v>Baik/Kurang</v>
      </c>
      <c r="M26" s="24" t="str">
        <f t="shared" si="11"/>
        <v>Baik/Kurang</v>
      </c>
      <c r="O26" s="23" t="s">
        <v>64</v>
      </c>
      <c r="P26" s="20">
        <f t="shared" si="2"/>
        <v>0.5</v>
      </c>
      <c r="Q26" s="20">
        <f t="shared" si="3"/>
        <v>0.5</v>
      </c>
      <c r="R26" s="20">
        <f t="shared" si="4"/>
        <v>3</v>
      </c>
      <c r="S26" s="20">
        <f t="shared" si="5"/>
        <v>1</v>
      </c>
      <c r="T26" s="20">
        <f t="shared" si="6"/>
        <v>4</v>
      </c>
      <c r="U26" s="20">
        <f t="shared" si="7"/>
        <v>4</v>
      </c>
      <c r="Y26" s="24" t="s">
        <v>215</v>
      </c>
      <c r="Z26" s="30">
        <v>3</v>
      </c>
    </row>
    <row r="27" spans="1:31" x14ac:dyDescent="0.35">
      <c r="A27" s="23" t="s">
        <v>65</v>
      </c>
      <c r="B27" s="19" t="s">
        <v>2</v>
      </c>
      <c r="C27" s="19" t="s">
        <v>1</v>
      </c>
      <c r="D27" s="19" t="s">
        <v>1</v>
      </c>
      <c r="E27" s="19" t="s">
        <v>3</v>
      </c>
      <c r="G27" s="23" t="s">
        <v>65</v>
      </c>
      <c r="H27" s="24" t="str">
        <f t="shared" si="0"/>
        <v>Cukup/Baik</v>
      </c>
      <c r="I27" s="24" t="str">
        <f t="shared" si="1"/>
        <v>Cukup/Baik</v>
      </c>
      <c r="J27" s="24" t="str">
        <f t="shared" si="8"/>
        <v>Cukup/Kurang</v>
      </c>
      <c r="K27" s="24" t="str">
        <f t="shared" si="9"/>
        <v>Baik/Baik</v>
      </c>
      <c r="L27" s="24" t="str">
        <f t="shared" si="10"/>
        <v>Baik/Kurang</v>
      </c>
      <c r="M27" s="24" t="str">
        <f t="shared" si="11"/>
        <v>Baik/Kurang</v>
      </c>
      <c r="O27" s="23" t="s">
        <v>65</v>
      </c>
      <c r="P27" s="20">
        <f t="shared" si="2"/>
        <v>0.5</v>
      </c>
      <c r="Q27" s="20">
        <f t="shared" si="3"/>
        <v>0.5</v>
      </c>
      <c r="R27" s="20">
        <f t="shared" si="4"/>
        <v>3</v>
      </c>
      <c r="S27" s="20">
        <f t="shared" si="5"/>
        <v>1</v>
      </c>
      <c r="T27" s="20">
        <f t="shared" si="6"/>
        <v>4</v>
      </c>
      <c r="U27" s="20">
        <f t="shared" si="7"/>
        <v>4</v>
      </c>
      <c r="Y27" s="24" t="s">
        <v>211</v>
      </c>
      <c r="Z27" s="19">
        <v>0.25</v>
      </c>
    </row>
    <row r="28" spans="1:31" x14ac:dyDescent="0.35">
      <c r="A28" s="23" t="s">
        <v>66</v>
      </c>
      <c r="B28" s="19" t="s">
        <v>2</v>
      </c>
      <c r="C28" s="19" t="s">
        <v>1</v>
      </c>
      <c r="D28" s="19" t="s">
        <v>1</v>
      </c>
      <c r="E28" s="19" t="s">
        <v>2</v>
      </c>
      <c r="G28" s="23" t="s">
        <v>66</v>
      </c>
      <c r="H28" s="24" t="str">
        <f t="shared" si="0"/>
        <v>Cukup/Baik</v>
      </c>
      <c r="I28" s="24" t="str">
        <f t="shared" si="1"/>
        <v>Cukup/Baik</v>
      </c>
      <c r="J28" s="24" t="str">
        <f t="shared" si="8"/>
        <v>Cukup/Cukup</v>
      </c>
      <c r="K28" s="24" t="str">
        <f t="shared" si="9"/>
        <v>Baik/Baik</v>
      </c>
      <c r="L28" s="24" t="str">
        <f t="shared" si="10"/>
        <v>Baik/Cukup</v>
      </c>
      <c r="M28" s="24" t="str">
        <f t="shared" si="11"/>
        <v>Baik/Cukup</v>
      </c>
      <c r="O28" s="23" t="s">
        <v>66</v>
      </c>
      <c r="P28" s="20">
        <f t="shared" si="2"/>
        <v>0.5</v>
      </c>
      <c r="Q28" s="20">
        <f t="shared" si="3"/>
        <v>0.5</v>
      </c>
      <c r="R28" s="20">
        <f t="shared" si="4"/>
        <v>1</v>
      </c>
      <c r="S28" s="20">
        <f t="shared" si="5"/>
        <v>1</v>
      </c>
      <c r="T28" s="20">
        <f t="shared" si="6"/>
        <v>2</v>
      </c>
      <c r="U28" s="20">
        <f t="shared" si="7"/>
        <v>2</v>
      </c>
      <c r="W28" s="1"/>
      <c r="Y28" s="24" t="s">
        <v>214</v>
      </c>
      <c r="Z28" s="30">
        <v>0.33</v>
      </c>
    </row>
    <row r="29" spans="1:31" x14ac:dyDescent="0.35">
      <c r="A29" s="23" t="s">
        <v>67</v>
      </c>
      <c r="B29" s="19" t="s">
        <v>2</v>
      </c>
      <c r="C29" s="19" t="s">
        <v>1</v>
      </c>
      <c r="D29" s="19" t="s">
        <v>1</v>
      </c>
      <c r="E29" s="19" t="s">
        <v>2</v>
      </c>
      <c r="G29" s="23" t="s">
        <v>67</v>
      </c>
      <c r="H29" s="24" t="str">
        <f t="shared" si="0"/>
        <v>Cukup/Baik</v>
      </c>
      <c r="I29" s="24" t="str">
        <f t="shared" si="1"/>
        <v>Cukup/Baik</v>
      </c>
      <c r="J29" s="24" t="str">
        <f t="shared" si="8"/>
        <v>Cukup/Cukup</v>
      </c>
      <c r="K29" s="24" t="str">
        <f t="shared" si="9"/>
        <v>Baik/Baik</v>
      </c>
      <c r="L29" s="24" t="str">
        <f t="shared" si="10"/>
        <v>Baik/Cukup</v>
      </c>
      <c r="M29" s="24" t="str">
        <f t="shared" si="11"/>
        <v>Baik/Cukup</v>
      </c>
      <c r="O29" s="23" t="s">
        <v>67</v>
      </c>
      <c r="P29" s="20">
        <f t="shared" si="2"/>
        <v>0.5</v>
      </c>
      <c r="Q29" s="20">
        <f t="shared" si="3"/>
        <v>0.5</v>
      </c>
      <c r="R29" s="20">
        <f t="shared" si="4"/>
        <v>1</v>
      </c>
      <c r="S29" s="20">
        <f t="shared" si="5"/>
        <v>1</v>
      </c>
      <c r="T29" s="20">
        <f t="shared" si="6"/>
        <v>2</v>
      </c>
      <c r="U29" s="20">
        <f t="shared" si="7"/>
        <v>2</v>
      </c>
      <c r="W29" s="1"/>
    </row>
    <row r="30" spans="1:31" ht="15.5" x14ac:dyDescent="0.35">
      <c r="A30" s="23" t="s">
        <v>68</v>
      </c>
      <c r="B30" s="19" t="s">
        <v>1</v>
      </c>
      <c r="C30" s="19" t="s">
        <v>1</v>
      </c>
      <c r="D30" s="19" t="s">
        <v>1</v>
      </c>
      <c r="E30" s="19" t="s">
        <v>2</v>
      </c>
      <c r="G30" s="23" t="s">
        <v>68</v>
      </c>
      <c r="H30" s="24" t="str">
        <f t="shared" si="0"/>
        <v>Baik/Baik</v>
      </c>
      <c r="I30" s="24" t="str">
        <f t="shared" si="1"/>
        <v>Baik/Baik</v>
      </c>
      <c r="J30" s="24" t="str">
        <f t="shared" si="8"/>
        <v>Baik/Cukup</v>
      </c>
      <c r="K30" s="24" t="str">
        <f t="shared" si="9"/>
        <v>Baik/Baik</v>
      </c>
      <c r="L30" s="24" t="str">
        <f t="shared" si="10"/>
        <v>Baik/Cukup</v>
      </c>
      <c r="M30" s="24" t="str">
        <f t="shared" si="11"/>
        <v>Baik/Cukup</v>
      </c>
      <c r="O30" s="23" t="s">
        <v>68</v>
      </c>
      <c r="P30" s="20">
        <f t="shared" si="2"/>
        <v>1</v>
      </c>
      <c r="Q30" s="20">
        <f t="shared" si="3"/>
        <v>1</v>
      </c>
      <c r="R30" s="20">
        <f t="shared" si="4"/>
        <v>2</v>
      </c>
      <c r="S30" s="20">
        <f t="shared" si="5"/>
        <v>1</v>
      </c>
      <c r="T30" s="20">
        <f t="shared" si="6"/>
        <v>2</v>
      </c>
      <c r="U30" s="20">
        <f t="shared" si="7"/>
        <v>2</v>
      </c>
      <c r="W30" s="14"/>
    </row>
    <row r="31" spans="1:31" ht="15.5" x14ac:dyDescent="0.35">
      <c r="A31" s="23" t="s">
        <v>69</v>
      </c>
      <c r="B31" s="19" t="s">
        <v>2</v>
      </c>
      <c r="C31" s="19" t="s">
        <v>2</v>
      </c>
      <c r="D31" s="19" t="s">
        <v>1</v>
      </c>
      <c r="E31" s="19" t="s">
        <v>1</v>
      </c>
      <c r="G31" s="23" t="s">
        <v>69</v>
      </c>
      <c r="H31" s="24" t="str">
        <f t="shared" si="0"/>
        <v>Cukup/Cukup</v>
      </c>
      <c r="I31" s="24" t="str">
        <f t="shared" si="1"/>
        <v>Cukup/Baik</v>
      </c>
      <c r="J31" s="24" t="str">
        <f t="shared" si="8"/>
        <v>Cukup/Baik</v>
      </c>
      <c r="K31" s="24" t="str">
        <f t="shared" si="9"/>
        <v>Cukup/Baik</v>
      </c>
      <c r="L31" s="24" t="str">
        <f t="shared" si="10"/>
        <v>Cukup/Baik</v>
      </c>
      <c r="M31" s="24" t="str">
        <f t="shared" si="11"/>
        <v>Baik/Baik</v>
      </c>
      <c r="O31" s="23" t="s">
        <v>69</v>
      </c>
      <c r="P31" s="20">
        <f t="shared" si="2"/>
        <v>1</v>
      </c>
      <c r="Q31" s="20">
        <f t="shared" si="3"/>
        <v>0.5</v>
      </c>
      <c r="R31" s="20">
        <f t="shared" si="4"/>
        <v>0.5</v>
      </c>
      <c r="S31" s="20">
        <f t="shared" si="5"/>
        <v>0.5</v>
      </c>
      <c r="T31" s="20">
        <f t="shared" si="6"/>
        <v>0.5</v>
      </c>
      <c r="U31" s="20">
        <f t="shared" si="7"/>
        <v>1</v>
      </c>
      <c r="W31" s="14"/>
    </row>
    <row r="32" spans="1:31" x14ac:dyDescent="0.35">
      <c r="A32" s="23" t="s">
        <v>70</v>
      </c>
      <c r="B32" s="19" t="s">
        <v>2</v>
      </c>
      <c r="C32" s="19" t="s">
        <v>2</v>
      </c>
      <c r="D32" s="19" t="s">
        <v>1</v>
      </c>
      <c r="E32" s="19" t="s">
        <v>1</v>
      </c>
      <c r="G32" s="23" t="s">
        <v>70</v>
      </c>
      <c r="H32" s="24" t="str">
        <f t="shared" si="0"/>
        <v>Cukup/Cukup</v>
      </c>
      <c r="I32" s="24" t="str">
        <f t="shared" si="1"/>
        <v>Cukup/Baik</v>
      </c>
      <c r="J32" s="24" t="str">
        <f t="shared" si="8"/>
        <v>Cukup/Baik</v>
      </c>
      <c r="K32" s="24" t="str">
        <f t="shared" si="9"/>
        <v>Cukup/Baik</v>
      </c>
      <c r="L32" s="24" t="str">
        <f t="shared" si="10"/>
        <v>Cukup/Baik</v>
      </c>
      <c r="M32" s="24" t="str">
        <f t="shared" si="11"/>
        <v>Baik/Baik</v>
      </c>
      <c r="O32" s="23" t="s">
        <v>70</v>
      </c>
      <c r="P32" s="20">
        <f t="shared" si="2"/>
        <v>1</v>
      </c>
      <c r="Q32" s="20">
        <f t="shared" si="3"/>
        <v>0.5</v>
      </c>
      <c r="R32" s="20">
        <f t="shared" si="4"/>
        <v>0.5</v>
      </c>
      <c r="S32" s="20">
        <f t="shared" si="5"/>
        <v>0.5</v>
      </c>
      <c r="T32" s="20">
        <f t="shared" si="6"/>
        <v>0.5</v>
      </c>
      <c r="U32" s="20">
        <f t="shared" si="7"/>
        <v>1</v>
      </c>
    </row>
    <row r="33" spans="1:26" x14ac:dyDescent="0.35">
      <c r="A33" s="23" t="s">
        <v>71</v>
      </c>
      <c r="B33" s="19" t="s">
        <v>1</v>
      </c>
      <c r="C33" s="19" t="s">
        <v>2</v>
      </c>
      <c r="D33" s="19" t="s">
        <v>1</v>
      </c>
      <c r="E33" s="19" t="s">
        <v>1</v>
      </c>
      <c r="G33" s="23" t="s">
        <v>71</v>
      </c>
      <c r="H33" s="24" t="str">
        <f t="shared" si="0"/>
        <v>Baik/Cukup</v>
      </c>
      <c r="I33" s="24" t="str">
        <f t="shared" si="1"/>
        <v>Baik/Baik</v>
      </c>
      <c r="J33" s="24" t="str">
        <f t="shared" si="8"/>
        <v>Baik/Baik</v>
      </c>
      <c r="K33" s="24" t="str">
        <f t="shared" si="9"/>
        <v>Cukup/Baik</v>
      </c>
      <c r="L33" s="24" t="str">
        <f t="shared" si="10"/>
        <v>Cukup/Baik</v>
      </c>
      <c r="M33" s="24" t="str">
        <f t="shared" si="11"/>
        <v>Baik/Baik</v>
      </c>
      <c r="O33" s="23" t="s">
        <v>71</v>
      </c>
      <c r="P33" s="20">
        <f t="shared" si="2"/>
        <v>2</v>
      </c>
      <c r="Q33" s="20">
        <f t="shared" si="3"/>
        <v>1</v>
      </c>
      <c r="R33" s="20">
        <f t="shared" si="4"/>
        <v>1</v>
      </c>
      <c r="S33" s="20">
        <f t="shared" si="5"/>
        <v>0.5</v>
      </c>
      <c r="T33" s="20">
        <f t="shared" si="6"/>
        <v>0.5</v>
      </c>
      <c r="U33" s="20">
        <f t="shared" si="7"/>
        <v>1</v>
      </c>
    </row>
    <row r="34" spans="1:26" x14ac:dyDescent="0.35">
      <c r="A34" s="23" t="s">
        <v>72</v>
      </c>
      <c r="B34" s="19" t="s">
        <v>1</v>
      </c>
      <c r="C34" s="19" t="s">
        <v>2</v>
      </c>
      <c r="D34" s="19" t="s">
        <v>1</v>
      </c>
      <c r="E34" s="19" t="s">
        <v>1</v>
      </c>
      <c r="G34" s="23" t="s">
        <v>72</v>
      </c>
      <c r="H34" s="24" t="str">
        <f t="shared" si="0"/>
        <v>Baik/Cukup</v>
      </c>
      <c r="I34" s="24" t="str">
        <f t="shared" si="1"/>
        <v>Baik/Baik</v>
      </c>
      <c r="J34" s="24" t="str">
        <f t="shared" si="8"/>
        <v>Baik/Baik</v>
      </c>
      <c r="K34" s="24" t="str">
        <f t="shared" si="9"/>
        <v>Cukup/Baik</v>
      </c>
      <c r="L34" s="24" t="str">
        <f t="shared" si="10"/>
        <v>Cukup/Baik</v>
      </c>
      <c r="M34" s="24" t="str">
        <f t="shared" si="11"/>
        <v>Baik/Baik</v>
      </c>
      <c r="O34" s="23" t="s">
        <v>72</v>
      </c>
      <c r="P34" s="20">
        <f t="shared" si="2"/>
        <v>2</v>
      </c>
      <c r="Q34" s="20">
        <f t="shared" si="3"/>
        <v>1</v>
      </c>
      <c r="R34" s="20">
        <f t="shared" si="4"/>
        <v>1</v>
      </c>
      <c r="S34" s="20">
        <f t="shared" si="5"/>
        <v>0.5</v>
      </c>
      <c r="T34" s="20">
        <f t="shared" si="6"/>
        <v>0.5</v>
      </c>
      <c r="U34" s="20">
        <f t="shared" si="7"/>
        <v>1</v>
      </c>
      <c r="W34" s="128" t="s">
        <v>18</v>
      </c>
      <c r="X34" s="129"/>
      <c r="Y34" s="129"/>
      <c r="Z34" s="130"/>
    </row>
    <row r="35" spans="1:26" x14ac:dyDescent="0.35">
      <c r="A35" s="23" t="s">
        <v>73</v>
      </c>
      <c r="B35" s="19" t="s">
        <v>1</v>
      </c>
      <c r="C35" s="19" t="s">
        <v>1</v>
      </c>
      <c r="D35" s="19" t="s">
        <v>1</v>
      </c>
      <c r="E35" s="19" t="s">
        <v>1</v>
      </c>
      <c r="G35" s="23" t="s">
        <v>73</v>
      </c>
      <c r="H35" s="24" t="str">
        <f t="shared" si="0"/>
        <v>Baik/Baik</v>
      </c>
      <c r="I35" s="24" t="str">
        <f t="shared" si="1"/>
        <v>Baik/Baik</v>
      </c>
      <c r="J35" s="24" t="str">
        <f t="shared" si="8"/>
        <v>Baik/Baik</v>
      </c>
      <c r="K35" s="24" t="str">
        <f t="shared" si="9"/>
        <v>Baik/Baik</v>
      </c>
      <c r="L35" s="24" t="str">
        <f t="shared" si="10"/>
        <v>Baik/Baik</v>
      </c>
      <c r="M35" s="24" t="str">
        <f t="shared" si="11"/>
        <v>Baik/Baik</v>
      </c>
      <c r="O35" s="23" t="s">
        <v>73</v>
      </c>
      <c r="P35" s="20">
        <f t="shared" si="2"/>
        <v>1</v>
      </c>
      <c r="Q35" s="20">
        <f t="shared" si="3"/>
        <v>1</v>
      </c>
      <c r="R35" s="20">
        <f t="shared" si="4"/>
        <v>1</v>
      </c>
      <c r="S35" s="20">
        <f t="shared" si="5"/>
        <v>1</v>
      </c>
      <c r="T35" s="20">
        <f t="shared" si="6"/>
        <v>1</v>
      </c>
      <c r="U35" s="20">
        <f t="shared" si="7"/>
        <v>1</v>
      </c>
      <c r="W35" s="12" t="s">
        <v>19</v>
      </c>
      <c r="X35" s="12" t="s">
        <v>20</v>
      </c>
      <c r="Y35" s="12" t="s">
        <v>21</v>
      </c>
      <c r="Z35" s="12" t="s">
        <v>22</v>
      </c>
    </row>
    <row r="36" spans="1:26" x14ac:dyDescent="0.35">
      <c r="A36" s="23" t="s">
        <v>74</v>
      </c>
      <c r="B36" s="19" t="s">
        <v>1</v>
      </c>
      <c r="C36" s="19" t="s">
        <v>1</v>
      </c>
      <c r="D36" s="19" t="s">
        <v>1</v>
      </c>
      <c r="E36" s="19" t="s">
        <v>1</v>
      </c>
      <c r="G36" s="23" t="s">
        <v>74</v>
      </c>
      <c r="H36" s="24" t="str">
        <f t="shared" si="0"/>
        <v>Baik/Baik</v>
      </c>
      <c r="I36" s="24" t="str">
        <f t="shared" si="1"/>
        <v>Baik/Baik</v>
      </c>
      <c r="J36" s="24" t="str">
        <f t="shared" si="8"/>
        <v>Baik/Baik</v>
      </c>
      <c r="K36" s="24" t="str">
        <f t="shared" si="9"/>
        <v>Baik/Baik</v>
      </c>
      <c r="L36" s="24" t="str">
        <f t="shared" si="10"/>
        <v>Baik/Baik</v>
      </c>
      <c r="M36" s="24" t="str">
        <f t="shared" si="11"/>
        <v>Baik/Baik</v>
      </c>
      <c r="O36" s="23" t="s">
        <v>74</v>
      </c>
      <c r="P36" s="20">
        <f t="shared" ref="P36:P67" si="18">VLOOKUP(H36,$Y$20:$Z$28,2,)</f>
        <v>1</v>
      </c>
      <c r="Q36" s="20">
        <f t="shared" ref="Q36:Q67" si="19">VLOOKUP(I36,$Y$20:$Z$28,2,)</f>
        <v>1</v>
      </c>
      <c r="R36" s="20">
        <f t="shared" ref="R36:R67" si="20">VLOOKUP(J36,$Y$20:$Z$28,2,)</f>
        <v>1</v>
      </c>
      <c r="S36" s="20">
        <f t="shared" ref="S36:S67" si="21">VLOOKUP(K36,$Y$20:$Z$28,2,)</f>
        <v>1</v>
      </c>
      <c r="T36" s="20">
        <f t="shared" ref="T36:T67" si="22">VLOOKUP(L36,$Y$20:$Z$28,2,)</f>
        <v>1</v>
      </c>
      <c r="U36" s="20">
        <f t="shared" ref="U36:U67" si="23">VLOOKUP(M36,$Y$20:$Z$28,2,)</f>
        <v>1</v>
      </c>
      <c r="W36" s="13" t="s">
        <v>24</v>
      </c>
      <c r="X36" s="13" t="s">
        <v>1</v>
      </c>
      <c r="Y36" s="13" t="s">
        <v>3</v>
      </c>
      <c r="Z36" s="13" t="s">
        <v>1</v>
      </c>
    </row>
    <row r="37" spans="1:26" x14ac:dyDescent="0.35">
      <c r="A37" s="23" t="s">
        <v>75</v>
      </c>
      <c r="B37" s="19" t="s">
        <v>1</v>
      </c>
      <c r="C37" s="19" t="s">
        <v>1</v>
      </c>
      <c r="D37" s="19" t="s">
        <v>1</v>
      </c>
      <c r="E37" s="19" t="s">
        <v>1</v>
      </c>
      <c r="G37" s="23" t="s">
        <v>75</v>
      </c>
      <c r="H37" s="24" t="str">
        <f t="shared" si="0"/>
        <v>Baik/Baik</v>
      </c>
      <c r="I37" s="24" t="str">
        <f t="shared" si="1"/>
        <v>Baik/Baik</v>
      </c>
      <c r="J37" s="24" t="str">
        <f t="shared" si="8"/>
        <v>Baik/Baik</v>
      </c>
      <c r="K37" s="24" t="str">
        <f t="shared" si="9"/>
        <v>Baik/Baik</v>
      </c>
      <c r="L37" s="24" t="str">
        <f t="shared" si="10"/>
        <v>Baik/Baik</v>
      </c>
      <c r="M37" s="24" t="str">
        <f t="shared" si="11"/>
        <v>Baik/Baik</v>
      </c>
      <c r="O37" s="23" t="s">
        <v>75</v>
      </c>
      <c r="P37" s="20">
        <f t="shared" si="18"/>
        <v>1</v>
      </c>
      <c r="Q37" s="20">
        <f t="shared" si="19"/>
        <v>1</v>
      </c>
      <c r="R37" s="20">
        <f t="shared" si="20"/>
        <v>1</v>
      </c>
      <c r="S37" s="20">
        <f t="shared" si="21"/>
        <v>1</v>
      </c>
      <c r="T37" s="20">
        <f t="shared" si="22"/>
        <v>1</v>
      </c>
      <c r="U37" s="20">
        <f t="shared" si="23"/>
        <v>1</v>
      </c>
      <c r="W37" s="11">
        <v>0.63</v>
      </c>
      <c r="X37" s="11">
        <v>0.48</v>
      </c>
      <c r="Y37" s="11">
        <v>0.6</v>
      </c>
      <c r="Z37" s="11">
        <v>0.52</v>
      </c>
    </row>
    <row r="38" spans="1:26" x14ac:dyDescent="0.35">
      <c r="A38" s="23" t="s">
        <v>76</v>
      </c>
      <c r="B38" s="19" t="s">
        <v>1</v>
      </c>
      <c r="C38" s="19" t="s">
        <v>1</v>
      </c>
      <c r="D38" s="19" t="s">
        <v>1</v>
      </c>
      <c r="E38" s="19" t="s">
        <v>1</v>
      </c>
      <c r="G38" s="23" t="s">
        <v>76</v>
      </c>
      <c r="H38" s="24" t="str">
        <f t="shared" si="0"/>
        <v>Baik/Baik</v>
      </c>
      <c r="I38" s="24" t="str">
        <f t="shared" si="1"/>
        <v>Baik/Baik</v>
      </c>
      <c r="J38" s="24" t="str">
        <f t="shared" si="8"/>
        <v>Baik/Baik</v>
      </c>
      <c r="K38" s="24" t="str">
        <f t="shared" si="9"/>
        <v>Baik/Baik</v>
      </c>
      <c r="L38" s="24" t="str">
        <f t="shared" si="10"/>
        <v>Baik/Baik</v>
      </c>
      <c r="M38" s="24" t="str">
        <f t="shared" si="11"/>
        <v>Baik/Baik</v>
      </c>
      <c r="O38" s="23" t="s">
        <v>76</v>
      </c>
      <c r="P38" s="20">
        <f t="shared" si="18"/>
        <v>1</v>
      </c>
      <c r="Q38" s="20">
        <f t="shared" si="19"/>
        <v>1</v>
      </c>
      <c r="R38" s="20">
        <f t="shared" si="20"/>
        <v>1</v>
      </c>
      <c r="S38" s="20">
        <f t="shared" si="21"/>
        <v>1</v>
      </c>
      <c r="T38" s="20">
        <f t="shared" si="22"/>
        <v>1</v>
      </c>
      <c r="U38" s="20">
        <f t="shared" si="23"/>
        <v>1</v>
      </c>
      <c r="W38" s="13" t="s">
        <v>2</v>
      </c>
      <c r="X38" s="13" t="s">
        <v>2</v>
      </c>
      <c r="Y38" s="13" t="s">
        <v>1</v>
      </c>
      <c r="Z38" s="13" t="s">
        <v>2</v>
      </c>
    </row>
    <row r="39" spans="1:26" x14ac:dyDescent="0.35">
      <c r="A39" s="23" t="s">
        <v>77</v>
      </c>
      <c r="B39" s="19" t="s">
        <v>1</v>
      </c>
      <c r="C39" s="19" t="s">
        <v>1</v>
      </c>
      <c r="D39" s="19" t="s">
        <v>1</v>
      </c>
      <c r="E39" s="19" t="s">
        <v>1</v>
      </c>
      <c r="G39" s="23" t="s">
        <v>77</v>
      </c>
      <c r="H39" s="24" t="str">
        <f t="shared" si="0"/>
        <v>Baik/Baik</v>
      </c>
      <c r="I39" s="24" t="str">
        <f t="shared" si="1"/>
        <v>Baik/Baik</v>
      </c>
      <c r="J39" s="24" t="str">
        <f t="shared" si="8"/>
        <v>Baik/Baik</v>
      </c>
      <c r="K39" s="24" t="str">
        <f t="shared" si="9"/>
        <v>Baik/Baik</v>
      </c>
      <c r="L39" s="24" t="str">
        <f t="shared" si="10"/>
        <v>Baik/Baik</v>
      </c>
      <c r="M39" s="24" t="str">
        <f t="shared" si="11"/>
        <v>Baik/Baik</v>
      </c>
      <c r="O39" s="23" t="s">
        <v>77</v>
      </c>
      <c r="P39" s="20">
        <f t="shared" si="18"/>
        <v>1</v>
      </c>
      <c r="Q39" s="20">
        <f t="shared" si="19"/>
        <v>1</v>
      </c>
      <c r="R39" s="20">
        <f t="shared" si="20"/>
        <v>1</v>
      </c>
      <c r="S39" s="20">
        <f t="shared" si="21"/>
        <v>1</v>
      </c>
      <c r="T39" s="20">
        <f t="shared" si="22"/>
        <v>1</v>
      </c>
      <c r="U39" s="20">
        <f t="shared" si="23"/>
        <v>1</v>
      </c>
      <c r="W39" s="11">
        <v>0.26</v>
      </c>
      <c r="X39" s="11">
        <v>0.26</v>
      </c>
      <c r="Y39" s="11">
        <v>0.22</v>
      </c>
      <c r="Z39" s="11">
        <v>0.26</v>
      </c>
    </row>
    <row r="40" spans="1:26" x14ac:dyDescent="0.35">
      <c r="A40" s="23" t="s">
        <v>78</v>
      </c>
      <c r="B40" s="19" t="s">
        <v>1</v>
      </c>
      <c r="C40" s="19" t="s">
        <v>1</v>
      </c>
      <c r="D40" s="19" t="s">
        <v>2</v>
      </c>
      <c r="E40" s="19" t="s">
        <v>1</v>
      </c>
      <c r="G40" s="23" t="s">
        <v>78</v>
      </c>
      <c r="H40" s="24" t="str">
        <f t="shared" si="0"/>
        <v>Baik/Baik</v>
      </c>
      <c r="I40" s="24" t="str">
        <f t="shared" si="1"/>
        <v>Baik/Cukup</v>
      </c>
      <c r="J40" s="24" t="str">
        <f t="shared" si="8"/>
        <v>Baik/Baik</v>
      </c>
      <c r="K40" s="24" t="str">
        <f t="shared" si="9"/>
        <v>Baik/Cukup</v>
      </c>
      <c r="L40" s="24" t="str">
        <f t="shared" si="10"/>
        <v>Baik/Baik</v>
      </c>
      <c r="M40" s="24" t="str">
        <f t="shared" si="11"/>
        <v>Cukup/Baik</v>
      </c>
      <c r="O40" s="23" t="s">
        <v>78</v>
      </c>
      <c r="P40" s="20">
        <f t="shared" si="18"/>
        <v>1</v>
      </c>
      <c r="Q40" s="20">
        <f t="shared" si="19"/>
        <v>2</v>
      </c>
      <c r="R40" s="20">
        <f t="shared" si="20"/>
        <v>1</v>
      </c>
      <c r="S40" s="20">
        <f t="shared" si="21"/>
        <v>2</v>
      </c>
      <c r="T40" s="20">
        <f t="shared" si="22"/>
        <v>1</v>
      </c>
      <c r="U40" s="20">
        <f t="shared" si="23"/>
        <v>0.5</v>
      </c>
      <c r="W40" s="13" t="s">
        <v>3</v>
      </c>
      <c r="X40" s="13" t="s">
        <v>3</v>
      </c>
      <c r="Y40" s="13" t="s">
        <v>2</v>
      </c>
      <c r="Z40" s="13" t="s">
        <v>3</v>
      </c>
    </row>
    <row r="41" spans="1:26" x14ac:dyDescent="0.35">
      <c r="A41" s="23" t="s">
        <v>79</v>
      </c>
      <c r="B41" s="19" t="s">
        <v>1</v>
      </c>
      <c r="C41" s="19" t="s">
        <v>1</v>
      </c>
      <c r="D41" s="19" t="s">
        <v>2</v>
      </c>
      <c r="E41" s="19" t="s">
        <v>3</v>
      </c>
      <c r="G41" s="23" t="s">
        <v>79</v>
      </c>
      <c r="H41" s="24" t="str">
        <f t="shared" si="0"/>
        <v>Baik/Baik</v>
      </c>
      <c r="I41" s="24" t="str">
        <f t="shared" si="1"/>
        <v>Baik/Cukup</v>
      </c>
      <c r="J41" s="24" t="str">
        <f t="shared" si="8"/>
        <v>Baik/Kurang</v>
      </c>
      <c r="K41" s="24" t="str">
        <f t="shared" si="9"/>
        <v>Baik/Cukup</v>
      </c>
      <c r="L41" s="24" t="str">
        <f t="shared" si="10"/>
        <v>Baik/Kurang</v>
      </c>
      <c r="M41" s="24" t="str">
        <f t="shared" si="11"/>
        <v>Cukup/Kurang</v>
      </c>
      <c r="O41" s="23" t="s">
        <v>79</v>
      </c>
      <c r="P41" s="20">
        <f t="shared" si="18"/>
        <v>1</v>
      </c>
      <c r="Q41" s="20">
        <f t="shared" si="19"/>
        <v>2</v>
      </c>
      <c r="R41" s="20">
        <f t="shared" si="20"/>
        <v>4</v>
      </c>
      <c r="S41" s="20">
        <f t="shared" si="21"/>
        <v>2</v>
      </c>
      <c r="T41" s="20">
        <f t="shared" si="22"/>
        <v>4</v>
      </c>
      <c r="U41" s="20">
        <f t="shared" si="23"/>
        <v>3</v>
      </c>
      <c r="W41" s="11">
        <v>0.11</v>
      </c>
      <c r="X41" s="11">
        <v>0.15</v>
      </c>
      <c r="Y41" s="11">
        <v>0.13</v>
      </c>
      <c r="Z41" s="11">
        <v>0.13</v>
      </c>
    </row>
    <row r="42" spans="1:26" x14ac:dyDescent="0.35">
      <c r="A42" s="23" t="s">
        <v>80</v>
      </c>
      <c r="B42" s="19" t="s">
        <v>1</v>
      </c>
      <c r="C42" s="19" t="s">
        <v>1</v>
      </c>
      <c r="D42" s="19" t="s">
        <v>2</v>
      </c>
      <c r="E42" s="19" t="s">
        <v>3</v>
      </c>
      <c r="G42" s="23" t="s">
        <v>80</v>
      </c>
      <c r="H42" s="24" t="str">
        <f t="shared" si="0"/>
        <v>Baik/Baik</v>
      </c>
      <c r="I42" s="24" t="str">
        <f t="shared" si="1"/>
        <v>Baik/Cukup</v>
      </c>
      <c r="J42" s="24" t="str">
        <f t="shared" si="8"/>
        <v>Baik/Kurang</v>
      </c>
      <c r="K42" s="24" t="str">
        <f t="shared" si="9"/>
        <v>Baik/Cukup</v>
      </c>
      <c r="L42" s="24" t="str">
        <f t="shared" si="10"/>
        <v>Baik/Kurang</v>
      </c>
      <c r="M42" s="24" t="str">
        <f t="shared" si="11"/>
        <v>Cukup/Kurang</v>
      </c>
      <c r="O42" s="23" t="s">
        <v>80</v>
      </c>
      <c r="P42" s="20">
        <f t="shared" si="18"/>
        <v>1</v>
      </c>
      <c r="Q42" s="20">
        <f t="shared" si="19"/>
        <v>2</v>
      </c>
      <c r="R42" s="20">
        <f t="shared" si="20"/>
        <v>4</v>
      </c>
      <c r="S42" s="20">
        <f t="shared" si="21"/>
        <v>2</v>
      </c>
      <c r="T42" s="20">
        <f t="shared" si="22"/>
        <v>4</v>
      </c>
      <c r="U42" s="20">
        <f t="shared" si="23"/>
        <v>3</v>
      </c>
    </row>
    <row r="43" spans="1:26" x14ac:dyDescent="0.35">
      <c r="A43" s="23" t="s">
        <v>81</v>
      </c>
      <c r="B43" s="19" t="s">
        <v>1</v>
      </c>
      <c r="C43" s="19" t="s">
        <v>1</v>
      </c>
      <c r="D43" s="19" t="s">
        <v>2</v>
      </c>
      <c r="E43" s="19" t="s">
        <v>2</v>
      </c>
      <c r="G43" s="23" t="s">
        <v>81</v>
      </c>
      <c r="H43" s="24" t="str">
        <f t="shared" si="0"/>
        <v>Baik/Baik</v>
      </c>
      <c r="I43" s="24" t="str">
        <f t="shared" si="1"/>
        <v>Baik/Cukup</v>
      </c>
      <c r="J43" s="24" t="str">
        <f t="shared" si="8"/>
        <v>Baik/Cukup</v>
      </c>
      <c r="K43" s="24" t="str">
        <f t="shared" si="9"/>
        <v>Baik/Cukup</v>
      </c>
      <c r="L43" s="24" t="str">
        <f t="shared" si="10"/>
        <v>Baik/Cukup</v>
      </c>
      <c r="M43" s="24" t="str">
        <f t="shared" si="11"/>
        <v>Cukup/Cukup</v>
      </c>
      <c r="O43" s="23" t="s">
        <v>81</v>
      </c>
      <c r="P43" s="20">
        <f t="shared" si="18"/>
        <v>1</v>
      </c>
      <c r="Q43" s="20">
        <f t="shared" si="19"/>
        <v>2</v>
      </c>
      <c r="R43" s="20">
        <f t="shared" si="20"/>
        <v>2</v>
      </c>
      <c r="S43" s="20">
        <f t="shared" si="21"/>
        <v>2</v>
      </c>
      <c r="T43" s="20">
        <f t="shared" si="22"/>
        <v>2</v>
      </c>
      <c r="U43" s="20">
        <f t="shared" si="23"/>
        <v>1</v>
      </c>
    </row>
    <row r="44" spans="1:26" x14ac:dyDescent="0.35">
      <c r="A44" s="23" t="s">
        <v>82</v>
      </c>
      <c r="B44" s="19" t="s">
        <v>1</v>
      </c>
      <c r="C44" s="19" t="s">
        <v>1</v>
      </c>
      <c r="D44" s="19" t="s">
        <v>2</v>
      </c>
      <c r="E44" s="19" t="s">
        <v>2</v>
      </c>
      <c r="G44" s="23" t="s">
        <v>82</v>
      </c>
      <c r="H44" s="24" t="str">
        <f t="shared" si="0"/>
        <v>Baik/Baik</v>
      </c>
      <c r="I44" s="24" t="str">
        <f t="shared" si="1"/>
        <v>Baik/Cukup</v>
      </c>
      <c r="J44" s="24" t="str">
        <f t="shared" si="8"/>
        <v>Baik/Cukup</v>
      </c>
      <c r="K44" s="24" t="str">
        <f t="shared" si="9"/>
        <v>Baik/Cukup</v>
      </c>
      <c r="L44" s="24" t="str">
        <f t="shared" si="10"/>
        <v>Baik/Cukup</v>
      </c>
      <c r="M44" s="24" t="str">
        <f t="shared" si="11"/>
        <v>Cukup/Cukup</v>
      </c>
      <c r="O44" s="23" t="s">
        <v>82</v>
      </c>
      <c r="P44" s="20">
        <f t="shared" si="18"/>
        <v>1</v>
      </c>
      <c r="Q44" s="20">
        <f t="shared" si="19"/>
        <v>2</v>
      </c>
      <c r="R44" s="20">
        <f t="shared" si="20"/>
        <v>2</v>
      </c>
      <c r="S44" s="20">
        <f t="shared" si="21"/>
        <v>2</v>
      </c>
      <c r="T44" s="20">
        <f t="shared" si="22"/>
        <v>2</v>
      </c>
      <c r="U44" s="20">
        <f t="shared" si="23"/>
        <v>1</v>
      </c>
    </row>
    <row r="45" spans="1:26" x14ac:dyDescent="0.35">
      <c r="A45" s="23" t="s">
        <v>83</v>
      </c>
      <c r="B45" s="19" t="s">
        <v>2</v>
      </c>
      <c r="C45" s="19" t="s">
        <v>1</v>
      </c>
      <c r="D45" s="19" t="s">
        <v>2</v>
      </c>
      <c r="E45" s="19" t="s">
        <v>2</v>
      </c>
      <c r="G45" s="23" t="s">
        <v>83</v>
      </c>
      <c r="H45" s="24" t="str">
        <f t="shared" si="0"/>
        <v>Cukup/Baik</v>
      </c>
      <c r="I45" s="24" t="str">
        <f t="shared" si="1"/>
        <v>Cukup/Cukup</v>
      </c>
      <c r="J45" s="24" t="str">
        <f t="shared" si="8"/>
        <v>Cukup/Cukup</v>
      </c>
      <c r="K45" s="24" t="str">
        <f t="shared" si="9"/>
        <v>Baik/Cukup</v>
      </c>
      <c r="L45" s="24" t="str">
        <f t="shared" si="10"/>
        <v>Baik/Cukup</v>
      </c>
      <c r="M45" s="24" t="str">
        <f t="shared" si="11"/>
        <v>Cukup/Cukup</v>
      </c>
      <c r="O45" s="23" t="s">
        <v>83</v>
      </c>
      <c r="P45" s="20">
        <f t="shared" si="18"/>
        <v>0.5</v>
      </c>
      <c r="Q45" s="20">
        <f t="shared" si="19"/>
        <v>1</v>
      </c>
      <c r="R45" s="20">
        <f t="shared" si="20"/>
        <v>1</v>
      </c>
      <c r="S45" s="20">
        <f t="shared" si="21"/>
        <v>2</v>
      </c>
      <c r="T45" s="20">
        <f t="shared" si="22"/>
        <v>2</v>
      </c>
      <c r="U45" s="20">
        <f t="shared" si="23"/>
        <v>1</v>
      </c>
    </row>
    <row r="46" spans="1:26" x14ac:dyDescent="0.35">
      <c r="A46" s="23" t="s">
        <v>84</v>
      </c>
      <c r="B46" s="19" t="s">
        <v>1</v>
      </c>
      <c r="C46" s="19" t="s">
        <v>2</v>
      </c>
      <c r="D46" s="19" t="s">
        <v>2</v>
      </c>
      <c r="E46" s="19" t="s">
        <v>2</v>
      </c>
      <c r="G46" s="23" t="s">
        <v>84</v>
      </c>
      <c r="H46" s="24" t="str">
        <f t="shared" si="0"/>
        <v>Baik/Cukup</v>
      </c>
      <c r="I46" s="24" t="str">
        <f t="shared" si="1"/>
        <v>Baik/Cukup</v>
      </c>
      <c r="J46" s="24" t="str">
        <f t="shared" si="8"/>
        <v>Baik/Cukup</v>
      </c>
      <c r="K46" s="24" t="str">
        <f t="shared" si="9"/>
        <v>Cukup/Cukup</v>
      </c>
      <c r="L46" s="24" t="str">
        <f t="shared" si="10"/>
        <v>Cukup/Cukup</v>
      </c>
      <c r="M46" s="24" t="str">
        <f t="shared" si="11"/>
        <v>Cukup/Cukup</v>
      </c>
      <c r="O46" s="23" t="s">
        <v>84</v>
      </c>
      <c r="P46" s="20">
        <f t="shared" si="18"/>
        <v>2</v>
      </c>
      <c r="Q46" s="20">
        <f t="shared" si="19"/>
        <v>2</v>
      </c>
      <c r="R46" s="20">
        <f t="shared" si="20"/>
        <v>2</v>
      </c>
      <c r="S46" s="20">
        <f t="shared" si="21"/>
        <v>1</v>
      </c>
      <c r="T46" s="20">
        <f t="shared" si="22"/>
        <v>1</v>
      </c>
      <c r="U46" s="20">
        <f t="shared" si="23"/>
        <v>1</v>
      </c>
    </row>
    <row r="47" spans="1:26" x14ac:dyDescent="0.35">
      <c r="A47" s="23" t="s">
        <v>85</v>
      </c>
      <c r="B47" s="19" t="s">
        <v>1</v>
      </c>
      <c r="C47" s="19" t="s">
        <v>2</v>
      </c>
      <c r="D47" s="19" t="s">
        <v>2</v>
      </c>
      <c r="E47" s="19" t="s">
        <v>2</v>
      </c>
      <c r="G47" s="23" t="s">
        <v>85</v>
      </c>
      <c r="H47" s="24" t="str">
        <f t="shared" si="0"/>
        <v>Baik/Cukup</v>
      </c>
      <c r="I47" s="24" t="str">
        <f t="shared" si="1"/>
        <v>Baik/Cukup</v>
      </c>
      <c r="J47" s="24" t="str">
        <f t="shared" si="8"/>
        <v>Baik/Cukup</v>
      </c>
      <c r="K47" s="24" t="str">
        <f t="shared" si="9"/>
        <v>Cukup/Cukup</v>
      </c>
      <c r="L47" s="24" t="str">
        <f t="shared" si="10"/>
        <v>Cukup/Cukup</v>
      </c>
      <c r="M47" s="24" t="str">
        <f t="shared" si="11"/>
        <v>Cukup/Cukup</v>
      </c>
      <c r="O47" s="23" t="s">
        <v>85</v>
      </c>
      <c r="P47" s="20">
        <f t="shared" si="18"/>
        <v>2</v>
      </c>
      <c r="Q47" s="20">
        <f t="shared" si="19"/>
        <v>2</v>
      </c>
      <c r="R47" s="20">
        <f t="shared" si="20"/>
        <v>2</v>
      </c>
      <c r="S47" s="20">
        <f t="shared" si="21"/>
        <v>1</v>
      </c>
      <c r="T47" s="20">
        <f t="shared" si="22"/>
        <v>1</v>
      </c>
      <c r="U47" s="20">
        <f t="shared" si="23"/>
        <v>1</v>
      </c>
    </row>
    <row r="48" spans="1:26" x14ac:dyDescent="0.35">
      <c r="A48" s="23" t="s">
        <v>86</v>
      </c>
      <c r="B48" s="19" t="s">
        <v>1</v>
      </c>
      <c r="C48" s="19" t="s">
        <v>2</v>
      </c>
      <c r="D48" s="19" t="s">
        <v>2</v>
      </c>
      <c r="E48" s="19" t="s">
        <v>3</v>
      </c>
      <c r="G48" s="23" t="s">
        <v>86</v>
      </c>
      <c r="H48" s="24" t="str">
        <f t="shared" si="0"/>
        <v>Baik/Cukup</v>
      </c>
      <c r="I48" s="24" t="str">
        <f t="shared" si="1"/>
        <v>Baik/Cukup</v>
      </c>
      <c r="J48" s="24" t="str">
        <f t="shared" si="8"/>
        <v>Baik/Kurang</v>
      </c>
      <c r="K48" s="24" t="str">
        <f t="shared" si="9"/>
        <v>Cukup/Cukup</v>
      </c>
      <c r="L48" s="24" t="str">
        <f t="shared" si="10"/>
        <v>Cukup/Kurang</v>
      </c>
      <c r="M48" s="24" t="str">
        <f t="shared" si="11"/>
        <v>Cukup/Kurang</v>
      </c>
      <c r="O48" s="23" t="s">
        <v>86</v>
      </c>
      <c r="P48" s="20">
        <f t="shared" si="18"/>
        <v>2</v>
      </c>
      <c r="Q48" s="20">
        <f t="shared" si="19"/>
        <v>2</v>
      </c>
      <c r="R48" s="20">
        <f t="shared" si="20"/>
        <v>4</v>
      </c>
      <c r="S48" s="20">
        <f t="shared" si="21"/>
        <v>1</v>
      </c>
      <c r="T48" s="20">
        <f t="shared" si="22"/>
        <v>3</v>
      </c>
      <c r="U48" s="20">
        <f t="shared" si="23"/>
        <v>3</v>
      </c>
    </row>
    <row r="49" spans="1:21" x14ac:dyDescent="0.35">
      <c r="A49" s="23" t="s">
        <v>87</v>
      </c>
      <c r="B49" s="19" t="s">
        <v>1</v>
      </c>
      <c r="C49" s="19" t="s">
        <v>2</v>
      </c>
      <c r="D49" s="19" t="s">
        <v>2</v>
      </c>
      <c r="E49" s="19" t="s">
        <v>3</v>
      </c>
      <c r="G49" s="23" t="s">
        <v>87</v>
      </c>
      <c r="H49" s="24" t="str">
        <f t="shared" si="0"/>
        <v>Baik/Cukup</v>
      </c>
      <c r="I49" s="24" t="str">
        <f t="shared" si="1"/>
        <v>Baik/Cukup</v>
      </c>
      <c r="J49" s="24" t="str">
        <f t="shared" si="8"/>
        <v>Baik/Kurang</v>
      </c>
      <c r="K49" s="24" t="str">
        <f t="shared" si="9"/>
        <v>Cukup/Cukup</v>
      </c>
      <c r="L49" s="24" t="str">
        <f t="shared" si="10"/>
        <v>Cukup/Kurang</v>
      </c>
      <c r="M49" s="24" t="str">
        <f t="shared" si="11"/>
        <v>Cukup/Kurang</v>
      </c>
      <c r="O49" s="23" t="s">
        <v>87</v>
      </c>
      <c r="P49" s="20">
        <f t="shared" si="18"/>
        <v>2</v>
      </c>
      <c r="Q49" s="20">
        <f t="shared" si="19"/>
        <v>2</v>
      </c>
      <c r="R49" s="20">
        <f t="shared" si="20"/>
        <v>4</v>
      </c>
      <c r="S49" s="20">
        <f t="shared" si="21"/>
        <v>1</v>
      </c>
      <c r="T49" s="20">
        <f t="shared" si="22"/>
        <v>3</v>
      </c>
      <c r="U49" s="20">
        <f t="shared" si="23"/>
        <v>3</v>
      </c>
    </row>
    <row r="50" spans="1:21" x14ac:dyDescent="0.35">
      <c r="A50" s="23" t="s">
        <v>88</v>
      </c>
      <c r="B50" s="19" t="s">
        <v>1</v>
      </c>
      <c r="C50" s="19" t="s">
        <v>2</v>
      </c>
      <c r="D50" s="19" t="s">
        <v>2</v>
      </c>
      <c r="E50" s="19" t="s">
        <v>3</v>
      </c>
      <c r="G50" s="23" t="s">
        <v>88</v>
      </c>
      <c r="H50" s="24" t="str">
        <f t="shared" si="0"/>
        <v>Baik/Cukup</v>
      </c>
      <c r="I50" s="24" t="str">
        <f t="shared" si="1"/>
        <v>Baik/Cukup</v>
      </c>
      <c r="J50" s="24" t="str">
        <f t="shared" si="8"/>
        <v>Baik/Kurang</v>
      </c>
      <c r="K50" s="24" t="str">
        <f t="shared" si="9"/>
        <v>Cukup/Cukup</v>
      </c>
      <c r="L50" s="24" t="str">
        <f t="shared" si="10"/>
        <v>Cukup/Kurang</v>
      </c>
      <c r="M50" s="24" t="str">
        <f t="shared" si="11"/>
        <v>Cukup/Kurang</v>
      </c>
      <c r="O50" s="23" t="s">
        <v>88</v>
      </c>
      <c r="P50" s="20">
        <f t="shared" si="18"/>
        <v>2</v>
      </c>
      <c r="Q50" s="20">
        <f t="shared" si="19"/>
        <v>2</v>
      </c>
      <c r="R50" s="20">
        <f t="shared" si="20"/>
        <v>4</v>
      </c>
      <c r="S50" s="20">
        <f t="shared" si="21"/>
        <v>1</v>
      </c>
      <c r="T50" s="20">
        <f t="shared" si="22"/>
        <v>3</v>
      </c>
      <c r="U50" s="20">
        <f t="shared" si="23"/>
        <v>3</v>
      </c>
    </row>
    <row r="51" spans="1:21" x14ac:dyDescent="0.35">
      <c r="A51" s="23" t="s">
        <v>89</v>
      </c>
      <c r="B51" s="19" t="s">
        <v>2</v>
      </c>
      <c r="C51" s="19" t="s">
        <v>2</v>
      </c>
      <c r="D51" s="19" t="s">
        <v>2</v>
      </c>
      <c r="E51" s="19" t="s">
        <v>3</v>
      </c>
      <c r="G51" s="23" t="s">
        <v>89</v>
      </c>
      <c r="H51" s="24" t="str">
        <f t="shared" si="0"/>
        <v>Cukup/Cukup</v>
      </c>
      <c r="I51" s="24" t="str">
        <f t="shared" si="1"/>
        <v>Cukup/Cukup</v>
      </c>
      <c r="J51" s="24" t="str">
        <f t="shared" si="8"/>
        <v>Cukup/Kurang</v>
      </c>
      <c r="K51" s="24" t="str">
        <f t="shared" si="9"/>
        <v>Cukup/Cukup</v>
      </c>
      <c r="L51" s="24" t="str">
        <f t="shared" si="10"/>
        <v>Cukup/Kurang</v>
      </c>
      <c r="M51" s="24" t="str">
        <f t="shared" si="11"/>
        <v>Cukup/Kurang</v>
      </c>
      <c r="O51" s="23" t="s">
        <v>89</v>
      </c>
      <c r="P51" s="20">
        <f t="shared" si="18"/>
        <v>1</v>
      </c>
      <c r="Q51" s="20">
        <f t="shared" si="19"/>
        <v>1</v>
      </c>
      <c r="R51" s="20">
        <f t="shared" si="20"/>
        <v>3</v>
      </c>
      <c r="S51" s="20">
        <f t="shared" si="21"/>
        <v>1</v>
      </c>
      <c r="T51" s="20">
        <f t="shared" si="22"/>
        <v>3</v>
      </c>
      <c r="U51" s="20">
        <f t="shared" si="23"/>
        <v>3</v>
      </c>
    </row>
    <row r="52" spans="1:21" x14ac:dyDescent="0.35">
      <c r="A52" s="23" t="s">
        <v>90</v>
      </c>
      <c r="B52" s="19" t="s">
        <v>1</v>
      </c>
      <c r="C52" s="19" t="s">
        <v>2</v>
      </c>
      <c r="D52" s="19" t="s">
        <v>3</v>
      </c>
      <c r="E52" s="19" t="s">
        <v>3</v>
      </c>
      <c r="G52" s="23" t="s">
        <v>90</v>
      </c>
      <c r="H52" s="24" t="str">
        <f t="shared" si="0"/>
        <v>Baik/Cukup</v>
      </c>
      <c r="I52" s="24" t="str">
        <f t="shared" si="1"/>
        <v>Baik/Kurang</v>
      </c>
      <c r="J52" s="24" t="str">
        <f t="shared" si="8"/>
        <v>Baik/Kurang</v>
      </c>
      <c r="K52" s="24" t="str">
        <f t="shared" si="9"/>
        <v>Cukup/Kurang</v>
      </c>
      <c r="L52" s="24" t="str">
        <f t="shared" si="10"/>
        <v>Cukup/Kurang</v>
      </c>
      <c r="M52" s="24" t="str">
        <f t="shared" si="11"/>
        <v>Kurang/Kurang</v>
      </c>
      <c r="O52" s="23" t="s">
        <v>90</v>
      </c>
      <c r="P52" s="20">
        <f t="shared" si="18"/>
        <v>2</v>
      </c>
      <c r="Q52" s="20">
        <f t="shared" si="19"/>
        <v>4</v>
      </c>
      <c r="R52" s="20">
        <f t="shared" si="20"/>
        <v>4</v>
      </c>
      <c r="S52" s="20">
        <f t="shared" si="21"/>
        <v>3</v>
      </c>
      <c r="T52" s="20">
        <f t="shared" si="22"/>
        <v>3</v>
      </c>
      <c r="U52" s="20">
        <f t="shared" si="23"/>
        <v>1</v>
      </c>
    </row>
    <row r="53" spans="1:21" x14ac:dyDescent="0.35">
      <c r="A53" s="23" t="s">
        <v>91</v>
      </c>
      <c r="B53" s="19" t="s">
        <v>3</v>
      </c>
      <c r="C53" s="19" t="s">
        <v>3</v>
      </c>
      <c r="D53" s="19" t="s">
        <v>2</v>
      </c>
      <c r="E53" s="19" t="s">
        <v>3</v>
      </c>
      <c r="G53" s="23" t="s">
        <v>91</v>
      </c>
      <c r="H53" s="24" t="str">
        <f t="shared" si="0"/>
        <v>Kurang/Kurang</v>
      </c>
      <c r="I53" s="24" t="str">
        <f t="shared" si="1"/>
        <v>Kurang/Cukup</v>
      </c>
      <c r="J53" s="24" t="str">
        <f t="shared" si="8"/>
        <v>Kurang/Kurang</v>
      </c>
      <c r="K53" s="24" t="str">
        <f t="shared" si="9"/>
        <v>Kurang/Cukup</v>
      </c>
      <c r="L53" s="24" t="str">
        <f t="shared" si="10"/>
        <v>Kurang/Kurang</v>
      </c>
      <c r="M53" s="24" t="str">
        <f t="shared" si="11"/>
        <v>Cukup/Kurang</v>
      </c>
      <c r="O53" s="23" t="s">
        <v>91</v>
      </c>
      <c r="P53" s="20">
        <f t="shared" si="18"/>
        <v>1</v>
      </c>
      <c r="Q53" s="20">
        <f t="shared" si="19"/>
        <v>0.33</v>
      </c>
      <c r="R53" s="20">
        <f t="shared" si="20"/>
        <v>1</v>
      </c>
      <c r="S53" s="20">
        <f t="shared" si="21"/>
        <v>0.33</v>
      </c>
      <c r="T53" s="20">
        <f t="shared" si="22"/>
        <v>1</v>
      </c>
      <c r="U53" s="20">
        <f t="shared" si="23"/>
        <v>3</v>
      </c>
    </row>
    <row r="54" spans="1:21" x14ac:dyDescent="0.35">
      <c r="A54" s="23" t="s">
        <v>92</v>
      </c>
      <c r="B54" s="19" t="s">
        <v>2</v>
      </c>
      <c r="C54" s="19" t="s">
        <v>3</v>
      </c>
      <c r="D54" s="19" t="s">
        <v>2</v>
      </c>
      <c r="E54" s="19" t="s">
        <v>2</v>
      </c>
      <c r="G54" s="23" t="s">
        <v>92</v>
      </c>
      <c r="H54" s="24" t="str">
        <f t="shared" si="0"/>
        <v>Cukup/Kurang</v>
      </c>
      <c r="I54" s="24" t="str">
        <f t="shared" si="1"/>
        <v>Cukup/Cukup</v>
      </c>
      <c r="J54" s="24" t="str">
        <f t="shared" si="8"/>
        <v>Cukup/Cukup</v>
      </c>
      <c r="K54" s="24" t="str">
        <f t="shared" si="9"/>
        <v>Kurang/Cukup</v>
      </c>
      <c r="L54" s="24" t="str">
        <f t="shared" si="10"/>
        <v>Kurang/Cukup</v>
      </c>
      <c r="M54" s="24" t="str">
        <f t="shared" si="11"/>
        <v>Cukup/Cukup</v>
      </c>
      <c r="O54" s="23" t="s">
        <v>92</v>
      </c>
      <c r="P54" s="20">
        <f t="shared" si="18"/>
        <v>3</v>
      </c>
      <c r="Q54" s="20">
        <f t="shared" si="19"/>
        <v>1</v>
      </c>
      <c r="R54" s="20">
        <f t="shared" si="20"/>
        <v>1</v>
      </c>
      <c r="S54" s="20">
        <f t="shared" si="21"/>
        <v>0.33</v>
      </c>
      <c r="T54" s="20">
        <f t="shared" si="22"/>
        <v>0.33</v>
      </c>
      <c r="U54" s="20">
        <f t="shared" si="23"/>
        <v>1</v>
      </c>
    </row>
    <row r="55" spans="1:21" x14ac:dyDescent="0.35">
      <c r="A55" s="23" t="s">
        <v>93</v>
      </c>
      <c r="B55" s="19" t="s">
        <v>2</v>
      </c>
      <c r="C55" s="19" t="s">
        <v>3</v>
      </c>
      <c r="D55" s="19" t="s">
        <v>1</v>
      </c>
      <c r="E55" s="19" t="s">
        <v>2</v>
      </c>
      <c r="G55" s="23" t="s">
        <v>93</v>
      </c>
      <c r="H55" s="24" t="str">
        <f t="shared" si="0"/>
        <v>Cukup/Kurang</v>
      </c>
      <c r="I55" s="24" t="str">
        <f t="shared" si="1"/>
        <v>Cukup/Baik</v>
      </c>
      <c r="J55" s="24" t="str">
        <f t="shared" si="8"/>
        <v>Cukup/Cukup</v>
      </c>
      <c r="K55" s="24" t="str">
        <f t="shared" si="9"/>
        <v>Kurang/Baik</v>
      </c>
      <c r="L55" s="24" t="str">
        <f t="shared" si="10"/>
        <v>Kurang/Cukup</v>
      </c>
      <c r="M55" s="24" t="str">
        <f t="shared" si="11"/>
        <v>Baik/Cukup</v>
      </c>
      <c r="O55" s="23" t="s">
        <v>93</v>
      </c>
      <c r="P55" s="20">
        <f t="shared" si="18"/>
        <v>3</v>
      </c>
      <c r="Q55" s="20">
        <f t="shared" si="19"/>
        <v>0.5</v>
      </c>
      <c r="R55" s="20">
        <f t="shared" si="20"/>
        <v>1</v>
      </c>
      <c r="S55" s="20">
        <f t="shared" si="21"/>
        <v>0.25</v>
      </c>
      <c r="T55" s="20">
        <f t="shared" si="22"/>
        <v>0.33</v>
      </c>
      <c r="U55" s="20">
        <f t="shared" si="23"/>
        <v>2</v>
      </c>
    </row>
    <row r="56" spans="1:21" x14ac:dyDescent="0.35">
      <c r="A56" s="23" t="s">
        <v>94</v>
      </c>
      <c r="B56" s="19" t="s">
        <v>2</v>
      </c>
      <c r="C56" s="19" t="s">
        <v>3</v>
      </c>
      <c r="D56" s="19" t="s">
        <v>1</v>
      </c>
      <c r="E56" s="19" t="s">
        <v>2</v>
      </c>
      <c r="G56" s="23" t="s">
        <v>94</v>
      </c>
      <c r="H56" s="24" t="str">
        <f t="shared" si="0"/>
        <v>Cukup/Kurang</v>
      </c>
      <c r="I56" s="24" t="str">
        <f t="shared" si="1"/>
        <v>Cukup/Baik</v>
      </c>
      <c r="J56" s="24" t="str">
        <f t="shared" si="8"/>
        <v>Cukup/Cukup</v>
      </c>
      <c r="K56" s="24" t="str">
        <f t="shared" si="9"/>
        <v>Kurang/Baik</v>
      </c>
      <c r="L56" s="24" t="str">
        <f t="shared" si="10"/>
        <v>Kurang/Cukup</v>
      </c>
      <c r="M56" s="24" t="str">
        <f t="shared" si="11"/>
        <v>Baik/Cukup</v>
      </c>
      <c r="O56" s="23" t="s">
        <v>94</v>
      </c>
      <c r="P56" s="20">
        <f t="shared" si="18"/>
        <v>3</v>
      </c>
      <c r="Q56" s="20">
        <f t="shared" si="19"/>
        <v>0.5</v>
      </c>
      <c r="R56" s="20">
        <f t="shared" si="20"/>
        <v>1</v>
      </c>
      <c r="S56" s="20">
        <f t="shared" si="21"/>
        <v>0.25</v>
      </c>
      <c r="T56" s="20">
        <f t="shared" si="22"/>
        <v>0.33</v>
      </c>
      <c r="U56" s="20">
        <f t="shared" si="23"/>
        <v>2</v>
      </c>
    </row>
    <row r="57" spans="1:21" x14ac:dyDescent="0.35">
      <c r="A57" s="23" t="s">
        <v>95</v>
      </c>
      <c r="B57" s="19" t="s">
        <v>2</v>
      </c>
      <c r="C57" s="19" t="s">
        <v>3</v>
      </c>
      <c r="D57" s="19" t="s">
        <v>1</v>
      </c>
      <c r="E57" s="19" t="s">
        <v>1</v>
      </c>
      <c r="G57" s="23" t="s">
        <v>95</v>
      </c>
      <c r="H57" s="24" t="str">
        <f t="shared" si="0"/>
        <v>Cukup/Kurang</v>
      </c>
      <c r="I57" s="24" t="str">
        <f t="shared" si="1"/>
        <v>Cukup/Baik</v>
      </c>
      <c r="J57" s="24" t="str">
        <f>CONCATENATE(B57,"/",E57)</f>
        <v>Cukup/Baik</v>
      </c>
      <c r="K57" s="24" t="str">
        <f t="shared" si="9"/>
        <v>Kurang/Baik</v>
      </c>
      <c r="L57" s="24" t="str">
        <f>CONCATENATE(C57,"/",E57)</f>
        <v>Kurang/Baik</v>
      </c>
      <c r="M57" s="24" t="str">
        <f>CONCATENATE(D57,"/",E57)</f>
        <v>Baik/Baik</v>
      </c>
      <c r="O57" s="23" t="s">
        <v>95</v>
      </c>
      <c r="P57" s="20">
        <f t="shared" si="18"/>
        <v>3</v>
      </c>
      <c r="Q57" s="20">
        <f t="shared" si="19"/>
        <v>0.5</v>
      </c>
      <c r="R57" s="20">
        <f t="shared" si="20"/>
        <v>0.5</v>
      </c>
      <c r="S57" s="20">
        <f t="shared" si="21"/>
        <v>0.25</v>
      </c>
      <c r="T57" s="20">
        <f t="shared" si="22"/>
        <v>0.25</v>
      </c>
      <c r="U57" s="20">
        <f t="shared" si="23"/>
        <v>1</v>
      </c>
    </row>
    <row r="58" spans="1:21" x14ac:dyDescent="0.35">
      <c r="A58" s="23" t="s">
        <v>96</v>
      </c>
      <c r="B58" s="19" t="s">
        <v>2</v>
      </c>
      <c r="C58" s="19" t="s">
        <v>3</v>
      </c>
      <c r="D58" s="19" t="s">
        <v>2</v>
      </c>
      <c r="E58" s="19" t="s">
        <v>1</v>
      </c>
      <c r="G58" s="23" t="s">
        <v>96</v>
      </c>
      <c r="H58" s="24" t="str">
        <f t="shared" si="0"/>
        <v>Cukup/Kurang</v>
      </c>
      <c r="I58" s="24" t="str">
        <f t="shared" si="1"/>
        <v>Cukup/Cukup</v>
      </c>
      <c r="J58" s="24" t="str">
        <f t="shared" si="8"/>
        <v>Cukup/Baik</v>
      </c>
      <c r="K58" s="24" t="str">
        <f t="shared" si="9"/>
        <v>Kurang/Cukup</v>
      </c>
      <c r="L58" s="24" t="str">
        <f t="shared" si="10"/>
        <v>Kurang/Baik</v>
      </c>
      <c r="M58" s="24" t="str">
        <f t="shared" si="11"/>
        <v>Cukup/Baik</v>
      </c>
      <c r="O58" s="23" t="s">
        <v>96</v>
      </c>
      <c r="P58" s="20">
        <f t="shared" si="18"/>
        <v>3</v>
      </c>
      <c r="Q58" s="20">
        <f t="shared" si="19"/>
        <v>1</v>
      </c>
      <c r="R58" s="20">
        <f t="shared" si="20"/>
        <v>0.5</v>
      </c>
      <c r="S58" s="20">
        <f t="shared" si="21"/>
        <v>0.33</v>
      </c>
      <c r="T58" s="20">
        <f t="shared" si="22"/>
        <v>0.25</v>
      </c>
      <c r="U58" s="20">
        <f t="shared" si="23"/>
        <v>0.5</v>
      </c>
    </row>
    <row r="59" spans="1:21" x14ac:dyDescent="0.35">
      <c r="A59" s="23" t="s">
        <v>97</v>
      </c>
      <c r="B59" s="19" t="s">
        <v>2</v>
      </c>
      <c r="C59" s="19" t="s">
        <v>3</v>
      </c>
      <c r="D59" s="19" t="s">
        <v>2</v>
      </c>
      <c r="E59" s="19" t="s">
        <v>1</v>
      </c>
      <c r="G59" s="23" t="s">
        <v>97</v>
      </c>
      <c r="H59" s="24" t="str">
        <f t="shared" si="0"/>
        <v>Cukup/Kurang</v>
      </c>
      <c r="I59" s="24" t="str">
        <f t="shared" si="1"/>
        <v>Cukup/Cukup</v>
      </c>
      <c r="J59" s="24" t="str">
        <f t="shared" si="8"/>
        <v>Cukup/Baik</v>
      </c>
      <c r="K59" s="24" t="str">
        <f t="shared" si="9"/>
        <v>Kurang/Cukup</v>
      </c>
      <c r="L59" s="24" t="str">
        <f t="shared" si="10"/>
        <v>Kurang/Baik</v>
      </c>
      <c r="M59" s="24" t="str">
        <f t="shared" si="11"/>
        <v>Cukup/Baik</v>
      </c>
      <c r="O59" s="23" t="s">
        <v>97</v>
      </c>
      <c r="P59" s="20">
        <f t="shared" si="18"/>
        <v>3</v>
      </c>
      <c r="Q59" s="20">
        <f t="shared" si="19"/>
        <v>1</v>
      </c>
      <c r="R59" s="20">
        <f t="shared" si="20"/>
        <v>0.5</v>
      </c>
      <c r="S59" s="20">
        <f t="shared" si="21"/>
        <v>0.33</v>
      </c>
      <c r="T59" s="20">
        <f t="shared" si="22"/>
        <v>0.25</v>
      </c>
      <c r="U59" s="20">
        <f t="shared" si="23"/>
        <v>0.5</v>
      </c>
    </row>
    <row r="60" spans="1:21" x14ac:dyDescent="0.35">
      <c r="A60" s="23" t="s">
        <v>98</v>
      </c>
      <c r="B60" s="19" t="s">
        <v>2</v>
      </c>
      <c r="C60" s="19" t="s">
        <v>2</v>
      </c>
      <c r="D60" s="19" t="s">
        <v>2</v>
      </c>
      <c r="E60" s="19" t="s">
        <v>1</v>
      </c>
      <c r="G60" s="23" t="s">
        <v>98</v>
      </c>
      <c r="H60" s="24" t="str">
        <f t="shared" si="0"/>
        <v>Cukup/Cukup</v>
      </c>
      <c r="I60" s="24" t="str">
        <f t="shared" si="1"/>
        <v>Cukup/Cukup</v>
      </c>
      <c r="J60" s="24" t="str">
        <f t="shared" si="8"/>
        <v>Cukup/Baik</v>
      </c>
      <c r="K60" s="24" t="str">
        <f t="shared" si="9"/>
        <v>Cukup/Cukup</v>
      </c>
      <c r="L60" s="24" t="str">
        <f t="shared" si="10"/>
        <v>Cukup/Baik</v>
      </c>
      <c r="M60" s="24" t="str">
        <f t="shared" si="11"/>
        <v>Cukup/Baik</v>
      </c>
      <c r="O60" s="23" t="s">
        <v>98</v>
      </c>
      <c r="P60" s="20">
        <f t="shared" si="18"/>
        <v>1</v>
      </c>
      <c r="Q60" s="20">
        <f t="shared" si="19"/>
        <v>1</v>
      </c>
      <c r="R60" s="20">
        <f t="shared" si="20"/>
        <v>0.5</v>
      </c>
      <c r="S60" s="20">
        <f t="shared" si="21"/>
        <v>1</v>
      </c>
      <c r="T60" s="20">
        <f t="shared" si="22"/>
        <v>0.5</v>
      </c>
      <c r="U60" s="20">
        <f t="shared" si="23"/>
        <v>0.5</v>
      </c>
    </row>
    <row r="61" spans="1:21" x14ac:dyDescent="0.35">
      <c r="A61" s="23" t="s">
        <v>99</v>
      </c>
      <c r="B61" s="19" t="s">
        <v>2</v>
      </c>
      <c r="C61" s="19" t="s">
        <v>2</v>
      </c>
      <c r="D61" s="19" t="s">
        <v>2</v>
      </c>
      <c r="E61" s="19" t="s">
        <v>1</v>
      </c>
      <c r="G61" s="23" t="s">
        <v>99</v>
      </c>
      <c r="H61" s="24" t="str">
        <f t="shared" si="0"/>
        <v>Cukup/Cukup</v>
      </c>
      <c r="I61" s="24" t="str">
        <f t="shared" si="1"/>
        <v>Cukup/Cukup</v>
      </c>
      <c r="J61" s="24" t="str">
        <f t="shared" si="8"/>
        <v>Cukup/Baik</v>
      </c>
      <c r="K61" s="24" t="str">
        <f t="shared" si="9"/>
        <v>Cukup/Cukup</v>
      </c>
      <c r="L61" s="24" t="str">
        <f t="shared" si="10"/>
        <v>Cukup/Baik</v>
      </c>
      <c r="M61" s="24" t="str">
        <f t="shared" si="11"/>
        <v>Cukup/Baik</v>
      </c>
      <c r="O61" s="23" t="s">
        <v>99</v>
      </c>
      <c r="P61" s="20">
        <f t="shared" si="18"/>
        <v>1</v>
      </c>
      <c r="Q61" s="20">
        <f t="shared" si="19"/>
        <v>1</v>
      </c>
      <c r="R61" s="20">
        <f t="shared" si="20"/>
        <v>0.5</v>
      </c>
      <c r="S61" s="20">
        <f t="shared" si="21"/>
        <v>1</v>
      </c>
      <c r="T61" s="20">
        <f t="shared" si="22"/>
        <v>0.5</v>
      </c>
      <c r="U61" s="20">
        <f t="shared" si="23"/>
        <v>0.5</v>
      </c>
    </row>
    <row r="62" spans="1:21" x14ac:dyDescent="0.35">
      <c r="A62" s="23" t="s">
        <v>100</v>
      </c>
      <c r="B62" s="19" t="s">
        <v>3</v>
      </c>
      <c r="C62" s="19" t="s">
        <v>2</v>
      </c>
      <c r="D62" s="19" t="s">
        <v>2</v>
      </c>
      <c r="E62" s="19" t="s">
        <v>1</v>
      </c>
      <c r="G62" s="23" t="s">
        <v>100</v>
      </c>
      <c r="H62" s="24" t="str">
        <f t="shared" si="0"/>
        <v>Kurang/Cukup</v>
      </c>
      <c r="I62" s="24" t="str">
        <f t="shared" si="1"/>
        <v>Kurang/Cukup</v>
      </c>
      <c r="J62" s="24" t="str">
        <f t="shared" si="8"/>
        <v>Kurang/Baik</v>
      </c>
      <c r="K62" s="24" t="str">
        <f t="shared" si="9"/>
        <v>Cukup/Cukup</v>
      </c>
      <c r="L62" s="24" t="str">
        <f t="shared" si="10"/>
        <v>Cukup/Baik</v>
      </c>
      <c r="M62" s="24" t="str">
        <f t="shared" si="11"/>
        <v>Cukup/Baik</v>
      </c>
      <c r="O62" s="23" t="s">
        <v>100</v>
      </c>
      <c r="P62" s="20">
        <f t="shared" si="18"/>
        <v>0.33</v>
      </c>
      <c r="Q62" s="20">
        <f t="shared" si="19"/>
        <v>0.33</v>
      </c>
      <c r="R62" s="20">
        <f t="shared" si="20"/>
        <v>0.25</v>
      </c>
      <c r="S62" s="20">
        <f t="shared" si="21"/>
        <v>1</v>
      </c>
      <c r="T62" s="20">
        <f t="shared" si="22"/>
        <v>0.5</v>
      </c>
      <c r="U62" s="20">
        <f t="shared" si="23"/>
        <v>0.5</v>
      </c>
    </row>
    <row r="63" spans="1:21" x14ac:dyDescent="0.35">
      <c r="A63" s="23" t="s">
        <v>101</v>
      </c>
      <c r="B63" s="19" t="s">
        <v>3</v>
      </c>
      <c r="C63" s="19" t="s">
        <v>2</v>
      </c>
      <c r="D63" s="19" t="s">
        <v>2</v>
      </c>
      <c r="E63" s="19" t="s">
        <v>1</v>
      </c>
      <c r="G63" s="23" t="s">
        <v>101</v>
      </c>
      <c r="H63" s="24" t="str">
        <f t="shared" si="0"/>
        <v>Kurang/Cukup</v>
      </c>
      <c r="I63" s="24" t="str">
        <f t="shared" si="1"/>
        <v>Kurang/Cukup</v>
      </c>
      <c r="J63" s="24" t="str">
        <f t="shared" si="8"/>
        <v>Kurang/Baik</v>
      </c>
      <c r="K63" s="24" t="str">
        <f t="shared" si="9"/>
        <v>Cukup/Cukup</v>
      </c>
      <c r="L63" s="24" t="str">
        <f t="shared" si="10"/>
        <v>Cukup/Baik</v>
      </c>
      <c r="M63" s="24" t="str">
        <f t="shared" si="11"/>
        <v>Cukup/Baik</v>
      </c>
      <c r="O63" s="23" t="s">
        <v>101</v>
      </c>
      <c r="P63" s="20">
        <f t="shared" si="18"/>
        <v>0.33</v>
      </c>
      <c r="Q63" s="20">
        <f t="shared" si="19"/>
        <v>0.33</v>
      </c>
      <c r="R63" s="20">
        <f t="shared" si="20"/>
        <v>0.25</v>
      </c>
      <c r="S63" s="20">
        <f t="shared" si="21"/>
        <v>1</v>
      </c>
      <c r="T63" s="20">
        <f t="shared" si="22"/>
        <v>0.5</v>
      </c>
      <c r="U63" s="20">
        <f t="shared" si="23"/>
        <v>0.5</v>
      </c>
    </row>
    <row r="64" spans="1:21" x14ac:dyDescent="0.35">
      <c r="A64" s="23" t="s">
        <v>102</v>
      </c>
      <c r="B64" s="19" t="s">
        <v>3</v>
      </c>
      <c r="C64" s="19" t="s">
        <v>2</v>
      </c>
      <c r="D64" s="19" t="s">
        <v>1</v>
      </c>
      <c r="E64" s="19" t="s">
        <v>1</v>
      </c>
      <c r="G64" s="23" t="s">
        <v>102</v>
      </c>
      <c r="H64" s="24" t="str">
        <f t="shared" si="0"/>
        <v>Kurang/Cukup</v>
      </c>
      <c r="I64" s="24" t="str">
        <f t="shared" si="1"/>
        <v>Kurang/Baik</v>
      </c>
      <c r="J64" s="24" t="str">
        <f t="shared" si="8"/>
        <v>Kurang/Baik</v>
      </c>
      <c r="K64" s="24" t="str">
        <f t="shared" si="9"/>
        <v>Cukup/Baik</v>
      </c>
      <c r="L64" s="24" t="str">
        <f t="shared" si="10"/>
        <v>Cukup/Baik</v>
      </c>
      <c r="M64" s="24" t="str">
        <f t="shared" si="11"/>
        <v>Baik/Baik</v>
      </c>
      <c r="O64" s="23" t="s">
        <v>102</v>
      </c>
      <c r="P64" s="20">
        <f t="shared" si="18"/>
        <v>0.33</v>
      </c>
      <c r="Q64" s="20">
        <f t="shared" si="19"/>
        <v>0.25</v>
      </c>
      <c r="R64" s="20">
        <f t="shared" si="20"/>
        <v>0.25</v>
      </c>
      <c r="S64" s="20">
        <f t="shared" si="21"/>
        <v>0.5</v>
      </c>
      <c r="T64" s="20">
        <f t="shared" si="22"/>
        <v>0.5</v>
      </c>
      <c r="U64" s="20">
        <f t="shared" si="23"/>
        <v>1</v>
      </c>
    </row>
    <row r="65" spans="1:21" x14ac:dyDescent="0.35">
      <c r="A65" s="23" t="s">
        <v>103</v>
      </c>
      <c r="B65" s="19" t="s">
        <v>3</v>
      </c>
      <c r="C65" s="19" t="s">
        <v>2</v>
      </c>
      <c r="D65" s="19" t="s">
        <v>1</v>
      </c>
      <c r="E65" s="19" t="s">
        <v>1</v>
      </c>
      <c r="G65" s="23" t="s">
        <v>103</v>
      </c>
      <c r="H65" s="24" t="str">
        <f t="shared" si="0"/>
        <v>Kurang/Cukup</v>
      </c>
      <c r="I65" s="24" t="str">
        <f t="shared" si="1"/>
        <v>Kurang/Baik</v>
      </c>
      <c r="J65" s="24" t="str">
        <f t="shared" si="8"/>
        <v>Kurang/Baik</v>
      </c>
      <c r="K65" s="24" t="str">
        <f t="shared" si="9"/>
        <v>Cukup/Baik</v>
      </c>
      <c r="L65" s="24" t="str">
        <f t="shared" si="10"/>
        <v>Cukup/Baik</v>
      </c>
      <c r="M65" s="24" t="str">
        <f t="shared" si="11"/>
        <v>Baik/Baik</v>
      </c>
      <c r="O65" s="23" t="s">
        <v>103</v>
      </c>
      <c r="P65" s="20">
        <f t="shared" si="18"/>
        <v>0.33</v>
      </c>
      <c r="Q65" s="20">
        <f t="shared" si="19"/>
        <v>0.25</v>
      </c>
      <c r="R65" s="20">
        <f t="shared" si="20"/>
        <v>0.25</v>
      </c>
      <c r="S65" s="20">
        <f t="shared" si="21"/>
        <v>0.5</v>
      </c>
      <c r="T65" s="20">
        <f t="shared" si="22"/>
        <v>0.5</v>
      </c>
      <c r="U65" s="20">
        <f t="shared" si="23"/>
        <v>1</v>
      </c>
    </row>
    <row r="66" spans="1:21" x14ac:dyDescent="0.35">
      <c r="A66" s="23" t="s">
        <v>104</v>
      </c>
      <c r="B66" s="19" t="s">
        <v>3</v>
      </c>
      <c r="C66" s="19" t="s">
        <v>2</v>
      </c>
      <c r="D66" s="19" t="s">
        <v>2</v>
      </c>
      <c r="E66" s="19" t="s">
        <v>1</v>
      </c>
      <c r="G66" s="23" t="s">
        <v>104</v>
      </c>
      <c r="H66" s="24" t="str">
        <f t="shared" si="0"/>
        <v>Kurang/Cukup</v>
      </c>
      <c r="I66" s="24" t="str">
        <f t="shared" si="1"/>
        <v>Kurang/Cukup</v>
      </c>
      <c r="J66" s="24" t="str">
        <f t="shared" si="8"/>
        <v>Kurang/Baik</v>
      </c>
      <c r="K66" s="24" t="str">
        <f t="shared" si="9"/>
        <v>Cukup/Cukup</v>
      </c>
      <c r="L66" s="24" t="str">
        <f t="shared" si="10"/>
        <v>Cukup/Baik</v>
      </c>
      <c r="M66" s="24" t="str">
        <f t="shared" si="11"/>
        <v>Cukup/Baik</v>
      </c>
      <c r="O66" s="23" t="s">
        <v>104</v>
      </c>
      <c r="P66" s="20">
        <f t="shared" si="18"/>
        <v>0.33</v>
      </c>
      <c r="Q66" s="20">
        <f t="shared" si="19"/>
        <v>0.33</v>
      </c>
      <c r="R66" s="20">
        <f t="shared" si="20"/>
        <v>0.25</v>
      </c>
      <c r="S66" s="20">
        <f t="shared" si="21"/>
        <v>1</v>
      </c>
      <c r="T66" s="20">
        <f t="shared" si="22"/>
        <v>0.5</v>
      </c>
      <c r="U66" s="20">
        <f t="shared" si="23"/>
        <v>0.5</v>
      </c>
    </row>
    <row r="67" spans="1:21" x14ac:dyDescent="0.35">
      <c r="A67" s="23" t="s">
        <v>105</v>
      </c>
      <c r="B67" s="19" t="s">
        <v>3</v>
      </c>
      <c r="C67" s="19" t="s">
        <v>2</v>
      </c>
      <c r="D67" s="19" t="s">
        <v>2</v>
      </c>
      <c r="E67" s="19" t="s">
        <v>1</v>
      </c>
      <c r="G67" s="23" t="s">
        <v>105</v>
      </c>
      <c r="H67" s="24" t="str">
        <f t="shared" si="0"/>
        <v>Kurang/Cukup</v>
      </c>
      <c r="I67" s="24" t="str">
        <f t="shared" si="1"/>
        <v>Kurang/Cukup</v>
      </c>
      <c r="J67" s="24" t="str">
        <f t="shared" si="8"/>
        <v>Kurang/Baik</v>
      </c>
      <c r="K67" s="24" t="str">
        <f t="shared" si="9"/>
        <v>Cukup/Cukup</v>
      </c>
      <c r="L67" s="24" t="str">
        <f t="shared" si="10"/>
        <v>Cukup/Baik</v>
      </c>
      <c r="M67" s="24" t="str">
        <f t="shared" si="11"/>
        <v>Cukup/Baik</v>
      </c>
      <c r="O67" s="23" t="s">
        <v>105</v>
      </c>
      <c r="P67" s="20">
        <f t="shared" si="18"/>
        <v>0.33</v>
      </c>
      <c r="Q67" s="20">
        <f t="shared" si="19"/>
        <v>0.33</v>
      </c>
      <c r="R67" s="20">
        <f t="shared" si="20"/>
        <v>0.25</v>
      </c>
      <c r="S67" s="20">
        <f t="shared" si="21"/>
        <v>1</v>
      </c>
      <c r="T67" s="20">
        <f t="shared" si="22"/>
        <v>0.5</v>
      </c>
      <c r="U67" s="20">
        <f t="shared" si="23"/>
        <v>0.5</v>
      </c>
    </row>
    <row r="68" spans="1:21" x14ac:dyDescent="0.35">
      <c r="A68" s="23" t="s">
        <v>106</v>
      </c>
      <c r="B68" s="19" t="s">
        <v>3</v>
      </c>
      <c r="C68" s="19" t="s">
        <v>2</v>
      </c>
      <c r="D68" s="19" t="s">
        <v>2</v>
      </c>
      <c r="E68" s="19" t="s">
        <v>2</v>
      </c>
      <c r="G68" s="23" t="s">
        <v>106</v>
      </c>
      <c r="H68" s="24" t="str">
        <f t="shared" ref="H68:H86" si="24">CONCATENATE(B68,"/",C68)</f>
        <v>Kurang/Cukup</v>
      </c>
      <c r="I68" s="24" t="str">
        <f t="shared" ref="I68:I131" si="25">CONCATENATE(B68,"/",D68)</f>
        <v>Kurang/Cukup</v>
      </c>
      <c r="J68" s="24" t="str">
        <f t="shared" si="8"/>
        <v>Kurang/Cukup</v>
      </c>
      <c r="K68" s="24" t="str">
        <f t="shared" si="9"/>
        <v>Cukup/Cukup</v>
      </c>
      <c r="L68" s="24" t="str">
        <f t="shared" si="10"/>
        <v>Cukup/Cukup</v>
      </c>
      <c r="M68" s="24" t="str">
        <f t="shared" si="11"/>
        <v>Cukup/Cukup</v>
      </c>
      <c r="O68" s="23" t="s">
        <v>106</v>
      </c>
      <c r="P68" s="20">
        <f t="shared" ref="P68:P99" si="26">VLOOKUP(H68,$Y$20:$Z$28,2,)</f>
        <v>0.33</v>
      </c>
      <c r="Q68" s="20">
        <f t="shared" ref="Q68:Q99" si="27">VLOOKUP(I68,$Y$20:$Z$28,2,)</f>
        <v>0.33</v>
      </c>
      <c r="R68" s="20">
        <f t="shared" ref="R68:R99" si="28">VLOOKUP(J68,$Y$20:$Z$28,2,)</f>
        <v>0.33</v>
      </c>
      <c r="S68" s="20">
        <f t="shared" ref="S68:S99" si="29">VLOOKUP(K68,$Y$20:$Z$28,2,)</f>
        <v>1</v>
      </c>
      <c r="T68" s="20">
        <f t="shared" ref="T68:T99" si="30">VLOOKUP(L68,$Y$20:$Z$28,2,)</f>
        <v>1</v>
      </c>
      <c r="U68" s="20">
        <f t="shared" ref="U68:U99" si="31">VLOOKUP(M68,$Y$20:$Z$28,2,)</f>
        <v>1</v>
      </c>
    </row>
    <row r="69" spans="1:21" x14ac:dyDescent="0.35">
      <c r="A69" s="23" t="s">
        <v>107</v>
      </c>
      <c r="B69" s="19" t="s">
        <v>3</v>
      </c>
      <c r="C69" s="19" t="s">
        <v>2</v>
      </c>
      <c r="D69" s="19" t="s">
        <v>2</v>
      </c>
      <c r="E69" s="19" t="s">
        <v>2</v>
      </c>
      <c r="G69" s="23" t="s">
        <v>107</v>
      </c>
      <c r="H69" s="24" t="str">
        <f t="shared" si="24"/>
        <v>Kurang/Cukup</v>
      </c>
      <c r="I69" s="24" t="str">
        <f t="shared" si="25"/>
        <v>Kurang/Cukup</v>
      </c>
      <c r="J69" s="24" t="str">
        <f t="shared" ref="J69:J132" si="32">CONCATENATE(B69,"/",E69)</f>
        <v>Kurang/Cukup</v>
      </c>
      <c r="K69" s="24" t="str">
        <f t="shared" ref="K69:K132" si="33">CONCATENATE(C69,"/",D69)</f>
        <v>Cukup/Cukup</v>
      </c>
      <c r="L69" s="24" t="str">
        <f t="shared" ref="L69:L132" si="34">CONCATENATE(C69,"/",E69)</f>
        <v>Cukup/Cukup</v>
      </c>
      <c r="M69" s="24" t="str">
        <f t="shared" ref="M69:M132" si="35">CONCATENATE(D69,"/",E69)</f>
        <v>Cukup/Cukup</v>
      </c>
      <c r="O69" s="23" t="s">
        <v>107</v>
      </c>
      <c r="P69" s="20">
        <f t="shared" si="26"/>
        <v>0.33</v>
      </c>
      <c r="Q69" s="20">
        <f t="shared" si="27"/>
        <v>0.33</v>
      </c>
      <c r="R69" s="20">
        <f t="shared" si="28"/>
        <v>0.33</v>
      </c>
      <c r="S69" s="20">
        <f t="shared" si="29"/>
        <v>1</v>
      </c>
      <c r="T69" s="20">
        <f t="shared" si="30"/>
        <v>1</v>
      </c>
      <c r="U69" s="20">
        <f t="shared" si="31"/>
        <v>1</v>
      </c>
    </row>
    <row r="70" spans="1:21" x14ac:dyDescent="0.35">
      <c r="A70" s="23" t="s">
        <v>108</v>
      </c>
      <c r="B70" s="19" t="s">
        <v>3</v>
      </c>
      <c r="C70" s="19" t="s">
        <v>2</v>
      </c>
      <c r="D70" s="19" t="s">
        <v>2</v>
      </c>
      <c r="E70" s="19" t="s">
        <v>2</v>
      </c>
      <c r="G70" s="23" t="s">
        <v>108</v>
      </c>
      <c r="H70" s="24" t="str">
        <f t="shared" si="24"/>
        <v>Kurang/Cukup</v>
      </c>
      <c r="I70" s="24" t="str">
        <f t="shared" si="25"/>
        <v>Kurang/Cukup</v>
      </c>
      <c r="J70" s="24" t="str">
        <f t="shared" si="32"/>
        <v>Kurang/Cukup</v>
      </c>
      <c r="K70" s="24" t="str">
        <f t="shared" si="33"/>
        <v>Cukup/Cukup</v>
      </c>
      <c r="L70" s="24" t="str">
        <f t="shared" si="34"/>
        <v>Cukup/Cukup</v>
      </c>
      <c r="M70" s="24" t="str">
        <f t="shared" si="35"/>
        <v>Cukup/Cukup</v>
      </c>
      <c r="O70" s="23" t="s">
        <v>108</v>
      </c>
      <c r="P70" s="20">
        <f t="shared" si="26"/>
        <v>0.33</v>
      </c>
      <c r="Q70" s="20">
        <f t="shared" si="27"/>
        <v>0.33</v>
      </c>
      <c r="R70" s="20">
        <f t="shared" si="28"/>
        <v>0.33</v>
      </c>
      <c r="S70" s="20">
        <f t="shared" si="29"/>
        <v>1</v>
      </c>
      <c r="T70" s="20">
        <f t="shared" si="30"/>
        <v>1</v>
      </c>
      <c r="U70" s="20">
        <f t="shared" si="31"/>
        <v>1</v>
      </c>
    </row>
    <row r="71" spans="1:21" x14ac:dyDescent="0.35">
      <c r="A71" s="23" t="s">
        <v>109</v>
      </c>
      <c r="B71" s="19" t="s">
        <v>3</v>
      </c>
      <c r="C71" s="19" t="s">
        <v>3</v>
      </c>
      <c r="D71" s="19" t="s">
        <v>2</v>
      </c>
      <c r="E71" s="19" t="s">
        <v>3</v>
      </c>
      <c r="G71" s="23" t="s">
        <v>109</v>
      </c>
      <c r="H71" s="24" t="str">
        <f t="shared" si="24"/>
        <v>Kurang/Kurang</v>
      </c>
      <c r="I71" s="24" t="str">
        <f t="shared" si="25"/>
        <v>Kurang/Cukup</v>
      </c>
      <c r="J71" s="24" t="str">
        <f t="shared" si="32"/>
        <v>Kurang/Kurang</v>
      </c>
      <c r="K71" s="24" t="str">
        <f t="shared" si="33"/>
        <v>Kurang/Cukup</v>
      </c>
      <c r="L71" s="24" t="str">
        <f t="shared" si="34"/>
        <v>Kurang/Kurang</v>
      </c>
      <c r="M71" s="24" t="str">
        <f t="shared" si="35"/>
        <v>Cukup/Kurang</v>
      </c>
      <c r="O71" s="23" t="s">
        <v>109</v>
      </c>
      <c r="P71" s="20">
        <f t="shared" si="26"/>
        <v>1</v>
      </c>
      <c r="Q71" s="20">
        <f t="shared" si="27"/>
        <v>0.33</v>
      </c>
      <c r="R71" s="20">
        <f t="shared" si="28"/>
        <v>1</v>
      </c>
      <c r="S71" s="20">
        <f t="shared" si="29"/>
        <v>0.33</v>
      </c>
      <c r="T71" s="20">
        <f t="shared" si="30"/>
        <v>1</v>
      </c>
      <c r="U71" s="20">
        <f t="shared" si="31"/>
        <v>3</v>
      </c>
    </row>
    <row r="72" spans="1:21" x14ac:dyDescent="0.35">
      <c r="A72" s="23" t="s">
        <v>110</v>
      </c>
      <c r="B72" s="19" t="s">
        <v>3</v>
      </c>
      <c r="C72" s="19" t="s">
        <v>2</v>
      </c>
      <c r="D72" s="19" t="s">
        <v>2</v>
      </c>
      <c r="E72" s="19" t="s">
        <v>3</v>
      </c>
      <c r="G72" s="23" t="s">
        <v>110</v>
      </c>
      <c r="H72" s="24" t="str">
        <f t="shared" si="24"/>
        <v>Kurang/Cukup</v>
      </c>
      <c r="I72" s="24" t="str">
        <f t="shared" si="25"/>
        <v>Kurang/Cukup</v>
      </c>
      <c r="J72" s="24" t="str">
        <f t="shared" si="32"/>
        <v>Kurang/Kurang</v>
      </c>
      <c r="K72" s="24" t="str">
        <f t="shared" si="33"/>
        <v>Cukup/Cukup</v>
      </c>
      <c r="L72" s="24" t="str">
        <f t="shared" si="34"/>
        <v>Cukup/Kurang</v>
      </c>
      <c r="M72" s="24" t="str">
        <f t="shared" si="35"/>
        <v>Cukup/Kurang</v>
      </c>
      <c r="O72" s="23" t="s">
        <v>110</v>
      </c>
      <c r="P72" s="20">
        <f t="shared" si="26"/>
        <v>0.33</v>
      </c>
      <c r="Q72" s="20">
        <f t="shared" si="27"/>
        <v>0.33</v>
      </c>
      <c r="R72" s="20">
        <f t="shared" si="28"/>
        <v>1</v>
      </c>
      <c r="S72" s="20">
        <f t="shared" si="29"/>
        <v>1</v>
      </c>
      <c r="T72" s="20">
        <f t="shared" si="30"/>
        <v>3</v>
      </c>
      <c r="U72" s="20">
        <f t="shared" si="31"/>
        <v>3</v>
      </c>
    </row>
    <row r="73" spans="1:21" x14ac:dyDescent="0.35">
      <c r="A73" s="23" t="s">
        <v>111</v>
      </c>
      <c r="B73" s="19" t="s">
        <v>3</v>
      </c>
      <c r="C73" s="19" t="s">
        <v>2</v>
      </c>
      <c r="D73" s="19" t="s">
        <v>2</v>
      </c>
      <c r="E73" s="19" t="s">
        <v>3</v>
      </c>
      <c r="G73" s="23" t="s">
        <v>111</v>
      </c>
      <c r="H73" s="24" t="str">
        <f t="shared" si="24"/>
        <v>Kurang/Cukup</v>
      </c>
      <c r="I73" s="24" t="str">
        <f t="shared" si="25"/>
        <v>Kurang/Cukup</v>
      </c>
      <c r="J73" s="24" t="str">
        <f t="shared" si="32"/>
        <v>Kurang/Kurang</v>
      </c>
      <c r="K73" s="24" t="str">
        <f t="shared" si="33"/>
        <v>Cukup/Cukup</v>
      </c>
      <c r="L73" s="24" t="str">
        <f t="shared" si="34"/>
        <v>Cukup/Kurang</v>
      </c>
      <c r="M73" s="24" t="str">
        <f t="shared" si="35"/>
        <v>Cukup/Kurang</v>
      </c>
      <c r="O73" s="23" t="s">
        <v>111</v>
      </c>
      <c r="P73" s="20">
        <f t="shared" si="26"/>
        <v>0.33</v>
      </c>
      <c r="Q73" s="20">
        <f t="shared" si="27"/>
        <v>0.33</v>
      </c>
      <c r="R73" s="20">
        <f t="shared" si="28"/>
        <v>1</v>
      </c>
      <c r="S73" s="20">
        <f t="shared" si="29"/>
        <v>1</v>
      </c>
      <c r="T73" s="20">
        <f t="shared" si="30"/>
        <v>3</v>
      </c>
      <c r="U73" s="20">
        <f t="shared" si="31"/>
        <v>3</v>
      </c>
    </row>
    <row r="74" spans="1:21" x14ac:dyDescent="0.35">
      <c r="A74" s="23" t="s">
        <v>112</v>
      </c>
      <c r="B74" s="19" t="s">
        <v>3</v>
      </c>
      <c r="C74" s="19" t="s">
        <v>2</v>
      </c>
      <c r="D74" s="19" t="s">
        <v>2</v>
      </c>
      <c r="E74" s="19" t="s">
        <v>3</v>
      </c>
      <c r="G74" s="23" t="s">
        <v>112</v>
      </c>
      <c r="H74" s="24" t="str">
        <f t="shared" si="24"/>
        <v>Kurang/Cukup</v>
      </c>
      <c r="I74" s="24" t="str">
        <f t="shared" si="25"/>
        <v>Kurang/Cukup</v>
      </c>
      <c r="J74" s="24" t="str">
        <f t="shared" si="32"/>
        <v>Kurang/Kurang</v>
      </c>
      <c r="K74" s="24" t="str">
        <f t="shared" si="33"/>
        <v>Cukup/Cukup</v>
      </c>
      <c r="L74" s="24" t="str">
        <f t="shared" si="34"/>
        <v>Cukup/Kurang</v>
      </c>
      <c r="M74" s="24" t="str">
        <f t="shared" si="35"/>
        <v>Cukup/Kurang</v>
      </c>
      <c r="O74" s="23" t="s">
        <v>112</v>
      </c>
      <c r="P74" s="20">
        <f t="shared" si="26"/>
        <v>0.33</v>
      </c>
      <c r="Q74" s="20">
        <f t="shared" si="27"/>
        <v>0.33</v>
      </c>
      <c r="R74" s="20">
        <f t="shared" si="28"/>
        <v>1</v>
      </c>
      <c r="S74" s="20">
        <f t="shared" si="29"/>
        <v>1</v>
      </c>
      <c r="T74" s="20">
        <f t="shared" si="30"/>
        <v>3</v>
      </c>
      <c r="U74" s="20">
        <f t="shared" si="31"/>
        <v>3</v>
      </c>
    </row>
    <row r="75" spans="1:21" x14ac:dyDescent="0.35">
      <c r="A75" s="23" t="s">
        <v>113</v>
      </c>
      <c r="B75" s="19" t="s">
        <v>3</v>
      </c>
      <c r="C75" s="19" t="s">
        <v>2</v>
      </c>
      <c r="D75" s="19" t="s">
        <v>2</v>
      </c>
      <c r="E75" s="19" t="s">
        <v>3</v>
      </c>
      <c r="G75" s="23" t="s">
        <v>113</v>
      </c>
      <c r="H75" s="24" t="str">
        <f t="shared" si="24"/>
        <v>Kurang/Cukup</v>
      </c>
      <c r="I75" s="24" t="str">
        <f t="shared" si="25"/>
        <v>Kurang/Cukup</v>
      </c>
      <c r="J75" s="24" t="str">
        <f t="shared" si="32"/>
        <v>Kurang/Kurang</v>
      </c>
      <c r="K75" s="24" t="str">
        <f t="shared" si="33"/>
        <v>Cukup/Cukup</v>
      </c>
      <c r="L75" s="24" t="str">
        <f t="shared" si="34"/>
        <v>Cukup/Kurang</v>
      </c>
      <c r="M75" s="24" t="str">
        <f t="shared" si="35"/>
        <v>Cukup/Kurang</v>
      </c>
      <c r="O75" s="23" t="s">
        <v>113</v>
      </c>
      <c r="P75" s="20">
        <f t="shared" si="26"/>
        <v>0.33</v>
      </c>
      <c r="Q75" s="20">
        <f t="shared" si="27"/>
        <v>0.33</v>
      </c>
      <c r="R75" s="20">
        <f t="shared" si="28"/>
        <v>1</v>
      </c>
      <c r="S75" s="20">
        <f t="shared" si="29"/>
        <v>1</v>
      </c>
      <c r="T75" s="20">
        <f t="shared" si="30"/>
        <v>3</v>
      </c>
      <c r="U75" s="20">
        <f t="shared" si="31"/>
        <v>3</v>
      </c>
    </row>
    <row r="76" spans="1:21" x14ac:dyDescent="0.35">
      <c r="A76" s="23" t="s">
        <v>114</v>
      </c>
      <c r="B76" s="19" t="s">
        <v>3</v>
      </c>
      <c r="C76" s="19" t="s">
        <v>2</v>
      </c>
      <c r="D76" s="19" t="s">
        <v>2</v>
      </c>
      <c r="E76" s="19" t="s">
        <v>3</v>
      </c>
      <c r="G76" s="23" t="s">
        <v>114</v>
      </c>
      <c r="H76" s="24" t="str">
        <f t="shared" si="24"/>
        <v>Kurang/Cukup</v>
      </c>
      <c r="I76" s="24" t="str">
        <f t="shared" si="25"/>
        <v>Kurang/Cukup</v>
      </c>
      <c r="J76" s="24" t="str">
        <f t="shared" si="32"/>
        <v>Kurang/Kurang</v>
      </c>
      <c r="K76" s="24" t="str">
        <f t="shared" si="33"/>
        <v>Cukup/Cukup</v>
      </c>
      <c r="L76" s="24" t="str">
        <f t="shared" si="34"/>
        <v>Cukup/Kurang</v>
      </c>
      <c r="M76" s="24" t="str">
        <f t="shared" si="35"/>
        <v>Cukup/Kurang</v>
      </c>
      <c r="O76" s="23" t="s">
        <v>114</v>
      </c>
      <c r="P76" s="20">
        <f t="shared" si="26"/>
        <v>0.33</v>
      </c>
      <c r="Q76" s="20">
        <f t="shared" si="27"/>
        <v>0.33</v>
      </c>
      <c r="R76" s="20">
        <f t="shared" si="28"/>
        <v>1</v>
      </c>
      <c r="S76" s="20">
        <f t="shared" si="29"/>
        <v>1</v>
      </c>
      <c r="T76" s="20">
        <f t="shared" si="30"/>
        <v>3</v>
      </c>
      <c r="U76" s="20">
        <f t="shared" si="31"/>
        <v>3</v>
      </c>
    </row>
    <row r="77" spans="1:21" x14ac:dyDescent="0.35">
      <c r="A77" s="23" t="s">
        <v>115</v>
      </c>
      <c r="B77" s="19" t="s">
        <v>3</v>
      </c>
      <c r="C77" s="19" t="s">
        <v>2</v>
      </c>
      <c r="D77" s="19" t="s">
        <v>1</v>
      </c>
      <c r="E77" s="19" t="s">
        <v>2</v>
      </c>
      <c r="G77" s="23" t="s">
        <v>115</v>
      </c>
      <c r="H77" s="24" t="str">
        <f t="shared" si="24"/>
        <v>Kurang/Cukup</v>
      </c>
      <c r="I77" s="24" t="str">
        <f t="shared" si="25"/>
        <v>Kurang/Baik</v>
      </c>
      <c r="J77" s="24" t="str">
        <f t="shared" si="32"/>
        <v>Kurang/Cukup</v>
      </c>
      <c r="K77" s="24" t="str">
        <f t="shared" si="33"/>
        <v>Cukup/Baik</v>
      </c>
      <c r="L77" s="24" t="str">
        <f t="shared" si="34"/>
        <v>Cukup/Cukup</v>
      </c>
      <c r="M77" s="24" t="str">
        <f t="shared" si="35"/>
        <v>Baik/Cukup</v>
      </c>
      <c r="O77" s="23" t="s">
        <v>115</v>
      </c>
      <c r="P77" s="20">
        <f t="shared" si="26"/>
        <v>0.33</v>
      </c>
      <c r="Q77" s="20">
        <f t="shared" si="27"/>
        <v>0.25</v>
      </c>
      <c r="R77" s="20">
        <f t="shared" si="28"/>
        <v>0.33</v>
      </c>
      <c r="S77" s="20">
        <f t="shared" si="29"/>
        <v>0.5</v>
      </c>
      <c r="T77" s="20">
        <f t="shared" si="30"/>
        <v>1</v>
      </c>
      <c r="U77" s="20">
        <f t="shared" si="31"/>
        <v>2</v>
      </c>
    </row>
    <row r="78" spans="1:21" x14ac:dyDescent="0.35">
      <c r="A78" s="23" t="s">
        <v>116</v>
      </c>
      <c r="B78" s="19" t="s">
        <v>3</v>
      </c>
      <c r="C78" s="19" t="s">
        <v>2</v>
      </c>
      <c r="D78" s="19" t="s">
        <v>2</v>
      </c>
      <c r="E78" s="19" t="s">
        <v>2</v>
      </c>
      <c r="G78" s="23" t="s">
        <v>116</v>
      </c>
      <c r="H78" s="24" t="str">
        <f t="shared" si="24"/>
        <v>Kurang/Cukup</v>
      </c>
      <c r="I78" s="24" t="str">
        <f t="shared" si="25"/>
        <v>Kurang/Cukup</v>
      </c>
      <c r="J78" s="24" t="str">
        <f t="shared" si="32"/>
        <v>Kurang/Cukup</v>
      </c>
      <c r="K78" s="24" t="str">
        <f t="shared" si="33"/>
        <v>Cukup/Cukup</v>
      </c>
      <c r="L78" s="24" t="str">
        <f t="shared" si="34"/>
        <v>Cukup/Cukup</v>
      </c>
      <c r="M78" s="24" t="str">
        <f t="shared" si="35"/>
        <v>Cukup/Cukup</v>
      </c>
      <c r="O78" s="23" t="s">
        <v>116</v>
      </c>
      <c r="P78" s="20">
        <f t="shared" si="26"/>
        <v>0.33</v>
      </c>
      <c r="Q78" s="20">
        <f t="shared" si="27"/>
        <v>0.33</v>
      </c>
      <c r="R78" s="20">
        <f t="shared" si="28"/>
        <v>0.33</v>
      </c>
      <c r="S78" s="20">
        <f t="shared" si="29"/>
        <v>1</v>
      </c>
      <c r="T78" s="20">
        <f t="shared" si="30"/>
        <v>1</v>
      </c>
      <c r="U78" s="20">
        <f t="shared" si="31"/>
        <v>1</v>
      </c>
    </row>
    <row r="79" spans="1:21" x14ac:dyDescent="0.35">
      <c r="A79" s="23" t="s">
        <v>117</v>
      </c>
      <c r="B79" s="19" t="s">
        <v>2</v>
      </c>
      <c r="C79" s="19" t="s">
        <v>2</v>
      </c>
      <c r="D79" s="19" t="s">
        <v>1</v>
      </c>
      <c r="E79" s="19" t="s">
        <v>2</v>
      </c>
      <c r="G79" s="23" t="s">
        <v>117</v>
      </c>
      <c r="H79" s="24" t="str">
        <f t="shared" si="24"/>
        <v>Cukup/Cukup</v>
      </c>
      <c r="I79" s="24" t="str">
        <f t="shared" si="25"/>
        <v>Cukup/Baik</v>
      </c>
      <c r="J79" s="24" t="str">
        <f t="shared" si="32"/>
        <v>Cukup/Cukup</v>
      </c>
      <c r="K79" s="24" t="str">
        <f t="shared" si="33"/>
        <v>Cukup/Baik</v>
      </c>
      <c r="L79" s="24" t="str">
        <f t="shared" si="34"/>
        <v>Cukup/Cukup</v>
      </c>
      <c r="M79" s="24" t="str">
        <f t="shared" si="35"/>
        <v>Baik/Cukup</v>
      </c>
      <c r="O79" s="23" t="s">
        <v>117</v>
      </c>
      <c r="P79" s="20">
        <f t="shared" si="26"/>
        <v>1</v>
      </c>
      <c r="Q79" s="20">
        <f t="shared" si="27"/>
        <v>0.5</v>
      </c>
      <c r="R79" s="20">
        <f t="shared" si="28"/>
        <v>1</v>
      </c>
      <c r="S79" s="20">
        <f t="shared" si="29"/>
        <v>0.5</v>
      </c>
      <c r="T79" s="20">
        <f t="shared" si="30"/>
        <v>1</v>
      </c>
      <c r="U79" s="20">
        <f t="shared" si="31"/>
        <v>2</v>
      </c>
    </row>
    <row r="80" spans="1:21" x14ac:dyDescent="0.35">
      <c r="A80" s="23" t="s">
        <v>118</v>
      </c>
      <c r="B80" s="19" t="s">
        <v>2</v>
      </c>
      <c r="C80" s="19" t="s">
        <v>2</v>
      </c>
      <c r="D80" s="19" t="s">
        <v>2</v>
      </c>
      <c r="E80" s="19" t="s">
        <v>2</v>
      </c>
      <c r="G80" s="23" t="s">
        <v>118</v>
      </c>
      <c r="H80" s="24" t="str">
        <f t="shared" si="24"/>
        <v>Cukup/Cukup</v>
      </c>
      <c r="I80" s="24" t="str">
        <f t="shared" si="25"/>
        <v>Cukup/Cukup</v>
      </c>
      <c r="J80" s="24" t="str">
        <f t="shared" si="32"/>
        <v>Cukup/Cukup</v>
      </c>
      <c r="K80" s="24" t="str">
        <f t="shared" si="33"/>
        <v>Cukup/Cukup</v>
      </c>
      <c r="L80" s="24" t="str">
        <f t="shared" si="34"/>
        <v>Cukup/Cukup</v>
      </c>
      <c r="M80" s="24" t="str">
        <f t="shared" si="35"/>
        <v>Cukup/Cukup</v>
      </c>
      <c r="O80" s="23" t="s">
        <v>118</v>
      </c>
      <c r="P80" s="20">
        <f t="shared" si="26"/>
        <v>1</v>
      </c>
      <c r="Q80" s="20">
        <f t="shared" si="27"/>
        <v>1</v>
      </c>
      <c r="R80" s="20">
        <f t="shared" si="28"/>
        <v>1</v>
      </c>
      <c r="S80" s="20">
        <f t="shared" si="29"/>
        <v>1</v>
      </c>
      <c r="T80" s="20">
        <f t="shared" si="30"/>
        <v>1</v>
      </c>
      <c r="U80" s="20">
        <f t="shared" si="31"/>
        <v>1</v>
      </c>
    </row>
    <row r="81" spans="1:21" x14ac:dyDescent="0.35">
      <c r="A81" s="23" t="s">
        <v>119</v>
      </c>
      <c r="B81" s="19" t="s">
        <v>2</v>
      </c>
      <c r="C81" s="19" t="s">
        <v>2</v>
      </c>
      <c r="D81" s="19" t="s">
        <v>2</v>
      </c>
      <c r="E81" s="19" t="s">
        <v>2</v>
      </c>
      <c r="G81" s="23" t="s">
        <v>119</v>
      </c>
      <c r="H81" s="24" t="str">
        <f t="shared" si="24"/>
        <v>Cukup/Cukup</v>
      </c>
      <c r="I81" s="24" t="str">
        <f t="shared" si="25"/>
        <v>Cukup/Cukup</v>
      </c>
      <c r="J81" s="24" t="str">
        <f t="shared" si="32"/>
        <v>Cukup/Cukup</v>
      </c>
      <c r="K81" s="24" t="str">
        <f t="shared" si="33"/>
        <v>Cukup/Cukup</v>
      </c>
      <c r="L81" s="24" t="str">
        <f t="shared" si="34"/>
        <v>Cukup/Cukup</v>
      </c>
      <c r="M81" s="24" t="str">
        <f t="shared" si="35"/>
        <v>Cukup/Cukup</v>
      </c>
      <c r="O81" s="23" t="s">
        <v>119</v>
      </c>
      <c r="P81" s="20">
        <f t="shared" si="26"/>
        <v>1</v>
      </c>
      <c r="Q81" s="20">
        <f t="shared" si="27"/>
        <v>1</v>
      </c>
      <c r="R81" s="20">
        <f t="shared" si="28"/>
        <v>1</v>
      </c>
      <c r="S81" s="20">
        <f t="shared" si="29"/>
        <v>1</v>
      </c>
      <c r="T81" s="20">
        <f t="shared" si="30"/>
        <v>1</v>
      </c>
      <c r="U81" s="20">
        <f t="shared" si="31"/>
        <v>1</v>
      </c>
    </row>
    <row r="82" spans="1:21" x14ac:dyDescent="0.35">
      <c r="A82" s="23" t="s">
        <v>120</v>
      </c>
      <c r="B82" s="19" t="s">
        <v>2</v>
      </c>
      <c r="C82" s="19" t="s">
        <v>2</v>
      </c>
      <c r="D82" s="19" t="s">
        <v>2</v>
      </c>
      <c r="E82" s="19" t="s">
        <v>1</v>
      </c>
      <c r="G82" s="23" t="s">
        <v>120</v>
      </c>
      <c r="H82" s="24" t="str">
        <f t="shared" si="24"/>
        <v>Cukup/Cukup</v>
      </c>
      <c r="I82" s="24" t="str">
        <f t="shared" si="25"/>
        <v>Cukup/Cukup</v>
      </c>
      <c r="J82" s="24" t="str">
        <f t="shared" si="32"/>
        <v>Cukup/Baik</v>
      </c>
      <c r="K82" s="24" t="str">
        <f t="shared" si="33"/>
        <v>Cukup/Cukup</v>
      </c>
      <c r="L82" s="24" t="str">
        <f t="shared" si="34"/>
        <v>Cukup/Baik</v>
      </c>
      <c r="M82" s="24" t="str">
        <f t="shared" si="35"/>
        <v>Cukup/Baik</v>
      </c>
      <c r="O82" s="23" t="s">
        <v>120</v>
      </c>
      <c r="P82" s="20">
        <f t="shared" si="26"/>
        <v>1</v>
      </c>
      <c r="Q82" s="20">
        <f t="shared" si="27"/>
        <v>1</v>
      </c>
      <c r="R82" s="20">
        <f t="shared" si="28"/>
        <v>0.5</v>
      </c>
      <c r="S82" s="20">
        <f t="shared" si="29"/>
        <v>1</v>
      </c>
      <c r="T82" s="20">
        <f t="shared" si="30"/>
        <v>0.5</v>
      </c>
      <c r="U82" s="20">
        <f t="shared" si="31"/>
        <v>0.5</v>
      </c>
    </row>
    <row r="83" spans="1:21" x14ac:dyDescent="0.35">
      <c r="A83" s="23" t="s">
        <v>121</v>
      </c>
      <c r="B83" s="19" t="s">
        <v>2</v>
      </c>
      <c r="C83" s="19" t="s">
        <v>2</v>
      </c>
      <c r="D83" s="19" t="s">
        <v>2</v>
      </c>
      <c r="E83" s="19" t="s">
        <v>1</v>
      </c>
      <c r="G83" s="23" t="s">
        <v>121</v>
      </c>
      <c r="H83" s="24" t="str">
        <f t="shared" si="24"/>
        <v>Cukup/Cukup</v>
      </c>
      <c r="I83" s="24" t="str">
        <f t="shared" si="25"/>
        <v>Cukup/Cukup</v>
      </c>
      <c r="J83" s="24" t="str">
        <f t="shared" si="32"/>
        <v>Cukup/Baik</v>
      </c>
      <c r="K83" s="24" t="str">
        <f t="shared" si="33"/>
        <v>Cukup/Cukup</v>
      </c>
      <c r="L83" s="24" t="str">
        <f t="shared" si="34"/>
        <v>Cukup/Baik</v>
      </c>
      <c r="M83" s="24" t="str">
        <f t="shared" si="35"/>
        <v>Cukup/Baik</v>
      </c>
      <c r="O83" s="23" t="s">
        <v>121</v>
      </c>
      <c r="P83" s="20">
        <f t="shared" si="26"/>
        <v>1</v>
      </c>
      <c r="Q83" s="20">
        <f t="shared" si="27"/>
        <v>1</v>
      </c>
      <c r="R83" s="20">
        <f t="shared" si="28"/>
        <v>0.5</v>
      </c>
      <c r="S83" s="20">
        <f t="shared" si="29"/>
        <v>1</v>
      </c>
      <c r="T83" s="20">
        <f t="shared" si="30"/>
        <v>0.5</v>
      </c>
      <c r="U83" s="20">
        <f t="shared" si="31"/>
        <v>0.5</v>
      </c>
    </row>
    <row r="84" spans="1:21" x14ac:dyDescent="0.35">
      <c r="A84" s="23" t="s">
        <v>122</v>
      </c>
      <c r="B84" s="19" t="s">
        <v>1</v>
      </c>
      <c r="C84" s="19" t="s">
        <v>2</v>
      </c>
      <c r="D84" s="19" t="s">
        <v>1</v>
      </c>
      <c r="E84" s="19" t="s">
        <v>1</v>
      </c>
      <c r="G84" s="23" t="s">
        <v>122</v>
      </c>
      <c r="H84" s="24" t="str">
        <f t="shared" si="24"/>
        <v>Baik/Cukup</v>
      </c>
      <c r="I84" s="24" t="str">
        <f t="shared" si="25"/>
        <v>Baik/Baik</v>
      </c>
      <c r="J84" s="24" t="str">
        <f t="shared" si="32"/>
        <v>Baik/Baik</v>
      </c>
      <c r="K84" s="24" t="str">
        <f t="shared" si="33"/>
        <v>Cukup/Baik</v>
      </c>
      <c r="L84" s="24" t="str">
        <f t="shared" si="34"/>
        <v>Cukup/Baik</v>
      </c>
      <c r="M84" s="24" t="str">
        <f t="shared" si="35"/>
        <v>Baik/Baik</v>
      </c>
      <c r="O84" s="23" t="s">
        <v>122</v>
      </c>
      <c r="P84" s="20">
        <f t="shared" si="26"/>
        <v>2</v>
      </c>
      <c r="Q84" s="20">
        <f t="shared" si="27"/>
        <v>1</v>
      </c>
      <c r="R84" s="20">
        <f t="shared" si="28"/>
        <v>1</v>
      </c>
      <c r="S84" s="20">
        <f t="shared" si="29"/>
        <v>0.5</v>
      </c>
      <c r="T84" s="20">
        <f t="shared" si="30"/>
        <v>0.5</v>
      </c>
      <c r="U84" s="20">
        <f t="shared" si="31"/>
        <v>1</v>
      </c>
    </row>
    <row r="85" spans="1:21" x14ac:dyDescent="0.35">
      <c r="A85" s="23" t="s">
        <v>123</v>
      </c>
      <c r="B85" s="19" t="s">
        <v>1</v>
      </c>
      <c r="C85" s="19" t="s">
        <v>2</v>
      </c>
      <c r="D85" s="19" t="s">
        <v>1</v>
      </c>
      <c r="E85" s="19" t="s">
        <v>1</v>
      </c>
      <c r="G85" s="23" t="s">
        <v>123</v>
      </c>
      <c r="H85" s="24" t="str">
        <f t="shared" si="24"/>
        <v>Baik/Cukup</v>
      </c>
      <c r="I85" s="24" t="str">
        <f t="shared" si="25"/>
        <v>Baik/Baik</v>
      </c>
      <c r="J85" s="24" t="str">
        <f t="shared" si="32"/>
        <v>Baik/Baik</v>
      </c>
      <c r="K85" s="24" t="str">
        <f t="shared" si="33"/>
        <v>Cukup/Baik</v>
      </c>
      <c r="L85" s="24" t="str">
        <f t="shared" si="34"/>
        <v>Cukup/Baik</v>
      </c>
      <c r="M85" s="24" t="str">
        <f t="shared" si="35"/>
        <v>Baik/Baik</v>
      </c>
      <c r="O85" s="23" t="s">
        <v>123</v>
      </c>
      <c r="P85" s="20">
        <f t="shared" si="26"/>
        <v>2</v>
      </c>
      <c r="Q85" s="20">
        <f t="shared" si="27"/>
        <v>1</v>
      </c>
      <c r="R85" s="20">
        <f t="shared" si="28"/>
        <v>1</v>
      </c>
      <c r="S85" s="20">
        <f t="shared" si="29"/>
        <v>0.5</v>
      </c>
      <c r="T85" s="20">
        <f t="shared" si="30"/>
        <v>0.5</v>
      </c>
      <c r="U85" s="20">
        <f t="shared" si="31"/>
        <v>1</v>
      </c>
    </row>
    <row r="86" spans="1:21" x14ac:dyDescent="0.35">
      <c r="A86" s="23" t="s">
        <v>124</v>
      </c>
      <c r="B86" s="19" t="s">
        <v>1</v>
      </c>
      <c r="C86" s="19" t="s">
        <v>1</v>
      </c>
      <c r="D86" s="19" t="s">
        <v>1</v>
      </c>
      <c r="E86" s="19" t="s">
        <v>1</v>
      </c>
      <c r="G86" s="23" t="s">
        <v>124</v>
      </c>
      <c r="H86" s="24" t="str">
        <f t="shared" si="24"/>
        <v>Baik/Baik</v>
      </c>
      <c r="I86" s="24" t="str">
        <f t="shared" si="25"/>
        <v>Baik/Baik</v>
      </c>
      <c r="J86" s="24" t="str">
        <f t="shared" si="32"/>
        <v>Baik/Baik</v>
      </c>
      <c r="K86" s="24" t="str">
        <f t="shared" si="33"/>
        <v>Baik/Baik</v>
      </c>
      <c r="L86" s="24" t="str">
        <f t="shared" si="34"/>
        <v>Baik/Baik</v>
      </c>
      <c r="M86" s="24" t="str">
        <f t="shared" si="35"/>
        <v>Baik/Baik</v>
      </c>
      <c r="O86" s="23" t="s">
        <v>124</v>
      </c>
      <c r="P86" s="20">
        <f t="shared" si="26"/>
        <v>1</v>
      </c>
      <c r="Q86" s="20">
        <f t="shared" si="27"/>
        <v>1</v>
      </c>
      <c r="R86" s="20">
        <f t="shared" si="28"/>
        <v>1</v>
      </c>
      <c r="S86" s="20">
        <f t="shared" si="29"/>
        <v>1</v>
      </c>
      <c r="T86" s="20">
        <f t="shared" si="30"/>
        <v>1</v>
      </c>
      <c r="U86" s="20">
        <f t="shared" si="31"/>
        <v>1</v>
      </c>
    </row>
    <row r="87" spans="1:21" x14ac:dyDescent="0.35">
      <c r="A87" s="23" t="s">
        <v>125</v>
      </c>
      <c r="B87" s="19" t="s">
        <v>2</v>
      </c>
      <c r="C87" s="19" t="s">
        <v>1</v>
      </c>
      <c r="D87" s="19" t="s">
        <v>1</v>
      </c>
      <c r="E87" s="19" t="s">
        <v>1</v>
      </c>
      <c r="G87" s="23" t="s">
        <v>125</v>
      </c>
      <c r="H87" s="24" t="str">
        <f t="shared" ref="H87:H118" si="36">CONCATENATE(B87,"/",C87)</f>
        <v>Cukup/Baik</v>
      </c>
      <c r="I87" s="24" t="str">
        <f t="shared" si="25"/>
        <v>Cukup/Baik</v>
      </c>
      <c r="J87" s="24" t="str">
        <f t="shared" si="32"/>
        <v>Cukup/Baik</v>
      </c>
      <c r="K87" s="24" t="str">
        <f t="shared" si="33"/>
        <v>Baik/Baik</v>
      </c>
      <c r="L87" s="24" t="str">
        <f t="shared" si="34"/>
        <v>Baik/Baik</v>
      </c>
      <c r="M87" s="24" t="str">
        <f t="shared" si="35"/>
        <v>Baik/Baik</v>
      </c>
      <c r="O87" s="23" t="s">
        <v>125</v>
      </c>
      <c r="P87" s="20">
        <f t="shared" si="26"/>
        <v>0.5</v>
      </c>
      <c r="Q87" s="20">
        <f t="shared" si="27"/>
        <v>0.5</v>
      </c>
      <c r="R87" s="20">
        <f t="shared" si="28"/>
        <v>0.5</v>
      </c>
      <c r="S87" s="20">
        <f t="shared" si="29"/>
        <v>1</v>
      </c>
      <c r="T87" s="20">
        <f t="shared" si="30"/>
        <v>1</v>
      </c>
      <c r="U87" s="20">
        <f t="shared" si="31"/>
        <v>1</v>
      </c>
    </row>
    <row r="88" spans="1:21" x14ac:dyDescent="0.35">
      <c r="A88" s="23" t="s">
        <v>126</v>
      </c>
      <c r="B88" s="19" t="s">
        <v>2</v>
      </c>
      <c r="C88" s="19" t="s">
        <v>1</v>
      </c>
      <c r="D88" s="19" t="s">
        <v>1</v>
      </c>
      <c r="E88" s="19" t="s">
        <v>1</v>
      </c>
      <c r="G88" s="23" t="s">
        <v>126</v>
      </c>
      <c r="H88" s="24" t="str">
        <f t="shared" si="36"/>
        <v>Cukup/Baik</v>
      </c>
      <c r="I88" s="24" t="str">
        <f t="shared" si="25"/>
        <v>Cukup/Baik</v>
      </c>
      <c r="J88" s="24" t="str">
        <f t="shared" si="32"/>
        <v>Cukup/Baik</v>
      </c>
      <c r="K88" s="24" t="str">
        <f t="shared" si="33"/>
        <v>Baik/Baik</v>
      </c>
      <c r="L88" s="24" t="str">
        <f t="shared" si="34"/>
        <v>Baik/Baik</v>
      </c>
      <c r="M88" s="24" t="str">
        <f t="shared" si="35"/>
        <v>Baik/Baik</v>
      </c>
      <c r="O88" s="23" t="s">
        <v>126</v>
      </c>
      <c r="P88" s="20">
        <f t="shared" si="26"/>
        <v>0.5</v>
      </c>
      <c r="Q88" s="20">
        <f t="shared" si="27"/>
        <v>0.5</v>
      </c>
      <c r="R88" s="20">
        <f t="shared" si="28"/>
        <v>0.5</v>
      </c>
      <c r="S88" s="20">
        <f t="shared" si="29"/>
        <v>1</v>
      </c>
      <c r="T88" s="20">
        <f t="shared" si="30"/>
        <v>1</v>
      </c>
      <c r="U88" s="20">
        <f t="shared" si="31"/>
        <v>1</v>
      </c>
    </row>
    <row r="89" spans="1:21" x14ac:dyDescent="0.35">
      <c r="A89" s="23" t="s">
        <v>127</v>
      </c>
      <c r="B89" s="19" t="s">
        <v>2</v>
      </c>
      <c r="C89" s="19" t="s">
        <v>2</v>
      </c>
      <c r="D89" s="19" t="s">
        <v>1</v>
      </c>
      <c r="E89" s="19" t="s">
        <v>2</v>
      </c>
      <c r="G89" s="23" t="s">
        <v>127</v>
      </c>
      <c r="H89" s="24" t="str">
        <f t="shared" si="36"/>
        <v>Cukup/Cukup</v>
      </c>
      <c r="I89" s="24" t="str">
        <f t="shared" si="25"/>
        <v>Cukup/Baik</v>
      </c>
      <c r="J89" s="24" t="str">
        <f t="shared" si="32"/>
        <v>Cukup/Cukup</v>
      </c>
      <c r="K89" s="24" t="str">
        <f t="shared" si="33"/>
        <v>Cukup/Baik</v>
      </c>
      <c r="L89" s="24" t="str">
        <f t="shared" si="34"/>
        <v>Cukup/Cukup</v>
      </c>
      <c r="M89" s="24" t="str">
        <f t="shared" si="35"/>
        <v>Baik/Cukup</v>
      </c>
      <c r="O89" s="23" t="s">
        <v>127</v>
      </c>
      <c r="P89" s="20">
        <f t="shared" si="26"/>
        <v>1</v>
      </c>
      <c r="Q89" s="20">
        <f t="shared" si="27"/>
        <v>0.5</v>
      </c>
      <c r="R89" s="20">
        <f t="shared" si="28"/>
        <v>1</v>
      </c>
      <c r="S89" s="20">
        <f t="shared" si="29"/>
        <v>0.5</v>
      </c>
      <c r="T89" s="20">
        <f t="shared" si="30"/>
        <v>1</v>
      </c>
      <c r="U89" s="20">
        <f t="shared" si="31"/>
        <v>2</v>
      </c>
    </row>
    <row r="90" spans="1:21" x14ac:dyDescent="0.35">
      <c r="A90" s="23" t="s">
        <v>128</v>
      </c>
      <c r="B90" s="19" t="s">
        <v>2</v>
      </c>
      <c r="C90" s="19" t="s">
        <v>2</v>
      </c>
      <c r="D90" s="19" t="s">
        <v>1</v>
      </c>
      <c r="E90" s="19" t="s">
        <v>1</v>
      </c>
      <c r="G90" s="23" t="s">
        <v>128</v>
      </c>
      <c r="H90" s="24" t="str">
        <f t="shared" si="36"/>
        <v>Cukup/Cukup</v>
      </c>
      <c r="I90" s="24" t="str">
        <f t="shared" si="25"/>
        <v>Cukup/Baik</v>
      </c>
      <c r="J90" s="24" t="str">
        <f t="shared" si="32"/>
        <v>Cukup/Baik</v>
      </c>
      <c r="K90" s="24" t="str">
        <f t="shared" si="33"/>
        <v>Cukup/Baik</v>
      </c>
      <c r="L90" s="24" t="str">
        <f t="shared" si="34"/>
        <v>Cukup/Baik</v>
      </c>
      <c r="M90" s="24" t="str">
        <f t="shared" si="35"/>
        <v>Baik/Baik</v>
      </c>
      <c r="O90" s="23" t="s">
        <v>128</v>
      </c>
      <c r="P90" s="20">
        <f t="shared" si="26"/>
        <v>1</v>
      </c>
      <c r="Q90" s="20">
        <f t="shared" si="27"/>
        <v>0.5</v>
      </c>
      <c r="R90" s="20">
        <f t="shared" si="28"/>
        <v>0.5</v>
      </c>
      <c r="S90" s="20">
        <f t="shared" si="29"/>
        <v>0.5</v>
      </c>
      <c r="T90" s="20">
        <f t="shared" si="30"/>
        <v>0.5</v>
      </c>
      <c r="U90" s="20">
        <f t="shared" si="31"/>
        <v>1</v>
      </c>
    </row>
    <row r="91" spans="1:21" x14ac:dyDescent="0.35">
      <c r="A91" s="23" t="s">
        <v>129</v>
      </c>
      <c r="B91" s="19" t="s">
        <v>2</v>
      </c>
      <c r="C91" s="19" t="s">
        <v>2</v>
      </c>
      <c r="D91" s="19" t="s">
        <v>2</v>
      </c>
      <c r="E91" s="19" t="s">
        <v>3</v>
      </c>
      <c r="G91" s="23" t="s">
        <v>129</v>
      </c>
      <c r="H91" s="24" t="str">
        <f t="shared" si="36"/>
        <v>Cukup/Cukup</v>
      </c>
      <c r="I91" s="24" t="str">
        <f t="shared" si="25"/>
        <v>Cukup/Cukup</v>
      </c>
      <c r="J91" s="24" t="str">
        <f t="shared" si="32"/>
        <v>Cukup/Kurang</v>
      </c>
      <c r="K91" s="24" t="str">
        <f t="shared" si="33"/>
        <v>Cukup/Cukup</v>
      </c>
      <c r="L91" s="24" t="str">
        <f t="shared" si="34"/>
        <v>Cukup/Kurang</v>
      </c>
      <c r="M91" s="24" t="str">
        <f t="shared" si="35"/>
        <v>Cukup/Kurang</v>
      </c>
      <c r="O91" s="23" t="s">
        <v>129</v>
      </c>
      <c r="P91" s="20">
        <f t="shared" si="26"/>
        <v>1</v>
      </c>
      <c r="Q91" s="20">
        <f t="shared" si="27"/>
        <v>1</v>
      </c>
      <c r="R91" s="20">
        <f t="shared" si="28"/>
        <v>3</v>
      </c>
      <c r="S91" s="20">
        <f t="shared" si="29"/>
        <v>1</v>
      </c>
      <c r="T91" s="20">
        <f t="shared" si="30"/>
        <v>3</v>
      </c>
      <c r="U91" s="20">
        <f t="shared" si="31"/>
        <v>3</v>
      </c>
    </row>
    <row r="92" spans="1:21" x14ac:dyDescent="0.35">
      <c r="A92" s="23" t="s">
        <v>130</v>
      </c>
      <c r="B92" s="19" t="s">
        <v>3</v>
      </c>
      <c r="C92" s="19" t="s">
        <v>2</v>
      </c>
      <c r="D92" s="19" t="s">
        <v>2</v>
      </c>
      <c r="E92" s="19" t="s">
        <v>2</v>
      </c>
      <c r="G92" s="23" t="s">
        <v>130</v>
      </c>
      <c r="H92" s="24" t="str">
        <f t="shared" si="36"/>
        <v>Kurang/Cukup</v>
      </c>
      <c r="I92" s="24" t="str">
        <f t="shared" si="25"/>
        <v>Kurang/Cukup</v>
      </c>
      <c r="J92" s="24" t="str">
        <f t="shared" si="32"/>
        <v>Kurang/Cukup</v>
      </c>
      <c r="K92" s="24" t="str">
        <f t="shared" si="33"/>
        <v>Cukup/Cukup</v>
      </c>
      <c r="L92" s="24" t="str">
        <f t="shared" si="34"/>
        <v>Cukup/Cukup</v>
      </c>
      <c r="M92" s="24" t="str">
        <f t="shared" si="35"/>
        <v>Cukup/Cukup</v>
      </c>
      <c r="O92" s="23" t="s">
        <v>130</v>
      </c>
      <c r="P92" s="20">
        <f t="shared" si="26"/>
        <v>0.33</v>
      </c>
      <c r="Q92" s="20">
        <f t="shared" si="27"/>
        <v>0.33</v>
      </c>
      <c r="R92" s="20">
        <f t="shared" si="28"/>
        <v>0.33</v>
      </c>
      <c r="S92" s="20">
        <f t="shared" si="29"/>
        <v>1</v>
      </c>
      <c r="T92" s="20">
        <f t="shared" si="30"/>
        <v>1</v>
      </c>
      <c r="U92" s="20">
        <f t="shared" si="31"/>
        <v>1</v>
      </c>
    </row>
    <row r="93" spans="1:21" x14ac:dyDescent="0.35">
      <c r="A93" s="23" t="s">
        <v>131</v>
      </c>
      <c r="B93" s="19" t="s">
        <v>3</v>
      </c>
      <c r="C93" s="19" t="s">
        <v>1</v>
      </c>
      <c r="D93" s="19" t="s">
        <v>2</v>
      </c>
      <c r="E93" s="19" t="s">
        <v>1</v>
      </c>
      <c r="G93" s="23" t="s">
        <v>131</v>
      </c>
      <c r="H93" s="24" t="str">
        <f t="shared" si="36"/>
        <v>Kurang/Baik</v>
      </c>
      <c r="I93" s="24" t="str">
        <f t="shared" si="25"/>
        <v>Kurang/Cukup</v>
      </c>
      <c r="J93" s="24" t="str">
        <f t="shared" si="32"/>
        <v>Kurang/Baik</v>
      </c>
      <c r="K93" s="24" t="str">
        <f t="shared" si="33"/>
        <v>Baik/Cukup</v>
      </c>
      <c r="L93" s="24" t="str">
        <f t="shared" si="34"/>
        <v>Baik/Baik</v>
      </c>
      <c r="M93" s="24" t="str">
        <f t="shared" si="35"/>
        <v>Cukup/Baik</v>
      </c>
      <c r="O93" s="23" t="s">
        <v>131</v>
      </c>
      <c r="P93" s="20">
        <f t="shared" si="26"/>
        <v>0.25</v>
      </c>
      <c r="Q93" s="20">
        <f t="shared" si="27"/>
        <v>0.33</v>
      </c>
      <c r="R93" s="20">
        <f t="shared" si="28"/>
        <v>0.25</v>
      </c>
      <c r="S93" s="20">
        <f t="shared" si="29"/>
        <v>2</v>
      </c>
      <c r="T93" s="20">
        <f t="shared" si="30"/>
        <v>1</v>
      </c>
      <c r="U93" s="20">
        <f t="shared" si="31"/>
        <v>0.5</v>
      </c>
    </row>
    <row r="94" spans="1:21" x14ac:dyDescent="0.35">
      <c r="A94" s="23" t="s">
        <v>132</v>
      </c>
      <c r="B94" s="19" t="s">
        <v>3</v>
      </c>
      <c r="C94" s="19" t="s">
        <v>1</v>
      </c>
      <c r="D94" s="19" t="s">
        <v>1</v>
      </c>
      <c r="E94" s="19" t="s">
        <v>1</v>
      </c>
      <c r="G94" s="23" t="s">
        <v>132</v>
      </c>
      <c r="H94" s="24" t="str">
        <f t="shared" si="36"/>
        <v>Kurang/Baik</v>
      </c>
      <c r="I94" s="24" t="str">
        <f t="shared" si="25"/>
        <v>Kurang/Baik</v>
      </c>
      <c r="J94" s="24" t="str">
        <f t="shared" si="32"/>
        <v>Kurang/Baik</v>
      </c>
      <c r="K94" s="24" t="str">
        <f t="shared" si="33"/>
        <v>Baik/Baik</v>
      </c>
      <c r="L94" s="24" t="str">
        <f t="shared" si="34"/>
        <v>Baik/Baik</v>
      </c>
      <c r="M94" s="24" t="str">
        <f t="shared" si="35"/>
        <v>Baik/Baik</v>
      </c>
      <c r="O94" s="23" t="s">
        <v>132</v>
      </c>
      <c r="P94" s="20">
        <f t="shared" si="26"/>
        <v>0.25</v>
      </c>
      <c r="Q94" s="20">
        <f t="shared" si="27"/>
        <v>0.25</v>
      </c>
      <c r="R94" s="20">
        <f t="shared" si="28"/>
        <v>0.25</v>
      </c>
      <c r="S94" s="20">
        <f t="shared" si="29"/>
        <v>1</v>
      </c>
      <c r="T94" s="20">
        <f t="shared" si="30"/>
        <v>1</v>
      </c>
      <c r="U94" s="20">
        <f t="shared" si="31"/>
        <v>1</v>
      </c>
    </row>
    <row r="95" spans="1:21" x14ac:dyDescent="0.35">
      <c r="A95" s="23" t="s">
        <v>133</v>
      </c>
      <c r="B95" s="19" t="s">
        <v>2</v>
      </c>
      <c r="C95" s="19" t="s">
        <v>1</v>
      </c>
      <c r="D95" s="19" t="s">
        <v>2</v>
      </c>
      <c r="E95" s="19" t="s">
        <v>2</v>
      </c>
      <c r="G95" s="23" t="s">
        <v>133</v>
      </c>
      <c r="H95" s="24" t="str">
        <f t="shared" si="36"/>
        <v>Cukup/Baik</v>
      </c>
      <c r="I95" s="24" t="str">
        <f t="shared" si="25"/>
        <v>Cukup/Cukup</v>
      </c>
      <c r="J95" s="24" t="str">
        <f t="shared" si="32"/>
        <v>Cukup/Cukup</v>
      </c>
      <c r="K95" s="24" t="str">
        <f t="shared" si="33"/>
        <v>Baik/Cukup</v>
      </c>
      <c r="L95" s="24" t="str">
        <f t="shared" si="34"/>
        <v>Baik/Cukup</v>
      </c>
      <c r="M95" s="24" t="str">
        <f t="shared" si="35"/>
        <v>Cukup/Cukup</v>
      </c>
      <c r="O95" s="23" t="s">
        <v>133</v>
      </c>
      <c r="P95" s="20">
        <f t="shared" si="26"/>
        <v>0.5</v>
      </c>
      <c r="Q95" s="20">
        <f t="shared" si="27"/>
        <v>1</v>
      </c>
      <c r="R95" s="20">
        <f t="shared" si="28"/>
        <v>1</v>
      </c>
      <c r="S95" s="20">
        <f t="shared" si="29"/>
        <v>2</v>
      </c>
      <c r="T95" s="20">
        <f t="shared" si="30"/>
        <v>2</v>
      </c>
      <c r="U95" s="20">
        <f t="shared" si="31"/>
        <v>1</v>
      </c>
    </row>
    <row r="96" spans="1:21" x14ac:dyDescent="0.35">
      <c r="A96" s="23" t="s">
        <v>134</v>
      </c>
      <c r="B96" s="19" t="s">
        <v>2</v>
      </c>
      <c r="C96" s="19" t="s">
        <v>1</v>
      </c>
      <c r="D96" s="19" t="s">
        <v>2</v>
      </c>
      <c r="E96" s="19" t="s">
        <v>3</v>
      </c>
      <c r="G96" s="23" t="s">
        <v>134</v>
      </c>
      <c r="H96" s="24" t="str">
        <f t="shared" si="36"/>
        <v>Cukup/Baik</v>
      </c>
      <c r="I96" s="24" t="str">
        <f t="shared" si="25"/>
        <v>Cukup/Cukup</v>
      </c>
      <c r="J96" s="24" t="str">
        <f t="shared" si="32"/>
        <v>Cukup/Kurang</v>
      </c>
      <c r="K96" s="24" t="str">
        <f t="shared" si="33"/>
        <v>Baik/Cukup</v>
      </c>
      <c r="L96" s="24" t="str">
        <f t="shared" si="34"/>
        <v>Baik/Kurang</v>
      </c>
      <c r="M96" s="24" t="str">
        <f t="shared" si="35"/>
        <v>Cukup/Kurang</v>
      </c>
      <c r="O96" s="23" t="s">
        <v>134</v>
      </c>
      <c r="P96" s="20">
        <f t="shared" si="26"/>
        <v>0.5</v>
      </c>
      <c r="Q96" s="20">
        <f t="shared" si="27"/>
        <v>1</v>
      </c>
      <c r="R96" s="20">
        <f t="shared" si="28"/>
        <v>3</v>
      </c>
      <c r="S96" s="20">
        <f t="shared" si="29"/>
        <v>2</v>
      </c>
      <c r="T96" s="20">
        <f t="shared" si="30"/>
        <v>4</v>
      </c>
      <c r="U96" s="20">
        <f t="shared" si="31"/>
        <v>3</v>
      </c>
    </row>
    <row r="97" spans="1:21" x14ac:dyDescent="0.35">
      <c r="A97" s="23" t="s">
        <v>135</v>
      </c>
      <c r="B97" s="19" t="s">
        <v>3</v>
      </c>
      <c r="C97" s="19" t="s">
        <v>1</v>
      </c>
      <c r="D97" s="19" t="s">
        <v>2</v>
      </c>
      <c r="E97" s="19" t="s">
        <v>3</v>
      </c>
      <c r="G97" s="23" t="s">
        <v>135</v>
      </c>
      <c r="H97" s="24" t="str">
        <f t="shared" si="36"/>
        <v>Kurang/Baik</v>
      </c>
      <c r="I97" s="24" t="str">
        <f t="shared" si="25"/>
        <v>Kurang/Cukup</v>
      </c>
      <c r="J97" s="24" t="str">
        <f t="shared" si="32"/>
        <v>Kurang/Kurang</v>
      </c>
      <c r="K97" s="24" t="str">
        <f t="shared" si="33"/>
        <v>Baik/Cukup</v>
      </c>
      <c r="L97" s="24" t="str">
        <f t="shared" si="34"/>
        <v>Baik/Kurang</v>
      </c>
      <c r="M97" s="24" t="str">
        <f t="shared" si="35"/>
        <v>Cukup/Kurang</v>
      </c>
      <c r="O97" s="23" t="s">
        <v>135</v>
      </c>
      <c r="P97" s="20">
        <f t="shared" si="26"/>
        <v>0.25</v>
      </c>
      <c r="Q97" s="20">
        <f t="shared" si="27"/>
        <v>0.33</v>
      </c>
      <c r="R97" s="20">
        <f t="shared" si="28"/>
        <v>1</v>
      </c>
      <c r="S97" s="20">
        <f t="shared" si="29"/>
        <v>2</v>
      </c>
      <c r="T97" s="20">
        <f t="shared" si="30"/>
        <v>4</v>
      </c>
      <c r="U97" s="20">
        <f t="shared" si="31"/>
        <v>3</v>
      </c>
    </row>
    <row r="98" spans="1:21" x14ac:dyDescent="0.35">
      <c r="A98" s="23" t="s">
        <v>136</v>
      </c>
      <c r="B98" s="19" t="s">
        <v>3</v>
      </c>
      <c r="C98" s="19" t="s">
        <v>1</v>
      </c>
      <c r="D98" s="19" t="s">
        <v>2</v>
      </c>
      <c r="E98" s="19" t="s">
        <v>2</v>
      </c>
      <c r="G98" s="23" t="s">
        <v>136</v>
      </c>
      <c r="H98" s="24" t="str">
        <f t="shared" si="36"/>
        <v>Kurang/Baik</v>
      </c>
      <c r="I98" s="24" t="str">
        <f t="shared" si="25"/>
        <v>Kurang/Cukup</v>
      </c>
      <c r="J98" s="24" t="str">
        <f t="shared" si="32"/>
        <v>Kurang/Cukup</v>
      </c>
      <c r="K98" s="24" t="str">
        <f t="shared" si="33"/>
        <v>Baik/Cukup</v>
      </c>
      <c r="L98" s="24" t="str">
        <f t="shared" si="34"/>
        <v>Baik/Cukup</v>
      </c>
      <c r="M98" s="24" t="str">
        <f t="shared" si="35"/>
        <v>Cukup/Cukup</v>
      </c>
      <c r="O98" s="23" t="s">
        <v>136</v>
      </c>
      <c r="P98" s="20">
        <f t="shared" si="26"/>
        <v>0.25</v>
      </c>
      <c r="Q98" s="20">
        <f t="shared" si="27"/>
        <v>0.33</v>
      </c>
      <c r="R98" s="20">
        <f t="shared" si="28"/>
        <v>0.33</v>
      </c>
      <c r="S98" s="20">
        <f t="shared" si="29"/>
        <v>2</v>
      </c>
      <c r="T98" s="20">
        <f t="shared" si="30"/>
        <v>2</v>
      </c>
      <c r="U98" s="20">
        <f t="shared" si="31"/>
        <v>1</v>
      </c>
    </row>
    <row r="99" spans="1:21" x14ac:dyDescent="0.35">
      <c r="A99" s="23" t="s">
        <v>137</v>
      </c>
      <c r="B99" s="19" t="s">
        <v>3</v>
      </c>
      <c r="C99" s="19" t="s">
        <v>1</v>
      </c>
      <c r="D99" s="19" t="s">
        <v>2</v>
      </c>
      <c r="E99" s="19" t="s">
        <v>2</v>
      </c>
      <c r="G99" s="23" t="s">
        <v>137</v>
      </c>
      <c r="H99" s="24" t="str">
        <f t="shared" si="36"/>
        <v>Kurang/Baik</v>
      </c>
      <c r="I99" s="24" t="str">
        <f t="shared" si="25"/>
        <v>Kurang/Cukup</v>
      </c>
      <c r="J99" s="24" t="str">
        <f t="shared" si="32"/>
        <v>Kurang/Cukup</v>
      </c>
      <c r="K99" s="24" t="str">
        <f t="shared" si="33"/>
        <v>Baik/Cukup</v>
      </c>
      <c r="L99" s="24" t="str">
        <f t="shared" si="34"/>
        <v>Baik/Cukup</v>
      </c>
      <c r="M99" s="24" t="str">
        <f t="shared" si="35"/>
        <v>Cukup/Cukup</v>
      </c>
      <c r="O99" s="23" t="s">
        <v>137</v>
      </c>
      <c r="P99" s="20">
        <f t="shared" si="26"/>
        <v>0.25</v>
      </c>
      <c r="Q99" s="20">
        <f t="shared" si="27"/>
        <v>0.33</v>
      </c>
      <c r="R99" s="20">
        <f t="shared" si="28"/>
        <v>0.33</v>
      </c>
      <c r="S99" s="20">
        <f t="shared" si="29"/>
        <v>2</v>
      </c>
      <c r="T99" s="20">
        <f t="shared" si="30"/>
        <v>2</v>
      </c>
      <c r="U99" s="20">
        <f t="shared" si="31"/>
        <v>1</v>
      </c>
    </row>
    <row r="100" spans="1:21" x14ac:dyDescent="0.35">
      <c r="A100" s="23" t="s">
        <v>138</v>
      </c>
      <c r="B100" s="19" t="s">
        <v>3</v>
      </c>
      <c r="C100" s="19" t="s">
        <v>1</v>
      </c>
      <c r="D100" s="19" t="s">
        <v>2</v>
      </c>
      <c r="E100" s="19" t="s">
        <v>2</v>
      </c>
      <c r="G100" s="23" t="s">
        <v>138</v>
      </c>
      <c r="H100" s="24" t="str">
        <f t="shared" si="36"/>
        <v>Kurang/Baik</v>
      </c>
      <c r="I100" s="24" t="str">
        <f t="shared" si="25"/>
        <v>Kurang/Cukup</v>
      </c>
      <c r="J100" s="24" t="str">
        <f t="shared" si="32"/>
        <v>Kurang/Cukup</v>
      </c>
      <c r="K100" s="24" t="str">
        <f t="shared" si="33"/>
        <v>Baik/Cukup</v>
      </c>
      <c r="L100" s="24" t="str">
        <f t="shared" si="34"/>
        <v>Baik/Cukup</v>
      </c>
      <c r="M100" s="24" t="str">
        <f t="shared" si="35"/>
        <v>Cukup/Cukup</v>
      </c>
      <c r="O100" s="23" t="s">
        <v>138</v>
      </c>
      <c r="P100" s="20">
        <f t="shared" ref="P100:P133" si="37">VLOOKUP(H100,$Y$20:$Z$28,2,)</f>
        <v>0.25</v>
      </c>
      <c r="Q100" s="20">
        <f t="shared" ref="Q100:Q133" si="38">VLOOKUP(I100,$Y$20:$Z$28,2,)</f>
        <v>0.33</v>
      </c>
      <c r="R100" s="20">
        <f t="shared" ref="R100:R133" si="39">VLOOKUP(J100,$Y$20:$Z$28,2,)</f>
        <v>0.33</v>
      </c>
      <c r="S100" s="20">
        <f t="shared" ref="S100:S133" si="40">VLOOKUP(K100,$Y$20:$Z$28,2,)</f>
        <v>2</v>
      </c>
      <c r="T100" s="20">
        <f t="shared" ref="T100:T133" si="41">VLOOKUP(L100,$Y$20:$Z$28,2,)</f>
        <v>2</v>
      </c>
      <c r="U100" s="20">
        <f t="shared" ref="U100:U133" si="42">VLOOKUP(M100,$Y$20:$Z$28,2,)</f>
        <v>1</v>
      </c>
    </row>
    <row r="101" spans="1:21" x14ac:dyDescent="0.35">
      <c r="A101" s="23" t="s">
        <v>139</v>
      </c>
      <c r="B101" s="19" t="s">
        <v>3</v>
      </c>
      <c r="C101" s="19" t="s">
        <v>2</v>
      </c>
      <c r="D101" s="19" t="s">
        <v>2</v>
      </c>
      <c r="E101" s="19" t="s">
        <v>2</v>
      </c>
      <c r="G101" s="23" t="s">
        <v>139</v>
      </c>
      <c r="H101" s="24" t="str">
        <f t="shared" si="36"/>
        <v>Kurang/Cukup</v>
      </c>
      <c r="I101" s="24" t="str">
        <f t="shared" si="25"/>
        <v>Kurang/Cukup</v>
      </c>
      <c r="J101" s="24" t="str">
        <f t="shared" si="32"/>
        <v>Kurang/Cukup</v>
      </c>
      <c r="K101" s="24" t="str">
        <f t="shared" si="33"/>
        <v>Cukup/Cukup</v>
      </c>
      <c r="L101" s="24" t="str">
        <f t="shared" si="34"/>
        <v>Cukup/Cukup</v>
      </c>
      <c r="M101" s="24" t="str">
        <f t="shared" si="35"/>
        <v>Cukup/Cukup</v>
      </c>
      <c r="O101" s="23" t="s">
        <v>139</v>
      </c>
      <c r="P101" s="20">
        <f t="shared" si="37"/>
        <v>0.33</v>
      </c>
      <c r="Q101" s="20">
        <f t="shared" si="38"/>
        <v>0.33</v>
      </c>
      <c r="R101" s="20">
        <f t="shared" si="39"/>
        <v>0.33</v>
      </c>
      <c r="S101" s="20">
        <f t="shared" si="40"/>
        <v>1</v>
      </c>
      <c r="T101" s="20">
        <f t="shared" si="41"/>
        <v>1</v>
      </c>
      <c r="U101" s="20">
        <f t="shared" si="42"/>
        <v>1</v>
      </c>
    </row>
    <row r="102" spans="1:21" x14ac:dyDescent="0.35">
      <c r="A102" s="23" t="s">
        <v>140</v>
      </c>
      <c r="B102" s="19" t="s">
        <v>3</v>
      </c>
      <c r="C102" s="19" t="s">
        <v>2</v>
      </c>
      <c r="D102" s="19" t="s">
        <v>1</v>
      </c>
      <c r="E102" s="19" t="s">
        <v>2</v>
      </c>
      <c r="G102" s="23" t="s">
        <v>140</v>
      </c>
      <c r="H102" s="24" t="str">
        <f t="shared" si="36"/>
        <v>Kurang/Cukup</v>
      </c>
      <c r="I102" s="24" t="str">
        <f t="shared" si="25"/>
        <v>Kurang/Baik</v>
      </c>
      <c r="J102" s="24" t="str">
        <f t="shared" si="32"/>
        <v>Kurang/Cukup</v>
      </c>
      <c r="K102" s="24" t="str">
        <f t="shared" si="33"/>
        <v>Cukup/Baik</v>
      </c>
      <c r="L102" s="24" t="str">
        <f t="shared" si="34"/>
        <v>Cukup/Cukup</v>
      </c>
      <c r="M102" s="24" t="str">
        <f t="shared" si="35"/>
        <v>Baik/Cukup</v>
      </c>
      <c r="O102" s="23" t="s">
        <v>140</v>
      </c>
      <c r="P102" s="20">
        <f t="shared" si="37"/>
        <v>0.33</v>
      </c>
      <c r="Q102" s="20">
        <f t="shared" si="38"/>
        <v>0.25</v>
      </c>
      <c r="R102" s="20">
        <f t="shared" si="39"/>
        <v>0.33</v>
      </c>
      <c r="S102" s="20">
        <f t="shared" si="40"/>
        <v>0.5</v>
      </c>
      <c r="T102" s="20">
        <f t="shared" si="41"/>
        <v>1</v>
      </c>
      <c r="U102" s="20">
        <f t="shared" si="42"/>
        <v>2</v>
      </c>
    </row>
    <row r="103" spans="1:21" x14ac:dyDescent="0.35">
      <c r="A103" s="23" t="s">
        <v>141</v>
      </c>
      <c r="B103" s="19" t="s">
        <v>2</v>
      </c>
      <c r="C103" s="19" t="s">
        <v>2</v>
      </c>
      <c r="D103" s="19" t="s">
        <v>1</v>
      </c>
      <c r="E103" s="19" t="s">
        <v>3</v>
      </c>
      <c r="G103" s="23" t="s">
        <v>141</v>
      </c>
      <c r="H103" s="24" t="str">
        <f t="shared" si="36"/>
        <v>Cukup/Cukup</v>
      </c>
      <c r="I103" s="24" t="str">
        <f t="shared" si="25"/>
        <v>Cukup/Baik</v>
      </c>
      <c r="J103" s="24" t="str">
        <f t="shared" si="32"/>
        <v>Cukup/Kurang</v>
      </c>
      <c r="K103" s="24" t="str">
        <f t="shared" si="33"/>
        <v>Cukup/Baik</v>
      </c>
      <c r="L103" s="24" t="str">
        <f t="shared" si="34"/>
        <v>Cukup/Kurang</v>
      </c>
      <c r="M103" s="24" t="str">
        <f t="shared" si="35"/>
        <v>Baik/Kurang</v>
      </c>
      <c r="O103" s="23" t="s">
        <v>141</v>
      </c>
      <c r="P103" s="20">
        <f t="shared" si="37"/>
        <v>1</v>
      </c>
      <c r="Q103" s="20">
        <f t="shared" si="38"/>
        <v>0.5</v>
      </c>
      <c r="R103" s="20">
        <f t="shared" si="39"/>
        <v>3</v>
      </c>
      <c r="S103" s="20">
        <f t="shared" si="40"/>
        <v>0.5</v>
      </c>
      <c r="T103" s="20">
        <f t="shared" si="41"/>
        <v>3</v>
      </c>
      <c r="U103" s="20">
        <f t="shared" si="42"/>
        <v>4</v>
      </c>
    </row>
    <row r="104" spans="1:21" x14ac:dyDescent="0.35">
      <c r="A104" s="23" t="s">
        <v>142</v>
      </c>
      <c r="B104" s="19" t="s">
        <v>2</v>
      </c>
      <c r="C104" s="19" t="s">
        <v>2</v>
      </c>
      <c r="D104" s="19" t="s">
        <v>1</v>
      </c>
      <c r="E104" s="19" t="s">
        <v>1</v>
      </c>
      <c r="G104" s="23" t="s">
        <v>142</v>
      </c>
      <c r="H104" s="24" t="str">
        <f t="shared" si="36"/>
        <v>Cukup/Cukup</v>
      </c>
      <c r="I104" s="24" t="str">
        <f t="shared" si="25"/>
        <v>Cukup/Baik</v>
      </c>
      <c r="J104" s="24" t="str">
        <f t="shared" si="32"/>
        <v>Cukup/Baik</v>
      </c>
      <c r="K104" s="24" t="str">
        <f t="shared" si="33"/>
        <v>Cukup/Baik</v>
      </c>
      <c r="L104" s="24" t="str">
        <f t="shared" si="34"/>
        <v>Cukup/Baik</v>
      </c>
      <c r="M104" s="24" t="str">
        <f t="shared" si="35"/>
        <v>Baik/Baik</v>
      </c>
      <c r="O104" s="23" t="s">
        <v>142</v>
      </c>
      <c r="P104" s="20">
        <f t="shared" si="37"/>
        <v>1</v>
      </c>
      <c r="Q104" s="20">
        <f t="shared" si="38"/>
        <v>0.5</v>
      </c>
      <c r="R104" s="20">
        <f t="shared" si="39"/>
        <v>0.5</v>
      </c>
      <c r="S104" s="20">
        <f t="shared" si="40"/>
        <v>0.5</v>
      </c>
      <c r="T104" s="20">
        <f t="shared" si="41"/>
        <v>0.5</v>
      </c>
      <c r="U104" s="20">
        <f t="shared" si="42"/>
        <v>1</v>
      </c>
    </row>
    <row r="105" spans="1:21" x14ac:dyDescent="0.35">
      <c r="A105" s="23" t="s">
        <v>143</v>
      </c>
      <c r="B105" s="19" t="s">
        <v>2</v>
      </c>
      <c r="C105" s="19" t="s">
        <v>2</v>
      </c>
      <c r="D105" s="19" t="s">
        <v>1</v>
      </c>
      <c r="E105" s="19" t="s">
        <v>1</v>
      </c>
      <c r="G105" s="23" t="s">
        <v>143</v>
      </c>
      <c r="H105" s="24" t="str">
        <f t="shared" si="36"/>
        <v>Cukup/Cukup</v>
      </c>
      <c r="I105" s="24" t="str">
        <f t="shared" si="25"/>
        <v>Cukup/Baik</v>
      </c>
      <c r="J105" s="24" t="str">
        <f t="shared" si="32"/>
        <v>Cukup/Baik</v>
      </c>
      <c r="K105" s="24" t="str">
        <f t="shared" si="33"/>
        <v>Cukup/Baik</v>
      </c>
      <c r="L105" s="24" t="str">
        <f t="shared" si="34"/>
        <v>Cukup/Baik</v>
      </c>
      <c r="M105" s="24" t="str">
        <f t="shared" si="35"/>
        <v>Baik/Baik</v>
      </c>
      <c r="O105" s="23" t="s">
        <v>143</v>
      </c>
      <c r="P105" s="20">
        <f t="shared" si="37"/>
        <v>1</v>
      </c>
      <c r="Q105" s="20">
        <f t="shared" si="38"/>
        <v>0.5</v>
      </c>
      <c r="R105" s="20">
        <f t="shared" si="39"/>
        <v>0.5</v>
      </c>
      <c r="S105" s="20">
        <f t="shared" si="40"/>
        <v>0.5</v>
      </c>
      <c r="T105" s="20">
        <f t="shared" si="41"/>
        <v>0.5</v>
      </c>
      <c r="U105" s="20">
        <f t="shared" si="42"/>
        <v>1</v>
      </c>
    </row>
    <row r="106" spans="1:21" x14ac:dyDescent="0.35">
      <c r="A106" s="23" t="s">
        <v>144</v>
      </c>
      <c r="B106" s="19" t="s">
        <v>2</v>
      </c>
      <c r="C106" s="19" t="s">
        <v>2</v>
      </c>
      <c r="D106" s="19" t="s">
        <v>1</v>
      </c>
      <c r="E106" s="19" t="s">
        <v>2</v>
      </c>
      <c r="G106" s="23" t="s">
        <v>144</v>
      </c>
      <c r="H106" s="24" t="str">
        <f t="shared" si="36"/>
        <v>Cukup/Cukup</v>
      </c>
      <c r="I106" s="24" t="str">
        <f t="shared" si="25"/>
        <v>Cukup/Baik</v>
      </c>
      <c r="J106" s="24" t="str">
        <f t="shared" si="32"/>
        <v>Cukup/Cukup</v>
      </c>
      <c r="K106" s="24" t="str">
        <f t="shared" si="33"/>
        <v>Cukup/Baik</v>
      </c>
      <c r="L106" s="24" t="str">
        <f t="shared" si="34"/>
        <v>Cukup/Cukup</v>
      </c>
      <c r="M106" s="24" t="str">
        <f t="shared" si="35"/>
        <v>Baik/Cukup</v>
      </c>
      <c r="O106" s="23" t="s">
        <v>144</v>
      </c>
      <c r="P106" s="20">
        <f t="shared" si="37"/>
        <v>1</v>
      </c>
      <c r="Q106" s="20">
        <f t="shared" si="38"/>
        <v>0.5</v>
      </c>
      <c r="R106" s="20">
        <f t="shared" si="39"/>
        <v>1</v>
      </c>
      <c r="S106" s="20">
        <f t="shared" si="40"/>
        <v>0.5</v>
      </c>
      <c r="T106" s="20">
        <f t="shared" si="41"/>
        <v>1</v>
      </c>
      <c r="U106" s="20">
        <f t="shared" si="42"/>
        <v>2</v>
      </c>
    </row>
    <row r="107" spans="1:21" x14ac:dyDescent="0.35">
      <c r="A107" s="23" t="s">
        <v>145</v>
      </c>
      <c r="B107" s="19" t="s">
        <v>2</v>
      </c>
      <c r="C107" s="19" t="s">
        <v>2</v>
      </c>
      <c r="D107" s="19" t="s">
        <v>1</v>
      </c>
      <c r="E107" s="19" t="s">
        <v>2</v>
      </c>
      <c r="G107" s="23" t="s">
        <v>145</v>
      </c>
      <c r="H107" s="24" t="str">
        <f t="shared" si="36"/>
        <v>Cukup/Cukup</v>
      </c>
      <c r="I107" s="24" t="str">
        <f t="shared" si="25"/>
        <v>Cukup/Baik</v>
      </c>
      <c r="J107" s="24" t="str">
        <f t="shared" si="32"/>
        <v>Cukup/Cukup</v>
      </c>
      <c r="K107" s="24" t="str">
        <f t="shared" si="33"/>
        <v>Cukup/Baik</v>
      </c>
      <c r="L107" s="24" t="str">
        <f t="shared" si="34"/>
        <v>Cukup/Cukup</v>
      </c>
      <c r="M107" s="24" t="str">
        <f t="shared" si="35"/>
        <v>Baik/Cukup</v>
      </c>
      <c r="O107" s="23" t="s">
        <v>145</v>
      </c>
      <c r="P107" s="20">
        <f t="shared" si="37"/>
        <v>1</v>
      </c>
      <c r="Q107" s="20">
        <f t="shared" si="38"/>
        <v>0.5</v>
      </c>
      <c r="R107" s="20">
        <f t="shared" si="39"/>
        <v>1</v>
      </c>
      <c r="S107" s="20">
        <f t="shared" si="40"/>
        <v>0.5</v>
      </c>
      <c r="T107" s="20">
        <f t="shared" si="41"/>
        <v>1</v>
      </c>
      <c r="U107" s="20">
        <f t="shared" si="42"/>
        <v>2</v>
      </c>
    </row>
    <row r="108" spans="1:21" x14ac:dyDescent="0.35">
      <c r="A108" s="23" t="s">
        <v>146</v>
      </c>
      <c r="B108" s="19" t="s">
        <v>2</v>
      </c>
      <c r="C108" s="19" t="s">
        <v>2</v>
      </c>
      <c r="D108" s="19" t="s">
        <v>1</v>
      </c>
      <c r="E108" s="19" t="s">
        <v>3</v>
      </c>
      <c r="G108" s="23" t="s">
        <v>146</v>
      </c>
      <c r="H108" s="24" t="str">
        <f t="shared" si="36"/>
        <v>Cukup/Cukup</v>
      </c>
      <c r="I108" s="24" t="str">
        <f t="shared" si="25"/>
        <v>Cukup/Baik</v>
      </c>
      <c r="J108" s="24" t="str">
        <f t="shared" si="32"/>
        <v>Cukup/Kurang</v>
      </c>
      <c r="K108" s="24" t="str">
        <f t="shared" si="33"/>
        <v>Cukup/Baik</v>
      </c>
      <c r="L108" s="24" t="str">
        <f t="shared" si="34"/>
        <v>Cukup/Kurang</v>
      </c>
      <c r="M108" s="24" t="str">
        <f t="shared" si="35"/>
        <v>Baik/Kurang</v>
      </c>
      <c r="O108" s="23" t="s">
        <v>146</v>
      </c>
      <c r="P108" s="20">
        <f t="shared" si="37"/>
        <v>1</v>
      </c>
      <c r="Q108" s="20">
        <f t="shared" si="38"/>
        <v>0.5</v>
      </c>
      <c r="R108" s="20">
        <f t="shared" si="39"/>
        <v>3</v>
      </c>
      <c r="S108" s="20">
        <f t="shared" si="40"/>
        <v>0.5</v>
      </c>
      <c r="T108" s="20">
        <f t="shared" si="41"/>
        <v>3</v>
      </c>
      <c r="U108" s="20">
        <f t="shared" si="42"/>
        <v>4</v>
      </c>
    </row>
    <row r="109" spans="1:21" x14ac:dyDescent="0.35">
      <c r="A109" s="23" t="s">
        <v>147</v>
      </c>
      <c r="B109" s="19" t="s">
        <v>2</v>
      </c>
      <c r="C109" s="19" t="s">
        <v>2</v>
      </c>
      <c r="D109" s="19" t="s">
        <v>1</v>
      </c>
      <c r="E109" s="19" t="s">
        <v>3</v>
      </c>
      <c r="G109" s="23" t="s">
        <v>147</v>
      </c>
      <c r="H109" s="24" t="str">
        <f t="shared" si="36"/>
        <v>Cukup/Cukup</v>
      </c>
      <c r="I109" s="24" t="str">
        <f t="shared" si="25"/>
        <v>Cukup/Baik</v>
      </c>
      <c r="J109" s="24" t="str">
        <f t="shared" si="32"/>
        <v>Cukup/Kurang</v>
      </c>
      <c r="K109" s="24" t="str">
        <f t="shared" si="33"/>
        <v>Cukup/Baik</v>
      </c>
      <c r="L109" s="24" t="str">
        <f t="shared" si="34"/>
        <v>Cukup/Kurang</v>
      </c>
      <c r="M109" s="24" t="str">
        <f t="shared" si="35"/>
        <v>Baik/Kurang</v>
      </c>
      <c r="O109" s="23" t="s">
        <v>147</v>
      </c>
      <c r="P109" s="20">
        <f t="shared" si="37"/>
        <v>1</v>
      </c>
      <c r="Q109" s="20">
        <f t="shared" si="38"/>
        <v>0.5</v>
      </c>
      <c r="R109" s="20">
        <f t="shared" si="39"/>
        <v>3</v>
      </c>
      <c r="S109" s="20">
        <f t="shared" si="40"/>
        <v>0.5</v>
      </c>
      <c r="T109" s="20">
        <f t="shared" si="41"/>
        <v>3</v>
      </c>
      <c r="U109" s="20">
        <f t="shared" si="42"/>
        <v>4</v>
      </c>
    </row>
    <row r="110" spans="1:21" x14ac:dyDescent="0.35">
      <c r="A110" s="23" t="s">
        <v>148</v>
      </c>
      <c r="B110" s="19" t="s">
        <v>2</v>
      </c>
      <c r="C110" s="19" t="s">
        <v>2</v>
      </c>
      <c r="D110" s="19" t="s">
        <v>1</v>
      </c>
      <c r="E110" s="19" t="s">
        <v>1</v>
      </c>
      <c r="G110" s="23" t="s">
        <v>148</v>
      </c>
      <c r="H110" s="24" t="str">
        <f t="shared" si="36"/>
        <v>Cukup/Cukup</v>
      </c>
      <c r="I110" s="24" t="str">
        <f t="shared" si="25"/>
        <v>Cukup/Baik</v>
      </c>
      <c r="J110" s="24" t="str">
        <f t="shared" si="32"/>
        <v>Cukup/Baik</v>
      </c>
      <c r="K110" s="24" t="str">
        <f t="shared" si="33"/>
        <v>Cukup/Baik</v>
      </c>
      <c r="L110" s="24" t="str">
        <f t="shared" si="34"/>
        <v>Cukup/Baik</v>
      </c>
      <c r="M110" s="24" t="str">
        <f t="shared" si="35"/>
        <v>Baik/Baik</v>
      </c>
      <c r="O110" s="23" t="s">
        <v>148</v>
      </c>
      <c r="P110" s="20">
        <f t="shared" si="37"/>
        <v>1</v>
      </c>
      <c r="Q110" s="20">
        <f t="shared" si="38"/>
        <v>0.5</v>
      </c>
      <c r="R110" s="20">
        <f t="shared" si="39"/>
        <v>0.5</v>
      </c>
      <c r="S110" s="20">
        <f t="shared" si="40"/>
        <v>0.5</v>
      </c>
      <c r="T110" s="20">
        <f t="shared" si="41"/>
        <v>0.5</v>
      </c>
      <c r="U110" s="20">
        <f t="shared" si="42"/>
        <v>1</v>
      </c>
    </row>
    <row r="111" spans="1:21" x14ac:dyDescent="0.35">
      <c r="A111" s="23" t="s">
        <v>149</v>
      </c>
      <c r="B111" s="19" t="s">
        <v>2</v>
      </c>
      <c r="C111" s="19" t="s">
        <v>2</v>
      </c>
      <c r="D111" s="19" t="s">
        <v>1</v>
      </c>
      <c r="E111" s="19" t="s">
        <v>3</v>
      </c>
      <c r="G111" s="23" t="s">
        <v>149</v>
      </c>
      <c r="H111" s="24" t="str">
        <f t="shared" si="36"/>
        <v>Cukup/Cukup</v>
      </c>
      <c r="I111" s="24" t="str">
        <f t="shared" si="25"/>
        <v>Cukup/Baik</v>
      </c>
      <c r="J111" s="24" t="str">
        <f t="shared" si="32"/>
        <v>Cukup/Kurang</v>
      </c>
      <c r="K111" s="24" t="str">
        <f t="shared" si="33"/>
        <v>Cukup/Baik</v>
      </c>
      <c r="L111" s="24" t="str">
        <f t="shared" si="34"/>
        <v>Cukup/Kurang</v>
      </c>
      <c r="M111" s="24" t="str">
        <f t="shared" si="35"/>
        <v>Baik/Kurang</v>
      </c>
      <c r="O111" s="23" t="s">
        <v>149</v>
      </c>
      <c r="P111" s="20">
        <f t="shared" si="37"/>
        <v>1</v>
      </c>
      <c r="Q111" s="20">
        <f t="shared" si="38"/>
        <v>0.5</v>
      </c>
      <c r="R111" s="20">
        <f t="shared" si="39"/>
        <v>3</v>
      </c>
      <c r="S111" s="20">
        <f t="shared" si="40"/>
        <v>0.5</v>
      </c>
      <c r="T111" s="20">
        <f t="shared" si="41"/>
        <v>3</v>
      </c>
      <c r="U111" s="20">
        <f t="shared" si="42"/>
        <v>4</v>
      </c>
    </row>
    <row r="112" spans="1:21" x14ac:dyDescent="0.35">
      <c r="A112" s="23" t="s">
        <v>150</v>
      </c>
      <c r="B112" s="19" t="s">
        <v>2</v>
      </c>
      <c r="C112" s="19" t="s">
        <v>2</v>
      </c>
      <c r="D112" s="19" t="s">
        <v>2</v>
      </c>
      <c r="E112" s="19" t="s">
        <v>2</v>
      </c>
      <c r="G112" s="23" t="s">
        <v>150</v>
      </c>
      <c r="H112" s="24" t="str">
        <f t="shared" si="36"/>
        <v>Cukup/Cukup</v>
      </c>
      <c r="I112" s="24" t="str">
        <f t="shared" si="25"/>
        <v>Cukup/Cukup</v>
      </c>
      <c r="J112" s="24" t="str">
        <f t="shared" si="32"/>
        <v>Cukup/Cukup</v>
      </c>
      <c r="K112" s="24" t="str">
        <f t="shared" si="33"/>
        <v>Cukup/Cukup</v>
      </c>
      <c r="L112" s="24" t="str">
        <f t="shared" si="34"/>
        <v>Cukup/Cukup</v>
      </c>
      <c r="M112" s="24" t="str">
        <f t="shared" si="35"/>
        <v>Cukup/Cukup</v>
      </c>
      <c r="O112" s="23" t="s">
        <v>150</v>
      </c>
      <c r="P112" s="20">
        <f t="shared" si="37"/>
        <v>1</v>
      </c>
      <c r="Q112" s="20">
        <f t="shared" si="38"/>
        <v>1</v>
      </c>
      <c r="R112" s="20">
        <f t="shared" si="39"/>
        <v>1</v>
      </c>
      <c r="S112" s="20">
        <f t="shared" si="40"/>
        <v>1</v>
      </c>
      <c r="T112" s="20">
        <f t="shared" si="41"/>
        <v>1</v>
      </c>
      <c r="U112" s="20">
        <f t="shared" si="42"/>
        <v>1</v>
      </c>
    </row>
    <row r="113" spans="1:21" x14ac:dyDescent="0.35">
      <c r="A113" s="23" t="s">
        <v>151</v>
      </c>
      <c r="B113" s="19" t="s">
        <v>2</v>
      </c>
      <c r="C113" s="19" t="s">
        <v>3</v>
      </c>
      <c r="D113" s="19" t="s">
        <v>2</v>
      </c>
      <c r="E113" s="19" t="s">
        <v>1</v>
      </c>
      <c r="G113" s="23" t="s">
        <v>151</v>
      </c>
      <c r="H113" s="24" t="str">
        <f t="shared" si="36"/>
        <v>Cukup/Kurang</v>
      </c>
      <c r="I113" s="24" t="str">
        <f t="shared" si="25"/>
        <v>Cukup/Cukup</v>
      </c>
      <c r="J113" s="24" t="str">
        <f t="shared" si="32"/>
        <v>Cukup/Baik</v>
      </c>
      <c r="K113" s="24" t="str">
        <f t="shared" si="33"/>
        <v>Kurang/Cukup</v>
      </c>
      <c r="L113" s="24" t="str">
        <f t="shared" si="34"/>
        <v>Kurang/Baik</v>
      </c>
      <c r="M113" s="24" t="str">
        <f t="shared" si="35"/>
        <v>Cukup/Baik</v>
      </c>
      <c r="O113" s="23" t="s">
        <v>151</v>
      </c>
      <c r="P113" s="20">
        <f t="shared" si="37"/>
        <v>3</v>
      </c>
      <c r="Q113" s="20">
        <f t="shared" si="38"/>
        <v>1</v>
      </c>
      <c r="R113" s="20">
        <f t="shared" si="39"/>
        <v>0.5</v>
      </c>
      <c r="S113" s="20">
        <f t="shared" si="40"/>
        <v>0.33</v>
      </c>
      <c r="T113" s="20">
        <f t="shared" si="41"/>
        <v>0.25</v>
      </c>
      <c r="U113" s="20">
        <f t="shared" si="42"/>
        <v>0.5</v>
      </c>
    </row>
    <row r="114" spans="1:21" x14ac:dyDescent="0.35">
      <c r="A114" s="23" t="s">
        <v>152</v>
      </c>
      <c r="B114" s="19" t="s">
        <v>2</v>
      </c>
      <c r="C114" s="19" t="s">
        <v>3</v>
      </c>
      <c r="D114" s="19" t="s">
        <v>2</v>
      </c>
      <c r="E114" s="19" t="s">
        <v>1</v>
      </c>
      <c r="G114" s="23" t="s">
        <v>152</v>
      </c>
      <c r="H114" s="24" t="str">
        <f t="shared" si="36"/>
        <v>Cukup/Kurang</v>
      </c>
      <c r="I114" s="24" t="str">
        <f t="shared" si="25"/>
        <v>Cukup/Cukup</v>
      </c>
      <c r="J114" s="24" t="str">
        <f t="shared" si="32"/>
        <v>Cukup/Baik</v>
      </c>
      <c r="K114" s="24" t="str">
        <f t="shared" si="33"/>
        <v>Kurang/Cukup</v>
      </c>
      <c r="L114" s="24" t="str">
        <f t="shared" si="34"/>
        <v>Kurang/Baik</v>
      </c>
      <c r="M114" s="24" t="str">
        <f t="shared" si="35"/>
        <v>Cukup/Baik</v>
      </c>
      <c r="O114" s="23" t="s">
        <v>152</v>
      </c>
      <c r="P114" s="20">
        <f t="shared" si="37"/>
        <v>3</v>
      </c>
      <c r="Q114" s="20">
        <f t="shared" si="38"/>
        <v>1</v>
      </c>
      <c r="R114" s="20">
        <f t="shared" si="39"/>
        <v>0.5</v>
      </c>
      <c r="S114" s="20">
        <f t="shared" si="40"/>
        <v>0.33</v>
      </c>
      <c r="T114" s="20">
        <f t="shared" si="41"/>
        <v>0.25</v>
      </c>
      <c r="U114" s="20">
        <f t="shared" si="42"/>
        <v>0.5</v>
      </c>
    </row>
    <row r="115" spans="1:21" x14ac:dyDescent="0.35">
      <c r="A115" s="23" t="s">
        <v>153</v>
      </c>
      <c r="B115" s="19" t="s">
        <v>2</v>
      </c>
      <c r="C115" s="19" t="s">
        <v>3</v>
      </c>
      <c r="D115" s="19" t="s">
        <v>2</v>
      </c>
      <c r="E115" s="19" t="s">
        <v>2</v>
      </c>
      <c r="G115" s="23" t="s">
        <v>153</v>
      </c>
      <c r="H115" s="24" t="str">
        <f t="shared" si="36"/>
        <v>Cukup/Kurang</v>
      </c>
      <c r="I115" s="24" t="str">
        <f t="shared" si="25"/>
        <v>Cukup/Cukup</v>
      </c>
      <c r="J115" s="24" t="str">
        <f t="shared" si="32"/>
        <v>Cukup/Cukup</v>
      </c>
      <c r="K115" s="24" t="str">
        <f t="shared" si="33"/>
        <v>Kurang/Cukup</v>
      </c>
      <c r="L115" s="24" t="str">
        <f t="shared" si="34"/>
        <v>Kurang/Cukup</v>
      </c>
      <c r="M115" s="24" t="str">
        <f t="shared" si="35"/>
        <v>Cukup/Cukup</v>
      </c>
      <c r="O115" s="23" t="s">
        <v>153</v>
      </c>
      <c r="P115" s="20">
        <f t="shared" si="37"/>
        <v>3</v>
      </c>
      <c r="Q115" s="20">
        <f t="shared" si="38"/>
        <v>1</v>
      </c>
      <c r="R115" s="20">
        <f t="shared" si="39"/>
        <v>1</v>
      </c>
      <c r="S115" s="20">
        <f t="shared" si="40"/>
        <v>0.33</v>
      </c>
      <c r="T115" s="20">
        <f t="shared" si="41"/>
        <v>0.33</v>
      </c>
      <c r="U115" s="20">
        <f t="shared" si="42"/>
        <v>1</v>
      </c>
    </row>
    <row r="116" spans="1:21" x14ac:dyDescent="0.35">
      <c r="A116" s="23" t="s">
        <v>154</v>
      </c>
      <c r="B116" s="19" t="s">
        <v>2</v>
      </c>
      <c r="C116" s="19" t="s">
        <v>3</v>
      </c>
      <c r="D116" s="19" t="s">
        <v>1</v>
      </c>
      <c r="E116" s="19" t="s">
        <v>3</v>
      </c>
      <c r="G116" s="23" t="s">
        <v>154</v>
      </c>
      <c r="H116" s="24" t="str">
        <f t="shared" si="36"/>
        <v>Cukup/Kurang</v>
      </c>
      <c r="I116" s="24" t="str">
        <f t="shared" si="25"/>
        <v>Cukup/Baik</v>
      </c>
      <c r="J116" s="24" t="str">
        <f t="shared" si="32"/>
        <v>Cukup/Kurang</v>
      </c>
      <c r="K116" s="24" t="str">
        <f t="shared" si="33"/>
        <v>Kurang/Baik</v>
      </c>
      <c r="L116" s="24" t="str">
        <f t="shared" si="34"/>
        <v>Kurang/Kurang</v>
      </c>
      <c r="M116" s="24" t="str">
        <f t="shared" si="35"/>
        <v>Baik/Kurang</v>
      </c>
      <c r="O116" s="23" t="s">
        <v>154</v>
      </c>
      <c r="P116" s="20">
        <f t="shared" si="37"/>
        <v>3</v>
      </c>
      <c r="Q116" s="20">
        <f t="shared" si="38"/>
        <v>0.5</v>
      </c>
      <c r="R116" s="20">
        <f t="shared" si="39"/>
        <v>3</v>
      </c>
      <c r="S116" s="20">
        <f t="shared" si="40"/>
        <v>0.25</v>
      </c>
      <c r="T116" s="20">
        <f t="shared" si="41"/>
        <v>1</v>
      </c>
      <c r="U116" s="20">
        <f t="shared" si="42"/>
        <v>4</v>
      </c>
    </row>
    <row r="117" spans="1:21" x14ac:dyDescent="0.35">
      <c r="A117" s="23" t="s">
        <v>155</v>
      </c>
      <c r="B117" s="19" t="s">
        <v>2</v>
      </c>
      <c r="C117" s="19" t="s">
        <v>3</v>
      </c>
      <c r="D117" s="19" t="s">
        <v>1</v>
      </c>
      <c r="E117" s="19" t="s">
        <v>3</v>
      </c>
      <c r="G117" s="23" t="s">
        <v>155</v>
      </c>
      <c r="H117" s="24" t="str">
        <f t="shared" si="36"/>
        <v>Cukup/Kurang</v>
      </c>
      <c r="I117" s="24" t="str">
        <f t="shared" si="25"/>
        <v>Cukup/Baik</v>
      </c>
      <c r="J117" s="24" t="str">
        <f t="shared" si="32"/>
        <v>Cukup/Kurang</v>
      </c>
      <c r="K117" s="24" t="str">
        <f t="shared" si="33"/>
        <v>Kurang/Baik</v>
      </c>
      <c r="L117" s="24" t="str">
        <f t="shared" si="34"/>
        <v>Kurang/Kurang</v>
      </c>
      <c r="M117" s="24" t="str">
        <f t="shared" si="35"/>
        <v>Baik/Kurang</v>
      </c>
      <c r="O117" s="23" t="s">
        <v>155</v>
      </c>
      <c r="P117" s="20">
        <f t="shared" si="37"/>
        <v>3</v>
      </c>
      <c r="Q117" s="20">
        <f t="shared" si="38"/>
        <v>0.5</v>
      </c>
      <c r="R117" s="20">
        <f t="shared" si="39"/>
        <v>3</v>
      </c>
      <c r="S117" s="20">
        <f t="shared" si="40"/>
        <v>0.25</v>
      </c>
      <c r="T117" s="20">
        <f t="shared" si="41"/>
        <v>1</v>
      </c>
      <c r="U117" s="20">
        <f t="shared" si="42"/>
        <v>4</v>
      </c>
    </row>
    <row r="118" spans="1:21" x14ac:dyDescent="0.35">
      <c r="A118" s="23" t="s">
        <v>156</v>
      </c>
      <c r="B118" s="19" t="s">
        <v>2</v>
      </c>
      <c r="C118" s="19" t="s">
        <v>3</v>
      </c>
      <c r="D118" s="19" t="s">
        <v>2</v>
      </c>
      <c r="E118" s="19" t="s">
        <v>2</v>
      </c>
      <c r="G118" s="23" t="s">
        <v>156</v>
      </c>
      <c r="H118" s="24" t="str">
        <f t="shared" si="36"/>
        <v>Cukup/Kurang</v>
      </c>
      <c r="I118" s="24" t="str">
        <f t="shared" si="25"/>
        <v>Cukup/Cukup</v>
      </c>
      <c r="J118" s="24" t="str">
        <f t="shared" si="32"/>
        <v>Cukup/Cukup</v>
      </c>
      <c r="K118" s="24" t="str">
        <f t="shared" si="33"/>
        <v>Kurang/Cukup</v>
      </c>
      <c r="L118" s="24" t="str">
        <f t="shared" si="34"/>
        <v>Kurang/Cukup</v>
      </c>
      <c r="M118" s="24" t="str">
        <f t="shared" si="35"/>
        <v>Cukup/Cukup</v>
      </c>
      <c r="O118" s="23" t="s">
        <v>156</v>
      </c>
      <c r="P118" s="20">
        <f t="shared" si="37"/>
        <v>3</v>
      </c>
      <c r="Q118" s="20">
        <f t="shared" si="38"/>
        <v>1</v>
      </c>
      <c r="R118" s="20">
        <f t="shared" si="39"/>
        <v>1</v>
      </c>
      <c r="S118" s="20">
        <f t="shared" si="40"/>
        <v>0.33</v>
      </c>
      <c r="T118" s="20">
        <f t="shared" si="41"/>
        <v>0.33</v>
      </c>
      <c r="U118" s="20">
        <f t="shared" si="42"/>
        <v>1</v>
      </c>
    </row>
    <row r="119" spans="1:21" x14ac:dyDescent="0.35">
      <c r="A119" s="23" t="s">
        <v>157</v>
      </c>
      <c r="B119" s="19" t="s">
        <v>2</v>
      </c>
      <c r="C119" s="19" t="s">
        <v>3</v>
      </c>
      <c r="D119" s="19" t="s">
        <v>1</v>
      </c>
      <c r="E119" s="19" t="s">
        <v>2</v>
      </c>
      <c r="G119" s="23" t="s">
        <v>157</v>
      </c>
      <c r="H119" s="24" t="str">
        <f t="shared" ref="H119:H133" si="43">CONCATENATE(B119,"/",C119)</f>
        <v>Cukup/Kurang</v>
      </c>
      <c r="I119" s="24" t="str">
        <f t="shared" si="25"/>
        <v>Cukup/Baik</v>
      </c>
      <c r="J119" s="24" t="str">
        <f t="shared" si="32"/>
        <v>Cukup/Cukup</v>
      </c>
      <c r="K119" s="24" t="str">
        <f t="shared" si="33"/>
        <v>Kurang/Baik</v>
      </c>
      <c r="L119" s="24" t="str">
        <f t="shared" si="34"/>
        <v>Kurang/Cukup</v>
      </c>
      <c r="M119" s="24" t="str">
        <f t="shared" si="35"/>
        <v>Baik/Cukup</v>
      </c>
      <c r="O119" s="23" t="s">
        <v>157</v>
      </c>
      <c r="P119" s="20">
        <f t="shared" si="37"/>
        <v>3</v>
      </c>
      <c r="Q119" s="20">
        <f t="shared" si="38"/>
        <v>0.5</v>
      </c>
      <c r="R119" s="20">
        <f t="shared" si="39"/>
        <v>1</v>
      </c>
      <c r="S119" s="20">
        <f t="shared" si="40"/>
        <v>0.25</v>
      </c>
      <c r="T119" s="20">
        <f t="shared" si="41"/>
        <v>0.33</v>
      </c>
      <c r="U119" s="20">
        <f t="shared" si="42"/>
        <v>2</v>
      </c>
    </row>
    <row r="120" spans="1:21" x14ac:dyDescent="0.35">
      <c r="A120" s="23" t="s">
        <v>158</v>
      </c>
      <c r="B120" s="19" t="s">
        <v>2</v>
      </c>
      <c r="C120" s="19" t="s">
        <v>3</v>
      </c>
      <c r="D120" s="19" t="s">
        <v>2</v>
      </c>
      <c r="E120" s="19" t="s">
        <v>2</v>
      </c>
      <c r="G120" s="23" t="s">
        <v>158</v>
      </c>
      <c r="H120" s="24" t="str">
        <f t="shared" si="43"/>
        <v>Cukup/Kurang</v>
      </c>
      <c r="I120" s="24" t="str">
        <f t="shared" si="25"/>
        <v>Cukup/Cukup</v>
      </c>
      <c r="J120" s="24" t="str">
        <f t="shared" si="32"/>
        <v>Cukup/Cukup</v>
      </c>
      <c r="K120" s="24" t="str">
        <f t="shared" si="33"/>
        <v>Kurang/Cukup</v>
      </c>
      <c r="L120" s="24" t="str">
        <f t="shared" si="34"/>
        <v>Kurang/Cukup</v>
      </c>
      <c r="M120" s="24" t="str">
        <f t="shared" si="35"/>
        <v>Cukup/Cukup</v>
      </c>
      <c r="O120" s="23" t="s">
        <v>158</v>
      </c>
      <c r="P120" s="20">
        <f t="shared" si="37"/>
        <v>3</v>
      </c>
      <c r="Q120" s="20">
        <f t="shared" si="38"/>
        <v>1</v>
      </c>
      <c r="R120" s="20">
        <f t="shared" si="39"/>
        <v>1</v>
      </c>
      <c r="S120" s="20">
        <f t="shared" si="40"/>
        <v>0.33</v>
      </c>
      <c r="T120" s="20">
        <f t="shared" si="41"/>
        <v>0.33</v>
      </c>
      <c r="U120" s="20">
        <f t="shared" si="42"/>
        <v>1</v>
      </c>
    </row>
    <row r="121" spans="1:21" x14ac:dyDescent="0.35">
      <c r="A121" s="23" t="s">
        <v>159</v>
      </c>
      <c r="B121" s="19" t="s">
        <v>3</v>
      </c>
      <c r="C121" s="19" t="s">
        <v>1</v>
      </c>
      <c r="D121" s="19" t="s">
        <v>2</v>
      </c>
      <c r="E121" s="19" t="s">
        <v>2</v>
      </c>
      <c r="G121" s="23" t="s">
        <v>159</v>
      </c>
      <c r="H121" s="24" t="str">
        <f t="shared" si="43"/>
        <v>Kurang/Baik</v>
      </c>
      <c r="I121" s="24" t="str">
        <f t="shared" si="25"/>
        <v>Kurang/Cukup</v>
      </c>
      <c r="J121" s="24" t="str">
        <f t="shared" si="32"/>
        <v>Kurang/Cukup</v>
      </c>
      <c r="K121" s="24" t="str">
        <f t="shared" si="33"/>
        <v>Baik/Cukup</v>
      </c>
      <c r="L121" s="24" t="str">
        <f t="shared" si="34"/>
        <v>Baik/Cukup</v>
      </c>
      <c r="M121" s="24" t="str">
        <f t="shared" si="35"/>
        <v>Cukup/Cukup</v>
      </c>
      <c r="O121" s="23" t="s">
        <v>159</v>
      </c>
      <c r="P121" s="20">
        <f t="shared" si="37"/>
        <v>0.25</v>
      </c>
      <c r="Q121" s="20">
        <f t="shared" si="38"/>
        <v>0.33</v>
      </c>
      <c r="R121" s="20">
        <f t="shared" si="39"/>
        <v>0.33</v>
      </c>
      <c r="S121" s="20">
        <f t="shared" si="40"/>
        <v>2</v>
      </c>
      <c r="T121" s="20">
        <f t="shared" si="41"/>
        <v>2</v>
      </c>
      <c r="U121" s="20">
        <f t="shared" si="42"/>
        <v>1</v>
      </c>
    </row>
    <row r="122" spans="1:21" x14ac:dyDescent="0.35">
      <c r="A122" s="23" t="s">
        <v>160</v>
      </c>
      <c r="B122" s="19" t="s">
        <v>3</v>
      </c>
      <c r="C122" s="19" t="s">
        <v>1</v>
      </c>
      <c r="D122" s="19" t="s">
        <v>2</v>
      </c>
      <c r="E122" s="19" t="s">
        <v>2</v>
      </c>
      <c r="G122" s="23" t="s">
        <v>160</v>
      </c>
      <c r="H122" s="24" t="str">
        <f t="shared" si="43"/>
        <v>Kurang/Baik</v>
      </c>
      <c r="I122" s="24" t="str">
        <f t="shared" si="25"/>
        <v>Kurang/Cukup</v>
      </c>
      <c r="J122" s="24" t="str">
        <f t="shared" si="32"/>
        <v>Kurang/Cukup</v>
      </c>
      <c r="K122" s="24" t="str">
        <f t="shared" si="33"/>
        <v>Baik/Cukup</v>
      </c>
      <c r="L122" s="24" t="str">
        <f t="shared" si="34"/>
        <v>Baik/Cukup</v>
      </c>
      <c r="M122" s="24" t="str">
        <f t="shared" si="35"/>
        <v>Cukup/Cukup</v>
      </c>
      <c r="O122" s="23" t="s">
        <v>160</v>
      </c>
      <c r="P122" s="20">
        <f t="shared" si="37"/>
        <v>0.25</v>
      </c>
      <c r="Q122" s="20">
        <f t="shared" si="38"/>
        <v>0.33</v>
      </c>
      <c r="R122" s="20">
        <f t="shared" si="39"/>
        <v>0.33</v>
      </c>
      <c r="S122" s="20">
        <f t="shared" si="40"/>
        <v>2</v>
      </c>
      <c r="T122" s="20">
        <f t="shared" si="41"/>
        <v>2</v>
      </c>
      <c r="U122" s="20">
        <f t="shared" si="42"/>
        <v>1</v>
      </c>
    </row>
    <row r="123" spans="1:21" x14ac:dyDescent="0.35">
      <c r="A123" s="23" t="s">
        <v>161</v>
      </c>
      <c r="B123" s="19" t="s">
        <v>3</v>
      </c>
      <c r="C123" s="19" t="s">
        <v>1</v>
      </c>
      <c r="D123" s="19" t="s">
        <v>2</v>
      </c>
      <c r="E123" s="19" t="s">
        <v>3</v>
      </c>
      <c r="G123" s="23" t="s">
        <v>161</v>
      </c>
      <c r="H123" s="24" t="str">
        <f t="shared" si="43"/>
        <v>Kurang/Baik</v>
      </c>
      <c r="I123" s="24" t="str">
        <f t="shared" si="25"/>
        <v>Kurang/Cukup</v>
      </c>
      <c r="J123" s="24" t="str">
        <f t="shared" si="32"/>
        <v>Kurang/Kurang</v>
      </c>
      <c r="K123" s="24" t="str">
        <f t="shared" si="33"/>
        <v>Baik/Cukup</v>
      </c>
      <c r="L123" s="24" t="str">
        <f t="shared" si="34"/>
        <v>Baik/Kurang</v>
      </c>
      <c r="M123" s="24" t="str">
        <f t="shared" si="35"/>
        <v>Cukup/Kurang</v>
      </c>
      <c r="O123" s="23" t="s">
        <v>161</v>
      </c>
      <c r="P123" s="20">
        <f t="shared" si="37"/>
        <v>0.25</v>
      </c>
      <c r="Q123" s="20">
        <f t="shared" si="38"/>
        <v>0.33</v>
      </c>
      <c r="R123" s="20">
        <f t="shared" si="39"/>
        <v>1</v>
      </c>
      <c r="S123" s="20">
        <f t="shared" si="40"/>
        <v>2</v>
      </c>
      <c r="T123" s="20">
        <f t="shared" si="41"/>
        <v>4</v>
      </c>
      <c r="U123" s="20">
        <f t="shared" si="42"/>
        <v>3</v>
      </c>
    </row>
    <row r="124" spans="1:21" x14ac:dyDescent="0.35">
      <c r="A124" s="23" t="s">
        <v>162</v>
      </c>
      <c r="B124" s="19" t="s">
        <v>3</v>
      </c>
      <c r="C124" s="19" t="s">
        <v>1</v>
      </c>
      <c r="D124" s="19" t="s">
        <v>2</v>
      </c>
      <c r="E124" s="19" t="s">
        <v>1</v>
      </c>
      <c r="G124" s="23" t="s">
        <v>162</v>
      </c>
      <c r="H124" s="24" t="str">
        <f t="shared" si="43"/>
        <v>Kurang/Baik</v>
      </c>
      <c r="I124" s="24" t="str">
        <f t="shared" si="25"/>
        <v>Kurang/Cukup</v>
      </c>
      <c r="J124" s="24" t="str">
        <f t="shared" si="32"/>
        <v>Kurang/Baik</v>
      </c>
      <c r="K124" s="24" t="str">
        <f t="shared" si="33"/>
        <v>Baik/Cukup</v>
      </c>
      <c r="L124" s="24" t="str">
        <f t="shared" si="34"/>
        <v>Baik/Baik</v>
      </c>
      <c r="M124" s="24" t="str">
        <f t="shared" si="35"/>
        <v>Cukup/Baik</v>
      </c>
      <c r="O124" s="23" t="s">
        <v>162</v>
      </c>
      <c r="P124" s="20">
        <f t="shared" si="37"/>
        <v>0.25</v>
      </c>
      <c r="Q124" s="20">
        <f t="shared" si="38"/>
        <v>0.33</v>
      </c>
      <c r="R124" s="20">
        <f t="shared" si="39"/>
        <v>0.25</v>
      </c>
      <c r="S124" s="20">
        <f t="shared" si="40"/>
        <v>2</v>
      </c>
      <c r="T124" s="20">
        <f t="shared" si="41"/>
        <v>1</v>
      </c>
      <c r="U124" s="20">
        <f t="shared" si="42"/>
        <v>0.5</v>
      </c>
    </row>
    <row r="125" spans="1:21" x14ac:dyDescent="0.35">
      <c r="A125" s="23" t="s">
        <v>163</v>
      </c>
      <c r="B125" s="19" t="s">
        <v>3</v>
      </c>
      <c r="C125" s="19" t="s">
        <v>1</v>
      </c>
      <c r="D125" s="19" t="s">
        <v>2</v>
      </c>
      <c r="E125" s="19" t="s">
        <v>1</v>
      </c>
      <c r="G125" s="23" t="s">
        <v>163</v>
      </c>
      <c r="H125" s="24" t="str">
        <f t="shared" si="43"/>
        <v>Kurang/Baik</v>
      </c>
      <c r="I125" s="24" t="str">
        <f t="shared" si="25"/>
        <v>Kurang/Cukup</v>
      </c>
      <c r="J125" s="24" t="str">
        <f t="shared" si="32"/>
        <v>Kurang/Baik</v>
      </c>
      <c r="K125" s="24" t="str">
        <f t="shared" si="33"/>
        <v>Baik/Cukup</v>
      </c>
      <c r="L125" s="24" t="str">
        <f t="shared" si="34"/>
        <v>Baik/Baik</v>
      </c>
      <c r="M125" s="24" t="str">
        <f t="shared" si="35"/>
        <v>Cukup/Baik</v>
      </c>
      <c r="O125" s="23" t="s">
        <v>163</v>
      </c>
      <c r="P125" s="20">
        <f t="shared" si="37"/>
        <v>0.25</v>
      </c>
      <c r="Q125" s="20">
        <f t="shared" si="38"/>
        <v>0.33</v>
      </c>
      <c r="R125" s="20">
        <f t="shared" si="39"/>
        <v>0.25</v>
      </c>
      <c r="S125" s="20">
        <f t="shared" si="40"/>
        <v>2</v>
      </c>
      <c r="T125" s="20">
        <f t="shared" si="41"/>
        <v>1</v>
      </c>
      <c r="U125" s="20">
        <f t="shared" si="42"/>
        <v>0.5</v>
      </c>
    </row>
    <row r="126" spans="1:21" x14ac:dyDescent="0.35">
      <c r="A126" s="23" t="s">
        <v>164</v>
      </c>
      <c r="B126" s="19" t="s">
        <v>3</v>
      </c>
      <c r="C126" s="19" t="s">
        <v>1</v>
      </c>
      <c r="D126" s="19" t="s">
        <v>2</v>
      </c>
      <c r="E126" s="19" t="s">
        <v>2</v>
      </c>
      <c r="G126" s="23" t="s">
        <v>164</v>
      </c>
      <c r="H126" s="24" t="str">
        <f t="shared" si="43"/>
        <v>Kurang/Baik</v>
      </c>
      <c r="I126" s="24" t="str">
        <f t="shared" si="25"/>
        <v>Kurang/Cukup</v>
      </c>
      <c r="J126" s="24" t="str">
        <f t="shared" si="32"/>
        <v>Kurang/Cukup</v>
      </c>
      <c r="K126" s="24" t="str">
        <f t="shared" si="33"/>
        <v>Baik/Cukup</v>
      </c>
      <c r="L126" s="24" t="str">
        <f t="shared" si="34"/>
        <v>Baik/Cukup</v>
      </c>
      <c r="M126" s="24" t="str">
        <f t="shared" si="35"/>
        <v>Cukup/Cukup</v>
      </c>
      <c r="O126" s="23" t="s">
        <v>164</v>
      </c>
      <c r="P126" s="20">
        <f t="shared" si="37"/>
        <v>0.25</v>
      </c>
      <c r="Q126" s="20">
        <f t="shared" si="38"/>
        <v>0.33</v>
      </c>
      <c r="R126" s="20">
        <f t="shared" si="39"/>
        <v>0.33</v>
      </c>
      <c r="S126" s="20">
        <f t="shared" si="40"/>
        <v>2</v>
      </c>
      <c r="T126" s="20">
        <f t="shared" si="41"/>
        <v>2</v>
      </c>
      <c r="U126" s="20">
        <f t="shared" si="42"/>
        <v>1</v>
      </c>
    </row>
    <row r="127" spans="1:21" x14ac:dyDescent="0.35">
      <c r="A127" s="23" t="s">
        <v>165</v>
      </c>
      <c r="B127" s="19" t="s">
        <v>3</v>
      </c>
      <c r="C127" s="19" t="s">
        <v>1</v>
      </c>
      <c r="D127" s="19" t="s">
        <v>2</v>
      </c>
      <c r="E127" s="19" t="s">
        <v>2</v>
      </c>
      <c r="G127" s="23" t="s">
        <v>165</v>
      </c>
      <c r="H127" s="24" t="str">
        <f t="shared" si="43"/>
        <v>Kurang/Baik</v>
      </c>
      <c r="I127" s="24" t="str">
        <f t="shared" si="25"/>
        <v>Kurang/Cukup</v>
      </c>
      <c r="J127" s="24" t="str">
        <f t="shared" si="32"/>
        <v>Kurang/Cukup</v>
      </c>
      <c r="K127" s="24" t="str">
        <f t="shared" si="33"/>
        <v>Baik/Cukup</v>
      </c>
      <c r="L127" s="24" t="str">
        <f t="shared" si="34"/>
        <v>Baik/Cukup</v>
      </c>
      <c r="M127" s="24" t="str">
        <f t="shared" si="35"/>
        <v>Cukup/Cukup</v>
      </c>
      <c r="O127" s="23" t="s">
        <v>165</v>
      </c>
      <c r="P127" s="20">
        <f t="shared" si="37"/>
        <v>0.25</v>
      </c>
      <c r="Q127" s="20">
        <f t="shared" si="38"/>
        <v>0.33</v>
      </c>
      <c r="R127" s="20">
        <f t="shared" si="39"/>
        <v>0.33</v>
      </c>
      <c r="S127" s="20">
        <f t="shared" si="40"/>
        <v>2</v>
      </c>
      <c r="T127" s="20">
        <f t="shared" si="41"/>
        <v>2</v>
      </c>
      <c r="U127" s="20">
        <f t="shared" si="42"/>
        <v>1</v>
      </c>
    </row>
    <row r="128" spans="1:21" x14ac:dyDescent="0.35">
      <c r="A128" s="23" t="s">
        <v>166</v>
      </c>
      <c r="B128" s="19" t="s">
        <v>3</v>
      </c>
      <c r="C128" s="19" t="s">
        <v>1</v>
      </c>
      <c r="D128" s="19" t="s">
        <v>2</v>
      </c>
      <c r="E128" s="19" t="s">
        <v>3</v>
      </c>
      <c r="G128" s="23" t="s">
        <v>166</v>
      </c>
      <c r="H128" s="24" t="str">
        <f t="shared" si="43"/>
        <v>Kurang/Baik</v>
      </c>
      <c r="I128" s="24" t="str">
        <f t="shared" si="25"/>
        <v>Kurang/Cukup</v>
      </c>
      <c r="J128" s="24" t="str">
        <f t="shared" si="32"/>
        <v>Kurang/Kurang</v>
      </c>
      <c r="K128" s="24" t="str">
        <f t="shared" si="33"/>
        <v>Baik/Cukup</v>
      </c>
      <c r="L128" s="24" t="str">
        <f t="shared" si="34"/>
        <v>Baik/Kurang</v>
      </c>
      <c r="M128" s="24" t="str">
        <f t="shared" si="35"/>
        <v>Cukup/Kurang</v>
      </c>
      <c r="O128" s="23" t="s">
        <v>166</v>
      </c>
      <c r="P128" s="20">
        <f t="shared" si="37"/>
        <v>0.25</v>
      </c>
      <c r="Q128" s="20">
        <f t="shared" si="38"/>
        <v>0.33</v>
      </c>
      <c r="R128" s="20">
        <f t="shared" si="39"/>
        <v>1</v>
      </c>
      <c r="S128" s="20">
        <f t="shared" si="40"/>
        <v>2</v>
      </c>
      <c r="T128" s="20">
        <f t="shared" si="41"/>
        <v>4</v>
      </c>
      <c r="U128" s="20">
        <f t="shared" si="42"/>
        <v>3</v>
      </c>
    </row>
    <row r="129" spans="1:21" x14ac:dyDescent="0.35">
      <c r="A129" s="23" t="s">
        <v>167</v>
      </c>
      <c r="B129" s="19" t="s">
        <v>3</v>
      </c>
      <c r="C129" s="19" t="s">
        <v>1</v>
      </c>
      <c r="D129" s="19" t="s">
        <v>2</v>
      </c>
      <c r="E129" s="19" t="s">
        <v>3</v>
      </c>
      <c r="G129" s="23" t="s">
        <v>167</v>
      </c>
      <c r="H129" s="24" t="str">
        <f t="shared" si="43"/>
        <v>Kurang/Baik</v>
      </c>
      <c r="I129" s="24" t="str">
        <f t="shared" si="25"/>
        <v>Kurang/Cukup</v>
      </c>
      <c r="J129" s="24" t="str">
        <f t="shared" si="32"/>
        <v>Kurang/Kurang</v>
      </c>
      <c r="K129" s="24" t="str">
        <f t="shared" si="33"/>
        <v>Baik/Cukup</v>
      </c>
      <c r="L129" s="24" t="str">
        <f t="shared" si="34"/>
        <v>Baik/Kurang</v>
      </c>
      <c r="M129" s="24" t="str">
        <f t="shared" si="35"/>
        <v>Cukup/Kurang</v>
      </c>
      <c r="O129" s="23" t="s">
        <v>167</v>
      </c>
      <c r="P129" s="20">
        <f t="shared" si="37"/>
        <v>0.25</v>
      </c>
      <c r="Q129" s="20">
        <f t="shared" si="38"/>
        <v>0.33</v>
      </c>
      <c r="R129" s="20">
        <f t="shared" si="39"/>
        <v>1</v>
      </c>
      <c r="S129" s="20">
        <f t="shared" si="40"/>
        <v>2</v>
      </c>
      <c r="T129" s="20">
        <f t="shared" si="41"/>
        <v>4</v>
      </c>
      <c r="U129" s="20">
        <f t="shared" si="42"/>
        <v>3</v>
      </c>
    </row>
    <row r="130" spans="1:21" x14ac:dyDescent="0.35">
      <c r="A130" s="23" t="s">
        <v>168</v>
      </c>
      <c r="B130" s="19" t="s">
        <v>1</v>
      </c>
      <c r="C130" s="19" t="s">
        <v>1</v>
      </c>
      <c r="D130" s="19" t="s">
        <v>2</v>
      </c>
      <c r="E130" s="19" t="s">
        <v>1</v>
      </c>
      <c r="G130" s="23" t="s">
        <v>168</v>
      </c>
      <c r="H130" s="24" t="str">
        <f t="shared" si="43"/>
        <v>Baik/Baik</v>
      </c>
      <c r="I130" s="24" t="str">
        <f t="shared" si="25"/>
        <v>Baik/Cukup</v>
      </c>
      <c r="J130" s="24" t="str">
        <f t="shared" si="32"/>
        <v>Baik/Baik</v>
      </c>
      <c r="K130" s="24" t="str">
        <f t="shared" si="33"/>
        <v>Baik/Cukup</v>
      </c>
      <c r="L130" s="24" t="str">
        <f t="shared" si="34"/>
        <v>Baik/Baik</v>
      </c>
      <c r="M130" s="24" t="str">
        <f t="shared" si="35"/>
        <v>Cukup/Baik</v>
      </c>
      <c r="O130" s="23" t="s">
        <v>168</v>
      </c>
      <c r="P130" s="20">
        <f t="shared" si="37"/>
        <v>1</v>
      </c>
      <c r="Q130" s="20">
        <f t="shared" si="38"/>
        <v>2</v>
      </c>
      <c r="R130" s="20">
        <f t="shared" si="39"/>
        <v>1</v>
      </c>
      <c r="S130" s="20">
        <f t="shared" si="40"/>
        <v>2</v>
      </c>
      <c r="T130" s="20">
        <f t="shared" si="41"/>
        <v>1</v>
      </c>
      <c r="U130" s="20">
        <f t="shared" si="42"/>
        <v>0.5</v>
      </c>
    </row>
    <row r="131" spans="1:21" x14ac:dyDescent="0.35">
      <c r="A131" s="23" t="s">
        <v>169</v>
      </c>
      <c r="B131" s="19" t="s">
        <v>1</v>
      </c>
      <c r="C131" s="19" t="s">
        <v>1</v>
      </c>
      <c r="D131" s="19" t="s">
        <v>2</v>
      </c>
      <c r="E131" s="19" t="s">
        <v>3</v>
      </c>
      <c r="G131" s="23" t="s">
        <v>169</v>
      </c>
      <c r="H131" s="24" t="str">
        <f t="shared" si="43"/>
        <v>Baik/Baik</v>
      </c>
      <c r="I131" s="24" t="str">
        <f t="shared" si="25"/>
        <v>Baik/Cukup</v>
      </c>
      <c r="J131" s="24" t="str">
        <f t="shared" si="32"/>
        <v>Baik/Kurang</v>
      </c>
      <c r="K131" s="24" t="str">
        <f t="shared" si="33"/>
        <v>Baik/Cukup</v>
      </c>
      <c r="L131" s="24" t="str">
        <f t="shared" si="34"/>
        <v>Baik/Kurang</v>
      </c>
      <c r="M131" s="24" t="str">
        <f t="shared" si="35"/>
        <v>Cukup/Kurang</v>
      </c>
      <c r="O131" s="23" t="s">
        <v>169</v>
      </c>
      <c r="P131" s="20">
        <f t="shared" si="37"/>
        <v>1</v>
      </c>
      <c r="Q131" s="20">
        <f t="shared" si="38"/>
        <v>2</v>
      </c>
      <c r="R131" s="20">
        <f t="shared" si="39"/>
        <v>4</v>
      </c>
      <c r="S131" s="20">
        <f t="shared" si="40"/>
        <v>2</v>
      </c>
      <c r="T131" s="20">
        <f t="shared" si="41"/>
        <v>4</v>
      </c>
      <c r="U131" s="20">
        <f t="shared" si="42"/>
        <v>3</v>
      </c>
    </row>
    <row r="132" spans="1:21" x14ac:dyDescent="0.35">
      <c r="A132" s="23" t="s">
        <v>170</v>
      </c>
      <c r="B132" s="19" t="s">
        <v>3</v>
      </c>
      <c r="C132" s="19" t="s">
        <v>1</v>
      </c>
      <c r="D132" s="19" t="s">
        <v>2</v>
      </c>
      <c r="E132" s="19" t="s">
        <v>2</v>
      </c>
      <c r="G132" s="23" t="s">
        <v>170</v>
      </c>
      <c r="H132" s="24" t="str">
        <f t="shared" si="43"/>
        <v>Kurang/Baik</v>
      </c>
      <c r="I132" s="24" t="str">
        <f t="shared" ref="I132:I133" si="44">CONCATENATE(B132,"/",D132)</f>
        <v>Kurang/Cukup</v>
      </c>
      <c r="J132" s="24" t="str">
        <f t="shared" si="32"/>
        <v>Kurang/Cukup</v>
      </c>
      <c r="K132" s="24" t="str">
        <f t="shared" si="33"/>
        <v>Baik/Cukup</v>
      </c>
      <c r="L132" s="24" t="str">
        <f t="shared" si="34"/>
        <v>Baik/Cukup</v>
      </c>
      <c r="M132" s="24" t="str">
        <f t="shared" si="35"/>
        <v>Cukup/Cukup</v>
      </c>
      <c r="O132" s="23" t="s">
        <v>170</v>
      </c>
      <c r="P132" s="20">
        <f t="shared" si="37"/>
        <v>0.25</v>
      </c>
      <c r="Q132" s="20">
        <f t="shared" si="38"/>
        <v>0.33</v>
      </c>
      <c r="R132" s="20">
        <f t="shared" si="39"/>
        <v>0.33</v>
      </c>
      <c r="S132" s="20">
        <f t="shared" si="40"/>
        <v>2</v>
      </c>
      <c r="T132" s="20">
        <f t="shared" si="41"/>
        <v>2</v>
      </c>
      <c r="U132" s="20">
        <f t="shared" si="42"/>
        <v>1</v>
      </c>
    </row>
    <row r="133" spans="1:21" ht="15" thickBot="1" x14ac:dyDescent="0.4">
      <c r="A133" s="23" t="s">
        <v>171</v>
      </c>
      <c r="B133" s="19" t="s">
        <v>1</v>
      </c>
      <c r="C133" s="19" t="s">
        <v>1</v>
      </c>
      <c r="D133" s="19" t="s">
        <v>2</v>
      </c>
      <c r="E133" s="19" t="s">
        <v>1</v>
      </c>
      <c r="G133" s="23" t="s">
        <v>171</v>
      </c>
      <c r="H133" s="24" t="str">
        <f t="shared" si="43"/>
        <v>Baik/Baik</v>
      </c>
      <c r="I133" s="24" t="str">
        <f t="shared" si="44"/>
        <v>Baik/Cukup</v>
      </c>
      <c r="J133" s="24" t="str">
        <f t="shared" ref="J133" si="45">CONCATENATE(B133,"/",E133)</f>
        <v>Baik/Baik</v>
      </c>
      <c r="K133" s="24" t="str">
        <f t="shared" ref="K133" si="46">CONCATENATE(C133,"/",D133)</f>
        <v>Baik/Cukup</v>
      </c>
      <c r="L133" s="24" t="str">
        <f t="shared" ref="L133" si="47">CONCATENATE(C133,"/",E133)</f>
        <v>Baik/Baik</v>
      </c>
      <c r="M133" s="24" t="str">
        <f t="shared" ref="M133" si="48">CONCATENATE(D133,"/",E133)</f>
        <v>Cukup/Baik</v>
      </c>
      <c r="O133" s="23" t="s">
        <v>171</v>
      </c>
      <c r="P133" s="20">
        <f t="shared" si="37"/>
        <v>1</v>
      </c>
      <c r="Q133" s="20">
        <f t="shared" si="38"/>
        <v>2</v>
      </c>
      <c r="R133" s="20">
        <f t="shared" si="39"/>
        <v>1</v>
      </c>
      <c r="S133" s="20">
        <f t="shared" si="40"/>
        <v>2</v>
      </c>
      <c r="T133" s="20">
        <f t="shared" si="41"/>
        <v>1</v>
      </c>
      <c r="U133" s="20">
        <f t="shared" si="42"/>
        <v>0.5</v>
      </c>
    </row>
    <row r="134" spans="1:21" ht="15.5" thickTop="1" thickBot="1" x14ac:dyDescent="0.4">
      <c r="O134" s="32" t="s">
        <v>193</v>
      </c>
      <c r="P134" s="71">
        <f t="shared" ref="P134:U134" si="49">GEOMEAN(P4:P133)</f>
        <v>0.81740389951122339</v>
      </c>
      <c r="Q134" s="71">
        <f t="shared" si="49"/>
        <v>0.73461198396804084</v>
      </c>
      <c r="R134" s="71">
        <f t="shared" si="49"/>
        <v>0.8651975560782349</v>
      </c>
      <c r="S134" s="71">
        <f t="shared" si="49"/>
        <v>0.94477338290074575</v>
      </c>
      <c r="T134" s="71">
        <f>GEOMEAN(T4:T133)</f>
        <v>1.0842066303858706</v>
      </c>
      <c r="U134" s="71">
        <f t="shared" si="49"/>
        <v>1.1579243232014422</v>
      </c>
    </row>
    <row r="135" spans="1:21" ht="15" thickTop="1" x14ac:dyDescent="0.35"/>
    <row r="223" spans="15:21" ht="15" thickBot="1" x14ac:dyDescent="0.4"/>
    <row r="224" spans="15:21" ht="15.5" thickTop="1" thickBot="1" x14ac:dyDescent="0.4">
      <c r="O224" s="32" t="s">
        <v>193</v>
      </c>
      <c r="P224" s="40">
        <f t="shared" ref="P224:U224" si="50">GEOMEAN(P4:P133)</f>
        <v>0.81740389951122339</v>
      </c>
      <c r="Q224" s="40">
        <f t="shared" si="50"/>
        <v>0.73461198396804084</v>
      </c>
      <c r="R224" s="40">
        <f t="shared" si="50"/>
        <v>0.8651975560782349</v>
      </c>
      <c r="S224" s="40">
        <f t="shared" si="50"/>
        <v>0.94477338290074575</v>
      </c>
      <c r="T224" s="40">
        <f t="shared" si="50"/>
        <v>1.0842066303858706</v>
      </c>
      <c r="U224" s="40">
        <f t="shared" si="50"/>
        <v>1.1579243232014422</v>
      </c>
    </row>
    <row r="225" ht="15" thickTop="1" x14ac:dyDescent="0.35"/>
  </sheetData>
  <mergeCells count="7">
    <mergeCell ref="W34:Z34"/>
    <mergeCell ref="Y19:AA19"/>
    <mergeCell ref="A2:E2"/>
    <mergeCell ref="G2:M2"/>
    <mergeCell ref="O2:U2"/>
    <mergeCell ref="W2:AA2"/>
    <mergeCell ref="W10:AC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N14"/>
  <sheetViews>
    <sheetView tabSelected="1" workbookViewId="0">
      <selection activeCell="M10" sqref="M10"/>
    </sheetView>
  </sheetViews>
  <sheetFormatPr defaultRowHeight="14.5" x14ac:dyDescent="0.35"/>
  <cols>
    <col min="12" max="12" width="10.81640625" customWidth="1"/>
    <col min="13" max="13" width="13.90625" customWidth="1"/>
  </cols>
  <sheetData>
    <row r="2" spans="1:14" ht="15.5" x14ac:dyDescent="0.35">
      <c r="A2" s="131" t="s">
        <v>234</v>
      </c>
      <c r="B2" s="131"/>
      <c r="C2" s="131"/>
      <c r="D2" s="131"/>
      <c r="E2" s="131"/>
      <c r="G2" s="140" t="s">
        <v>26</v>
      </c>
      <c r="H2" s="141"/>
      <c r="I2" s="141"/>
      <c r="J2" s="141"/>
      <c r="K2" s="141"/>
      <c r="L2" s="142"/>
      <c r="M2" s="18" t="s">
        <v>27</v>
      </c>
      <c r="N2" s="18" t="s">
        <v>28</v>
      </c>
    </row>
    <row r="3" spans="1:14" ht="15.5" x14ac:dyDescent="0.35">
      <c r="A3" s="29"/>
      <c r="B3" s="29" t="s">
        <v>235</v>
      </c>
      <c r="C3" s="29" t="s">
        <v>194</v>
      </c>
      <c r="D3" s="29" t="s">
        <v>195</v>
      </c>
      <c r="E3" s="29" t="s">
        <v>196</v>
      </c>
      <c r="G3" s="143" t="s">
        <v>29</v>
      </c>
      <c r="H3" s="144"/>
      <c r="I3" s="144"/>
      <c r="J3" s="144"/>
      <c r="K3" s="144"/>
      <c r="L3" s="145"/>
      <c r="M3" s="92">
        <f>Kriteria!N12</f>
        <v>0.23299063627326519</v>
      </c>
      <c r="N3" s="17">
        <v>1</v>
      </c>
    </row>
    <row r="4" spans="1:14" ht="15.5" x14ac:dyDescent="0.35">
      <c r="A4" s="43" t="s">
        <v>33</v>
      </c>
      <c r="B4" s="20">
        <f>'K1'!AC12</f>
        <v>0.29035044962497547</v>
      </c>
      <c r="C4" s="5">
        <f>'K2'!AC12</f>
        <v>0.25397127287094573</v>
      </c>
      <c r="D4" s="72">
        <f>'K3'!AC12</f>
        <v>0.20225739335251214</v>
      </c>
      <c r="E4" s="5">
        <f>'K4'!AC12</f>
        <v>0.21103700949088339</v>
      </c>
      <c r="G4" s="17" t="s">
        <v>30</v>
      </c>
      <c r="H4" s="17"/>
      <c r="I4" s="17"/>
      <c r="J4" s="17"/>
      <c r="K4" s="17"/>
      <c r="L4" s="17"/>
      <c r="M4" s="92">
        <f>Kriteria!N13</f>
        <v>0.19230292222941792</v>
      </c>
      <c r="N4" s="17">
        <v>4</v>
      </c>
    </row>
    <row r="5" spans="1:14" ht="15.5" x14ac:dyDescent="0.35">
      <c r="A5" s="43" t="s">
        <v>34</v>
      </c>
      <c r="B5" s="20">
        <f>'K1'!AC13</f>
        <v>0.18842095058034286</v>
      </c>
      <c r="C5" s="5">
        <f>'K2'!AC13</f>
        <v>0.21461272744898022</v>
      </c>
      <c r="D5" s="72">
        <f>'K3'!AC13</f>
        <v>0.22487346959865701</v>
      </c>
      <c r="E5" s="5">
        <f>'K4'!AC13</f>
        <v>0.26299615712206081</v>
      </c>
      <c r="G5" s="143" t="s">
        <v>31</v>
      </c>
      <c r="H5" s="144"/>
      <c r="I5" s="144"/>
      <c r="J5" s="144"/>
      <c r="K5" s="144"/>
      <c r="L5" s="145"/>
      <c r="M5" s="92">
        <f>Kriteria!N14</f>
        <v>0.33814048243529582</v>
      </c>
      <c r="N5" s="17">
        <v>2</v>
      </c>
    </row>
    <row r="6" spans="1:14" ht="15.5" x14ac:dyDescent="0.35">
      <c r="A6" s="43" t="s">
        <v>35</v>
      </c>
      <c r="B6" s="20">
        <f>'K1'!AC14</f>
        <v>0.34130354192418233</v>
      </c>
      <c r="C6" s="5">
        <f>'K2'!AC14</f>
        <v>0.29002821129264966</v>
      </c>
      <c r="D6" s="72">
        <f>'K3'!AC14</f>
        <v>0.30444138711486396</v>
      </c>
      <c r="E6" s="5">
        <f>'K4'!AC14</f>
        <v>0.28269293883997954</v>
      </c>
      <c r="G6" s="143" t="s">
        <v>32</v>
      </c>
      <c r="H6" s="144"/>
      <c r="I6" s="144"/>
      <c r="J6" s="144"/>
      <c r="K6" s="144"/>
      <c r="L6" s="145"/>
      <c r="M6" s="92">
        <f>Kriteria!N15</f>
        <v>0.23656595906202102</v>
      </c>
      <c r="N6" s="17">
        <v>3</v>
      </c>
    </row>
    <row r="7" spans="1:14" ht="15.5" x14ac:dyDescent="0.35">
      <c r="A7" s="43" t="s">
        <v>36</v>
      </c>
      <c r="B7" s="20">
        <f>'K1'!AC15</f>
        <v>0.18182339239076839</v>
      </c>
      <c r="C7" s="5">
        <f>'K2'!AC15</f>
        <v>0.24136897112586686</v>
      </c>
      <c r="D7" s="72">
        <f>'K3'!AC15</f>
        <v>0.26960022505196118</v>
      </c>
      <c r="E7" s="5">
        <f>'K4'!AC15</f>
        <v>0.24346820143877704</v>
      </c>
    </row>
    <row r="8" spans="1:14" x14ac:dyDescent="0.35">
      <c r="A8" s="24"/>
      <c r="E8" s="90"/>
    </row>
    <row r="9" spans="1:14" ht="15.5" x14ac:dyDescent="0.35">
      <c r="A9" s="118" t="s">
        <v>39</v>
      </c>
      <c r="B9" s="118"/>
      <c r="C9" s="118"/>
      <c r="D9" s="118"/>
      <c r="E9" s="118"/>
      <c r="F9" s="118"/>
      <c r="H9" s="44" t="s">
        <v>37</v>
      </c>
      <c r="I9" s="45" t="s">
        <v>38</v>
      </c>
      <c r="J9" s="45" t="s">
        <v>237</v>
      </c>
    </row>
    <row r="10" spans="1:14" ht="15.5" x14ac:dyDescent="0.35">
      <c r="A10" s="25"/>
      <c r="B10" s="25" t="s">
        <v>19</v>
      </c>
      <c r="C10" s="25" t="s">
        <v>20</v>
      </c>
      <c r="D10" s="25" t="s">
        <v>21</v>
      </c>
      <c r="E10" s="25" t="s">
        <v>22</v>
      </c>
      <c r="F10" s="25" t="s">
        <v>4</v>
      </c>
      <c r="H10" s="46" t="s">
        <v>33</v>
      </c>
      <c r="I10" s="20">
        <f>F11</f>
        <v>0.23480393904787494</v>
      </c>
      <c r="J10" s="46">
        <f>_xlfn.RANK.AVG(I10,$I$10:$I$13)</f>
        <v>3</v>
      </c>
    </row>
    <row r="11" spans="1:14" ht="15.5" x14ac:dyDescent="0.35">
      <c r="A11" s="25" t="s">
        <v>33</v>
      </c>
      <c r="B11" s="15">
        <f>B4*$M$3</f>
        <v>6.764893600035167E-2</v>
      </c>
      <c r="C11" s="19">
        <f>C4*$M$4</f>
        <v>4.8839417935407754E-2</v>
      </c>
      <c r="D11" s="19">
        <f>D4*$M$5</f>
        <v>6.839141256432385E-2</v>
      </c>
      <c r="E11" s="19">
        <f>E4*$M$6</f>
        <v>4.9924172547791662E-2</v>
      </c>
      <c r="F11" s="20">
        <f>SUM(B11:E11)</f>
        <v>0.23480393904787494</v>
      </c>
      <c r="H11" s="47" t="s">
        <v>34</v>
      </c>
      <c r="I11" s="20">
        <f t="shared" ref="I11:I13" si="0">F12</f>
        <v>0.22342573343518704</v>
      </c>
      <c r="J11" s="46">
        <f t="shared" ref="J11:J13" si="1">_xlfn.RANK.AVG(I11,$I$10:$I$13)</f>
        <v>4</v>
      </c>
    </row>
    <row r="12" spans="1:14" ht="15.5" x14ac:dyDescent="0.35">
      <c r="A12" s="25" t="s">
        <v>34</v>
      </c>
      <c r="B12" s="15">
        <f>B5*$M$3</f>
        <v>4.3900317162927541E-2</v>
      </c>
      <c r="C12" s="19">
        <f t="shared" ref="C12:C14" si="2">C5*$M$4</f>
        <v>4.1270654636064504E-2</v>
      </c>
      <c r="D12" s="19">
        <f t="shared" ref="D12:D14" si="3">D5*$M$5</f>
        <v>7.6038823496988706E-2</v>
      </c>
      <c r="E12" s="19">
        <f t="shared" ref="E12:E14" si="4">E5*$M$6</f>
        <v>6.2215938139206284E-2</v>
      </c>
      <c r="F12" s="20">
        <f t="shared" ref="F12:F14" si="5">SUM(B12:E12)</f>
        <v>0.22342573343518704</v>
      </c>
      <c r="H12" s="48" t="s">
        <v>35</v>
      </c>
      <c r="I12" s="20">
        <f t="shared" si="0"/>
        <v>0.30511328566481366</v>
      </c>
      <c r="J12" s="46">
        <f t="shared" si="1"/>
        <v>1</v>
      </c>
    </row>
    <row r="13" spans="1:14" ht="15.5" x14ac:dyDescent="0.35">
      <c r="A13" s="25" t="s">
        <v>35</v>
      </c>
      <c r="B13" s="15">
        <f>B6*$M$3</f>
        <v>7.9520529395234282E-2</v>
      </c>
      <c r="C13" s="19">
        <f t="shared" si="2"/>
        <v>5.5773272560547593E-2</v>
      </c>
      <c r="D13" s="19">
        <f t="shared" si="3"/>
        <v>0.10294395751229075</v>
      </c>
      <c r="E13" s="19">
        <f t="shared" si="4"/>
        <v>6.6875526196741017E-2</v>
      </c>
      <c r="F13" s="20">
        <f>SUM(B13:E13)</f>
        <v>0.30511328566481366</v>
      </c>
      <c r="H13" s="49" t="s">
        <v>36</v>
      </c>
      <c r="I13" s="20">
        <f t="shared" si="0"/>
        <v>0.23753814510370497</v>
      </c>
      <c r="J13" s="46">
        <f t="shared" si="1"/>
        <v>2</v>
      </c>
    </row>
    <row r="14" spans="1:14" ht="15.5" x14ac:dyDescent="0.35">
      <c r="A14" s="25" t="s">
        <v>36</v>
      </c>
      <c r="B14" s="15">
        <f>B7*$M$3</f>
        <v>4.236314788248869E-2</v>
      </c>
      <c r="C14" s="19">
        <f t="shared" si="2"/>
        <v>4.6415958483012193E-2</v>
      </c>
      <c r="D14" s="19">
        <f t="shared" si="3"/>
        <v>9.1162750163734485E-2</v>
      </c>
      <c r="E14" s="19">
        <f t="shared" si="4"/>
        <v>5.7596288574469613E-2</v>
      </c>
      <c r="F14" s="20">
        <f t="shared" si="5"/>
        <v>0.23753814510370497</v>
      </c>
      <c r="I14" s="95"/>
    </row>
  </sheetData>
  <mergeCells count="6">
    <mergeCell ref="A9:F9"/>
    <mergeCell ref="A2:E2"/>
    <mergeCell ref="G2:L2"/>
    <mergeCell ref="G3:L3"/>
    <mergeCell ref="G5:L5"/>
    <mergeCell ref="G6:L6"/>
  </mergeCells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Q13"/>
  <sheetViews>
    <sheetView workbookViewId="0">
      <selection activeCell="H14" sqref="H14"/>
    </sheetView>
  </sheetViews>
  <sheetFormatPr defaultRowHeight="14.5" x14ac:dyDescent="0.35"/>
  <cols>
    <col min="3" max="3" width="9.81640625" customWidth="1"/>
    <col min="4" max="4" width="10.1796875" customWidth="1"/>
    <col min="6" max="6" width="10.81640625" customWidth="1"/>
    <col min="7" max="7" width="11.54296875" customWidth="1"/>
  </cols>
  <sheetData>
    <row r="2" spans="2:17" ht="15" thickBot="1" x14ac:dyDescent="0.4">
      <c r="D2" s="74" t="s">
        <v>243</v>
      </c>
      <c r="E2" s="75" t="s">
        <v>244</v>
      </c>
    </row>
    <row r="3" spans="2:17" ht="16" thickTop="1" x14ac:dyDescent="0.35">
      <c r="D3" s="89" t="s">
        <v>254</v>
      </c>
      <c r="E3" s="89"/>
      <c r="F3" s="89"/>
      <c r="I3" s="76" t="s">
        <v>245</v>
      </c>
      <c r="J3" s="77">
        <f>5/2</f>
        <v>2.5</v>
      </c>
    </row>
    <row r="4" spans="2:17" x14ac:dyDescent="0.35">
      <c r="D4" s="89" t="s">
        <v>255</v>
      </c>
      <c r="E4" s="89"/>
      <c r="F4" s="89"/>
    </row>
    <row r="5" spans="2:17" x14ac:dyDescent="0.35">
      <c r="B5" s="147" t="s">
        <v>246</v>
      </c>
      <c r="C5" s="147"/>
      <c r="D5" s="147"/>
      <c r="E5" s="147"/>
      <c r="F5" s="147"/>
      <c r="G5" s="147"/>
      <c r="I5" s="78" t="s">
        <v>37</v>
      </c>
      <c r="J5" s="79" t="s">
        <v>38</v>
      </c>
      <c r="K5" s="79" t="s">
        <v>28</v>
      </c>
    </row>
    <row r="6" spans="2:17" x14ac:dyDescent="0.35">
      <c r="B6" s="78" t="s">
        <v>247</v>
      </c>
      <c r="C6" s="79" t="s">
        <v>249</v>
      </c>
      <c r="D6" s="79" t="s">
        <v>250</v>
      </c>
      <c r="E6" s="79" t="s">
        <v>251</v>
      </c>
      <c r="F6" s="79" t="s">
        <v>252</v>
      </c>
      <c r="G6" s="79" t="s">
        <v>253</v>
      </c>
      <c r="I6" s="80" t="s">
        <v>35</v>
      </c>
      <c r="J6" s="81">
        <v>3</v>
      </c>
      <c r="K6" s="81">
        <v>1</v>
      </c>
    </row>
    <row r="7" spans="2:17" x14ac:dyDescent="0.35">
      <c r="B7" s="82">
        <v>1</v>
      </c>
      <c r="C7" s="88" t="s">
        <v>36</v>
      </c>
      <c r="D7" s="91" t="s">
        <v>35</v>
      </c>
      <c r="E7" s="87" t="s">
        <v>35</v>
      </c>
      <c r="F7" s="87" t="s">
        <v>35</v>
      </c>
      <c r="G7" s="88" t="s">
        <v>36</v>
      </c>
      <c r="I7" s="83" t="s">
        <v>36</v>
      </c>
      <c r="J7" s="84">
        <v>2</v>
      </c>
      <c r="K7" s="84">
        <v>2</v>
      </c>
    </row>
    <row r="8" spans="2:17" x14ac:dyDescent="0.35">
      <c r="B8" s="82">
        <v>2</v>
      </c>
      <c r="C8" s="11" t="s">
        <v>35</v>
      </c>
      <c r="D8" s="11" t="s">
        <v>33</v>
      </c>
      <c r="E8" s="11" t="s">
        <v>36</v>
      </c>
      <c r="F8" s="11" t="s">
        <v>34</v>
      </c>
      <c r="G8" s="11" t="s">
        <v>35</v>
      </c>
      <c r="I8" s="85" t="s">
        <v>33</v>
      </c>
      <c r="J8" s="11">
        <v>1</v>
      </c>
      <c r="K8" s="11">
        <v>3</v>
      </c>
    </row>
    <row r="9" spans="2:17" x14ac:dyDescent="0.35">
      <c r="B9" s="82">
        <v>3</v>
      </c>
      <c r="C9" s="11" t="s">
        <v>33</v>
      </c>
      <c r="D9" s="11" t="s">
        <v>36</v>
      </c>
      <c r="E9" s="11" t="s">
        <v>33</v>
      </c>
      <c r="F9" s="11" t="s">
        <v>33</v>
      </c>
      <c r="G9" s="11" t="s">
        <v>33</v>
      </c>
      <c r="I9" s="85" t="s">
        <v>34</v>
      </c>
      <c r="J9" s="11">
        <v>0</v>
      </c>
      <c r="K9" s="11">
        <v>4</v>
      </c>
    </row>
    <row r="10" spans="2:17" x14ac:dyDescent="0.35">
      <c r="B10" s="82">
        <v>4</v>
      </c>
      <c r="C10" s="11" t="s">
        <v>34</v>
      </c>
      <c r="D10" s="11" t="s">
        <v>34</v>
      </c>
      <c r="E10" s="11" t="s">
        <v>34</v>
      </c>
      <c r="F10" s="11" t="s">
        <v>36</v>
      </c>
      <c r="G10" s="11" t="s">
        <v>34</v>
      </c>
    </row>
    <row r="11" spans="2:17" x14ac:dyDescent="0.35">
      <c r="I11" s="146" t="s">
        <v>256</v>
      </c>
      <c r="J11" s="146"/>
      <c r="K11" s="146"/>
      <c r="L11" s="146"/>
      <c r="M11" s="146"/>
      <c r="N11" s="146"/>
      <c r="O11" s="146"/>
      <c r="P11" s="146"/>
      <c r="Q11" s="146"/>
    </row>
    <row r="12" spans="2:17" x14ac:dyDescent="0.35">
      <c r="B12" s="86" t="s">
        <v>248</v>
      </c>
      <c r="C12" s="86"/>
      <c r="D12" s="86"/>
      <c r="E12" s="86"/>
      <c r="F12" s="86"/>
      <c r="G12" s="86"/>
      <c r="I12" s="146" t="s">
        <v>257</v>
      </c>
      <c r="J12" s="146"/>
      <c r="K12" s="146"/>
      <c r="L12" s="146"/>
      <c r="M12" s="146"/>
      <c r="N12" s="146"/>
      <c r="O12" s="146"/>
      <c r="P12" s="146"/>
      <c r="Q12" s="146"/>
    </row>
    <row r="13" spans="2:17" x14ac:dyDescent="0.35">
      <c r="I13" s="146" t="s">
        <v>258</v>
      </c>
      <c r="J13" s="146"/>
      <c r="K13" s="146"/>
      <c r="L13" s="146"/>
      <c r="M13" s="146"/>
      <c r="N13" s="146"/>
      <c r="O13" s="146"/>
      <c r="P13" s="146"/>
      <c r="Q13" s="146"/>
    </row>
  </sheetData>
  <mergeCells count="4">
    <mergeCell ref="I11:Q11"/>
    <mergeCell ref="I12:Q12"/>
    <mergeCell ref="I13:Q13"/>
    <mergeCell ref="B5:G5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hirarki</vt:lpstr>
      <vt:lpstr>Kriteria</vt:lpstr>
      <vt:lpstr>Sub</vt:lpstr>
      <vt:lpstr>K1</vt:lpstr>
      <vt:lpstr>K2</vt:lpstr>
      <vt:lpstr>K3</vt:lpstr>
      <vt:lpstr>K4</vt:lpstr>
      <vt:lpstr>HitungAlternatif</vt:lpstr>
      <vt:lpstr>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2022-06-20T12:36:11Z</dcterms:created>
  <dcterms:modified xsi:type="dcterms:W3CDTF">2022-07-28T17:22:28Z</dcterms:modified>
</cp:coreProperties>
</file>