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<sst xmlns="http://schemas.openxmlformats.org/spreadsheetml/2006/main" count="15" uniqueCount="13">
  <si>
    <t>Averages</t>
  </si>
  <si>
    <t>Rating / Haste% A</t>
  </si>
  <si>
    <t>Rating / Haste% B</t>
  </si>
  <si>
    <t xml:space="preserve">
</t>
  </si>
  <si>
    <t>Base Cast Time</t>
  </si>
  <si>
    <t>Round to decimals</t>
  </si>
  <si>
    <t>Expected Cast time</t>
  </si>
  <si>
    <t>Tooltip</t>
  </si>
  <si>
    <t>with 15.77 Rating/Haste%</t>
  </si>
  <si>
    <t>Rating</t>
  </si>
  <si>
    <t>Haste Cast Time</t>
  </si>
  <si>
    <t>Haste A</t>
  </si>
  <si>
    <t>Haste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</si>
</sst>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0"/>
      <name val="Arial"/>
    </font>
    <font>
      <color rgb="FF000000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4" xfId="0" applyFont="1" applyNumberFormat="1"/>
    <xf borderId="0" fillId="2" fontId="1" numFmtId="0" xfId="0" applyFont="1"/>
    <xf borderId="0" fillId="2" fontId="2" numFmtId="0" xfId="0" applyFont="1"/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Haste A Deviation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Sheet3!$J$22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Sheet3!$G$22:$G$97</c:f>
            </c:numRef>
          </c:xVal>
          <c:yVal>
            <c:numRef>
              <c:f>Sheet3!$J$23:$J$97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655054"/>
        <c:axId val="1008558908"/>
      </c:scatterChart>
      <c:valAx>
        <c:axId val="2846550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558908"/>
      </c:valAx>
      <c:valAx>
        <c:axId val="1008558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6550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Haste B Deviation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Sheet3!$L$22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Sheet3!$G$23:$G$97</c:f>
            </c:numRef>
          </c:xVal>
          <c:yVal>
            <c:numRef>
              <c:f>Sheet3!$L$23:$L$97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921418"/>
        <c:axId val="80821258"/>
      </c:scatterChart>
      <c:valAx>
        <c:axId val="9449214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21258"/>
      </c:valAx>
      <c:valAx>
        <c:axId val="80821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921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Expected minus Ingame Cast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Sheet3!$G$22:$G$97</c:f>
            </c:numRef>
          </c:xVal>
          <c:yVal>
            <c:numRef>
              <c:f>Sheet3!$O$22:$O$98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26889"/>
        <c:axId val="1981317119"/>
      </c:scatterChart>
      <c:valAx>
        <c:axId val="2506268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317119"/>
      </c:valAx>
      <c:valAx>
        <c:axId val="1981317119"/>
        <c:scaling>
          <c:orientation val="minMax"/>
          <c:max val="0.00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06268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742950</xdr:colOff>
      <xdr:row>3</xdr:row>
      <xdr:rowOff>66675</xdr:rowOff>
    </xdr:from>
    <xdr:ext cx="56292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742950</xdr:colOff>
      <xdr:row>22</xdr:row>
      <xdr:rowOff>28575</xdr:rowOff>
    </xdr:from>
    <xdr:ext cx="56292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742950</xdr:colOff>
      <xdr:row>41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43"/>
    <col customWidth="1" min="5" max="5" width="17.71"/>
    <col customWidth="1" min="6" max="6" width="18.0"/>
    <col customWidth="1" min="15" max="15" width="15.71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/>
      <c r="B2" s="3"/>
      <c r="C2" s="3"/>
      <c r="D2" s="4" t="s">
        <v>0</v>
      </c>
      <c r="F2" s="2"/>
      <c r="G2" s="5"/>
      <c r="H2" s="2"/>
      <c r="I2" s="5"/>
      <c r="J2" s="5"/>
      <c r="K2" s="5"/>
      <c r="L2" s="5"/>
      <c r="M2" s="5"/>
      <c r="N2" s="5"/>
      <c r="O2" s="5"/>
      <c r="P2" s="5"/>
      <c r="Q2" s="5"/>
      <c r="R2" s="2"/>
      <c r="S2" s="2"/>
      <c r="T2" s="2"/>
      <c r="U2" s="2"/>
      <c r="V2" s="2"/>
      <c r="W2" s="2"/>
      <c r="X2" s="2"/>
    </row>
    <row r="3">
      <c r="A3" s="1"/>
      <c r="B3" s="1"/>
      <c r="C3" s="3"/>
      <c r="D3" s="6" t="s">
        <v>1</v>
      </c>
      <c r="E3" s="6" t="s">
        <v>2</v>
      </c>
      <c r="F3" s="2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/>
      <c r="B4" s="1"/>
      <c r="C4" s="7"/>
      <c r="D4" s="5">
        <f>average(F22:F1000)</f>
        <v>15.41048158</v>
      </c>
      <c r="E4" s="2">
        <f>AVERAGE(D22:D45)</f>
        <v>15.41770204</v>
      </c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/>
      <c r="B6" s="1"/>
      <c r="C6" s="1"/>
      <c r="D6" s="2"/>
      <c r="E6" s="2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6.5" customHeight="1">
      <c r="A10" s="3"/>
      <c r="B10" s="1"/>
      <c r="C10" s="1"/>
      <c r="D10" s="5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/>
      <c r="B11" s="1"/>
      <c r="C11" s="1"/>
      <c r="D11" s="2"/>
      <c r="E11" s="2"/>
      <c r="F11" s="2"/>
      <c r="G11" s="5" t="s"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/>
      <c r="B12" s="1"/>
      <c r="C12" s="1"/>
      <c r="D12" s="2"/>
      <c r="E12" s="2"/>
      <c r="F12" s="2"/>
      <c r="G12" s="5">
        <v>2.5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/>
      <c r="B19" s="1"/>
      <c r="C19" s="1"/>
      <c r="D19" s="2"/>
      <c r="E19" s="2"/>
      <c r="F19" s="2"/>
      <c r="G19" s="2"/>
      <c r="H19" s="2"/>
      <c r="I19" s="5" t="s">
        <v>5</v>
      </c>
      <c r="J19" s="2"/>
      <c r="K19" s="2"/>
      <c r="L19" s="2"/>
      <c r="M19" s="2"/>
      <c r="N19" s="5" t="s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/>
      <c r="B20" s="8"/>
      <c r="C20" s="8"/>
      <c r="D20" s="9"/>
      <c r="E20" s="9"/>
      <c r="F20" s="9"/>
      <c r="G20" s="10" t="s">
        <v>7</v>
      </c>
      <c r="I20" s="5">
        <v>3.0</v>
      </c>
      <c r="J20" s="2"/>
      <c r="K20" s="2"/>
      <c r="L20" s="2"/>
      <c r="M20" s="2"/>
      <c r="N20" s="5" t="s">
        <v>8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/>
      <c r="B21" s="8"/>
      <c r="C21" s="8"/>
      <c r="D21" s="6" t="s">
        <v>2</v>
      </c>
      <c r="E21" s="9"/>
      <c r="F21" s="6" t="s">
        <v>1</v>
      </c>
      <c r="G21" s="6" t="s">
        <v>9</v>
      </c>
      <c r="H21" s="6" t="s">
        <v>10</v>
      </c>
      <c r="I21" s="4" t="s">
        <v>11</v>
      </c>
      <c r="K21" s="10" t="s">
        <v>12</v>
      </c>
      <c r="M21" s="6"/>
      <c r="N21" s="6"/>
      <c r="O21" s="2"/>
      <c r="P21" s="6"/>
      <c r="Q21" s="9"/>
      <c r="R21" s="6"/>
      <c r="S21" s="6"/>
      <c r="T21" s="6"/>
      <c r="U21" s="2"/>
      <c r="V21" s="2"/>
      <c r="W21" s="2"/>
      <c r="X21" s="2"/>
    </row>
    <row r="22">
      <c r="A22" s="11"/>
      <c r="B22" s="8"/>
      <c r="C22" s="8"/>
      <c r="D22" s="9">
        <f t="shared" ref="D22:D45" si="1">SUMIF($H$22:$H1002,E22,$F$22:$F1002)/COUNTIF($H$22:$H1002,E22)</f>
        <v>16.2975</v>
      </c>
      <c r="E22" s="9">
        <f>IFERROR(__xludf.DUMMYFUNCTION("UNIQUE(H22:H97)"),2.46)</f>
        <v>2.46</v>
      </c>
      <c r="F22" s="6">
        <f t="shared" ref="F22:F98" si="2">G22/((($G$12/H22)-1)*100)</f>
        <v>15.375</v>
      </c>
      <c r="G22" s="6">
        <v>25.0</v>
      </c>
      <c r="H22" s="6">
        <v>2.46</v>
      </c>
      <c r="I22" s="2">
        <f t="shared" ref="I22:I98" si="3">ROUND(2.5/((0.01*(G22/$D$4))+1),$I$20)</f>
        <v>2.46</v>
      </c>
      <c r="J22" s="6">
        <f t="shared" ref="J22:J98" si="4">I22-H22</f>
        <v>0</v>
      </c>
      <c r="K22" s="9">
        <f t="shared" ref="K22:K98" si="5">ROUND(2.5/((0.01*(G22/$E$4))+1),$I$20)</f>
        <v>2.46</v>
      </c>
      <c r="L22" s="6">
        <f t="shared" ref="L22:L98" si="6">K22-H22</f>
        <v>0</v>
      </c>
      <c r="M22" s="6"/>
      <c r="N22" s="6">
        <f t="shared" ref="N22:N98" si="7">ROUND(2.5/((0.01*(G22/15.77))+1),$I$20)</f>
        <v>2.461</v>
      </c>
      <c r="O22" s="1">
        <f t="shared" ref="O22:O98" si="8">N22-I22</f>
        <v>0.001</v>
      </c>
      <c r="P22" s="6"/>
      <c r="Q22" s="9"/>
      <c r="R22" s="6"/>
      <c r="S22" s="6"/>
      <c r="T22" s="6"/>
      <c r="U22" s="2"/>
      <c r="V22" s="2"/>
      <c r="W22" s="2"/>
      <c r="X22" s="2"/>
    </row>
    <row r="23">
      <c r="A23" s="1"/>
      <c r="B23" s="8"/>
      <c r="C23" s="8"/>
      <c r="D23" s="9">
        <f t="shared" si="1"/>
        <v>15.435</v>
      </c>
      <c r="E23" s="9">
        <f>IFERROR(__xludf.DUMMYFUNCTION("""COMPUTED_VALUE"""),2.45)</f>
        <v>2.45</v>
      </c>
      <c r="F23" s="6">
        <f t="shared" si="2"/>
        <v>17.22</v>
      </c>
      <c r="G23" s="6">
        <v>28.0</v>
      </c>
      <c r="H23" s="6">
        <v>2.46</v>
      </c>
      <c r="I23" s="2">
        <f t="shared" si="3"/>
        <v>2.455</v>
      </c>
      <c r="J23" s="6">
        <f t="shared" si="4"/>
        <v>-0.005</v>
      </c>
      <c r="K23" s="9">
        <f t="shared" si="5"/>
        <v>2.455</v>
      </c>
      <c r="L23" s="6">
        <f t="shared" si="6"/>
        <v>-0.005</v>
      </c>
      <c r="M23" s="6"/>
      <c r="N23" s="6">
        <f t="shared" si="7"/>
        <v>2.456</v>
      </c>
      <c r="O23" s="1">
        <f t="shared" si="8"/>
        <v>0.001</v>
      </c>
      <c r="P23" s="6"/>
      <c r="Q23" s="9"/>
      <c r="R23" s="6"/>
      <c r="S23" s="6"/>
      <c r="T23" s="6"/>
      <c r="U23" s="2"/>
      <c r="V23" s="2"/>
      <c r="W23" s="2"/>
      <c r="X23" s="2"/>
    </row>
    <row r="24">
      <c r="A24" s="2"/>
      <c r="B24" s="9"/>
      <c r="C24" s="9"/>
      <c r="D24" s="9">
        <f t="shared" si="1"/>
        <v>15.58888889</v>
      </c>
      <c r="E24" s="9">
        <f>IFERROR(__xludf.DUMMYFUNCTION("""COMPUTED_VALUE"""),2.44)</f>
        <v>2.44</v>
      </c>
      <c r="F24" s="6">
        <f t="shared" si="2"/>
        <v>14.7</v>
      </c>
      <c r="G24" s="6">
        <v>30.0</v>
      </c>
      <c r="H24" s="6">
        <v>2.45</v>
      </c>
      <c r="I24" s="2">
        <f t="shared" si="3"/>
        <v>2.452</v>
      </c>
      <c r="J24" s="6">
        <f t="shared" si="4"/>
        <v>0.002</v>
      </c>
      <c r="K24" s="9">
        <f t="shared" si="5"/>
        <v>2.452</v>
      </c>
      <c r="L24" s="6">
        <f t="shared" si="6"/>
        <v>0.002</v>
      </c>
      <c r="M24" s="6"/>
      <c r="N24" s="6">
        <f t="shared" si="7"/>
        <v>2.453</v>
      </c>
      <c r="O24" s="1">
        <f t="shared" si="8"/>
        <v>0.001</v>
      </c>
      <c r="P24" s="6"/>
      <c r="Q24" s="9"/>
      <c r="R24" s="6"/>
      <c r="S24" s="6"/>
      <c r="T24" s="6"/>
      <c r="U24" s="2"/>
      <c r="V24" s="2"/>
      <c r="W24" s="2"/>
      <c r="X24" s="2"/>
    </row>
    <row r="25">
      <c r="A25" s="2"/>
      <c r="B25" s="9"/>
      <c r="C25" s="9"/>
      <c r="D25" s="9">
        <f t="shared" si="1"/>
        <v>16.335</v>
      </c>
      <c r="E25" s="9">
        <f>IFERROR(__xludf.DUMMYFUNCTION("""COMPUTED_VALUE"""),2.42)</f>
        <v>2.42</v>
      </c>
      <c r="F25" s="6">
        <f t="shared" si="2"/>
        <v>16.17</v>
      </c>
      <c r="G25" s="6">
        <v>33.0</v>
      </c>
      <c r="H25" s="6">
        <v>2.45</v>
      </c>
      <c r="I25" s="2">
        <f t="shared" si="3"/>
        <v>2.448</v>
      </c>
      <c r="J25" s="6">
        <f t="shared" si="4"/>
        <v>-0.002</v>
      </c>
      <c r="K25" s="9">
        <f t="shared" si="5"/>
        <v>2.448</v>
      </c>
      <c r="L25" s="6">
        <f t="shared" si="6"/>
        <v>-0.002</v>
      </c>
      <c r="M25" s="6"/>
      <c r="N25" s="6">
        <f t="shared" si="7"/>
        <v>2.449</v>
      </c>
      <c r="O25" s="1">
        <f t="shared" si="8"/>
        <v>0.001</v>
      </c>
      <c r="P25" s="6"/>
      <c r="Q25" s="9"/>
      <c r="R25" s="6"/>
      <c r="S25" s="6"/>
      <c r="T25" s="9"/>
      <c r="U25" s="2"/>
      <c r="V25" s="2"/>
      <c r="W25" s="2"/>
      <c r="X25" s="2"/>
    </row>
    <row r="26">
      <c r="A26" s="2"/>
      <c r="B26" s="9"/>
      <c r="C26" s="9"/>
      <c r="D26" s="9">
        <f t="shared" si="1"/>
        <v>15.97740741</v>
      </c>
      <c r="E26" s="9">
        <f>IFERROR(__xludf.DUMMYFUNCTION("""COMPUTED_VALUE"""),2.41)</f>
        <v>2.41</v>
      </c>
      <c r="F26" s="6">
        <f t="shared" si="2"/>
        <v>15.04666667</v>
      </c>
      <c r="G26" s="6">
        <v>37.0</v>
      </c>
      <c r="H26" s="6">
        <v>2.44</v>
      </c>
      <c r="I26" s="2">
        <f t="shared" si="3"/>
        <v>2.441</v>
      </c>
      <c r="J26" s="6">
        <f t="shared" si="4"/>
        <v>0.001</v>
      </c>
      <c r="K26" s="9">
        <f t="shared" si="5"/>
        <v>2.441</v>
      </c>
      <c r="L26" s="6">
        <f t="shared" si="6"/>
        <v>0.001</v>
      </c>
      <c r="M26" s="6"/>
      <c r="N26" s="6">
        <f t="shared" si="7"/>
        <v>2.443</v>
      </c>
      <c r="O26" s="1">
        <f t="shared" si="8"/>
        <v>0.002</v>
      </c>
      <c r="P26" s="6"/>
      <c r="Q26" s="9"/>
      <c r="R26" s="6"/>
      <c r="S26" s="6"/>
      <c r="T26" s="9"/>
      <c r="U26" s="2"/>
      <c r="V26" s="2"/>
      <c r="W26" s="2"/>
      <c r="X26" s="2"/>
    </row>
    <row r="27">
      <c r="A27" s="2"/>
      <c r="B27" s="9"/>
      <c r="C27" s="9"/>
      <c r="D27" s="9">
        <f t="shared" si="1"/>
        <v>15.64</v>
      </c>
      <c r="E27" s="9">
        <f>IFERROR(__xludf.DUMMYFUNCTION("""COMPUTED_VALUE"""),2.4)</f>
        <v>2.4</v>
      </c>
      <c r="F27" s="6">
        <f t="shared" si="2"/>
        <v>15.45333333</v>
      </c>
      <c r="G27" s="6">
        <v>38.0</v>
      </c>
      <c r="H27" s="6">
        <v>2.44</v>
      </c>
      <c r="I27" s="2">
        <f t="shared" si="3"/>
        <v>2.44</v>
      </c>
      <c r="J27" s="6">
        <f t="shared" si="4"/>
        <v>0</v>
      </c>
      <c r="K27" s="9">
        <f t="shared" si="5"/>
        <v>2.44</v>
      </c>
      <c r="L27" s="6">
        <f t="shared" si="6"/>
        <v>0</v>
      </c>
      <c r="M27" s="6"/>
      <c r="N27" s="6">
        <f t="shared" si="7"/>
        <v>2.441</v>
      </c>
      <c r="O27" s="1">
        <f t="shared" si="8"/>
        <v>0.001</v>
      </c>
      <c r="P27" s="6"/>
      <c r="Q27" s="9"/>
      <c r="R27" s="6"/>
      <c r="S27" s="6"/>
      <c r="T27" s="9"/>
      <c r="U27" s="2"/>
      <c r="V27" s="2"/>
      <c r="W27" s="2"/>
      <c r="X27" s="2"/>
    </row>
    <row r="28">
      <c r="A28" s="2"/>
      <c r="B28" s="9"/>
      <c r="C28" s="9"/>
      <c r="D28" s="9">
        <f t="shared" si="1"/>
        <v>15.49878788</v>
      </c>
      <c r="E28" s="9">
        <f>IFERROR(__xludf.DUMMYFUNCTION("""COMPUTED_VALUE"""),2.39)</f>
        <v>2.39</v>
      </c>
      <c r="F28" s="6">
        <f t="shared" si="2"/>
        <v>16.26666667</v>
      </c>
      <c r="G28" s="6">
        <v>40.0</v>
      </c>
      <c r="H28" s="6">
        <v>2.44</v>
      </c>
      <c r="I28" s="2">
        <f t="shared" si="3"/>
        <v>2.437</v>
      </c>
      <c r="J28" s="6">
        <f t="shared" si="4"/>
        <v>-0.003</v>
      </c>
      <c r="K28" s="9">
        <f t="shared" si="5"/>
        <v>2.437</v>
      </c>
      <c r="L28" s="6">
        <f t="shared" si="6"/>
        <v>-0.003</v>
      </c>
      <c r="M28" s="6"/>
      <c r="N28" s="6">
        <f t="shared" si="7"/>
        <v>2.438</v>
      </c>
      <c r="O28" s="1">
        <f t="shared" si="8"/>
        <v>0.001</v>
      </c>
      <c r="P28" s="6"/>
      <c r="Q28" s="9"/>
      <c r="R28" s="6"/>
      <c r="S28" s="6"/>
      <c r="T28" s="9"/>
      <c r="U28" s="2"/>
      <c r="V28" s="2"/>
      <c r="W28" s="2"/>
      <c r="X28" s="2"/>
    </row>
    <row r="29">
      <c r="A29" s="2"/>
      <c r="B29" s="9"/>
      <c r="C29" s="9"/>
      <c r="D29" s="9">
        <f t="shared" si="1"/>
        <v>15.20555556</v>
      </c>
      <c r="E29" s="9">
        <f>IFERROR(__xludf.DUMMYFUNCTION("""COMPUTED_VALUE"""),2.38)</f>
        <v>2.38</v>
      </c>
      <c r="F29" s="6">
        <f t="shared" si="2"/>
        <v>16.0325</v>
      </c>
      <c r="G29" s="6">
        <v>53.0</v>
      </c>
      <c r="H29" s="6">
        <v>2.42</v>
      </c>
      <c r="I29" s="2">
        <f t="shared" si="3"/>
        <v>2.417</v>
      </c>
      <c r="J29" s="6">
        <f t="shared" si="4"/>
        <v>-0.003</v>
      </c>
      <c r="K29" s="9">
        <f t="shared" si="5"/>
        <v>2.417</v>
      </c>
      <c r="L29" s="6">
        <f t="shared" si="6"/>
        <v>-0.003</v>
      </c>
      <c r="M29" s="6"/>
      <c r="N29" s="6">
        <f t="shared" si="7"/>
        <v>2.419</v>
      </c>
      <c r="O29" s="1">
        <f t="shared" si="8"/>
        <v>0.002</v>
      </c>
      <c r="P29" s="6"/>
      <c r="Q29" s="9"/>
      <c r="R29" s="6"/>
      <c r="S29" s="6"/>
      <c r="T29" s="9"/>
      <c r="U29" s="2"/>
      <c r="V29" s="2"/>
      <c r="W29" s="2"/>
      <c r="X29" s="2"/>
    </row>
    <row r="30">
      <c r="A30" s="2"/>
      <c r="B30" s="9"/>
      <c r="C30" s="9"/>
      <c r="D30" s="9">
        <f t="shared" si="1"/>
        <v>15.58730769</v>
      </c>
      <c r="E30" s="9">
        <f>IFERROR(__xludf.DUMMYFUNCTION("""COMPUTED_VALUE"""),2.37)</f>
        <v>2.37</v>
      </c>
      <c r="F30" s="6">
        <f t="shared" si="2"/>
        <v>16.6375</v>
      </c>
      <c r="G30" s="6">
        <v>55.0</v>
      </c>
      <c r="H30" s="6">
        <v>2.42</v>
      </c>
      <c r="I30" s="2">
        <f t="shared" si="3"/>
        <v>2.414</v>
      </c>
      <c r="J30" s="6">
        <f t="shared" si="4"/>
        <v>-0.006</v>
      </c>
      <c r="K30" s="9">
        <f t="shared" si="5"/>
        <v>2.414</v>
      </c>
      <c r="L30" s="6">
        <f t="shared" si="6"/>
        <v>-0.006</v>
      </c>
      <c r="M30" s="6"/>
      <c r="N30" s="6">
        <f t="shared" si="7"/>
        <v>2.416</v>
      </c>
      <c r="O30" s="1">
        <f t="shared" si="8"/>
        <v>0.002</v>
      </c>
      <c r="P30" s="6"/>
      <c r="Q30" s="9"/>
      <c r="R30" s="6"/>
      <c r="S30" s="6"/>
      <c r="T30" s="9"/>
      <c r="U30" s="2"/>
      <c r="V30" s="2"/>
      <c r="W30" s="2"/>
      <c r="X30" s="2"/>
    </row>
    <row r="31">
      <c r="A31" s="2"/>
      <c r="B31" s="9"/>
      <c r="C31" s="9"/>
      <c r="D31" s="9">
        <f t="shared" si="1"/>
        <v>15.54228571</v>
      </c>
      <c r="E31" s="9">
        <f>IFERROR(__xludf.DUMMYFUNCTION("""COMPUTED_VALUE"""),2.36)</f>
        <v>2.36</v>
      </c>
      <c r="F31" s="6">
        <f t="shared" si="2"/>
        <v>15.53111111</v>
      </c>
      <c r="G31" s="6">
        <v>58.0</v>
      </c>
      <c r="H31" s="6">
        <v>2.41</v>
      </c>
      <c r="I31" s="2">
        <f t="shared" si="3"/>
        <v>2.409</v>
      </c>
      <c r="J31" s="6">
        <f t="shared" si="4"/>
        <v>-0.001</v>
      </c>
      <c r="K31" s="9">
        <f t="shared" si="5"/>
        <v>2.409</v>
      </c>
      <c r="L31" s="6">
        <f t="shared" si="6"/>
        <v>-0.001</v>
      </c>
      <c r="M31" s="6"/>
      <c r="N31" s="6">
        <f t="shared" si="7"/>
        <v>2.411</v>
      </c>
      <c r="O31" s="1">
        <f t="shared" si="8"/>
        <v>0.002</v>
      </c>
      <c r="P31" s="6"/>
      <c r="Q31" s="9"/>
      <c r="R31" s="6"/>
      <c r="S31" s="6"/>
      <c r="T31" s="9"/>
      <c r="U31" s="2"/>
      <c r="V31" s="2"/>
      <c r="W31" s="2"/>
      <c r="X31" s="2"/>
    </row>
    <row r="32">
      <c r="A32" s="2"/>
      <c r="B32" s="9"/>
      <c r="C32" s="9"/>
      <c r="D32" s="9">
        <f t="shared" si="1"/>
        <v>15.51</v>
      </c>
      <c r="E32" s="9">
        <f>IFERROR(__xludf.DUMMYFUNCTION("""COMPUTED_VALUE"""),2.35)</f>
        <v>2.35</v>
      </c>
      <c r="F32" s="6">
        <f t="shared" si="2"/>
        <v>16.06666667</v>
      </c>
      <c r="G32" s="6">
        <v>60.0</v>
      </c>
      <c r="H32" s="6">
        <v>2.41</v>
      </c>
      <c r="I32" s="2">
        <f t="shared" si="3"/>
        <v>2.406</v>
      </c>
      <c r="J32" s="6">
        <f t="shared" si="4"/>
        <v>-0.004</v>
      </c>
      <c r="K32" s="9">
        <f t="shared" si="5"/>
        <v>2.406</v>
      </c>
      <c r="L32" s="6">
        <f t="shared" si="6"/>
        <v>-0.004</v>
      </c>
      <c r="M32" s="6"/>
      <c r="N32" s="6">
        <f t="shared" si="7"/>
        <v>2.408</v>
      </c>
      <c r="O32" s="1">
        <f t="shared" si="8"/>
        <v>0.002</v>
      </c>
      <c r="P32" s="6"/>
      <c r="Q32" s="9"/>
      <c r="R32" s="6"/>
      <c r="S32" s="6"/>
      <c r="T32" s="9"/>
      <c r="U32" s="2"/>
      <c r="V32" s="2"/>
      <c r="W32" s="2"/>
      <c r="X32" s="2"/>
    </row>
    <row r="33">
      <c r="A33" s="2"/>
      <c r="B33" s="9"/>
      <c r="C33" s="9"/>
      <c r="D33" s="9">
        <f t="shared" si="1"/>
        <v>15.429375</v>
      </c>
      <c r="E33" s="9">
        <f>IFERROR(__xludf.DUMMYFUNCTION("""COMPUTED_VALUE"""),2.34)</f>
        <v>2.34</v>
      </c>
      <c r="F33" s="6">
        <f t="shared" si="2"/>
        <v>16.33444444</v>
      </c>
      <c r="G33" s="6">
        <v>61.0</v>
      </c>
      <c r="H33" s="6">
        <v>2.41</v>
      </c>
      <c r="I33" s="2">
        <f t="shared" si="3"/>
        <v>2.405</v>
      </c>
      <c r="J33" s="6">
        <f t="shared" si="4"/>
        <v>-0.005</v>
      </c>
      <c r="K33" s="9">
        <f t="shared" si="5"/>
        <v>2.405</v>
      </c>
      <c r="L33" s="6">
        <f t="shared" si="6"/>
        <v>-0.005</v>
      </c>
      <c r="M33" s="2"/>
      <c r="N33" s="6">
        <f t="shared" si="7"/>
        <v>2.407</v>
      </c>
      <c r="O33" s="1">
        <f t="shared" si="8"/>
        <v>0.002</v>
      </c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9"/>
      <c r="C34" s="9"/>
      <c r="D34" s="9">
        <f t="shared" si="1"/>
        <v>15.38485294</v>
      </c>
      <c r="E34" s="9">
        <f>IFERROR(__xludf.DUMMYFUNCTION("""COMPUTED_VALUE"""),2.33)</f>
        <v>2.33</v>
      </c>
      <c r="F34" s="6">
        <f t="shared" si="2"/>
        <v>14.88</v>
      </c>
      <c r="G34" s="6">
        <v>62.0</v>
      </c>
      <c r="H34" s="6">
        <v>2.4</v>
      </c>
      <c r="I34" s="2">
        <f t="shared" si="3"/>
        <v>2.403</v>
      </c>
      <c r="J34" s="6">
        <f t="shared" si="4"/>
        <v>0.003</v>
      </c>
      <c r="K34" s="9">
        <f t="shared" si="5"/>
        <v>2.403</v>
      </c>
      <c r="L34" s="6">
        <f t="shared" si="6"/>
        <v>0.003</v>
      </c>
      <c r="M34" s="2"/>
      <c r="N34" s="6">
        <f t="shared" si="7"/>
        <v>2.405</v>
      </c>
      <c r="O34" s="1">
        <f t="shared" si="8"/>
        <v>0.002</v>
      </c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9"/>
      <c r="C35" s="6"/>
      <c r="D35" s="9">
        <f t="shared" si="1"/>
        <v>15.28622222</v>
      </c>
      <c r="E35" s="9">
        <f>IFERROR(__xludf.DUMMYFUNCTION("""COMPUTED_VALUE"""),2.32)</f>
        <v>2.32</v>
      </c>
      <c r="F35" s="6">
        <f t="shared" si="2"/>
        <v>15.12</v>
      </c>
      <c r="G35" s="6">
        <v>63.0</v>
      </c>
      <c r="H35" s="6">
        <v>2.4</v>
      </c>
      <c r="I35" s="2">
        <f t="shared" si="3"/>
        <v>2.402</v>
      </c>
      <c r="J35" s="6">
        <f t="shared" si="4"/>
        <v>0.002</v>
      </c>
      <c r="K35" s="9">
        <f t="shared" si="5"/>
        <v>2.402</v>
      </c>
      <c r="L35" s="6">
        <f t="shared" si="6"/>
        <v>0.002</v>
      </c>
      <c r="M35" s="2"/>
      <c r="N35" s="6">
        <f t="shared" si="7"/>
        <v>2.404</v>
      </c>
      <c r="O35" s="1">
        <f t="shared" si="8"/>
        <v>0.002</v>
      </c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9"/>
      <c r="C36" s="6"/>
      <c r="D36" s="9">
        <f t="shared" si="1"/>
        <v>15.29463158</v>
      </c>
      <c r="E36" s="9">
        <f>IFERROR(__xludf.DUMMYFUNCTION("""COMPUTED_VALUE"""),2.31)</f>
        <v>2.31</v>
      </c>
      <c r="F36" s="6">
        <f t="shared" si="2"/>
        <v>15.6</v>
      </c>
      <c r="G36" s="6">
        <v>65.0</v>
      </c>
      <c r="H36" s="6">
        <v>2.4</v>
      </c>
      <c r="I36" s="2">
        <f t="shared" si="3"/>
        <v>2.399</v>
      </c>
      <c r="J36" s="6">
        <f t="shared" si="4"/>
        <v>-0.001</v>
      </c>
      <c r="K36" s="9">
        <f t="shared" si="5"/>
        <v>2.399</v>
      </c>
      <c r="L36" s="6">
        <f t="shared" si="6"/>
        <v>-0.001</v>
      </c>
      <c r="M36" s="2"/>
      <c r="N36" s="6">
        <f t="shared" si="7"/>
        <v>2.401</v>
      </c>
      <c r="O36" s="1">
        <f t="shared" si="8"/>
        <v>0.002</v>
      </c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9"/>
      <c r="C37" s="12"/>
      <c r="D37" s="9">
        <f t="shared" si="1"/>
        <v>14.95</v>
      </c>
      <c r="E37" s="9">
        <f>IFERROR(__xludf.DUMMYFUNCTION("""COMPUTED_VALUE"""),2.3)</f>
        <v>2.3</v>
      </c>
      <c r="F37" s="6">
        <f t="shared" si="2"/>
        <v>15.84</v>
      </c>
      <c r="G37" s="6">
        <v>66.0</v>
      </c>
      <c r="H37" s="6">
        <v>2.4</v>
      </c>
      <c r="I37" s="2">
        <f t="shared" si="3"/>
        <v>2.397</v>
      </c>
      <c r="J37" s="6">
        <f t="shared" si="4"/>
        <v>-0.003</v>
      </c>
      <c r="K37" s="9">
        <f t="shared" si="5"/>
        <v>2.397</v>
      </c>
      <c r="L37" s="6">
        <f t="shared" si="6"/>
        <v>-0.003</v>
      </c>
      <c r="M37" s="2"/>
      <c r="N37" s="6">
        <f t="shared" si="7"/>
        <v>2.4</v>
      </c>
      <c r="O37" s="1">
        <f t="shared" si="8"/>
        <v>0.003</v>
      </c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9"/>
      <c r="C38" s="12"/>
      <c r="D38" s="9">
        <f t="shared" si="1"/>
        <v>15.59380952</v>
      </c>
      <c r="E38" s="9">
        <f>IFERROR(__xludf.DUMMYFUNCTION("""COMPUTED_VALUE"""),2.29)</f>
        <v>2.29</v>
      </c>
      <c r="F38" s="6">
        <f t="shared" si="2"/>
        <v>16.08</v>
      </c>
      <c r="G38" s="6">
        <v>67.0</v>
      </c>
      <c r="H38" s="6">
        <v>2.4</v>
      </c>
      <c r="I38" s="2">
        <f t="shared" si="3"/>
        <v>2.396</v>
      </c>
      <c r="J38" s="6">
        <f t="shared" si="4"/>
        <v>-0.004</v>
      </c>
      <c r="K38" s="9">
        <f t="shared" si="5"/>
        <v>2.396</v>
      </c>
      <c r="L38" s="6">
        <f t="shared" si="6"/>
        <v>-0.004</v>
      </c>
      <c r="M38" s="2"/>
      <c r="N38" s="6">
        <f t="shared" si="7"/>
        <v>2.398</v>
      </c>
      <c r="O38" s="1">
        <f t="shared" si="8"/>
        <v>0.002</v>
      </c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9"/>
      <c r="C39" s="6"/>
      <c r="D39" s="9">
        <f t="shared" si="1"/>
        <v>15.13090909</v>
      </c>
      <c r="E39" s="9">
        <f>IFERROR(__xludf.DUMMYFUNCTION("""COMPUTED_VALUE"""),2.28)</f>
        <v>2.28</v>
      </c>
      <c r="F39" s="6">
        <f t="shared" si="2"/>
        <v>16.32</v>
      </c>
      <c r="G39" s="6">
        <v>68.0</v>
      </c>
      <c r="H39" s="6">
        <v>2.4</v>
      </c>
      <c r="I39" s="2">
        <f t="shared" si="3"/>
        <v>2.394</v>
      </c>
      <c r="J39" s="6">
        <f t="shared" si="4"/>
        <v>-0.006</v>
      </c>
      <c r="K39" s="9">
        <f t="shared" si="5"/>
        <v>2.394</v>
      </c>
      <c r="L39" s="6">
        <f t="shared" si="6"/>
        <v>-0.006</v>
      </c>
      <c r="M39" s="2"/>
      <c r="N39" s="6">
        <f t="shared" si="7"/>
        <v>2.397</v>
      </c>
      <c r="O39" s="1">
        <f t="shared" si="8"/>
        <v>0.003</v>
      </c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9"/>
      <c r="C40" s="6"/>
      <c r="D40" s="9">
        <f t="shared" si="1"/>
        <v>15.11688406</v>
      </c>
      <c r="E40" s="9">
        <f>IFERROR(__xludf.DUMMYFUNCTION("""COMPUTED_VALUE"""),2.27)</f>
        <v>2.27</v>
      </c>
      <c r="F40" s="6">
        <f t="shared" si="2"/>
        <v>15.20909091</v>
      </c>
      <c r="G40" s="5">
        <v>70.0</v>
      </c>
      <c r="H40" s="5">
        <v>2.39</v>
      </c>
      <c r="I40" s="2">
        <f t="shared" si="3"/>
        <v>2.391</v>
      </c>
      <c r="J40" s="6">
        <f t="shared" si="4"/>
        <v>0.001</v>
      </c>
      <c r="K40" s="9">
        <f t="shared" si="5"/>
        <v>2.391</v>
      </c>
      <c r="L40" s="6">
        <f t="shared" si="6"/>
        <v>0.001</v>
      </c>
      <c r="M40" s="2"/>
      <c r="N40" s="6">
        <f t="shared" si="7"/>
        <v>2.394</v>
      </c>
      <c r="O40" s="1">
        <f t="shared" si="8"/>
        <v>0.003</v>
      </c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9"/>
      <c r="C41" s="9"/>
      <c r="D41" s="9">
        <f t="shared" si="1"/>
        <v>15.00388889</v>
      </c>
      <c r="E41" s="9">
        <f>IFERROR(__xludf.DUMMYFUNCTION("""COMPUTED_VALUE"""),2.26)</f>
        <v>2.26</v>
      </c>
      <c r="F41" s="6">
        <f t="shared" si="2"/>
        <v>15.42636364</v>
      </c>
      <c r="G41" s="5">
        <v>71.0</v>
      </c>
      <c r="H41" s="5">
        <v>2.39</v>
      </c>
      <c r="I41" s="2">
        <f t="shared" si="3"/>
        <v>2.39</v>
      </c>
      <c r="J41" s="6">
        <f t="shared" si="4"/>
        <v>0</v>
      </c>
      <c r="K41" s="9">
        <f t="shared" si="5"/>
        <v>2.39</v>
      </c>
      <c r="L41" s="6">
        <f t="shared" si="6"/>
        <v>0</v>
      </c>
      <c r="M41" s="2"/>
      <c r="N41" s="6">
        <f t="shared" si="7"/>
        <v>2.392</v>
      </c>
      <c r="O41" s="1">
        <f t="shared" si="8"/>
        <v>0.002</v>
      </c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9"/>
      <c r="C42" s="6"/>
      <c r="D42" s="9">
        <f t="shared" si="1"/>
        <v>15.03</v>
      </c>
      <c r="E42" s="9">
        <f>IFERROR(__xludf.DUMMYFUNCTION("""COMPUTED_VALUE"""),2.25)</f>
        <v>2.25</v>
      </c>
      <c r="F42" s="6">
        <f t="shared" si="2"/>
        <v>15.86090909</v>
      </c>
      <c r="G42" s="5">
        <v>73.0</v>
      </c>
      <c r="H42" s="5">
        <v>2.39</v>
      </c>
      <c r="I42" s="2">
        <f t="shared" si="3"/>
        <v>2.387</v>
      </c>
      <c r="J42" s="6">
        <f t="shared" si="4"/>
        <v>-0.003</v>
      </c>
      <c r="K42" s="9">
        <f t="shared" si="5"/>
        <v>2.387</v>
      </c>
      <c r="L42" s="6">
        <f t="shared" si="6"/>
        <v>-0.003</v>
      </c>
      <c r="M42" s="2"/>
      <c r="N42" s="6">
        <f t="shared" si="7"/>
        <v>2.389</v>
      </c>
      <c r="O42" s="1">
        <f t="shared" si="8"/>
        <v>0.002</v>
      </c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9"/>
      <c r="C43" s="6"/>
      <c r="D43" s="9">
        <f t="shared" si="1"/>
        <v>15.16307692</v>
      </c>
      <c r="E43" s="9">
        <f>IFERROR(__xludf.DUMMYFUNCTION("""COMPUTED_VALUE"""),2.24)</f>
        <v>2.24</v>
      </c>
      <c r="F43" s="6">
        <f t="shared" si="2"/>
        <v>14.875</v>
      </c>
      <c r="G43" s="5">
        <v>75.0</v>
      </c>
      <c r="H43" s="5">
        <v>2.38</v>
      </c>
      <c r="I43" s="2">
        <f t="shared" si="3"/>
        <v>2.384</v>
      </c>
      <c r="J43" s="6">
        <f t="shared" si="4"/>
        <v>0.004</v>
      </c>
      <c r="K43" s="9">
        <f t="shared" si="5"/>
        <v>2.384</v>
      </c>
      <c r="L43" s="6">
        <f t="shared" si="6"/>
        <v>0.004</v>
      </c>
      <c r="M43" s="2"/>
      <c r="N43" s="6">
        <f t="shared" si="7"/>
        <v>2.387</v>
      </c>
      <c r="O43" s="1">
        <f t="shared" si="8"/>
        <v>0.003</v>
      </c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9"/>
      <c r="C44" s="9"/>
      <c r="D44" s="9">
        <f t="shared" si="1"/>
        <v>15.19703704</v>
      </c>
      <c r="E44" s="9">
        <f>IFERROR(__xludf.DUMMYFUNCTION("""COMPUTED_VALUE"""),2.23)</f>
        <v>2.23</v>
      </c>
      <c r="F44" s="6">
        <f t="shared" si="2"/>
        <v>15.27166667</v>
      </c>
      <c r="G44" s="5">
        <v>77.0</v>
      </c>
      <c r="H44" s="5">
        <v>2.38</v>
      </c>
      <c r="I44" s="2">
        <f t="shared" si="3"/>
        <v>2.381</v>
      </c>
      <c r="J44" s="6">
        <f t="shared" si="4"/>
        <v>0.001</v>
      </c>
      <c r="K44" s="9">
        <f t="shared" si="5"/>
        <v>2.381</v>
      </c>
      <c r="L44" s="6">
        <f t="shared" si="6"/>
        <v>0.001</v>
      </c>
      <c r="M44" s="2"/>
      <c r="N44" s="6">
        <f t="shared" si="7"/>
        <v>2.384</v>
      </c>
      <c r="O44" s="1">
        <f t="shared" si="8"/>
        <v>0.003</v>
      </c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9"/>
      <c r="C45" s="9"/>
      <c r="D45" s="9">
        <f t="shared" si="1"/>
        <v>14.82642857</v>
      </c>
      <c r="E45" s="9">
        <f>IFERROR(__xludf.DUMMYFUNCTION("""COMPUTED_VALUE"""),2.22)</f>
        <v>2.22</v>
      </c>
      <c r="F45" s="6">
        <f t="shared" si="2"/>
        <v>15.47</v>
      </c>
      <c r="G45" s="5">
        <v>78.0</v>
      </c>
      <c r="H45" s="5">
        <v>2.38</v>
      </c>
      <c r="I45" s="2">
        <f t="shared" si="3"/>
        <v>2.38</v>
      </c>
      <c r="J45" s="6">
        <f t="shared" si="4"/>
        <v>0</v>
      </c>
      <c r="K45" s="9">
        <f t="shared" si="5"/>
        <v>2.38</v>
      </c>
      <c r="L45" s="6">
        <f t="shared" si="6"/>
        <v>0</v>
      </c>
      <c r="M45" s="2"/>
      <c r="N45" s="6">
        <f t="shared" si="7"/>
        <v>2.382</v>
      </c>
      <c r="O45" s="1">
        <f t="shared" si="8"/>
        <v>0.002</v>
      </c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9"/>
      <c r="C46" s="9"/>
      <c r="D46" s="9"/>
      <c r="E46" s="9"/>
      <c r="F46" s="6">
        <f t="shared" si="2"/>
        <v>15.13153846</v>
      </c>
      <c r="G46" s="5">
        <v>83.0</v>
      </c>
      <c r="H46" s="5">
        <v>2.37</v>
      </c>
      <c r="I46" s="2">
        <f t="shared" si="3"/>
        <v>2.372</v>
      </c>
      <c r="J46" s="6">
        <f t="shared" si="4"/>
        <v>0.002</v>
      </c>
      <c r="K46" s="9">
        <f t="shared" si="5"/>
        <v>2.372</v>
      </c>
      <c r="L46" s="6">
        <f t="shared" si="6"/>
        <v>0.002</v>
      </c>
      <c r="M46" s="2"/>
      <c r="N46" s="6">
        <f t="shared" si="7"/>
        <v>2.375</v>
      </c>
      <c r="O46" s="1">
        <f t="shared" si="8"/>
        <v>0.003</v>
      </c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6">
        <f t="shared" si="2"/>
        <v>15.49615385</v>
      </c>
      <c r="G47" s="5">
        <v>85.0</v>
      </c>
      <c r="H47" s="5">
        <v>2.37</v>
      </c>
      <c r="I47" s="2">
        <f t="shared" si="3"/>
        <v>2.369</v>
      </c>
      <c r="J47" s="6">
        <f t="shared" si="4"/>
        <v>-0.001</v>
      </c>
      <c r="K47" s="9">
        <f t="shared" si="5"/>
        <v>2.369</v>
      </c>
      <c r="L47" s="6">
        <f t="shared" si="6"/>
        <v>-0.001</v>
      </c>
      <c r="M47" s="2"/>
      <c r="N47" s="6">
        <f t="shared" si="7"/>
        <v>2.372</v>
      </c>
      <c r="O47" s="1">
        <f t="shared" si="8"/>
        <v>0.003</v>
      </c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6">
        <f t="shared" si="2"/>
        <v>15.67846154</v>
      </c>
      <c r="G48" s="5">
        <v>86.0</v>
      </c>
      <c r="H48" s="5">
        <v>2.37</v>
      </c>
      <c r="I48" s="2">
        <f t="shared" si="3"/>
        <v>2.368</v>
      </c>
      <c r="J48" s="6">
        <f t="shared" si="4"/>
        <v>-0.002</v>
      </c>
      <c r="K48" s="9">
        <f t="shared" si="5"/>
        <v>2.368</v>
      </c>
      <c r="L48" s="6">
        <f t="shared" si="6"/>
        <v>-0.002</v>
      </c>
      <c r="M48" s="2"/>
      <c r="N48" s="6">
        <f t="shared" si="7"/>
        <v>2.371</v>
      </c>
      <c r="O48" s="1">
        <f t="shared" si="8"/>
        <v>0.003</v>
      </c>
      <c r="P48" s="2"/>
      <c r="Q48" s="2"/>
      <c r="R48" s="2"/>
      <c r="S48" s="2"/>
      <c r="T48" s="2"/>
      <c r="U48" s="2"/>
      <c r="V48" s="2"/>
      <c r="W48" s="2"/>
      <c r="X48" s="2"/>
    </row>
    <row r="49" ht="21.0" customHeight="1">
      <c r="A49" s="2"/>
      <c r="B49" s="2"/>
      <c r="C49" s="2"/>
      <c r="D49" s="2"/>
      <c r="E49" s="2"/>
      <c r="F49" s="6">
        <f t="shared" si="2"/>
        <v>16.04307692</v>
      </c>
      <c r="G49" s="5">
        <v>88.0</v>
      </c>
      <c r="H49" s="5">
        <v>2.37</v>
      </c>
      <c r="I49" s="2">
        <f t="shared" si="3"/>
        <v>2.365</v>
      </c>
      <c r="J49" s="6">
        <f t="shared" si="4"/>
        <v>-0.005</v>
      </c>
      <c r="K49" s="9">
        <f t="shared" si="5"/>
        <v>2.365</v>
      </c>
      <c r="L49" s="6">
        <f t="shared" si="6"/>
        <v>-0.005</v>
      </c>
      <c r="M49" s="2"/>
      <c r="N49" s="6">
        <f t="shared" si="7"/>
        <v>2.368</v>
      </c>
      <c r="O49" s="1">
        <f t="shared" si="8"/>
        <v>0.003</v>
      </c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6">
        <f t="shared" si="2"/>
        <v>15.17142857</v>
      </c>
      <c r="G50" s="5">
        <v>90.0</v>
      </c>
      <c r="H50" s="5">
        <v>2.36</v>
      </c>
      <c r="I50" s="2">
        <f t="shared" si="3"/>
        <v>2.362</v>
      </c>
      <c r="J50" s="6">
        <f t="shared" si="4"/>
        <v>0.002</v>
      </c>
      <c r="K50" s="9">
        <f t="shared" si="5"/>
        <v>2.362</v>
      </c>
      <c r="L50" s="6">
        <f t="shared" si="6"/>
        <v>0.002</v>
      </c>
      <c r="M50" s="2"/>
      <c r="N50" s="6">
        <f t="shared" si="7"/>
        <v>2.365</v>
      </c>
      <c r="O50" s="1">
        <f t="shared" si="8"/>
        <v>0.003</v>
      </c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6">
        <f t="shared" si="2"/>
        <v>15.34</v>
      </c>
      <c r="G51" s="5">
        <v>91.0</v>
      </c>
      <c r="H51" s="5">
        <v>2.36</v>
      </c>
      <c r="I51" s="2">
        <f t="shared" si="3"/>
        <v>2.361</v>
      </c>
      <c r="J51" s="6">
        <f t="shared" si="4"/>
        <v>0.001</v>
      </c>
      <c r="K51" s="9">
        <f t="shared" si="5"/>
        <v>2.361</v>
      </c>
      <c r="L51" s="6">
        <f t="shared" si="6"/>
        <v>0.001</v>
      </c>
      <c r="M51" s="2"/>
      <c r="N51" s="6">
        <f t="shared" si="7"/>
        <v>2.364</v>
      </c>
      <c r="O51" s="1">
        <f t="shared" si="8"/>
        <v>0.003</v>
      </c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6">
        <f t="shared" si="2"/>
        <v>15.50857143</v>
      </c>
      <c r="G52" s="5">
        <v>92.0</v>
      </c>
      <c r="H52" s="5">
        <v>2.36</v>
      </c>
      <c r="I52" s="2">
        <f t="shared" si="3"/>
        <v>2.359</v>
      </c>
      <c r="J52" s="6">
        <f t="shared" si="4"/>
        <v>-0.001</v>
      </c>
      <c r="K52" s="9">
        <f t="shared" si="5"/>
        <v>2.359</v>
      </c>
      <c r="L52" s="6">
        <f t="shared" si="6"/>
        <v>-0.001</v>
      </c>
      <c r="M52" s="2"/>
      <c r="N52" s="6">
        <f t="shared" si="7"/>
        <v>2.362</v>
      </c>
      <c r="O52" s="1">
        <f t="shared" si="8"/>
        <v>0.003</v>
      </c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6">
        <f t="shared" si="2"/>
        <v>15.67714286</v>
      </c>
      <c r="G53" s="6">
        <v>93.0</v>
      </c>
      <c r="H53" s="6">
        <v>2.36</v>
      </c>
      <c r="I53" s="2">
        <f t="shared" si="3"/>
        <v>2.358</v>
      </c>
      <c r="J53" s="6">
        <f t="shared" si="4"/>
        <v>-0.002</v>
      </c>
      <c r="K53" s="9">
        <f t="shared" si="5"/>
        <v>2.358</v>
      </c>
      <c r="L53" s="6">
        <f t="shared" si="6"/>
        <v>-0.002</v>
      </c>
      <c r="M53" s="2"/>
      <c r="N53" s="6">
        <f t="shared" si="7"/>
        <v>2.361</v>
      </c>
      <c r="O53" s="1">
        <f t="shared" si="8"/>
        <v>0.003</v>
      </c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6">
        <f t="shared" si="2"/>
        <v>16.01428571</v>
      </c>
      <c r="G54" s="5">
        <v>95.0</v>
      </c>
      <c r="H54" s="5">
        <v>2.36</v>
      </c>
      <c r="I54" s="2">
        <f t="shared" si="3"/>
        <v>2.355</v>
      </c>
      <c r="J54" s="6">
        <f t="shared" si="4"/>
        <v>-0.005</v>
      </c>
      <c r="K54" s="9">
        <f t="shared" si="5"/>
        <v>2.355</v>
      </c>
      <c r="L54" s="6">
        <f t="shared" si="6"/>
        <v>-0.005</v>
      </c>
      <c r="M54" s="2"/>
      <c r="N54" s="6">
        <f t="shared" si="7"/>
        <v>2.358</v>
      </c>
      <c r="O54" s="1">
        <f t="shared" si="8"/>
        <v>0.003</v>
      </c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6">
        <f t="shared" si="2"/>
        <v>15.04</v>
      </c>
      <c r="G55" s="5">
        <v>96.0</v>
      </c>
      <c r="H55" s="5">
        <v>2.35</v>
      </c>
      <c r="I55" s="2">
        <f t="shared" si="3"/>
        <v>2.353</v>
      </c>
      <c r="J55" s="6">
        <f t="shared" si="4"/>
        <v>0.003</v>
      </c>
      <c r="K55" s="9">
        <f t="shared" si="5"/>
        <v>2.353</v>
      </c>
      <c r="L55" s="6">
        <f t="shared" si="6"/>
        <v>0.003</v>
      </c>
      <c r="M55" s="2"/>
      <c r="N55" s="6">
        <f t="shared" si="7"/>
        <v>2.357</v>
      </c>
      <c r="O55" s="1">
        <f t="shared" si="8"/>
        <v>0.004</v>
      </c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6">
        <f t="shared" si="2"/>
        <v>15.19666667</v>
      </c>
      <c r="G56" s="5">
        <v>97.0</v>
      </c>
      <c r="H56" s="5">
        <v>2.35</v>
      </c>
      <c r="I56" s="2">
        <f t="shared" si="3"/>
        <v>2.352</v>
      </c>
      <c r="J56" s="6">
        <f t="shared" si="4"/>
        <v>0.002</v>
      </c>
      <c r="K56" s="9">
        <f t="shared" si="5"/>
        <v>2.352</v>
      </c>
      <c r="L56" s="6">
        <f t="shared" si="6"/>
        <v>0.002</v>
      </c>
      <c r="M56" s="2"/>
      <c r="N56" s="6">
        <f t="shared" si="7"/>
        <v>2.355</v>
      </c>
      <c r="O56" s="1">
        <f t="shared" si="8"/>
        <v>0.003</v>
      </c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6">
        <f t="shared" si="2"/>
        <v>15.35333333</v>
      </c>
      <c r="G57" s="5">
        <v>98.0</v>
      </c>
      <c r="H57" s="5">
        <v>2.35</v>
      </c>
      <c r="I57" s="2">
        <f t="shared" si="3"/>
        <v>2.351</v>
      </c>
      <c r="J57" s="6">
        <f t="shared" si="4"/>
        <v>0.001</v>
      </c>
      <c r="K57" s="9">
        <f t="shared" si="5"/>
        <v>2.351</v>
      </c>
      <c r="L57" s="6">
        <f t="shared" si="6"/>
        <v>0.001</v>
      </c>
      <c r="M57" s="2"/>
      <c r="N57" s="6">
        <f t="shared" si="7"/>
        <v>2.354</v>
      </c>
      <c r="O57" s="1">
        <f t="shared" si="8"/>
        <v>0.003</v>
      </c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6">
        <f t="shared" si="2"/>
        <v>15.66666667</v>
      </c>
      <c r="G58" s="5">
        <v>100.0</v>
      </c>
      <c r="H58" s="5">
        <v>2.35</v>
      </c>
      <c r="I58" s="2">
        <f t="shared" si="3"/>
        <v>2.348</v>
      </c>
      <c r="J58" s="6">
        <f t="shared" si="4"/>
        <v>-0.002</v>
      </c>
      <c r="K58" s="9">
        <f t="shared" si="5"/>
        <v>2.348</v>
      </c>
      <c r="L58" s="6">
        <f t="shared" si="6"/>
        <v>-0.002</v>
      </c>
      <c r="M58" s="2"/>
      <c r="N58" s="6">
        <f t="shared" si="7"/>
        <v>2.351</v>
      </c>
      <c r="O58" s="1">
        <f t="shared" si="8"/>
        <v>0.003</v>
      </c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6">
        <f t="shared" si="2"/>
        <v>15.82333333</v>
      </c>
      <c r="G59" s="5">
        <v>101.0</v>
      </c>
      <c r="H59" s="5">
        <v>2.35</v>
      </c>
      <c r="I59" s="2">
        <f t="shared" si="3"/>
        <v>2.346</v>
      </c>
      <c r="J59" s="6">
        <f t="shared" si="4"/>
        <v>-0.004</v>
      </c>
      <c r="K59" s="9">
        <f t="shared" si="5"/>
        <v>2.346</v>
      </c>
      <c r="L59" s="6">
        <f t="shared" si="6"/>
        <v>-0.004</v>
      </c>
      <c r="M59" s="2"/>
      <c r="N59" s="6">
        <f t="shared" si="7"/>
        <v>2.35</v>
      </c>
      <c r="O59" s="1">
        <f t="shared" si="8"/>
        <v>0.004</v>
      </c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6">
        <f t="shared" si="2"/>
        <v>15.98</v>
      </c>
      <c r="G60" s="5">
        <v>102.0</v>
      </c>
      <c r="H60" s="5">
        <v>2.35</v>
      </c>
      <c r="I60" s="2">
        <f t="shared" si="3"/>
        <v>2.345</v>
      </c>
      <c r="J60" s="6">
        <f t="shared" si="4"/>
        <v>-0.005</v>
      </c>
      <c r="K60" s="9">
        <f t="shared" si="5"/>
        <v>2.345</v>
      </c>
      <c r="L60" s="6">
        <f t="shared" si="6"/>
        <v>-0.005</v>
      </c>
      <c r="M60" s="2"/>
      <c r="N60" s="6">
        <f t="shared" si="7"/>
        <v>2.348</v>
      </c>
      <c r="O60" s="1">
        <f t="shared" si="8"/>
        <v>0.003</v>
      </c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6">
        <f t="shared" si="2"/>
        <v>15.06375</v>
      </c>
      <c r="G61" s="5">
        <v>103.0</v>
      </c>
      <c r="H61" s="5">
        <v>2.34</v>
      </c>
      <c r="I61" s="2">
        <f t="shared" si="3"/>
        <v>2.343</v>
      </c>
      <c r="J61" s="6">
        <f t="shared" si="4"/>
        <v>0.003</v>
      </c>
      <c r="K61" s="9">
        <f t="shared" si="5"/>
        <v>2.343</v>
      </c>
      <c r="L61" s="6">
        <f t="shared" si="6"/>
        <v>0.003</v>
      </c>
      <c r="M61" s="2"/>
      <c r="N61" s="6">
        <f t="shared" si="7"/>
        <v>2.347</v>
      </c>
      <c r="O61" s="1">
        <f t="shared" si="8"/>
        <v>0.004</v>
      </c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6">
        <f t="shared" si="2"/>
        <v>15.795</v>
      </c>
      <c r="G62" s="5">
        <v>108.0</v>
      </c>
      <c r="H62" s="5">
        <v>2.34</v>
      </c>
      <c r="I62" s="2">
        <f t="shared" si="3"/>
        <v>2.336</v>
      </c>
      <c r="J62" s="6">
        <f t="shared" si="4"/>
        <v>-0.004</v>
      </c>
      <c r="K62" s="9">
        <f t="shared" si="5"/>
        <v>2.336</v>
      </c>
      <c r="L62" s="6">
        <f t="shared" si="6"/>
        <v>-0.004</v>
      </c>
      <c r="M62" s="2"/>
      <c r="N62" s="6">
        <f t="shared" si="7"/>
        <v>2.34</v>
      </c>
      <c r="O62" s="1">
        <f t="shared" si="8"/>
        <v>0.004</v>
      </c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6">
        <f t="shared" si="2"/>
        <v>15.07647059</v>
      </c>
      <c r="G63" s="5">
        <v>110.0</v>
      </c>
      <c r="H63" s="5">
        <v>2.33</v>
      </c>
      <c r="I63" s="2">
        <f t="shared" si="3"/>
        <v>2.333</v>
      </c>
      <c r="J63" s="6">
        <f t="shared" si="4"/>
        <v>0.003</v>
      </c>
      <c r="K63" s="9">
        <f t="shared" si="5"/>
        <v>2.334</v>
      </c>
      <c r="L63" s="6">
        <f t="shared" si="6"/>
        <v>0.004</v>
      </c>
      <c r="M63" s="2"/>
      <c r="N63" s="6">
        <f t="shared" si="7"/>
        <v>2.337</v>
      </c>
      <c r="O63" s="1">
        <f t="shared" si="8"/>
        <v>0.004</v>
      </c>
      <c r="P63" s="2"/>
      <c r="Q63" s="2"/>
      <c r="R63" s="2"/>
      <c r="S63" s="5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6">
        <f t="shared" si="2"/>
        <v>15.21352941</v>
      </c>
      <c r="G64" s="5">
        <v>111.0</v>
      </c>
      <c r="H64" s="5">
        <v>2.33</v>
      </c>
      <c r="I64" s="2">
        <f t="shared" si="3"/>
        <v>2.332</v>
      </c>
      <c r="J64" s="6">
        <f t="shared" si="4"/>
        <v>0.002</v>
      </c>
      <c r="K64" s="9">
        <f t="shared" si="5"/>
        <v>2.332</v>
      </c>
      <c r="L64" s="6">
        <f t="shared" si="6"/>
        <v>0.002</v>
      </c>
      <c r="M64" s="2"/>
      <c r="N64" s="6">
        <f t="shared" si="7"/>
        <v>2.336</v>
      </c>
      <c r="O64" s="1">
        <f t="shared" si="8"/>
        <v>0.004</v>
      </c>
      <c r="P64" s="2"/>
      <c r="Q64" s="2"/>
      <c r="R64" s="2"/>
      <c r="S64" s="2"/>
      <c r="T64" s="2"/>
      <c r="U64" s="5"/>
      <c r="V64" s="2"/>
      <c r="W64" s="2"/>
      <c r="X64" s="2"/>
    </row>
    <row r="65">
      <c r="A65" s="2"/>
      <c r="B65" s="2"/>
      <c r="C65" s="2"/>
      <c r="D65" s="2"/>
      <c r="E65" s="2"/>
      <c r="F65" s="6">
        <f t="shared" si="2"/>
        <v>15.48764706</v>
      </c>
      <c r="G65" s="5">
        <v>113.0</v>
      </c>
      <c r="H65" s="5">
        <v>2.33</v>
      </c>
      <c r="I65" s="2">
        <f t="shared" si="3"/>
        <v>2.329</v>
      </c>
      <c r="J65" s="6">
        <f t="shared" si="4"/>
        <v>-0.001</v>
      </c>
      <c r="K65" s="9">
        <f t="shared" si="5"/>
        <v>2.329</v>
      </c>
      <c r="L65" s="6">
        <f t="shared" si="6"/>
        <v>-0.001</v>
      </c>
      <c r="M65" s="2"/>
      <c r="N65" s="6">
        <f t="shared" si="7"/>
        <v>2.333</v>
      </c>
      <c r="O65" s="1">
        <f t="shared" si="8"/>
        <v>0.004</v>
      </c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6">
        <f t="shared" si="2"/>
        <v>15.76176471</v>
      </c>
      <c r="G66" s="5">
        <v>115.0</v>
      </c>
      <c r="H66" s="5">
        <v>2.33</v>
      </c>
      <c r="I66" s="2">
        <f t="shared" si="3"/>
        <v>2.326</v>
      </c>
      <c r="J66" s="6">
        <f t="shared" si="4"/>
        <v>-0.004</v>
      </c>
      <c r="K66" s="9">
        <f t="shared" si="5"/>
        <v>2.326</v>
      </c>
      <c r="L66" s="6">
        <f t="shared" si="6"/>
        <v>-0.004</v>
      </c>
      <c r="M66" s="2"/>
      <c r="N66" s="6">
        <f t="shared" si="7"/>
        <v>2.33</v>
      </c>
      <c r="O66" s="1">
        <f t="shared" si="8"/>
        <v>0.004</v>
      </c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6">
        <f t="shared" si="2"/>
        <v>14.95111111</v>
      </c>
      <c r="G67" s="5">
        <v>116.0</v>
      </c>
      <c r="H67" s="5">
        <v>2.32</v>
      </c>
      <c r="I67" s="2">
        <f t="shared" si="3"/>
        <v>2.325</v>
      </c>
      <c r="J67" s="6">
        <f t="shared" si="4"/>
        <v>0.005</v>
      </c>
      <c r="K67" s="9">
        <f t="shared" si="5"/>
        <v>2.325</v>
      </c>
      <c r="L67" s="6">
        <f t="shared" si="6"/>
        <v>0.005</v>
      </c>
      <c r="M67" s="2"/>
      <c r="N67" s="6">
        <f t="shared" si="7"/>
        <v>2.329</v>
      </c>
      <c r="O67" s="1">
        <f t="shared" si="8"/>
        <v>0.004</v>
      </c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6">
        <f t="shared" si="2"/>
        <v>15.20888889</v>
      </c>
      <c r="G68" s="6">
        <v>118.0</v>
      </c>
      <c r="H68" s="6">
        <v>2.32</v>
      </c>
      <c r="I68" s="2">
        <f t="shared" si="3"/>
        <v>2.322</v>
      </c>
      <c r="J68" s="6">
        <f t="shared" si="4"/>
        <v>0.002</v>
      </c>
      <c r="K68" s="9">
        <f t="shared" si="5"/>
        <v>2.322</v>
      </c>
      <c r="L68" s="6">
        <f t="shared" si="6"/>
        <v>0.002</v>
      </c>
      <c r="M68" s="2"/>
      <c r="N68" s="6">
        <f t="shared" si="7"/>
        <v>2.326</v>
      </c>
      <c r="O68" s="1">
        <f t="shared" si="8"/>
        <v>0.004</v>
      </c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6">
        <f t="shared" si="2"/>
        <v>15.20888889</v>
      </c>
      <c r="G69" s="5">
        <v>118.0</v>
      </c>
      <c r="H69" s="5">
        <v>2.32</v>
      </c>
      <c r="I69" s="2">
        <f t="shared" si="3"/>
        <v>2.322</v>
      </c>
      <c r="J69" s="6">
        <f t="shared" si="4"/>
        <v>0.002</v>
      </c>
      <c r="K69" s="9">
        <f t="shared" si="5"/>
        <v>2.322</v>
      </c>
      <c r="L69" s="6">
        <f t="shared" si="6"/>
        <v>0.002</v>
      </c>
      <c r="M69" s="2"/>
      <c r="N69" s="6">
        <f t="shared" si="7"/>
        <v>2.326</v>
      </c>
      <c r="O69" s="1">
        <f t="shared" si="8"/>
        <v>0.004</v>
      </c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6">
        <f t="shared" si="2"/>
        <v>15.46666667</v>
      </c>
      <c r="G70" s="5">
        <v>120.0</v>
      </c>
      <c r="H70" s="5">
        <v>2.32</v>
      </c>
      <c r="I70" s="2">
        <f t="shared" si="3"/>
        <v>2.319</v>
      </c>
      <c r="J70" s="6">
        <f t="shared" si="4"/>
        <v>-0.001</v>
      </c>
      <c r="K70" s="9">
        <f t="shared" si="5"/>
        <v>2.319</v>
      </c>
      <c r="L70" s="6">
        <f t="shared" si="6"/>
        <v>-0.001</v>
      </c>
      <c r="M70" s="2"/>
      <c r="N70" s="6">
        <f t="shared" si="7"/>
        <v>2.323</v>
      </c>
      <c r="O70" s="1">
        <f t="shared" si="8"/>
        <v>0.004</v>
      </c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6">
        <f t="shared" si="2"/>
        <v>15.59555556</v>
      </c>
      <c r="G71" s="5">
        <v>121.0</v>
      </c>
      <c r="H71" s="5">
        <v>2.32</v>
      </c>
      <c r="I71" s="2">
        <f t="shared" si="3"/>
        <v>2.318</v>
      </c>
      <c r="J71" s="6">
        <f t="shared" si="4"/>
        <v>-0.002</v>
      </c>
      <c r="K71" s="9">
        <f t="shared" si="5"/>
        <v>2.318</v>
      </c>
      <c r="L71" s="6">
        <f t="shared" si="6"/>
        <v>-0.002</v>
      </c>
      <c r="M71" s="2"/>
      <c r="N71" s="6">
        <f t="shared" si="7"/>
        <v>2.322</v>
      </c>
      <c r="O71" s="1">
        <f t="shared" si="8"/>
        <v>0.004</v>
      </c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6">
        <f t="shared" si="2"/>
        <v>14.95421053</v>
      </c>
      <c r="G72" s="5">
        <v>123.0</v>
      </c>
      <c r="H72" s="5">
        <v>2.31</v>
      </c>
      <c r="I72" s="2">
        <f t="shared" si="3"/>
        <v>2.315</v>
      </c>
      <c r="J72" s="6">
        <f t="shared" si="4"/>
        <v>0.005</v>
      </c>
      <c r="K72" s="9">
        <f t="shared" si="5"/>
        <v>2.315</v>
      </c>
      <c r="L72" s="6">
        <f t="shared" si="6"/>
        <v>0.005</v>
      </c>
      <c r="M72" s="2"/>
      <c r="N72" s="6">
        <f t="shared" si="7"/>
        <v>2.319</v>
      </c>
      <c r="O72" s="1">
        <f t="shared" si="8"/>
        <v>0.004</v>
      </c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6">
        <f t="shared" si="2"/>
        <v>15.19736842</v>
      </c>
      <c r="G73" s="5">
        <v>125.0</v>
      </c>
      <c r="H73" s="5">
        <v>2.31</v>
      </c>
      <c r="I73" s="2">
        <f t="shared" si="3"/>
        <v>2.312</v>
      </c>
      <c r="J73" s="6">
        <f t="shared" si="4"/>
        <v>0.002</v>
      </c>
      <c r="K73" s="9">
        <f t="shared" si="5"/>
        <v>2.313</v>
      </c>
      <c r="L73" s="6">
        <f t="shared" si="6"/>
        <v>0.003</v>
      </c>
      <c r="M73" s="2"/>
      <c r="N73" s="6">
        <f t="shared" si="7"/>
        <v>2.316</v>
      </c>
      <c r="O73" s="1">
        <f t="shared" si="8"/>
        <v>0.004</v>
      </c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6">
        <f t="shared" si="2"/>
        <v>15.31894737</v>
      </c>
      <c r="G74" s="5">
        <v>126.0</v>
      </c>
      <c r="H74" s="5">
        <v>2.31</v>
      </c>
      <c r="I74" s="2">
        <f t="shared" si="3"/>
        <v>2.311</v>
      </c>
      <c r="J74" s="6">
        <f t="shared" si="4"/>
        <v>0.001</v>
      </c>
      <c r="K74" s="9">
        <f t="shared" si="5"/>
        <v>2.311</v>
      </c>
      <c r="L74" s="6">
        <f t="shared" si="6"/>
        <v>0.001</v>
      </c>
      <c r="M74" s="2"/>
      <c r="N74" s="6">
        <f t="shared" si="7"/>
        <v>2.315</v>
      </c>
      <c r="O74" s="1">
        <f t="shared" si="8"/>
        <v>0.004</v>
      </c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6">
        <f t="shared" si="2"/>
        <v>15.44052632</v>
      </c>
      <c r="G75" s="5">
        <v>127.0</v>
      </c>
      <c r="H75" s="5">
        <v>2.31</v>
      </c>
      <c r="I75" s="2">
        <f t="shared" si="3"/>
        <v>2.31</v>
      </c>
      <c r="J75" s="6">
        <f t="shared" si="4"/>
        <v>0</v>
      </c>
      <c r="K75" s="9">
        <f t="shared" si="5"/>
        <v>2.31</v>
      </c>
      <c r="L75" s="6">
        <f t="shared" si="6"/>
        <v>0</v>
      </c>
      <c r="M75" s="2"/>
      <c r="N75" s="6">
        <f t="shared" si="7"/>
        <v>2.314</v>
      </c>
      <c r="O75" s="1">
        <f t="shared" si="8"/>
        <v>0.004</v>
      </c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6">
        <f t="shared" si="2"/>
        <v>15.56210526</v>
      </c>
      <c r="G76" s="5">
        <v>128.0</v>
      </c>
      <c r="H76" s="5">
        <v>2.31</v>
      </c>
      <c r="I76" s="2">
        <f t="shared" si="3"/>
        <v>2.308</v>
      </c>
      <c r="J76" s="6">
        <f t="shared" si="4"/>
        <v>-0.002</v>
      </c>
      <c r="K76" s="9">
        <f t="shared" si="5"/>
        <v>2.308</v>
      </c>
      <c r="L76" s="6">
        <f t="shared" si="6"/>
        <v>-0.002</v>
      </c>
      <c r="M76" s="2"/>
      <c r="N76" s="6">
        <f t="shared" si="7"/>
        <v>2.312</v>
      </c>
      <c r="O76" s="1">
        <f t="shared" si="8"/>
        <v>0.004</v>
      </c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6">
        <f t="shared" si="2"/>
        <v>14.95</v>
      </c>
      <c r="G77" s="5">
        <v>130.0</v>
      </c>
      <c r="H77" s="5">
        <v>2.3</v>
      </c>
      <c r="I77" s="2">
        <f t="shared" si="3"/>
        <v>2.306</v>
      </c>
      <c r="J77" s="6">
        <f t="shared" si="4"/>
        <v>0.006</v>
      </c>
      <c r="K77" s="9">
        <f t="shared" si="5"/>
        <v>2.306</v>
      </c>
      <c r="L77" s="6">
        <f t="shared" si="6"/>
        <v>0.006</v>
      </c>
      <c r="M77" s="2"/>
      <c r="N77" s="6">
        <f t="shared" si="7"/>
        <v>2.31</v>
      </c>
      <c r="O77" s="1">
        <f t="shared" si="8"/>
        <v>0.004</v>
      </c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6">
        <f t="shared" si="2"/>
        <v>15.59380952</v>
      </c>
      <c r="G78" s="5">
        <v>143.0</v>
      </c>
      <c r="H78" s="5">
        <v>2.29</v>
      </c>
      <c r="I78" s="2">
        <f t="shared" si="3"/>
        <v>2.288</v>
      </c>
      <c r="J78" s="6">
        <f t="shared" si="4"/>
        <v>-0.002</v>
      </c>
      <c r="K78" s="9">
        <f t="shared" si="5"/>
        <v>2.288</v>
      </c>
      <c r="L78" s="6">
        <f t="shared" si="6"/>
        <v>-0.002</v>
      </c>
      <c r="M78" s="2"/>
      <c r="N78" s="6">
        <f t="shared" si="7"/>
        <v>2.292</v>
      </c>
      <c r="O78" s="1">
        <f t="shared" si="8"/>
        <v>0.004</v>
      </c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6">
        <f t="shared" si="2"/>
        <v>15.13090909</v>
      </c>
      <c r="G79" s="6">
        <v>146.0</v>
      </c>
      <c r="H79" s="6">
        <v>2.28</v>
      </c>
      <c r="I79" s="2">
        <f t="shared" si="3"/>
        <v>2.284</v>
      </c>
      <c r="J79" s="6">
        <f t="shared" si="4"/>
        <v>0.004</v>
      </c>
      <c r="K79" s="9">
        <f t="shared" si="5"/>
        <v>2.284</v>
      </c>
      <c r="L79" s="6">
        <f t="shared" si="6"/>
        <v>0.004</v>
      </c>
      <c r="M79" s="2"/>
      <c r="N79" s="6">
        <f t="shared" si="7"/>
        <v>2.288</v>
      </c>
      <c r="O79" s="1">
        <f t="shared" si="8"/>
        <v>0.004</v>
      </c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6">
        <f t="shared" si="2"/>
        <v>15.13090909</v>
      </c>
      <c r="G80" s="5">
        <v>146.0</v>
      </c>
      <c r="H80" s="5">
        <v>2.28</v>
      </c>
      <c r="I80" s="2">
        <f t="shared" si="3"/>
        <v>2.284</v>
      </c>
      <c r="J80" s="6">
        <f t="shared" si="4"/>
        <v>0.004</v>
      </c>
      <c r="K80" s="9">
        <f t="shared" si="5"/>
        <v>2.284</v>
      </c>
      <c r="L80" s="6">
        <f t="shared" si="6"/>
        <v>0.004</v>
      </c>
      <c r="M80" s="2"/>
      <c r="N80" s="6">
        <f t="shared" si="7"/>
        <v>2.288</v>
      </c>
      <c r="O80" s="1">
        <f t="shared" si="8"/>
        <v>0.004</v>
      </c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6">
        <f t="shared" si="2"/>
        <v>14.80434783</v>
      </c>
      <c r="G81" s="5">
        <v>150.0</v>
      </c>
      <c r="H81" s="5">
        <v>2.27</v>
      </c>
      <c r="I81" s="2">
        <f t="shared" si="3"/>
        <v>2.278</v>
      </c>
      <c r="J81" s="6">
        <f t="shared" si="4"/>
        <v>0.008</v>
      </c>
      <c r="K81" s="9">
        <f t="shared" si="5"/>
        <v>2.278</v>
      </c>
      <c r="L81" s="6">
        <f t="shared" si="6"/>
        <v>0.008</v>
      </c>
      <c r="M81" s="2"/>
      <c r="N81" s="6">
        <f t="shared" si="7"/>
        <v>2.283</v>
      </c>
      <c r="O81" s="1">
        <f t="shared" si="8"/>
        <v>0.005</v>
      </c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6">
        <f t="shared" si="2"/>
        <v>14.90304348</v>
      </c>
      <c r="G82" s="5">
        <v>151.0</v>
      </c>
      <c r="H82" s="5">
        <v>2.27</v>
      </c>
      <c r="I82" s="2">
        <f t="shared" si="3"/>
        <v>2.277</v>
      </c>
      <c r="J82" s="6">
        <f t="shared" si="4"/>
        <v>0.007</v>
      </c>
      <c r="K82" s="9">
        <f t="shared" si="5"/>
        <v>2.277</v>
      </c>
      <c r="L82" s="6">
        <f t="shared" si="6"/>
        <v>0.007</v>
      </c>
      <c r="M82" s="2"/>
      <c r="N82" s="6">
        <f t="shared" si="7"/>
        <v>2.282</v>
      </c>
      <c r="O82" s="1">
        <f t="shared" si="8"/>
        <v>0.005</v>
      </c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6">
        <f t="shared" si="2"/>
        <v>15.10043478</v>
      </c>
      <c r="G83" s="5">
        <v>153.0</v>
      </c>
      <c r="H83" s="5">
        <v>2.27</v>
      </c>
      <c r="I83" s="2">
        <f t="shared" si="3"/>
        <v>2.274</v>
      </c>
      <c r="J83" s="6">
        <f t="shared" si="4"/>
        <v>0.004</v>
      </c>
      <c r="K83" s="9">
        <f t="shared" si="5"/>
        <v>2.274</v>
      </c>
      <c r="L83" s="6">
        <f t="shared" si="6"/>
        <v>0.004</v>
      </c>
      <c r="M83" s="2"/>
      <c r="N83" s="6">
        <f t="shared" si="7"/>
        <v>2.279</v>
      </c>
      <c r="O83" s="1">
        <f t="shared" si="8"/>
        <v>0.005</v>
      </c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6">
        <f t="shared" si="2"/>
        <v>15.19913043</v>
      </c>
      <c r="G84" s="5">
        <v>154.0</v>
      </c>
      <c r="H84" s="5">
        <v>2.27</v>
      </c>
      <c r="I84" s="2">
        <f t="shared" si="3"/>
        <v>2.273</v>
      </c>
      <c r="J84" s="6">
        <f t="shared" si="4"/>
        <v>0.003</v>
      </c>
      <c r="K84" s="9">
        <f t="shared" si="5"/>
        <v>2.273</v>
      </c>
      <c r="L84" s="6">
        <f t="shared" si="6"/>
        <v>0.003</v>
      </c>
      <c r="M84" s="2"/>
      <c r="N84" s="6">
        <f t="shared" si="7"/>
        <v>2.278</v>
      </c>
      <c r="O84" s="1">
        <f t="shared" si="8"/>
        <v>0.005</v>
      </c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6">
        <f t="shared" si="2"/>
        <v>15.29782609</v>
      </c>
      <c r="G85" s="5">
        <v>155.0</v>
      </c>
      <c r="H85" s="5">
        <v>2.27</v>
      </c>
      <c r="I85" s="2">
        <f t="shared" si="3"/>
        <v>2.272</v>
      </c>
      <c r="J85" s="6">
        <f t="shared" si="4"/>
        <v>0.002</v>
      </c>
      <c r="K85" s="9">
        <f t="shared" si="5"/>
        <v>2.272</v>
      </c>
      <c r="L85" s="6">
        <f t="shared" si="6"/>
        <v>0.002</v>
      </c>
      <c r="M85" s="2"/>
      <c r="N85" s="6">
        <f t="shared" si="7"/>
        <v>2.276</v>
      </c>
      <c r="O85" s="1">
        <f t="shared" si="8"/>
        <v>0.004</v>
      </c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6">
        <f t="shared" si="2"/>
        <v>15.39652174</v>
      </c>
      <c r="G86" s="5">
        <v>156.0</v>
      </c>
      <c r="H86" s="5">
        <v>2.27</v>
      </c>
      <c r="I86" s="2">
        <f t="shared" si="3"/>
        <v>2.27</v>
      </c>
      <c r="J86" s="6">
        <f t="shared" si="4"/>
        <v>0</v>
      </c>
      <c r="K86" s="9">
        <f t="shared" si="5"/>
        <v>2.27</v>
      </c>
      <c r="L86" s="6">
        <f t="shared" si="6"/>
        <v>0</v>
      </c>
      <c r="M86" s="2"/>
      <c r="N86" s="6">
        <f t="shared" si="7"/>
        <v>2.275</v>
      </c>
      <c r="O86" s="1">
        <f t="shared" si="8"/>
        <v>0.005</v>
      </c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6">
        <f t="shared" si="2"/>
        <v>14.87833333</v>
      </c>
      <c r="G87" s="5">
        <v>158.0</v>
      </c>
      <c r="H87" s="5">
        <v>2.26</v>
      </c>
      <c r="I87" s="2">
        <f t="shared" si="3"/>
        <v>2.268</v>
      </c>
      <c r="J87" s="6">
        <f t="shared" si="4"/>
        <v>0.008</v>
      </c>
      <c r="K87" s="9">
        <f t="shared" si="5"/>
        <v>2.268</v>
      </c>
      <c r="L87" s="6">
        <f t="shared" si="6"/>
        <v>0.008</v>
      </c>
      <c r="M87" s="2"/>
      <c r="N87" s="6">
        <f t="shared" si="7"/>
        <v>2.272</v>
      </c>
      <c r="O87" s="1">
        <f t="shared" si="8"/>
        <v>0.004</v>
      </c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6">
        <f t="shared" si="2"/>
        <v>14.9725</v>
      </c>
      <c r="G88" s="5">
        <v>159.0</v>
      </c>
      <c r="H88" s="5">
        <v>2.26</v>
      </c>
      <c r="I88" s="2">
        <f t="shared" si="3"/>
        <v>2.266</v>
      </c>
      <c r="J88" s="6">
        <f t="shared" si="4"/>
        <v>0.006</v>
      </c>
      <c r="K88" s="9">
        <f t="shared" si="5"/>
        <v>2.266</v>
      </c>
      <c r="L88" s="6">
        <f t="shared" si="6"/>
        <v>0.006</v>
      </c>
      <c r="M88" s="2"/>
      <c r="N88" s="6">
        <f t="shared" si="7"/>
        <v>2.271</v>
      </c>
      <c r="O88" s="1">
        <f t="shared" si="8"/>
        <v>0.005</v>
      </c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6">
        <f t="shared" si="2"/>
        <v>15.16083333</v>
      </c>
      <c r="G89" s="5">
        <v>161.0</v>
      </c>
      <c r="H89" s="5">
        <v>2.26</v>
      </c>
      <c r="I89" s="2">
        <f t="shared" si="3"/>
        <v>2.264</v>
      </c>
      <c r="J89" s="6">
        <f t="shared" si="4"/>
        <v>0.004</v>
      </c>
      <c r="K89" s="9">
        <f t="shared" si="5"/>
        <v>2.264</v>
      </c>
      <c r="L89" s="6">
        <f t="shared" si="6"/>
        <v>0.004</v>
      </c>
      <c r="M89" s="2"/>
      <c r="N89" s="6">
        <f t="shared" si="7"/>
        <v>2.268</v>
      </c>
      <c r="O89" s="1">
        <f t="shared" si="8"/>
        <v>0.004</v>
      </c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6">
        <f t="shared" si="2"/>
        <v>14.94</v>
      </c>
      <c r="G90" s="5">
        <v>166.0</v>
      </c>
      <c r="H90" s="5">
        <v>2.25</v>
      </c>
      <c r="I90" s="2">
        <f t="shared" si="3"/>
        <v>2.257</v>
      </c>
      <c r="J90" s="6">
        <f t="shared" si="4"/>
        <v>0.007</v>
      </c>
      <c r="K90" s="9">
        <f t="shared" si="5"/>
        <v>2.257</v>
      </c>
      <c r="L90" s="6">
        <f t="shared" si="6"/>
        <v>0.007</v>
      </c>
      <c r="M90" s="2"/>
      <c r="N90" s="6">
        <f t="shared" si="7"/>
        <v>2.262</v>
      </c>
      <c r="O90" s="1">
        <f t="shared" si="8"/>
        <v>0.005</v>
      </c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6">
        <f t="shared" si="2"/>
        <v>15.12</v>
      </c>
      <c r="G91" s="5">
        <v>168.0</v>
      </c>
      <c r="H91" s="5">
        <v>2.25</v>
      </c>
      <c r="I91" s="2">
        <f t="shared" si="3"/>
        <v>2.254</v>
      </c>
      <c r="J91" s="6">
        <f t="shared" si="4"/>
        <v>0.004</v>
      </c>
      <c r="K91" s="9">
        <f t="shared" si="5"/>
        <v>2.254</v>
      </c>
      <c r="L91" s="6">
        <f t="shared" si="6"/>
        <v>0.004</v>
      </c>
      <c r="M91" s="2"/>
      <c r="N91" s="6">
        <f t="shared" si="7"/>
        <v>2.259</v>
      </c>
      <c r="O91" s="1">
        <f t="shared" si="8"/>
        <v>0.005</v>
      </c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6">
        <f t="shared" si="2"/>
        <v>15.16307692</v>
      </c>
      <c r="G92" s="6">
        <v>176.0</v>
      </c>
      <c r="H92" s="6">
        <v>2.24</v>
      </c>
      <c r="I92" s="2">
        <f t="shared" si="3"/>
        <v>2.244</v>
      </c>
      <c r="J92" s="6">
        <f t="shared" si="4"/>
        <v>0.004</v>
      </c>
      <c r="K92" s="9">
        <f t="shared" si="5"/>
        <v>2.244</v>
      </c>
      <c r="L92" s="6">
        <f t="shared" si="6"/>
        <v>0.004</v>
      </c>
      <c r="M92" s="2"/>
      <c r="N92" s="6">
        <f t="shared" si="7"/>
        <v>2.249</v>
      </c>
      <c r="O92" s="1">
        <f t="shared" si="8"/>
        <v>0.005</v>
      </c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6">
        <f t="shared" si="2"/>
        <v>15.11444444</v>
      </c>
      <c r="G93" s="6">
        <v>183.0</v>
      </c>
      <c r="H93" s="6">
        <v>2.23</v>
      </c>
      <c r="I93" s="2">
        <f t="shared" si="3"/>
        <v>2.235</v>
      </c>
      <c r="J93" s="6">
        <f t="shared" si="4"/>
        <v>0.005</v>
      </c>
      <c r="K93" s="9">
        <f t="shared" si="5"/>
        <v>2.235</v>
      </c>
      <c r="L93" s="6">
        <f t="shared" si="6"/>
        <v>0.005</v>
      </c>
      <c r="M93" s="2"/>
      <c r="N93" s="6">
        <f t="shared" si="7"/>
        <v>2.24</v>
      </c>
      <c r="O93" s="1">
        <f t="shared" si="8"/>
        <v>0.005</v>
      </c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6">
        <f t="shared" si="2"/>
        <v>15.19703704</v>
      </c>
      <c r="G94" s="6">
        <v>184.0</v>
      </c>
      <c r="H94" s="6">
        <v>2.23</v>
      </c>
      <c r="I94" s="2">
        <f t="shared" si="3"/>
        <v>2.233</v>
      </c>
      <c r="J94" s="6">
        <f t="shared" si="4"/>
        <v>0.003</v>
      </c>
      <c r="K94" s="9">
        <f t="shared" si="5"/>
        <v>2.233</v>
      </c>
      <c r="L94" s="6">
        <f t="shared" si="6"/>
        <v>0.003</v>
      </c>
      <c r="M94" s="2"/>
      <c r="N94" s="6">
        <f t="shared" si="7"/>
        <v>2.239</v>
      </c>
      <c r="O94" s="1">
        <f t="shared" si="8"/>
        <v>0.006</v>
      </c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6">
        <f t="shared" si="2"/>
        <v>15.27962963</v>
      </c>
      <c r="G95" s="5">
        <v>185.0</v>
      </c>
      <c r="H95" s="5">
        <v>2.23</v>
      </c>
      <c r="I95" s="2">
        <f t="shared" si="3"/>
        <v>2.232</v>
      </c>
      <c r="J95" s="6">
        <f t="shared" si="4"/>
        <v>0.002</v>
      </c>
      <c r="K95" s="9">
        <f t="shared" si="5"/>
        <v>2.232</v>
      </c>
      <c r="L95" s="6">
        <f t="shared" si="6"/>
        <v>0.002</v>
      </c>
      <c r="M95" s="2"/>
      <c r="N95" s="6">
        <f t="shared" si="7"/>
        <v>2.238</v>
      </c>
      <c r="O95" s="1">
        <f t="shared" si="8"/>
        <v>0.006</v>
      </c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6">
        <f t="shared" si="2"/>
        <v>14.74714286</v>
      </c>
      <c r="G96" s="6">
        <v>186.0</v>
      </c>
      <c r="H96" s="6">
        <v>2.22</v>
      </c>
      <c r="I96" s="2">
        <f t="shared" si="3"/>
        <v>2.231</v>
      </c>
      <c r="J96" s="6">
        <f t="shared" si="4"/>
        <v>0.011</v>
      </c>
      <c r="K96" s="9">
        <f t="shared" si="5"/>
        <v>2.231</v>
      </c>
      <c r="L96" s="6">
        <f t="shared" si="6"/>
        <v>0.011</v>
      </c>
      <c r="M96" s="2"/>
      <c r="N96" s="6">
        <f t="shared" si="7"/>
        <v>2.236</v>
      </c>
      <c r="O96" s="1">
        <f t="shared" si="8"/>
        <v>0.005</v>
      </c>
      <c r="P96" s="2"/>
      <c r="Q96" s="2"/>
      <c r="R96" s="2"/>
      <c r="S96" s="2"/>
      <c r="T96" s="2"/>
      <c r="U96" s="2"/>
      <c r="V96" s="2"/>
      <c r="W96" s="2"/>
      <c r="X96" s="2"/>
    </row>
    <row r="97">
      <c r="A97" s="6"/>
      <c r="B97" s="2"/>
      <c r="C97" s="2"/>
      <c r="D97" s="2"/>
      <c r="E97" s="2"/>
      <c r="F97" s="6">
        <f t="shared" si="2"/>
        <v>14.90571429</v>
      </c>
      <c r="G97" s="5">
        <v>188.0</v>
      </c>
      <c r="H97" s="5">
        <v>2.22</v>
      </c>
      <c r="I97" s="2">
        <f t="shared" si="3"/>
        <v>2.228</v>
      </c>
      <c r="J97" s="6">
        <f t="shared" si="4"/>
        <v>0.008</v>
      </c>
      <c r="K97" s="9">
        <f t="shared" si="5"/>
        <v>2.228</v>
      </c>
      <c r="L97" s="6">
        <f t="shared" si="6"/>
        <v>0.008</v>
      </c>
      <c r="M97" s="2"/>
      <c r="N97" s="6">
        <f t="shared" si="7"/>
        <v>2.234</v>
      </c>
      <c r="O97" s="1">
        <f t="shared" si="8"/>
        <v>0.006</v>
      </c>
      <c r="P97" s="2"/>
      <c r="Q97" s="2"/>
      <c r="R97" s="2"/>
      <c r="S97" s="2"/>
      <c r="T97" s="2"/>
      <c r="U97" s="2"/>
      <c r="V97" s="2"/>
      <c r="W97" s="2"/>
      <c r="X97" s="2"/>
    </row>
    <row r="98">
      <c r="A98" s="6"/>
      <c r="B98" s="2"/>
      <c r="C98" s="2"/>
      <c r="D98" s="2"/>
      <c r="E98" s="2"/>
      <c r="F98" s="6">
        <f t="shared" si="2"/>
        <v>14.41142857</v>
      </c>
      <c r="G98" s="5">
        <v>291.0</v>
      </c>
      <c r="H98" s="5">
        <v>2.08</v>
      </c>
      <c r="I98" s="2">
        <f t="shared" si="3"/>
        <v>2.103</v>
      </c>
      <c r="J98" s="6">
        <f t="shared" si="4"/>
        <v>0.023</v>
      </c>
      <c r="K98" s="9">
        <f t="shared" si="5"/>
        <v>2.103</v>
      </c>
      <c r="L98" s="6">
        <f t="shared" si="6"/>
        <v>0.023</v>
      </c>
      <c r="M98" s="2"/>
      <c r="N98" s="6">
        <f t="shared" si="7"/>
        <v>2.111</v>
      </c>
      <c r="O98" s="1">
        <f t="shared" si="8"/>
        <v>0.008</v>
      </c>
      <c r="P98" s="2"/>
      <c r="Q98" s="2"/>
      <c r="R98" s="2"/>
      <c r="S98" s="2"/>
      <c r="T98" s="2"/>
      <c r="U98" s="2"/>
      <c r="V98" s="2"/>
      <c r="W98" s="2"/>
      <c r="X98" s="2"/>
    </row>
    <row r="99">
      <c r="A99" s="1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1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9"/>
      <c r="B103" s="2"/>
      <c r="C103" s="2"/>
      <c r="D103" s="2"/>
      <c r="E103" s="2"/>
      <c r="F103" s="2"/>
      <c r="G103" s="2"/>
      <c r="H103" s="5"/>
      <c r="I103" s="4"/>
      <c r="J103" s="2"/>
      <c r="K103" s="4"/>
      <c r="L103" s="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6.5" customHeight="1">
      <c r="A104" s="6"/>
      <c r="B104" s="2"/>
      <c r="C104" s="2"/>
      <c r="D104" s="2"/>
      <c r="E104" s="2"/>
      <c r="F104" s="2"/>
      <c r="G104" s="2"/>
      <c r="H104" s="5"/>
      <c r="I104" s="4"/>
      <c r="J104" s="2"/>
      <c r="K104" s="4"/>
      <c r="L104" s="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</sheetData>
  <mergeCells count="4">
    <mergeCell ref="D2:E2"/>
    <mergeCell ref="I21:J21"/>
    <mergeCell ref="K21:L21"/>
    <mergeCell ref="G20:H20"/>
  </mergeCells>
  <drawing r:id="rId1"/>
</worksheet>
</file>